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Webservices\LMS\Backup\09-Sep-2020\Data_Sheet\"/>
    </mc:Choice>
  </mc:AlternateContent>
  <xr:revisionPtr revIDLastSave="0" documentId="13_ncr:1_{6DEC85F6-1D34-4D90-B215-6B76379A6246}" xr6:coauthVersionLast="45" xr6:coauthVersionMax="45" xr10:uidLastSave="{00000000-0000-0000-0000-000000000000}"/>
  <bookViews>
    <workbookView xWindow="-120" yWindow="-120" windowWidth="20730" windowHeight="11310" tabRatio="924" firstSheet="28" activeTab="33" xr2:uid="{314ED050-BA0D-4725-97E7-D82C1D02C557}"/>
  </bookViews>
  <sheets>
    <sheet name="AcuralReSchedule_TC1" sheetId="2" r:id="rId1"/>
    <sheet name="AcuralReSchedule_TC1_1" sheetId="3" r:id="rId2"/>
    <sheet name="AcuralReSchedule_TC1_2" sheetId="4" r:id="rId3"/>
    <sheet name="AcuralReSchedule_TC2" sheetId="5" r:id="rId4"/>
    <sheet name="AcuralReSchedule_TC2_1" sheetId="6" r:id="rId5"/>
    <sheet name="AcuralReSchedule_TC2_2" sheetId="7" r:id="rId6"/>
    <sheet name="AcuralReSchedule_TC3" sheetId="8" r:id="rId7"/>
    <sheet name="AcuralReSchedule_TC3_1" sheetId="9" r:id="rId8"/>
    <sheet name="AcuralReSchedule_TC3_2" sheetId="10" r:id="rId9"/>
    <sheet name="AcuralReSchedule_TC4" sheetId="11" r:id="rId10"/>
    <sheet name="AcuralReSchedule_TC4_1" sheetId="14" r:id="rId11"/>
    <sheet name="AcuralReSchedule_TC4_2" sheetId="13" r:id="rId12"/>
    <sheet name="AcuralReSchedule_TC5" sheetId="15" r:id="rId13"/>
    <sheet name="AcuralReSchedule_TC5_1" sheetId="16" r:id="rId14"/>
    <sheet name="AcuralReSchedule_TC5_2" sheetId="17" r:id="rId15"/>
    <sheet name="AcuralReSchedule_TC6" sheetId="18" r:id="rId16"/>
    <sheet name="AcuralReSchedule_TC6_1" sheetId="19" r:id="rId17"/>
    <sheet name="AcuralReSchedule_TC6_2" sheetId="20" r:id="rId18"/>
    <sheet name="AcuralReSchedule_TC7" sheetId="21" r:id="rId19"/>
    <sheet name="AcuralReSchedule_TC7_1" sheetId="23" r:id="rId20"/>
    <sheet name="AcuralReSchedule_TC7_2" sheetId="24" r:id="rId21"/>
    <sheet name="AcuralReSchedule_TC8" sheetId="62" r:id="rId22"/>
    <sheet name="AcuralReSchedule_TC8_1" sheetId="26" r:id="rId23"/>
    <sheet name="AcuralReSchedule_TC8_2" sheetId="27" r:id="rId24"/>
    <sheet name="AcuralReSchedule_TC9" sheetId="72" r:id="rId25"/>
    <sheet name="AcuralReSchedule_TC9_1" sheetId="73" r:id="rId26"/>
    <sheet name="AcuralReSchedule_TC9_2" sheetId="74" r:id="rId27"/>
    <sheet name="AcuralReSchedule_TC10" sheetId="77" r:id="rId28"/>
    <sheet name="AcuralReSchedule_TC10_1" sheetId="78" r:id="rId29"/>
    <sheet name="AcuralReSchedule_TC11" sheetId="79" r:id="rId30"/>
    <sheet name="AcuralReSchedule_TC11_1" sheetId="80" r:id="rId31"/>
    <sheet name="AcuralReSchedule_TC12" sheetId="105" r:id="rId32"/>
    <sheet name="AcuralReSchedule_TC12_1" sheetId="106" r:id="rId33"/>
    <sheet name="AcuralReSchedule_TC13" sheetId="65" r:id="rId34"/>
    <sheet name="AcuralReSchedule_TC13_1" sheetId="66" r:id="rId35"/>
    <sheet name="AcuralReSchedule_TC13_2" sheetId="68" r:id="rId36"/>
    <sheet name="AcuralReSchedule_TC20" sheetId="81" r:id="rId37"/>
    <sheet name="AcuralReSchedule_TC20_1" sheetId="82" r:id="rId38"/>
    <sheet name="AcuralReSchedule_TC21" sheetId="83" r:id="rId39"/>
    <sheet name="AcuralReSchedule_TC21_1" sheetId="84" r:id="rId40"/>
    <sheet name="AcuralReSchedule_TC22" sheetId="85" r:id="rId41"/>
    <sheet name="AcuralReSchedule_TC22_1" sheetId="86" r:id="rId42"/>
    <sheet name="AcuralReSchedule_TC23" sheetId="87" r:id="rId43"/>
    <sheet name="AcuralReSchedule_TC23_1" sheetId="88" r:id="rId44"/>
    <sheet name="AcuralReSchedule_TC24" sheetId="89" r:id="rId45"/>
    <sheet name="AcuralReSchedule_TC24_1" sheetId="90" r:id="rId46"/>
    <sheet name="AcuralReSchedule_TC25" sheetId="91" r:id="rId47"/>
    <sheet name="AcuralReSchedule_TC25_1" sheetId="92" r:id="rId48"/>
    <sheet name="AcuralReSchedule_TC26" sheetId="93" r:id="rId49"/>
    <sheet name="AcuralReSchedule_TC26_1" sheetId="94" r:id="rId50"/>
    <sheet name="AcuralReSchedule_TC27" sheetId="95" r:id="rId51"/>
    <sheet name="AcuralReSchedule_TC27_1" sheetId="96" r:id="rId52"/>
    <sheet name="AcuralReSchedule_TC28" sheetId="97" r:id="rId53"/>
    <sheet name="AcuralReSchedule_TC28_1" sheetId="98" r:id="rId54"/>
    <sheet name="AcuralReSchedule_TC29" sheetId="99" r:id="rId55"/>
    <sheet name="AcuralReSchedule_TC29_1" sheetId="100" r:id="rId56"/>
    <sheet name="AcuralReSchedule_TC30" sheetId="101" r:id="rId57"/>
    <sheet name="AcuralReSchedule_TC30_1" sheetId="102" r:id="rId58"/>
    <sheet name="AcuralReSchedule_TC31" sheetId="103" r:id="rId59"/>
    <sheet name="AcuralReSchedule_TC31_1" sheetId="104" r:id="rId60"/>
  </sheets>
  <definedNames>
    <definedName name="_xlnm._FilterDatabase" localSheetId="37" hidden="1">AcuralReSchedule_TC20_1!$A$1:$J$1164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9" i="106" l="1"/>
  <c r="C90" i="106"/>
  <c r="C91" i="106"/>
  <c r="C92" i="106"/>
  <c r="C93" i="106"/>
  <c r="C59" i="106"/>
  <c r="C60" i="106"/>
  <c r="C61" i="106"/>
  <c r="C62" i="106"/>
  <c r="C63" i="106"/>
  <c r="C64" i="106"/>
  <c r="C65" i="106"/>
  <c r="C66" i="106"/>
  <c r="C67" i="106"/>
  <c r="C68" i="106"/>
  <c r="C69" i="106"/>
  <c r="C70" i="106"/>
  <c r="C71" i="106"/>
  <c r="C72" i="106"/>
  <c r="C73" i="106"/>
  <c r="C74" i="106"/>
  <c r="C75" i="106"/>
  <c r="C76" i="106"/>
  <c r="C77" i="106"/>
  <c r="C78" i="106"/>
  <c r="C79" i="106"/>
  <c r="C80" i="106"/>
  <c r="C81" i="106"/>
  <c r="C82" i="106"/>
  <c r="C83" i="106"/>
  <c r="C84" i="106"/>
  <c r="C85" i="106"/>
  <c r="C86" i="106"/>
  <c r="C87" i="106"/>
  <c r="C88" i="106"/>
  <c r="C58" i="106"/>
  <c r="E2" i="106"/>
  <c r="H2" i="106"/>
  <c r="A47" i="106"/>
  <c r="K2" i="106"/>
  <c r="C2" i="106"/>
  <c r="C34" i="106" s="1"/>
  <c r="A5" i="106"/>
  <c r="B5" i="106" s="1"/>
  <c r="G4" i="106"/>
  <c r="F5" i="106" s="1"/>
  <c r="B4" i="106"/>
  <c r="B39" i="80"/>
  <c r="C39" i="80"/>
  <c r="D39" i="80" s="1"/>
  <c r="G39" i="80" s="1"/>
  <c r="F40" i="80" s="1"/>
  <c r="F39" i="80"/>
  <c r="E39" i="80" s="1"/>
  <c r="B40" i="80"/>
  <c r="C40" i="80"/>
  <c r="E38" i="80"/>
  <c r="B39" i="104"/>
  <c r="C39" i="104"/>
  <c r="F39" i="104"/>
  <c r="E39" i="104" s="1"/>
  <c r="B40" i="104"/>
  <c r="C40" i="104"/>
  <c r="C100" i="104"/>
  <c r="B100" i="104"/>
  <c r="C99" i="104"/>
  <c r="B99" i="104"/>
  <c r="C98" i="104"/>
  <c r="B98" i="104"/>
  <c r="C97" i="104"/>
  <c r="B97" i="104"/>
  <c r="C96" i="104"/>
  <c r="B96" i="104"/>
  <c r="C95" i="104"/>
  <c r="B95" i="104"/>
  <c r="C94" i="104"/>
  <c r="B94" i="104"/>
  <c r="C93" i="104"/>
  <c r="B93" i="104"/>
  <c r="C92" i="104"/>
  <c r="B92" i="104"/>
  <c r="C91" i="104"/>
  <c r="B91" i="104"/>
  <c r="C90" i="104"/>
  <c r="B90" i="104"/>
  <c r="C89" i="104"/>
  <c r="B89" i="104"/>
  <c r="C88" i="104"/>
  <c r="B88" i="104"/>
  <c r="C87" i="104"/>
  <c r="B87" i="104"/>
  <c r="C86" i="104"/>
  <c r="B86" i="104"/>
  <c r="C85" i="104"/>
  <c r="B85" i="104"/>
  <c r="C84" i="104"/>
  <c r="B84" i="104"/>
  <c r="C83" i="104"/>
  <c r="B83" i="104"/>
  <c r="C82" i="104"/>
  <c r="B82" i="104"/>
  <c r="C81" i="104"/>
  <c r="B81" i="104"/>
  <c r="C80" i="104"/>
  <c r="B80" i="104"/>
  <c r="C79" i="104"/>
  <c r="B79" i="104"/>
  <c r="C78" i="104"/>
  <c r="B78" i="104"/>
  <c r="C77" i="104"/>
  <c r="B77" i="104"/>
  <c r="C76" i="104"/>
  <c r="B76" i="104"/>
  <c r="C75" i="104"/>
  <c r="B75" i="104"/>
  <c r="C74" i="104"/>
  <c r="B74" i="104"/>
  <c r="C73" i="104"/>
  <c r="B73" i="104"/>
  <c r="C72" i="104"/>
  <c r="B72" i="104"/>
  <c r="C71" i="104"/>
  <c r="B71" i="104"/>
  <c r="C70" i="104"/>
  <c r="B70" i="104"/>
  <c r="C69" i="104"/>
  <c r="B69" i="104"/>
  <c r="C68" i="104"/>
  <c r="B68" i="104"/>
  <c r="C67" i="104"/>
  <c r="B67" i="104"/>
  <c r="E66" i="104"/>
  <c r="D67" i="104" s="1"/>
  <c r="C66" i="104"/>
  <c r="B65" i="104"/>
  <c r="F100" i="104" s="1"/>
  <c r="G100" i="104" s="1"/>
  <c r="B64" i="104"/>
  <c r="B63" i="104"/>
  <c r="B62" i="104"/>
  <c r="B61" i="104"/>
  <c r="B60" i="104"/>
  <c r="B59" i="104"/>
  <c r="B58" i="104"/>
  <c r="B57" i="104"/>
  <c r="B56" i="104"/>
  <c r="B55" i="104"/>
  <c r="B54" i="104"/>
  <c r="B53" i="104"/>
  <c r="B52" i="104"/>
  <c r="B51" i="104"/>
  <c r="B50" i="104"/>
  <c r="B49" i="104"/>
  <c r="B48" i="104"/>
  <c r="B47" i="104"/>
  <c r="B46" i="104"/>
  <c r="B45" i="104"/>
  <c r="B44" i="104"/>
  <c r="B43" i="104"/>
  <c r="B42" i="104"/>
  <c r="B41" i="104"/>
  <c r="B38" i="104"/>
  <c r="B37" i="104"/>
  <c r="B36" i="104"/>
  <c r="B35" i="104"/>
  <c r="B34" i="104"/>
  <c r="B33" i="104"/>
  <c r="B32" i="104"/>
  <c r="B31" i="104"/>
  <c r="B30" i="104"/>
  <c r="B29" i="104"/>
  <c r="B28" i="104"/>
  <c r="B27" i="104"/>
  <c r="B26" i="104"/>
  <c r="B25" i="104"/>
  <c r="B24" i="104"/>
  <c r="B23" i="104"/>
  <c r="B22" i="104"/>
  <c r="B21" i="104"/>
  <c r="B20" i="104"/>
  <c r="B19" i="104"/>
  <c r="B18" i="104"/>
  <c r="B17" i="104"/>
  <c r="B16" i="104"/>
  <c r="B15" i="104"/>
  <c r="B14" i="104"/>
  <c r="B13" i="104"/>
  <c r="B12" i="104"/>
  <c r="B11" i="104"/>
  <c r="B10" i="104"/>
  <c r="B9" i="104"/>
  <c r="B8" i="104"/>
  <c r="B7" i="104"/>
  <c r="B6" i="104"/>
  <c r="B5" i="104"/>
  <c r="G4" i="104"/>
  <c r="F5" i="104" s="1"/>
  <c r="B4" i="104"/>
  <c r="H4" i="104" s="1"/>
  <c r="K2" i="104"/>
  <c r="H2" i="104"/>
  <c r="E2" i="104"/>
  <c r="C64" i="104" s="1"/>
  <c r="C2" i="104"/>
  <c r="C38" i="104" s="1"/>
  <c r="C108" i="102"/>
  <c r="B108" i="102"/>
  <c r="C107" i="102"/>
  <c r="B107" i="102"/>
  <c r="C106" i="102"/>
  <c r="B106" i="102"/>
  <c r="C105" i="102"/>
  <c r="B105" i="102"/>
  <c r="C104" i="102"/>
  <c r="B104" i="102"/>
  <c r="C103" i="102"/>
  <c r="B103" i="102"/>
  <c r="C102" i="102"/>
  <c r="B102" i="102"/>
  <c r="C101" i="102"/>
  <c r="B101" i="102"/>
  <c r="C100" i="102"/>
  <c r="B100" i="102"/>
  <c r="C99" i="102"/>
  <c r="B99" i="102"/>
  <c r="C98" i="102"/>
  <c r="B98" i="102"/>
  <c r="C97" i="102"/>
  <c r="B97" i="102"/>
  <c r="C96" i="102"/>
  <c r="B96" i="102"/>
  <c r="C95" i="102"/>
  <c r="B95" i="102"/>
  <c r="C94" i="102"/>
  <c r="B94" i="102"/>
  <c r="C93" i="102"/>
  <c r="B93" i="102"/>
  <c r="C92" i="102"/>
  <c r="B92" i="102"/>
  <c r="C91" i="102"/>
  <c r="B91" i="102"/>
  <c r="C90" i="102"/>
  <c r="B90" i="102"/>
  <c r="C89" i="102"/>
  <c r="B89" i="102"/>
  <c r="C88" i="102"/>
  <c r="B88" i="102"/>
  <c r="C87" i="102"/>
  <c r="B87" i="102"/>
  <c r="C86" i="102"/>
  <c r="B86" i="102"/>
  <c r="C85" i="102"/>
  <c r="B85" i="102"/>
  <c r="C84" i="102"/>
  <c r="B84" i="102"/>
  <c r="C83" i="102"/>
  <c r="B83" i="102"/>
  <c r="C82" i="102"/>
  <c r="B82" i="102"/>
  <c r="C81" i="102"/>
  <c r="B81" i="102"/>
  <c r="C80" i="102"/>
  <c r="B80" i="102"/>
  <c r="C79" i="102"/>
  <c r="B79" i="102"/>
  <c r="C78" i="102"/>
  <c r="B78" i="102"/>
  <c r="C77" i="102"/>
  <c r="B77" i="102"/>
  <c r="C76" i="102"/>
  <c r="B76" i="102"/>
  <c r="C75" i="102"/>
  <c r="B75" i="102"/>
  <c r="C74" i="102"/>
  <c r="B74" i="102"/>
  <c r="C73" i="102"/>
  <c r="B73" i="102"/>
  <c r="C72" i="102"/>
  <c r="B72" i="102"/>
  <c r="C71" i="102"/>
  <c r="B71" i="102"/>
  <c r="C70" i="102"/>
  <c r="B70" i="102"/>
  <c r="C69" i="102"/>
  <c r="B69" i="102"/>
  <c r="C68" i="102"/>
  <c r="B68" i="102"/>
  <c r="D67" i="102"/>
  <c r="C67" i="102"/>
  <c r="B67" i="102"/>
  <c r="E66" i="102"/>
  <c r="C66" i="102"/>
  <c r="B65" i="102"/>
  <c r="F108" i="102" s="1"/>
  <c r="G108" i="102" s="1"/>
  <c r="B64" i="102"/>
  <c r="B63" i="102"/>
  <c r="B62" i="102"/>
  <c r="B61" i="102"/>
  <c r="C60" i="102"/>
  <c r="B60" i="102"/>
  <c r="B59" i="102"/>
  <c r="B58" i="102"/>
  <c r="B57" i="102"/>
  <c r="C56" i="102"/>
  <c r="B56" i="102"/>
  <c r="B55" i="102"/>
  <c r="B54" i="102"/>
  <c r="B53" i="102"/>
  <c r="C52" i="102"/>
  <c r="B52" i="102"/>
  <c r="B51" i="102"/>
  <c r="B50" i="102"/>
  <c r="B49" i="102"/>
  <c r="C48" i="102"/>
  <c r="B48" i="102"/>
  <c r="B47" i="102"/>
  <c r="B46" i="102"/>
  <c r="B45" i="102"/>
  <c r="C44" i="102"/>
  <c r="B44" i="102"/>
  <c r="B43" i="102"/>
  <c r="B42" i="102"/>
  <c r="B41" i="102"/>
  <c r="B40" i="102"/>
  <c r="C39" i="102"/>
  <c r="B39" i="102"/>
  <c r="B38" i="102"/>
  <c r="C37" i="102"/>
  <c r="B37" i="102"/>
  <c r="B36" i="102"/>
  <c r="C35" i="102"/>
  <c r="B35" i="102"/>
  <c r="B34" i="102"/>
  <c r="B33" i="102"/>
  <c r="B32" i="102"/>
  <c r="B31" i="102"/>
  <c r="B30" i="102"/>
  <c r="B29" i="102"/>
  <c r="B28" i="102"/>
  <c r="B27" i="102"/>
  <c r="B26" i="102"/>
  <c r="B25" i="102"/>
  <c r="B24" i="102"/>
  <c r="B23" i="102"/>
  <c r="B22" i="102"/>
  <c r="B21" i="102"/>
  <c r="B20" i="102"/>
  <c r="B19" i="102"/>
  <c r="B18" i="102"/>
  <c r="B17" i="102"/>
  <c r="B16" i="102"/>
  <c r="B15" i="102"/>
  <c r="B14" i="102"/>
  <c r="B13" i="102"/>
  <c r="B12" i="102"/>
  <c r="B11" i="102"/>
  <c r="B10" i="102"/>
  <c r="B9" i="102"/>
  <c r="B8" i="102"/>
  <c r="B7" i="102"/>
  <c r="B6" i="102"/>
  <c r="F5" i="102"/>
  <c r="E5" i="102" s="1"/>
  <c r="B5" i="102"/>
  <c r="G4" i="102"/>
  <c r="E4" i="102"/>
  <c r="F66" i="102" s="1"/>
  <c r="G66" i="102" s="1"/>
  <c r="B4" i="102"/>
  <c r="H4" i="102" s="1"/>
  <c r="I4" i="102" s="1"/>
  <c r="R2" i="102"/>
  <c r="Q2" i="102"/>
  <c r="O2" i="102"/>
  <c r="M2" i="102"/>
  <c r="L2" i="102"/>
  <c r="J2" i="102"/>
  <c r="H2" i="102"/>
  <c r="G2" i="102"/>
  <c r="E2" i="102"/>
  <c r="C65" i="102" s="1"/>
  <c r="D65" i="102" s="1"/>
  <c r="C2" i="102"/>
  <c r="C41" i="102" s="1"/>
  <c r="F1142" i="100"/>
  <c r="G1142" i="100" s="1"/>
  <c r="F1141" i="100"/>
  <c r="G1141" i="100" s="1"/>
  <c r="F1140" i="100"/>
  <c r="G1140" i="100" s="1"/>
  <c r="F1139" i="100"/>
  <c r="G1139" i="100" s="1"/>
  <c r="F1138" i="100"/>
  <c r="G1138" i="100" s="1"/>
  <c r="F1137" i="100"/>
  <c r="G1137" i="100" s="1"/>
  <c r="F1136" i="100"/>
  <c r="G1136" i="100" s="1"/>
  <c r="F1135" i="100"/>
  <c r="G1135" i="100" s="1"/>
  <c r="G1134" i="100"/>
  <c r="F1134" i="100"/>
  <c r="F1133" i="100"/>
  <c r="G1133" i="100" s="1"/>
  <c r="F1132" i="100"/>
  <c r="G1132" i="100" s="1"/>
  <c r="F1131" i="100"/>
  <c r="G1131" i="100" s="1"/>
  <c r="F1130" i="100"/>
  <c r="G1130" i="100" s="1"/>
  <c r="F1129" i="100"/>
  <c r="G1129" i="100" s="1"/>
  <c r="F1128" i="100"/>
  <c r="G1128" i="100" s="1"/>
  <c r="F1127" i="100"/>
  <c r="G1127" i="100" s="1"/>
  <c r="F1126" i="100"/>
  <c r="G1126" i="100" s="1"/>
  <c r="F1125" i="100"/>
  <c r="G1125" i="100" s="1"/>
  <c r="G1124" i="100"/>
  <c r="F1124" i="100"/>
  <c r="F1123" i="100"/>
  <c r="G1123" i="100" s="1"/>
  <c r="G1122" i="100"/>
  <c r="F1122" i="100"/>
  <c r="F1121" i="100"/>
  <c r="G1121" i="100" s="1"/>
  <c r="F1120" i="100"/>
  <c r="G1120" i="100" s="1"/>
  <c r="F1119" i="100"/>
  <c r="G1119" i="100" s="1"/>
  <c r="G1118" i="100"/>
  <c r="F1118" i="100"/>
  <c r="F1117" i="100"/>
  <c r="G1117" i="100" s="1"/>
  <c r="F1116" i="100"/>
  <c r="G1116" i="100" s="1"/>
  <c r="F1115" i="100"/>
  <c r="G1115" i="100" s="1"/>
  <c r="F1114" i="100"/>
  <c r="G1114" i="100" s="1"/>
  <c r="F1113" i="100"/>
  <c r="G1113" i="100" s="1"/>
  <c r="F1112" i="100"/>
  <c r="G1112" i="100" s="1"/>
  <c r="F1111" i="100"/>
  <c r="G1111" i="100" s="1"/>
  <c r="G1110" i="100"/>
  <c r="F1110" i="100"/>
  <c r="F1109" i="100"/>
  <c r="G1109" i="100" s="1"/>
  <c r="G1108" i="100"/>
  <c r="F1108" i="100"/>
  <c r="F1107" i="100"/>
  <c r="G1107" i="100" s="1"/>
  <c r="G1106" i="100"/>
  <c r="F1106" i="100"/>
  <c r="F1105" i="100"/>
  <c r="G1105" i="100" s="1"/>
  <c r="F1104" i="100"/>
  <c r="G1104" i="100" s="1"/>
  <c r="F1103" i="100"/>
  <c r="G1103" i="100" s="1"/>
  <c r="G1102" i="100"/>
  <c r="F1102" i="100"/>
  <c r="F1101" i="100"/>
  <c r="G1101" i="100" s="1"/>
  <c r="F1100" i="100"/>
  <c r="G1100" i="100" s="1"/>
  <c r="F1099" i="100"/>
  <c r="G1099" i="100" s="1"/>
  <c r="F1098" i="100"/>
  <c r="G1098" i="100" s="1"/>
  <c r="F1097" i="100"/>
  <c r="G1097" i="100" s="1"/>
  <c r="F1096" i="100"/>
  <c r="G1096" i="100" s="1"/>
  <c r="F1095" i="100"/>
  <c r="G1095" i="100" s="1"/>
  <c r="G1094" i="100"/>
  <c r="F1094" i="100"/>
  <c r="F1093" i="100"/>
  <c r="G1093" i="100" s="1"/>
  <c r="G1092" i="100"/>
  <c r="F1092" i="100"/>
  <c r="F1091" i="100"/>
  <c r="G1091" i="100" s="1"/>
  <c r="G1090" i="100"/>
  <c r="F1090" i="100"/>
  <c r="F1089" i="100"/>
  <c r="G1089" i="100" s="1"/>
  <c r="F1088" i="100"/>
  <c r="G1088" i="100" s="1"/>
  <c r="F1087" i="100"/>
  <c r="G1087" i="100" s="1"/>
  <c r="G1086" i="100"/>
  <c r="F1086" i="100"/>
  <c r="F1085" i="100"/>
  <c r="G1085" i="100" s="1"/>
  <c r="F1084" i="100"/>
  <c r="G1084" i="100" s="1"/>
  <c r="F1083" i="100"/>
  <c r="G1083" i="100" s="1"/>
  <c r="F1082" i="100"/>
  <c r="G1082" i="100" s="1"/>
  <c r="F1081" i="100"/>
  <c r="G1081" i="100" s="1"/>
  <c r="F1080" i="100"/>
  <c r="G1080" i="100" s="1"/>
  <c r="F1079" i="100"/>
  <c r="G1079" i="100" s="1"/>
  <c r="G1078" i="100"/>
  <c r="F1078" i="100"/>
  <c r="F1077" i="100"/>
  <c r="G1077" i="100" s="1"/>
  <c r="G1076" i="100"/>
  <c r="F1076" i="100"/>
  <c r="F1075" i="100"/>
  <c r="G1075" i="100" s="1"/>
  <c r="G1074" i="100"/>
  <c r="F1074" i="100"/>
  <c r="F1073" i="100"/>
  <c r="G1073" i="100" s="1"/>
  <c r="F1072" i="100"/>
  <c r="G1072" i="100" s="1"/>
  <c r="F1071" i="100"/>
  <c r="G1071" i="100" s="1"/>
  <c r="G1070" i="100"/>
  <c r="F1070" i="100"/>
  <c r="F1069" i="100"/>
  <c r="G1069" i="100" s="1"/>
  <c r="F1068" i="100"/>
  <c r="G1068" i="100" s="1"/>
  <c r="F1067" i="100"/>
  <c r="G1067" i="100" s="1"/>
  <c r="F1066" i="100"/>
  <c r="G1066" i="100" s="1"/>
  <c r="F1065" i="100"/>
  <c r="G1065" i="100" s="1"/>
  <c r="F1064" i="100"/>
  <c r="G1064" i="100" s="1"/>
  <c r="F1063" i="100"/>
  <c r="G1063" i="100" s="1"/>
  <c r="G1062" i="100"/>
  <c r="F1062" i="100"/>
  <c r="F1061" i="100"/>
  <c r="G1061" i="100" s="1"/>
  <c r="G1060" i="100"/>
  <c r="F1060" i="100"/>
  <c r="F1059" i="100"/>
  <c r="G1059" i="100" s="1"/>
  <c r="G1058" i="100"/>
  <c r="F1058" i="100"/>
  <c r="F1057" i="100"/>
  <c r="G1057" i="100" s="1"/>
  <c r="F1056" i="100"/>
  <c r="G1056" i="100" s="1"/>
  <c r="F1055" i="100"/>
  <c r="G1055" i="100" s="1"/>
  <c r="G1054" i="100"/>
  <c r="F1054" i="100"/>
  <c r="F1053" i="100"/>
  <c r="G1053" i="100" s="1"/>
  <c r="F1052" i="100"/>
  <c r="G1052" i="100" s="1"/>
  <c r="F1051" i="100"/>
  <c r="G1051" i="100" s="1"/>
  <c r="F1050" i="100"/>
  <c r="G1050" i="100" s="1"/>
  <c r="F1049" i="100"/>
  <c r="G1049" i="100" s="1"/>
  <c r="F1048" i="100"/>
  <c r="G1048" i="100" s="1"/>
  <c r="F1047" i="100"/>
  <c r="G1047" i="100" s="1"/>
  <c r="G1046" i="100"/>
  <c r="F1046" i="100"/>
  <c r="F1045" i="100"/>
  <c r="G1045" i="100" s="1"/>
  <c r="G1044" i="100"/>
  <c r="F1044" i="100"/>
  <c r="F1043" i="100"/>
  <c r="G1043" i="100" s="1"/>
  <c r="G1042" i="100"/>
  <c r="F1042" i="100"/>
  <c r="F1041" i="100"/>
  <c r="G1041" i="100" s="1"/>
  <c r="F1040" i="100"/>
  <c r="G1040" i="100" s="1"/>
  <c r="F1039" i="100"/>
  <c r="G1039" i="100" s="1"/>
  <c r="G1038" i="100"/>
  <c r="F1038" i="100"/>
  <c r="F1037" i="100"/>
  <c r="G1037" i="100" s="1"/>
  <c r="F1036" i="100"/>
  <c r="G1036" i="100" s="1"/>
  <c r="F1035" i="100"/>
  <c r="G1035" i="100" s="1"/>
  <c r="F1034" i="100"/>
  <c r="G1034" i="100" s="1"/>
  <c r="F1033" i="100"/>
  <c r="G1033" i="100" s="1"/>
  <c r="F1032" i="100"/>
  <c r="G1032" i="100" s="1"/>
  <c r="F1031" i="100"/>
  <c r="G1031" i="100" s="1"/>
  <c r="G1030" i="100"/>
  <c r="F1030" i="100"/>
  <c r="F1029" i="100"/>
  <c r="G1029" i="100" s="1"/>
  <c r="G1028" i="100"/>
  <c r="F1028" i="100"/>
  <c r="F1027" i="100"/>
  <c r="G1027" i="100" s="1"/>
  <c r="G1026" i="100"/>
  <c r="F1026" i="100"/>
  <c r="F1025" i="100"/>
  <c r="G1025" i="100" s="1"/>
  <c r="F1024" i="100"/>
  <c r="G1024" i="100" s="1"/>
  <c r="F1023" i="100"/>
  <c r="G1023" i="100" s="1"/>
  <c r="G1022" i="100"/>
  <c r="F1022" i="100"/>
  <c r="F1021" i="100"/>
  <c r="G1021" i="100" s="1"/>
  <c r="F1020" i="100"/>
  <c r="G1020" i="100" s="1"/>
  <c r="F1019" i="100"/>
  <c r="G1019" i="100" s="1"/>
  <c r="F1018" i="100"/>
  <c r="G1018" i="100" s="1"/>
  <c r="F1017" i="100"/>
  <c r="G1017" i="100" s="1"/>
  <c r="F1016" i="100"/>
  <c r="G1016" i="100" s="1"/>
  <c r="F1015" i="100"/>
  <c r="G1015" i="100" s="1"/>
  <c r="G1014" i="100"/>
  <c r="F1014" i="100"/>
  <c r="F1013" i="100"/>
  <c r="G1013" i="100" s="1"/>
  <c r="G1012" i="100"/>
  <c r="F1012" i="100"/>
  <c r="F1011" i="100"/>
  <c r="G1011" i="100" s="1"/>
  <c r="G1010" i="100"/>
  <c r="F1010" i="100"/>
  <c r="F1009" i="100"/>
  <c r="G1009" i="100" s="1"/>
  <c r="F1008" i="100"/>
  <c r="G1008" i="100" s="1"/>
  <c r="F1007" i="100"/>
  <c r="G1007" i="100" s="1"/>
  <c r="G1006" i="100"/>
  <c r="F1006" i="100"/>
  <c r="F1005" i="100"/>
  <c r="G1005" i="100" s="1"/>
  <c r="F1004" i="100"/>
  <c r="G1004" i="100" s="1"/>
  <c r="F1003" i="100"/>
  <c r="G1003" i="100" s="1"/>
  <c r="F1002" i="100"/>
  <c r="G1002" i="100" s="1"/>
  <c r="F1001" i="100"/>
  <c r="G1001" i="100" s="1"/>
  <c r="F1000" i="100"/>
  <c r="G1000" i="100" s="1"/>
  <c r="F999" i="100"/>
  <c r="G999" i="100" s="1"/>
  <c r="G998" i="100"/>
  <c r="F998" i="100"/>
  <c r="F997" i="100"/>
  <c r="G997" i="100" s="1"/>
  <c r="G996" i="100"/>
  <c r="F996" i="100"/>
  <c r="F995" i="100"/>
  <c r="G995" i="100" s="1"/>
  <c r="G994" i="100"/>
  <c r="F994" i="100"/>
  <c r="F993" i="100"/>
  <c r="G993" i="100" s="1"/>
  <c r="F992" i="100"/>
  <c r="G992" i="100" s="1"/>
  <c r="F991" i="100"/>
  <c r="G991" i="100" s="1"/>
  <c r="G990" i="100"/>
  <c r="F990" i="100"/>
  <c r="F989" i="100"/>
  <c r="G989" i="100" s="1"/>
  <c r="F988" i="100"/>
  <c r="G988" i="100" s="1"/>
  <c r="F987" i="100"/>
  <c r="G987" i="100" s="1"/>
  <c r="F986" i="100"/>
  <c r="G986" i="100" s="1"/>
  <c r="F985" i="100"/>
  <c r="G985" i="100" s="1"/>
  <c r="F984" i="100"/>
  <c r="G984" i="100" s="1"/>
  <c r="F983" i="100"/>
  <c r="G983" i="100" s="1"/>
  <c r="G982" i="100"/>
  <c r="F982" i="100"/>
  <c r="F981" i="100"/>
  <c r="G981" i="100" s="1"/>
  <c r="G980" i="100"/>
  <c r="F980" i="100"/>
  <c r="F979" i="100"/>
  <c r="G979" i="100" s="1"/>
  <c r="G978" i="100"/>
  <c r="F978" i="100"/>
  <c r="F977" i="100"/>
  <c r="G977" i="100" s="1"/>
  <c r="F976" i="100"/>
  <c r="G976" i="100" s="1"/>
  <c r="F975" i="100"/>
  <c r="G975" i="100" s="1"/>
  <c r="G974" i="100"/>
  <c r="F974" i="100"/>
  <c r="F973" i="100"/>
  <c r="G973" i="100" s="1"/>
  <c r="G972" i="100"/>
  <c r="F972" i="100"/>
  <c r="F971" i="100"/>
  <c r="G971" i="100" s="1"/>
  <c r="G970" i="100"/>
  <c r="F970" i="100"/>
  <c r="F969" i="100"/>
  <c r="G969" i="100" s="1"/>
  <c r="G968" i="100"/>
  <c r="F968" i="100"/>
  <c r="F967" i="100"/>
  <c r="G967" i="100" s="1"/>
  <c r="G966" i="100"/>
  <c r="F966" i="100"/>
  <c r="F965" i="100"/>
  <c r="G965" i="100" s="1"/>
  <c r="G964" i="100"/>
  <c r="F964" i="100"/>
  <c r="F963" i="100"/>
  <c r="G963" i="100" s="1"/>
  <c r="G962" i="100"/>
  <c r="F962" i="100"/>
  <c r="F961" i="100"/>
  <c r="G961" i="100" s="1"/>
  <c r="G960" i="100"/>
  <c r="F960" i="100"/>
  <c r="F959" i="100"/>
  <c r="G959" i="100" s="1"/>
  <c r="G958" i="100"/>
  <c r="F958" i="100"/>
  <c r="F957" i="100"/>
  <c r="G957" i="100" s="1"/>
  <c r="G956" i="100"/>
  <c r="F956" i="100"/>
  <c r="F955" i="100"/>
  <c r="G955" i="100" s="1"/>
  <c r="G954" i="100"/>
  <c r="F954" i="100"/>
  <c r="F953" i="100"/>
  <c r="G953" i="100" s="1"/>
  <c r="G952" i="100"/>
  <c r="F952" i="100"/>
  <c r="F951" i="100"/>
  <c r="G951" i="100" s="1"/>
  <c r="G950" i="100"/>
  <c r="F950" i="100"/>
  <c r="F949" i="100"/>
  <c r="G949" i="100" s="1"/>
  <c r="G948" i="100"/>
  <c r="F948" i="100"/>
  <c r="F947" i="100"/>
  <c r="G947" i="100" s="1"/>
  <c r="G946" i="100"/>
  <c r="F946" i="100"/>
  <c r="F945" i="100"/>
  <c r="G945" i="100" s="1"/>
  <c r="G944" i="100"/>
  <c r="F944" i="100"/>
  <c r="F943" i="100"/>
  <c r="G943" i="100" s="1"/>
  <c r="G942" i="100"/>
  <c r="F942" i="100"/>
  <c r="F941" i="100"/>
  <c r="G941" i="100" s="1"/>
  <c r="G940" i="100"/>
  <c r="F940" i="100"/>
  <c r="F939" i="100"/>
  <c r="G939" i="100" s="1"/>
  <c r="G938" i="100"/>
  <c r="F938" i="100"/>
  <c r="F937" i="100"/>
  <c r="G937" i="100" s="1"/>
  <c r="G936" i="100"/>
  <c r="F936" i="100"/>
  <c r="F935" i="100"/>
  <c r="G935" i="100" s="1"/>
  <c r="G934" i="100"/>
  <c r="F934" i="100"/>
  <c r="F933" i="100"/>
  <c r="G933" i="100" s="1"/>
  <c r="G932" i="100"/>
  <c r="F932" i="100"/>
  <c r="F931" i="100"/>
  <c r="G931" i="100" s="1"/>
  <c r="G930" i="100"/>
  <c r="F930" i="100"/>
  <c r="F929" i="100"/>
  <c r="G929" i="100" s="1"/>
  <c r="G928" i="100"/>
  <c r="F928" i="100"/>
  <c r="F927" i="100"/>
  <c r="G927" i="100" s="1"/>
  <c r="G926" i="100"/>
  <c r="F926" i="100"/>
  <c r="F925" i="100"/>
  <c r="G925" i="100" s="1"/>
  <c r="G924" i="100"/>
  <c r="F924" i="100"/>
  <c r="F923" i="100"/>
  <c r="G923" i="100" s="1"/>
  <c r="G922" i="100"/>
  <c r="F922" i="100"/>
  <c r="F921" i="100"/>
  <c r="G921" i="100" s="1"/>
  <c r="F920" i="100"/>
  <c r="G920" i="100" s="1"/>
  <c r="F919" i="100"/>
  <c r="G919" i="100" s="1"/>
  <c r="F918" i="100"/>
  <c r="G918" i="100" s="1"/>
  <c r="F917" i="100"/>
  <c r="G917" i="100" s="1"/>
  <c r="F916" i="100"/>
  <c r="G916" i="100" s="1"/>
  <c r="F915" i="100"/>
  <c r="G915" i="100" s="1"/>
  <c r="G914" i="100"/>
  <c r="F914" i="100"/>
  <c r="F913" i="100"/>
  <c r="G913" i="100" s="1"/>
  <c r="F912" i="100"/>
  <c r="G912" i="100" s="1"/>
  <c r="F911" i="100"/>
  <c r="G911" i="100" s="1"/>
  <c r="F910" i="100"/>
  <c r="G910" i="100" s="1"/>
  <c r="F909" i="100"/>
  <c r="G909" i="100" s="1"/>
  <c r="G908" i="100"/>
  <c r="F908" i="100"/>
  <c r="F907" i="100"/>
  <c r="G907" i="100" s="1"/>
  <c r="G906" i="100"/>
  <c r="F906" i="100"/>
  <c r="F905" i="100"/>
  <c r="G905" i="100" s="1"/>
  <c r="F904" i="100"/>
  <c r="G904" i="100" s="1"/>
  <c r="F903" i="100"/>
  <c r="G903" i="100" s="1"/>
  <c r="F902" i="100"/>
  <c r="G902" i="100" s="1"/>
  <c r="F901" i="100"/>
  <c r="G901" i="100" s="1"/>
  <c r="F900" i="100"/>
  <c r="G900" i="100" s="1"/>
  <c r="F899" i="100"/>
  <c r="G899" i="100" s="1"/>
  <c r="G898" i="100"/>
  <c r="F898" i="100"/>
  <c r="F897" i="100"/>
  <c r="G897" i="100" s="1"/>
  <c r="F896" i="100"/>
  <c r="G896" i="100" s="1"/>
  <c r="F895" i="100"/>
  <c r="G895" i="100" s="1"/>
  <c r="G894" i="100"/>
  <c r="F894" i="100"/>
  <c r="F893" i="100"/>
  <c r="G893" i="100" s="1"/>
  <c r="F892" i="100"/>
  <c r="G892" i="100" s="1"/>
  <c r="F891" i="100"/>
  <c r="G891" i="100" s="1"/>
  <c r="G890" i="100"/>
  <c r="F890" i="100"/>
  <c r="F889" i="100"/>
  <c r="G889" i="100" s="1"/>
  <c r="F888" i="100"/>
  <c r="G888" i="100" s="1"/>
  <c r="F887" i="100"/>
  <c r="G887" i="100" s="1"/>
  <c r="G886" i="100"/>
  <c r="F886" i="100"/>
  <c r="F885" i="100"/>
  <c r="G885" i="100" s="1"/>
  <c r="F884" i="100"/>
  <c r="G884" i="100" s="1"/>
  <c r="F883" i="100"/>
  <c r="G883" i="100" s="1"/>
  <c r="G882" i="100"/>
  <c r="F882" i="100"/>
  <c r="F881" i="100"/>
  <c r="G881" i="100" s="1"/>
  <c r="F880" i="100"/>
  <c r="G880" i="100" s="1"/>
  <c r="F879" i="100"/>
  <c r="G879" i="100" s="1"/>
  <c r="G878" i="100"/>
  <c r="F878" i="100"/>
  <c r="F877" i="100"/>
  <c r="G877" i="100" s="1"/>
  <c r="F876" i="100"/>
  <c r="G876" i="100" s="1"/>
  <c r="F875" i="100"/>
  <c r="G875" i="100" s="1"/>
  <c r="G874" i="100"/>
  <c r="F874" i="100"/>
  <c r="F873" i="100"/>
  <c r="G873" i="100" s="1"/>
  <c r="G872" i="100"/>
  <c r="F872" i="100"/>
  <c r="F871" i="100"/>
  <c r="G871" i="100" s="1"/>
  <c r="G870" i="100"/>
  <c r="F870" i="100"/>
  <c r="F869" i="100"/>
  <c r="G869" i="100" s="1"/>
  <c r="F868" i="100"/>
  <c r="G868" i="100" s="1"/>
  <c r="F867" i="100"/>
  <c r="G867" i="100" s="1"/>
  <c r="F866" i="100"/>
  <c r="G866" i="100" s="1"/>
  <c r="F865" i="100"/>
  <c r="G865" i="100" s="1"/>
  <c r="G864" i="100"/>
  <c r="F864" i="100"/>
  <c r="F863" i="100"/>
  <c r="G863" i="100" s="1"/>
  <c r="G862" i="100"/>
  <c r="F862" i="100"/>
  <c r="F861" i="100"/>
  <c r="G861" i="100" s="1"/>
  <c r="F860" i="100"/>
  <c r="G860" i="100" s="1"/>
  <c r="F859" i="100"/>
  <c r="G859" i="100" s="1"/>
  <c r="G858" i="100"/>
  <c r="F858" i="100"/>
  <c r="F857" i="100"/>
  <c r="G857" i="100" s="1"/>
  <c r="F856" i="100"/>
  <c r="G856" i="100" s="1"/>
  <c r="F855" i="100"/>
  <c r="G855" i="100" s="1"/>
  <c r="G854" i="100"/>
  <c r="F854" i="100"/>
  <c r="F853" i="100"/>
  <c r="G853" i="100" s="1"/>
  <c r="F852" i="100"/>
  <c r="G852" i="100" s="1"/>
  <c r="F851" i="100"/>
  <c r="G851" i="100" s="1"/>
  <c r="G850" i="100"/>
  <c r="F850" i="100"/>
  <c r="F849" i="100"/>
  <c r="G849" i="100" s="1"/>
  <c r="F848" i="100"/>
  <c r="G848" i="100" s="1"/>
  <c r="F847" i="100"/>
  <c r="G847" i="100" s="1"/>
  <c r="G846" i="100"/>
  <c r="F846" i="100"/>
  <c r="F845" i="100"/>
  <c r="G845" i="100" s="1"/>
  <c r="F844" i="100"/>
  <c r="G844" i="100" s="1"/>
  <c r="F843" i="100"/>
  <c r="G843" i="100" s="1"/>
  <c r="G842" i="100"/>
  <c r="F842" i="100"/>
  <c r="F841" i="100"/>
  <c r="G841" i="100" s="1"/>
  <c r="F840" i="100"/>
  <c r="G840" i="100" s="1"/>
  <c r="F839" i="100"/>
  <c r="G839" i="100" s="1"/>
  <c r="G838" i="100"/>
  <c r="F838" i="100"/>
  <c r="F837" i="100"/>
  <c r="G837" i="100" s="1"/>
  <c r="F836" i="100"/>
  <c r="G836" i="100" s="1"/>
  <c r="F835" i="100"/>
  <c r="G835" i="100" s="1"/>
  <c r="G834" i="100"/>
  <c r="F834" i="100"/>
  <c r="F833" i="100"/>
  <c r="G833" i="100" s="1"/>
  <c r="F832" i="100"/>
  <c r="G832" i="100" s="1"/>
  <c r="F831" i="100"/>
  <c r="G831" i="100" s="1"/>
  <c r="G830" i="100"/>
  <c r="F830" i="100"/>
  <c r="F829" i="100"/>
  <c r="G829" i="100" s="1"/>
  <c r="F828" i="100"/>
  <c r="G828" i="100" s="1"/>
  <c r="F827" i="100"/>
  <c r="G827" i="100" s="1"/>
  <c r="G826" i="100"/>
  <c r="F826" i="100"/>
  <c r="F825" i="100"/>
  <c r="G825" i="100" s="1"/>
  <c r="F824" i="100"/>
  <c r="G824" i="100" s="1"/>
  <c r="F823" i="100"/>
  <c r="G823" i="100" s="1"/>
  <c r="G822" i="100"/>
  <c r="F822" i="100"/>
  <c r="F821" i="100"/>
  <c r="G821" i="100" s="1"/>
  <c r="F820" i="100"/>
  <c r="G820" i="100" s="1"/>
  <c r="F819" i="100"/>
  <c r="G819" i="100" s="1"/>
  <c r="G818" i="100"/>
  <c r="F818" i="100"/>
  <c r="F817" i="100"/>
  <c r="G817" i="100" s="1"/>
  <c r="F816" i="100"/>
  <c r="G816" i="100" s="1"/>
  <c r="F815" i="100"/>
  <c r="G815" i="100" s="1"/>
  <c r="G814" i="100"/>
  <c r="F814" i="100"/>
  <c r="F813" i="100"/>
  <c r="G813" i="100" s="1"/>
  <c r="F812" i="100"/>
  <c r="G812" i="100" s="1"/>
  <c r="F811" i="100"/>
  <c r="G811" i="100" s="1"/>
  <c r="G810" i="100"/>
  <c r="F810" i="100"/>
  <c r="F809" i="100"/>
  <c r="G809" i="100" s="1"/>
  <c r="F808" i="100"/>
  <c r="G808" i="100" s="1"/>
  <c r="F807" i="100"/>
  <c r="G807" i="100" s="1"/>
  <c r="G806" i="100"/>
  <c r="F806" i="100"/>
  <c r="F805" i="100"/>
  <c r="G805" i="100" s="1"/>
  <c r="F804" i="100"/>
  <c r="G804" i="100" s="1"/>
  <c r="F803" i="100"/>
  <c r="G803" i="100" s="1"/>
  <c r="G802" i="100"/>
  <c r="F802" i="100"/>
  <c r="F801" i="100"/>
  <c r="G801" i="100" s="1"/>
  <c r="F800" i="100"/>
  <c r="G800" i="100" s="1"/>
  <c r="F799" i="100"/>
  <c r="G799" i="100" s="1"/>
  <c r="G798" i="100"/>
  <c r="F798" i="100"/>
  <c r="F797" i="100"/>
  <c r="G797" i="100" s="1"/>
  <c r="F796" i="100"/>
  <c r="G796" i="100" s="1"/>
  <c r="F795" i="100"/>
  <c r="G795" i="100" s="1"/>
  <c r="F794" i="100"/>
  <c r="G794" i="100" s="1"/>
  <c r="G793" i="100"/>
  <c r="F793" i="100"/>
  <c r="F792" i="100"/>
  <c r="G792" i="100" s="1"/>
  <c r="G791" i="100"/>
  <c r="F791" i="100"/>
  <c r="G790" i="100"/>
  <c r="F790" i="100"/>
  <c r="F789" i="100"/>
  <c r="G789" i="100" s="1"/>
  <c r="G788" i="100"/>
  <c r="F788" i="100"/>
  <c r="F787" i="100"/>
  <c r="G787" i="100" s="1"/>
  <c r="F786" i="100"/>
  <c r="G786" i="100" s="1"/>
  <c r="F785" i="100"/>
  <c r="G785" i="100" s="1"/>
  <c r="G784" i="100"/>
  <c r="F784" i="100"/>
  <c r="F783" i="100"/>
  <c r="G783" i="100" s="1"/>
  <c r="F782" i="100"/>
  <c r="G782" i="100" s="1"/>
  <c r="G781" i="100"/>
  <c r="F781" i="100"/>
  <c r="G780" i="100"/>
  <c r="F780" i="100"/>
  <c r="F779" i="100"/>
  <c r="G779" i="100" s="1"/>
  <c r="F778" i="100"/>
  <c r="G778" i="100" s="1"/>
  <c r="F777" i="100"/>
  <c r="G777" i="100" s="1"/>
  <c r="G776" i="100"/>
  <c r="F776" i="100"/>
  <c r="F775" i="100"/>
  <c r="G775" i="100" s="1"/>
  <c r="F774" i="100"/>
  <c r="G774" i="100" s="1"/>
  <c r="G773" i="100"/>
  <c r="F773" i="100"/>
  <c r="G772" i="100"/>
  <c r="F772" i="100"/>
  <c r="F771" i="100"/>
  <c r="G771" i="100" s="1"/>
  <c r="F770" i="100"/>
  <c r="G770" i="100" s="1"/>
  <c r="F769" i="100"/>
  <c r="G769" i="100" s="1"/>
  <c r="G768" i="100"/>
  <c r="F768" i="100"/>
  <c r="F767" i="100"/>
  <c r="G767" i="100" s="1"/>
  <c r="F766" i="100"/>
  <c r="G766" i="100" s="1"/>
  <c r="G765" i="100"/>
  <c r="F765" i="100"/>
  <c r="G764" i="100"/>
  <c r="F764" i="100"/>
  <c r="F763" i="100"/>
  <c r="G763" i="100" s="1"/>
  <c r="F762" i="100"/>
  <c r="G762" i="100" s="1"/>
  <c r="F761" i="100"/>
  <c r="G761" i="100" s="1"/>
  <c r="G760" i="100"/>
  <c r="F760" i="100"/>
  <c r="F759" i="100"/>
  <c r="G759" i="100" s="1"/>
  <c r="F758" i="100"/>
  <c r="G758" i="100" s="1"/>
  <c r="G757" i="100"/>
  <c r="F757" i="100"/>
  <c r="G756" i="100"/>
  <c r="F756" i="100"/>
  <c r="G755" i="100"/>
  <c r="F755" i="100"/>
  <c r="F754" i="100"/>
  <c r="G754" i="100" s="1"/>
  <c r="F753" i="100"/>
  <c r="G753" i="100" s="1"/>
  <c r="F752" i="100"/>
  <c r="G752" i="100" s="1"/>
  <c r="F751" i="100"/>
  <c r="G751" i="100" s="1"/>
  <c r="F750" i="100"/>
  <c r="G750" i="100" s="1"/>
  <c r="G749" i="100"/>
  <c r="F749" i="100"/>
  <c r="G748" i="100"/>
  <c r="F748" i="100"/>
  <c r="F747" i="100"/>
  <c r="G747" i="100" s="1"/>
  <c r="G746" i="100"/>
  <c r="F746" i="100"/>
  <c r="F745" i="100"/>
  <c r="G745" i="100" s="1"/>
  <c r="G744" i="100"/>
  <c r="F744" i="100"/>
  <c r="F743" i="100"/>
  <c r="G743" i="100" s="1"/>
  <c r="F742" i="100"/>
  <c r="G742" i="100" s="1"/>
  <c r="F741" i="100"/>
  <c r="G741" i="100" s="1"/>
  <c r="G740" i="100"/>
  <c r="F740" i="100"/>
  <c r="G739" i="100"/>
  <c r="F739" i="100"/>
  <c r="F738" i="100"/>
  <c r="G738" i="100" s="1"/>
  <c r="G737" i="100"/>
  <c r="F737" i="100"/>
  <c r="F736" i="100"/>
  <c r="G736" i="100" s="1"/>
  <c r="F735" i="100"/>
  <c r="G735" i="100" s="1"/>
  <c r="F734" i="100"/>
  <c r="G734" i="100" s="1"/>
  <c r="F733" i="100"/>
  <c r="G733" i="100" s="1"/>
  <c r="F732" i="100"/>
  <c r="G732" i="100" s="1"/>
  <c r="F731" i="100"/>
  <c r="G731" i="100" s="1"/>
  <c r="F730" i="100"/>
  <c r="G730" i="100" s="1"/>
  <c r="F729" i="100"/>
  <c r="G729" i="100" s="1"/>
  <c r="F728" i="100"/>
  <c r="G728" i="100" s="1"/>
  <c r="F727" i="100"/>
  <c r="G727" i="100" s="1"/>
  <c r="F726" i="100"/>
  <c r="G726" i="100" s="1"/>
  <c r="F725" i="100"/>
  <c r="G725" i="100" s="1"/>
  <c r="F724" i="100"/>
  <c r="G724" i="100" s="1"/>
  <c r="F723" i="100"/>
  <c r="G723" i="100" s="1"/>
  <c r="F722" i="100"/>
  <c r="G722" i="100" s="1"/>
  <c r="F721" i="100"/>
  <c r="G721" i="100" s="1"/>
  <c r="F720" i="100"/>
  <c r="G720" i="100" s="1"/>
  <c r="F719" i="100"/>
  <c r="G719" i="100" s="1"/>
  <c r="F718" i="100"/>
  <c r="G718" i="100" s="1"/>
  <c r="F717" i="100"/>
  <c r="G717" i="100" s="1"/>
  <c r="F716" i="100"/>
  <c r="G716" i="100" s="1"/>
  <c r="F715" i="100"/>
  <c r="G715" i="100" s="1"/>
  <c r="F714" i="100"/>
  <c r="G714" i="100" s="1"/>
  <c r="F713" i="100"/>
  <c r="G713" i="100" s="1"/>
  <c r="F712" i="100"/>
  <c r="G712" i="100" s="1"/>
  <c r="F711" i="100"/>
  <c r="G711" i="100" s="1"/>
  <c r="F710" i="100"/>
  <c r="G710" i="100" s="1"/>
  <c r="F709" i="100"/>
  <c r="G709" i="100" s="1"/>
  <c r="F708" i="100"/>
  <c r="G708" i="100" s="1"/>
  <c r="F707" i="100"/>
  <c r="G707" i="100" s="1"/>
  <c r="F706" i="100"/>
  <c r="G706" i="100" s="1"/>
  <c r="F705" i="100"/>
  <c r="G705" i="100" s="1"/>
  <c r="F704" i="100"/>
  <c r="G704" i="100" s="1"/>
  <c r="F703" i="100"/>
  <c r="G703" i="100" s="1"/>
  <c r="F702" i="100"/>
  <c r="G702" i="100" s="1"/>
  <c r="F701" i="100"/>
  <c r="G701" i="100" s="1"/>
  <c r="F700" i="100"/>
  <c r="G700" i="100" s="1"/>
  <c r="F699" i="100"/>
  <c r="G699" i="100" s="1"/>
  <c r="F698" i="100"/>
  <c r="G698" i="100" s="1"/>
  <c r="F697" i="100"/>
  <c r="G697" i="100" s="1"/>
  <c r="F696" i="100"/>
  <c r="G696" i="100" s="1"/>
  <c r="F695" i="100"/>
  <c r="G695" i="100" s="1"/>
  <c r="F694" i="100"/>
  <c r="G694" i="100" s="1"/>
  <c r="F693" i="100"/>
  <c r="G693" i="100" s="1"/>
  <c r="F692" i="100"/>
  <c r="G692" i="100" s="1"/>
  <c r="F691" i="100"/>
  <c r="G691" i="100" s="1"/>
  <c r="F690" i="100"/>
  <c r="G690" i="100" s="1"/>
  <c r="F689" i="100"/>
  <c r="G689" i="100" s="1"/>
  <c r="F688" i="100"/>
  <c r="G688" i="100" s="1"/>
  <c r="F687" i="100"/>
  <c r="G687" i="100" s="1"/>
  <c r="F686" i="100"/>
  <c r="G686" i="100" s="1"/>
  <c r="F685" i="100"/>
  <c r="G685" i="100" s="1"/>
  <c r="F684" i="100"/>
  <c r="G684" i="100" s="1"/>
  <c r="F683" i="100"/>
  <c r="G683" i="100" s="1"/>
  <c r="F682" i="100"/>
  <c r="G682" i="100" s="1"/>
  <c r="F681" i="100"/>
  <c r="G681" i="100" s="1"/>
  <c r="F680" i="100"/>
  <c r="G680" i="100" s="1"/>
  <c r="F679" i="100"/>
  <c r="G679" i="100" s="1"/>
  <c r="F678" i="100"/>
  <c r="G678" i="100" s="1"/>
  <c r="F677" i="100"/>
  <c r="G677" i="100" s="1"/>
  <c r="F676" i="100"/>
  <c r="G676" i="100" s="1"/>
  <c r="F675" i="100"/>
  <c r="G675" i="100" s="1"/>
  <c r="F674" i="100"/>
  <c r="G674" i="100" s="1"/>
  <c r="F673" i="100"/>
  <c r="G673" i="100" s="1"/>
  <c r="F672" i="100"/>
  <c r="G672" i="100" s="1"/>
  <c r="F671" i="100"/>
  <c r="G671" i="100" s="1"/>
  <c r="F670" i="100"/>
  <c r="G670" i="100" s="1"/>
  <c r="F669" i="100"/>
  <c r="G669" i="100" s="1"/>
  <c r="F668" i="100"/>
  <c r="G668" i="100" s="1"/>
  <c r="F667" i="100"/>
  <c r="G667" i="100" s="1"/>
  <c r="F666" i="100"/>
  <c r="G666" i="100" s="1"/>
  <c r="F665" i="100"/>
  <c r="G665" i="100" s="1"/>
  <c r="F664" i="100"/>
  <c r="G664" i="100" s="1"/>
  <c r="F663" i="100"/>
  <c r="G663" i="100" s="1"/>
  <c r="F662" i="100"/>
  <c r="G662" i="100" s="1"/>
  <c r="F661" i="100"/>
  <c r="G661" i="100" s="1"/>
  <c r="F660" i="100"/>
  <c r="G660" i="100" s="1"/>
  <c r="F659" i="100"/>
  <c r="G659" i="100" s="1"/>
  <c r="F658" i="100"/>
  <c r="G658" i="100" s="1"/>
  <c r="F657" i="100"/>
  <c r="G657" i="100" s="1"/>
  <c r="F656" i="100"/>
  <c r="G656" i="100" s="1"/>
  <c r="F655" i="100"/>
  <c r="G655" i="100" s="1"/>
  <c r="F654" i="100"/>
  <c r="G654" i="100" s="1"/>
  <c r="F653" i="100"/>
  <c r="G653" i="100" s="1"/>
  <c r="F652" i="100"/>
  <c r="G652" i="100" s="1"/>
  <c r="F651" i="100"/>
  <c r="G651" i="100" s="1"/>
  <c r="F650" i="100"/>
  <c r="G650" i="100" s="1"/>
  <c r="F649" i="100"/>
  <c r="G649" i="100" s="1"/>
  <c r="F648" i="100"/>
  <c r="G648" i="100" s="1"/>
  <c r="F647" i="100"/>
  <c r="G647" i="100" s="1"/>
  <c r="F646" i="100"/>
  <c r="G646" i="100" s="1"/>
  <c r="G645" i="100"/>
  <c r="F645" i="100"/>
  <c r="F644" i="100"/>
  <c r="G644" i="100" s="1"/>
  <c r="F643" i="100"/>
  <c r="G643" i="100" s="1"/>
  <c r="F642" i="100"/>
  <c r="G642" i="100" s="1"/>
  <c r="G641" i="100"/>
  <c r="F641" i="100"/>
  <c r="F640" i="100"/>
  <c r="G640" i="100" s="1"/>
  <c r="F639" i="100"/>
  <c r="G639" i="100" s="1"/>
  <c r="F638" i="100"/>
  <c r="G638" i="100" s="1"/>
  <c r="G637" i="100"/>
  <c r="F637" i="100"/>
  <c r="F636" i="100"/>
  <c r="G636" i="100" s="1"/>
  <c r="F635" i="100"/>
  <c r="G635" i="100" s="1"/>
  <c r="F634" i="100"/>
  <c r="G634" i="100" s="1"/>
  <c r="G633" i="100"/>
  <c r="F633" i="100"/>
  <c r="F632" i="100"/>
  <c r="G632" i="100" s="1"/>
  <c r="F631" i="100"/>
  <c r="G631" i="100" s="1"/>
  <c r="F630" i="100"/>
  <c r="G630" i="100" s="1"/>
  <c r="G629" i="100"/>
  <c r="F629" i="100"/>
  <c r="F628" i="100"/>
  <c r="G628" i="100" s="1"/>
  <c r="F627" i="100"/>
  <c r="G627" i="100" s="1"/>
  <c r="F626" i="100"/>
  <c r="G626" i="100" s="1"/>
  <c r="G625" i="100"/>
  <c r="F625" i="100"/>
  <c r="F624" i="100"/>
  <c r="G624" i="100" s="1"/>
  <c r="F623" i="100"/>
  <c r="G623" i="100" s="1"/>
  <c r="F622" i="100"/>
  <c r="G622" i="100" s="1"/>
  <c r="G621" i="100"/>
  <c r="F621" i="100"/>
  <c r="F620" i="100"/>
  <c r="G620" i="100" s="1"/>
  <c r="F619" i="100"/>
  <c r="G619" i="100" s="1"/>
  <c r="F618" i="100"/>
  <c r="G618" i="100" s="1"/>
  <c r="G617" i="100"/>
  <c r="F617" i="100"/>
  <c r="F616" i="100"/>
  <c r="G616" i="100" s="1"/>
  <c r="F615" i="100"/>
  <c r="G615" i="100" s="1"/>
  <c r="F614" i="100"/>
  <c r="G614" i="100" s="1"/>
  <c r="G613" i="100"/>
  <c r="F613" i="100"/>
  <c r="F612" i="100"/>
  <c r="G612" i="100" s="1"/>
  <c r="F611" i="100"/>
  <c r="G611" i="100" s="1"/>
  <c r="F610" i="100"/>
  <c r="G610" i="100" s="1"/>
  <c r="F609" i="100"/>
  <c r="G609" i="100" s="1"/>
  <c r="F608" i="100"/>
  <c r="G608" i="100" s="1"/>
  <c r="F607" i="100"/>
  <c r="G607" i="100" s="1"/>
  <c r="F606" i="100"/>
  <c r="G606" i="100" s="1"/>
  <c r="F605" i="100"/>
  <c r="G605" i="100" s="1"/>
  <c r="F604" i="100"/>
  <c r="G604" i="100" s="1"/>
  <c r="F603" i="100"/>
  <c r="G603" i="100" s="1"/>
  <c r="F602" i="100"/>
  <c r="G602" i="100" s="1"/>
  <c r="F601" i="100"/>
  <c r="G601" i="100" s="1"/>
  <c r="F600" i="100"/>
  <c r="G600" i="100" s="1"/>
  <c r="F599" i="100"/>
  <c r="G599" i="100" s="1"/>
  <c r="F598" i="100"/>
  <c r="G598" i="100" s="1"/>
  <c r="F597" i="100"/>
  <c r="G597" i="100" s="1"/>
  <c r="F596" i="100"/>
  <c r="G596" i="100" s="1"/>
  <c r="F595" i="100"/>
  <c r="G595" i="100" s="1"/>
  <c r="F594" i="100"/>
  <c r="G594" i="100" s="1"/>
  <c r="F593" i="100"/>
  <c r="G593" i="100" s="1"/>
  <c r="G592" i="100"/>
  <c r="F592" i="100"/>
  <c r="F591" i="100"/>
  <c r="G591" i="100" s="1"/>
  <c r="F590" i="100"/>
  <c r="G590" i="100" s="1"/>
  <c r="F589" i="100"/>
  <c r="G589" i="100" s="1"/>
  <c r="G588" i="100"/>
  <c r="F588" i="100"/>
  <c r="F587" i="100"/>
  <c r="G587" i="100" s="1"/>
  <c r="F586" i="100"/>
  <c r="G586" i="100" s="1"/>
  <c r="F585" i="100"/>
  <c r="G585" i="100" s="1"/>
  <c r="F584" i="100"/>
  <c r="G584" i="100" s="1"/>
  <c r="F583" i="100"/>
  <c r="G583" i="100" s="1"/>
  <c r="F582" i="100"/>
  <c r="G582" i="100" s="1"/>
  <c r="F581" i="100"/>
  <c r="G581" i="100" s="1"/>
  <c r="G580" i="100"/>
  <c r="F580" i="100"/>
  <c r="F579" i="100"/>
  <c r="G579" i="100" s="1"/>
  <c r="F578" i="100"/>
  <c r="G578" i="100" s="1"/>
  <c r="F577" i="100"/>
  <c r="G577" i="100" s="1"/>
  <c r="G576" i="100"/>
  <c r="F576" i="100"/>
  <c r="F575" i="100"/>
  <c r="G575" i="100" s="1"/>
  <c r="F574" i="100"/>
  <c r="G574" i="100" s="1"/>
  <c r="F573" i="100"/>
  <c r="G573" i="100" s="1"/>
  <c r="G572" i="100"/>
  <c r="F572" i="100"/>
  <c r="F571" i="100"/>
  <c r="G571" i="100" s="1"/>
  <c r="F570" i="100"/>
  <c r="G570" i="100" s="1"/>
  <c r="F569" i="100"/>
  <c r="G569" i="100" s="1"/>
  <c r="G568" i="100"/>
  <c r="F568" i="100"/>
  <c r="F567" i="100"/>
  <c r="G567" i="100" s="1"/>
  <c r="F566" i="100"/>
  <c r="G566" i="100" s="1"/>
  <c r="F565" i="100"/>
  <c r="G565" i="100" s="1"/>
  <c r="G564" i="100"/>
  <c r="F564" i="100"/>
  <c r="F563" i="100"/>
  <c r="G563" i="100" s="1"/>
  <c r="F562" i="100"/>
  <c r="G562" i="100" s="1"/>
  <c r="F561" i="100"/>
  <c r="G561" i="100" s="1"/>
  <c r="G560" i="100"/>
  <c r="F560" i="100"/>
  <c r="F559" i="100"/>
  <c r="G559" i="100" s="1"/>
  <c r="F558" i="100"/>
  <c r="G558" i="100" s="1"/>
  <c r="F557" i="100"/>
  <c r="G557" i="100" s="1"/>
  <c r="G556" i="100"/>
  <c r="F556" i="100"/>
  <c r="F555" i="100"/>
  <c r="G555" i="100" s="1"/>
  <c r="F554" i="100"/>
  <c r="G554" i="100" s="1"/>
  <c r="F553" i="100"/>
  <c r="G553" i="100" s="1"/>
  <c r="F552" i="100"/>
  <c r="G552" i="100" s="1"/>
  <c r="F551" i="100"/>
  <c r="G551" i="100" s="1"/>
  <c r="F550" i="100"/>
  <c r="G550" i="100" s="1"/>
  <c r="F549" i="100"/>
  <c r="G549" i="100" s="1"/>
  <c r="G548" i="100"/>
  <c r="F548" i="100"/>
  <c r="F547" i="100"/>
  <c r="G547" i="100" s="1"/>
  <c r="F546" i="100"/>
  <c r="G546" i="100" s="1"/>
  <c r="F545" i="100"/>
  <c r="G545" i="100" s="1"/>
  <c r="G544" i="100"/>
  <c r="F544" i="100"/>
  <c r="F543" i="100"/>
  <c r="G543" i="100" s="1"/>
  <c r="G542" i="100"/>
  <c r="F542" i="100"/>
  <c r="F541" i="100"/>
  <c r="G541" i="100" s="1"/>
  <c r="G540" i="100"/>
  <c r="F540" i="100"/>
  <c r="F539" i="100"/>
  <c r="G539" i="100" s="1"/>
  <c r="F538" i="100"/>
  <c r="G538" i="100" s="1"/>
  <c r="F537" i="100"/>
  <c r="G537" i="100" s="1"/>
  <c r="F536" i="100"/>
  <c r="G536" i="100" s="1"/>
  <c r="F535" i="100"/>
  <c r="G535" i="100" s="1"/>
  <c r="G534" i="100"/>
  <c r="F534" i="100"/>
  <c r="F533" i="100"/>
  <c r="G533" i="100" s="1"/>
  <c r="G532" i="100"/>
  <c r="F532" i="100"/>
  <c r="F531" i="100"/>
  <c r="G531" i="100" s="1"/>
  <c r="G530" i="100"/>
  <c r="F530" i="100"/>
  <c r="F529" i="100"/>
  <c r="G529" i="100" s="1"/>
  <c r="G528" i="100"/>
  <c r="F528" i="100"/>
  <c r="F527" i="100"/>
  <c r="G527" i="100" s="1"/>
  <c r="G526" i="100"/>
  <c r="F526" i="100"/>
  <c r="G525" i="100"/>
  <c r="F525" i="100"/>
  <c r="G524" i="100"/>
  <c r="F524" i="100"/>
  <c r="G523" i="100"/>
  <c r="F523" i="100"/>
  <c r="G522" i="100"/>
  <c r="F522" i="100"/>
  <c r="G521" i="100"/>
  <c r="F521" i="100"/>
  <c r="G520" i="100"/>
  <c r="F520" i="100"/>
  <c r="G519" i="100"/>
  <c r="F519" i="100"/>
  <c r="G518" i="100"/>
  <c r="F518" i="100"/>
  <c r="G517" i="100"/>
  <c r="F517" i="100"/>
  <c r="G516" i="100"/>
  <c r="F516" i="100"/>
  <c r="G515" i="100"/>
  <c r="F515" i="100"/>
  <c r="G514" i="100"/>
  <c r="F514" i="100"/>
  <c r="G513" i="100"/>
  <c r="F513" i="100"/>
  <c r="G512" i="100"/>
  <c r="F512" i="100"/>
  <c r="G511" i="100"/>
  <c r="F511" i="100"/>
  <c r="G510" i="100"/>
  <c r="F510" i="100"/>
  <c r="G509" i="100"/>
  <c r="F509" i="100"/>
  <c r="G508" i="100"/>
  <c r="F508" i="100"/>
  <c r="G507" i="100"/>
  <c r="F507" i="100"/>
  <c r="G506" i="100"/>
  <c r="F506" i="100"/>
  <c r="G505" i="100"/>
  <c r="F505" i="100"/>
  <c r="G504" i="100"/>
  <c r="F504" i="100"/>
  <c r="G503" i="100"/>
  <c r="F503" i="100"/>
  <c r="G502" i="100"/>
  <c r="F502" i="100"/>
  <c r="G501" i="100"/>
  <c r="F501" i="100"/>
  <c r="G500" i="100"/>
  <c r="F500" i="100"/>
  <c r="G499" i="100"/>
  <c r="F499" i="100"/>
  <c r="G498" i="100"/>
  <c r="F498" i="100"/>
  <c r="G497" i="100"/>
  <c r="F497" i="100"/>
  <c r="G496" i="100"/>
  <c r="F496" i="100"/>
  <c r="G495" i="100"/>
  <c r="F495" i="100"/>
  <c r="G494" i="100"/>
  <c r="F494" i="100"/>
  <c r="G493" i="100"/>
  <c r="F493" i="100"/>
  <c r="G492" i="100"/>
  <c r="F492" i="100"/>
  <c r="G491" i="100"/>
  <c r="F491" i="100"/>
  <c r="G490" i="100"/>
  <c r="F490" i="100"/>
  <c r="G489" i="100"/>
  <c r="F489" i="100"/>
  <c r="G488" i="100"/>
  <c r="F488" i="100"/>
  <c r="G487" i="100"/>
  <c r="F487" i="100"/>
  <c r="G486" i="100"/>
  <c r="F486" i="100"/>
  <c r="G485" i="100"/>
  <c r="F485" i="100"/>
  <c r="G484" i="100"/>
  <c r="F484" i="100"/>
  <c r="G483" i="100"/>
  <c r="F483" i="100"/>
  <c r="G482" i="100"/>
  <c r="F482" i="100"/>
  <c r="G481" i="100"/>
  <c r="F481" i="100"/>
  <c r="G480" i="100"/>
  <c r="F480" i="100"/>
  <c r="G479" i="100"/>
  <c r="F479" i="100"/>
  <c r="G478" i="100"/>
  <c r="F478" i="100"/>
  <c r="G477" i="100"/>
  <c r="F477" i="100"/>
  <c r="G476" i="100"/>
  <c r="F476" i="100"/>
  <c r="G475" i="100"/>
  <c r="F475" i="100"/>
  <c r="G474" i="100"/>
  <c r="F474" i="100"/>
  <c r="G473" i="100"/>
  <c r="F473" i="100"/>
  <c r="G472" i="100"/>
  <c r="F472" i="100"/>
  <c r="G471" i="100"/>
  <c r="F471" i="100"/>
  <c r="G470" i="100"/>
  <c r="F470" i="100"/>
  <c r="G469" i="100"/>
  <c r="F469" i="100"/>
  <c r="G468" i="100"/>
  <c r="F468" i="100"/>
  <c r="G467" i="100"/>
  <c r="F467" i="100"/>
  <c r="G466" i="100"/>
  <c r="F466" i="100"/>
  <c r="G465" i="100"/>
  <c r="F465" i="100"/>
  <c r="G464" i="100"/>
  <c r="F464" i="100"/>
  <c r="G463" i="100"/>
  <c r="F463" i="100"/>
  <c r="G462" i="100"/>
  <c r="F462" i="100"/>
  <c r="G461" i="100"/>
  <c r="F461" i="100"/>
  <c r="G460" i="100"/>
  <c r="F460" i="100"/>
  <c r="G459" i="100"/>
  <c r="F459" i="100"/>
  <c r="G458" i="100"/>
  <c r="F458" i="100"/>
  <c r="G457" i="100"/>
  <c r="F457" i="100"/>
  <c r="G456" i="100"/>
  <c r="F456" i="100"/>
  <c r="G455" i="100"/>
  <c r="F455" i="100"/>
  <c r="G454" i="100"/>
  <c r="F454" i="100"/>
  <c r="G453" i="100"/>
  <c r="F453" i="100"/>
  <c r="G452" i="100"/>
  <c r="F452" i="100"/>
  <c r="G451" i="100"/>
  <c r="F451" i="100"/>
  <c r="G450" i="100"/>
  <c r="F450" i="100"/>
  <c r="G449" i="100"/>
  <c r="F449" i="100"/>
  <c r="G448" i="100"/>
  <c r="F448" i="100"/>
  <c r="G447" i="100"/>
  <c r="F447" i="100"/>
  <c r="G446" i="100"/>
  <c r="F446" i="100"/>
  <c r="G445" i="100"/>
  <c r="F445" i="100"/>
  <c r="G444" i="100"/>
  <c r="F444" i="100"/>
  <c r="G443" i="100"/>
  <c r="F443" i="100"/>
  <c r="G442" i="100"/>
  <c r="F442" i="100"/>
  <c r="G441" i="100"/>
  <c r="F441" i="100"/>
  <c r="G440" i="100"/>
  <c r="F440" i="100"/>
  <c r="G439" i="100"/>
  <c r="F439" i="100"/>
  <c r="G438" i="100"/>
  <c r="F438" i="100"/>
  <c r="G437" i="100"/>
  <c r="F437" i="100"/>
  <c r="G436" i="100"/>
  <c r="F436" i="100"/>
  <c r="G435" i="100"/>
  <c r="F435" i="100"/>
  <c r="G434" i="100"/>
  <c r="F434" i="100"/>
  <c r="G433" i="100"/>
  <c r="F433" i="100"/>
  <c r="G432" i="100"/>
  <c r="F432" i="100"/>
  <c r="G431" i="100"/>
  <c r="F431" i="100"/>
  <c r="G430" i="100"/>
  <c r="F430" i="100"/>
  <c r="G429" i="100"/>
  <c r="F429" i="100"/>
  <c r="G428" i="100"/>
  <c r="F428" i="100"/>
  <c r="G427" i="100"/>
  <c r="F427" i="100"/>
  <c r="G426" i="100"/>
  <c r="F426" i="100"/>
  <c r="G425" i="100"/>
  <c r="F425" i="100"/>
  <c r="G424" i="100"/>
  <c r="F424" i="100"/>
  <c r="F423" i="100"/>
  <c r="G423" i="100" s="1"/>
  <c r="G422" i="100"/>
  <c r="F422" i="100"/>
  <c r="G421" i="100"/>
  <c r="F421" i="100"/>
  <c r="G420" i="100"/>
  <c r="F420" i="100"/>
  <c r="F419" i="100"/>
  <c r="G419" i="100" s="1"/>
  <c r="G418" i="100"/>
  <c r="F418" i="100"/>
  <c r="G417" i="100"/>
  <c r="F417" i="100"/>
  <c r="G416" i="100"/>
  <c r="F416" i="100"/>
  <c r="F415" i="100"/>
  <c r="G415" i="100" s="1"/>
  <c r="G414" i="100"/>
  <c r="F414" i="100"/>
  <c r="G413" i="100"/>
  <c r="F413" i="100"/>
  <c r="G412" i="100"/>
  <c r="F412" i="100"/>
  <c r="F411" i="100"/>
  <c r="G411" i="100" s="1"/>
  <c r="G410" i="100"/>
  <c r="F410" i="100"/>
  <c r="G409" i="100"/>
  <c r="F409" i="100"/>
  <c r="G408" i="100"/>
  <c r="F408" i="100"/>
  <c r="F407" i="100"/>
  <c r="G407" i="100" s="1"/>
  <c r="G406" i="100"/>
  <c r="F406" i="100"/>
  <c r="G405" i="100"/>
  <c r="F405" i="100"/>
  <c r="G404" i="100"/>
  <c r="F404" i="100"/>
  <c r="F403" i="100"/>
  <c r="G403" i="100" s="1"/>
  <c r="G402" i="100"/>
  <c r="F402" i="100"/>
  <c r="G401" i="100"/>
  <c r="F401" i="100"/>
  <c r="G400" i="100"/>
  <c r="F400" i="100"/>
  <c r="F399" i="100"/>
  <c r="G399" i="100" s="1"/>
  <c r="G398" i="100"/>
  <c r="F398" i="100"/>
  <c r="G397" i="100"/>
  <c r="F397" i="100"/>
  <c r="G396" i="100"/>
  <c r="F396" i="100"/>
  <c r="F395" i="100"/>
  <c r="G395" i="100" s="1"/>
  <c r="G394" i="100"/>
  <c r="F394" i="100"/>
  <c r="G393" i="100"/>
  <c r="F393" i="100"/>
  <c r="G392" i="100"/>
  <c r="F392" i="100"/>
  <c r="F391" i="100"/>
  <c r="G391" i="100" s="1"/>
  <c r="G390" i="100"/>
  <c r="F390" i="100"/>
  <c r="G389" i="100"/>
  <c r="F389" i="100"/>
  <c r="G388" i="100"/>
  <c r="F388" i="100"/>
  <c r="F387" i="100"/>
  <c r="G387" i="100" s="1"/>
  <c r="G386" i="100"/>
  <c r="F386" i="100"/>
  <c r="G385" i="100"/>
  <c r="F385" i="100"/>
  <c r="G384" i="100"/>
  <c r="F384" i="100"/>
  <c r="F383" i="100"/>
  <c r="G383" i="100" s="1"/>
  <c r="G382" i="100"/>
  <c r="F382" i="100"/>
  <c r="G381" i="100"/>
  <c r="F381" i="100"/>
  <c r="G380" i="100"/>
  <c r="F380" i="100"/>
  <c r="F379" i="100"/>
  <c r="G379" i="100" s="1"/>
  <c r="G378" i="100"/>
  <c r="F378" i="100"/>
  <c r="G377" i="100"/>
  <c r="F377" i="100"/>
  <c r="G376" i="100"/>
  <c r="F376" i="100"/>
  <c r="F375" i="100"/>
  <c r="G375" i="100" s="1"/>
  <c r="G374" i="100"/>
  <c r="F374" i="100"/>
  <c r="G373" i="100"/>
  <c r="F373" i="100"/>
  <c r="G372" i="100"/>
  <c r="F372" i="100"/>
  <c r="F371" i="100"/>
  <c r="G371" i="100" s="1"/>
  <c r="G370" i="100"/>
  <c r="F370" i="100"/>
  <c r="G369" i="100"/>
  <c r="F369" i="100"/>
  <c r="G368" i="100"/>
  <c r="F368" i="100"/>
  <c r="F367" i="100"/>
  <c r="G367" i="100" s="1"/>
  <c r="G366" i="100"/>
  <c r="F366" i="100"/>
  <c r="G365" i="100"/>
  <c r="F365" i="100"/>
  <c r="G364" i="100"/>
  <c r="F364" i="100"/>
  <c r="F363" i="100"/>
  <c r="G363" i="100" s="1"/>
  <c r="G362" i="100"/>
  <c r="F362" i="100"/>
  <c r="G361" i="100"/>
  <c r="F361" i="100"/>
  <c r="G360" i="100"/>
  <c r="F360" i="100"/>
  <c r="F359" i="100"/>
  <c r="G359" i="100" s="1"/>
  <c r="G358" i="100"/>
  <c r="F358" i="100"/>
  <c r="F357" i="100"/>
  <c r="G357" i="100" s="1"/>
  <c r="G356" i="100"/>
  <c r="F356" i="100"/>
  <c r="F355" i="100"/>
  <c r="G355" i="100" s="1"/>
  <c r="G354" i="100"/>
  <c r="F354" i="100"/>
  <c r="G353" i="100"/>
  <c r="F353" i="100"/>
  <c r="G352" i="100"/>
  <c r="F352" i="100"/>
  <c r="F351" i="100"/>
  <c r="G351" i="100" s="1"/>
  <c r="G350" i="100"/>
  <c r="F350" i="100"/>
  <c r="G349" i="100"/>
  <c r="F349" i="100"/>
  <c r="G348" i="100"/>
  <c r="F348" i="100"/>
  <c r="F347" i="100"/>
  <c r="G347" i="100" s="1"/>
  <c r="G346" i="100"/>
  <c r="F346" i="100"/>
  <c r="F345" i="100"/>
  <c r="G345" i="100" s="1"/>
  <c r="G344" i="100"/>
  <c r="F344" i="100"/>
  <c r="F343" i="100"/>
  <c r="G343" i="100" s="1"/>
  <c r="G342" i="100"/>
  <c r="F342" i="100"/>
  <c r="F341" i="100"/>
  <c r="G341" i="100" s="1"/>
  <c r="G340" i="100"/>
  <c r="F340" i="100"/>
  <c r="F339" i="100"/>
  <c r="G339" i="100" s="1"/>
  <c r="G338" i="100"/>
  <c r="F338" i="100"/>
  <c r="F337" i="100"/>
  <c r="G337" i="100" s="1"/>
  <c r="G336" i="100"/>
  <c r="F336" i="100"/>
  <c r="F335" i="100"/>
  <c r="G335" i="100" s="1"/>
  <c r="G334" i="100"/>
  <c r="F334" i="100"/>
  <c r="G333" i="100"/>
  <c r="F333" i="100"/>
  <c r="G332" i="100"/>
  <c r="F332" i="100"/>
  <c r="F331" i="100"/>
  <c r="G331" i="100" s="1"/>
  <c r="G330" i="100"/>
  <c r="F330" i="100"/>
  <c r="F329" i="100"/>
  <c r="G329" i="100" s="1"/>
  <c r="G328" i="100"/>
  <c r="F328" i="100"/>
  <c r="F327" i="100"/>
  <c r="G327" i="100" s="1"/>
  <c r="G326" i="100"/>
  <c r="F326" i="100"/>
  <c r="F325" i="100"/>
  <c r="G325" i="100" s="1"/>
  <c r="G324" i="100"/>
  <c r="F324" i="100"/>
  <c r="F323" i="100"/>
  <c r="G323" i="100" s="1"/>
  <c r="G322" i="100"/>
  <c r="F322" i="100"/>
  <c r="F321" i="100"/>
  <c r="G321" i="100" s="1"/>
  <c r="F320" i="100"/>
  <c r="G320" i="100" s="1"/>
  <c r="F319" i="100"/>
  <c r="G319" i="100" s="1"/>
  <c r="G318" i="100"/>
  <c r="F318" i="100"/>
  <c r="G317" i="100"/>
  <c r="F317" i="100"/>
  <c r="G316" i="100"/>
  <c r="F316" i="100"/>
  <c r="F315" i="100"/>
  <c r="G315" i="100" s="1"/>
  <c r="G314" i="100"/>
  <c r="F314" i="100"/>
  <c r="F313" i="100"/>
  <c r="G313" i="100" s="1"/>
  <c r="F312" i="100"/>
  <c r="G312" i="100" s="1"/>
  <c r="G311" i="100"/>
  <c r="F311" i="100"/>
  <c r="F310" i="100"/>
  <c r="G310" i="100" s="1"/>
  <c r="G309" i="100"/>
  <c r="F309" i="100"/>
  <c r="G308" i="100"/>
  <c r="F308" i="100"/>
  <c r="G307" i="100"/>
  <c r="F307" i="100"/>
  <c r="F306" i="100"/>
  <c r="G306" i="100" s="1"/>
  <c r="G305" i="100"/>
  <c r="F305" i="100"/>
  <c r="G304" i="100"/>
  <c r="F304" i="100"/>
  <c r="G303" i="100"/>
  <c r="F303" i="100"/>
  <c r="F302" i="100"/>
  <c r="G302" i="100" s="1"/>
  <c r="G301" i="100"/>
  <c r="F301" i="100"/>
  <c r="G300" i="100"/>
  <c r="F300" i="100"/>
  <c r="G299" i="100"/>
  <c r="F299" i="100"/>
  <c r="F298" i="100"/>
  <c r="G298" i="100" s="1"/>
  <c r="G297" i="100"/>
  <c r="F297" i="100"/>
  <c r="F296" i="100"/>
  <c r="G296" i="100" s="1"/>
  <c r="G295" i="100"/>
  <c r="F295" i="100"/>
  <c r="F294" i="100"/>
  <c r="G294" i="100" s="1"/>
  <c r="G293" i="100"/>
  <c r="F293" i="100"/>
  <c r="G292" i="100"/>
  <c r="F292" i="100"/>
  <c r="G291" i="100"/>
  <c r="F291" i="100"/>
  <c r="F290" i="100"/>
  <c r="G290" i="100" s="1"/>
  <c r="E290" i="100"/>
  <c r="G289" i="100"/>
  <c r="F289" i="100"/>
  <c r="G288" i="100"/>
  <c r="F288" i="100"/>
  <c r="G287" i="100"/>
  <c r="F287" i="100"/>
  <c r="F286" i="100"/>
  <c r="G286" i="100" s="1"/>
  <c r="G285" i="100"/>
  <c r="F285" i="100"/>
  <c r="G284" i="100"/>
  <c r="F284" i="100"/>
  <c r="G283" i="100"/>
  <c r="F283" i="100"/>
  <c r="F282" i="100"/>
  <c r="G282" i="100" s="1"/>
  <c r="G281" i="100"/>
  <c r="F281" i="100"/>
  <c r="F280" i="100"/>
  <c r="G280" i="100" s="1"/>
  <c r="E280" i="100"/>
  <c r="G279" i="100"/>
  <c r="F279" i="100"/>
  <c r="F278" i="100"/>
  <c r="G278" i="100" s="1"/>
  <c r="G277" i="100"/>
  <c r="F277" i="100"/>
  <c r="G276" i="100"/>
  <c r="F276" i="100"/>
  <c r="E276" i="100"/>
  <c r="G275" i="100"/>
  <c r="F275" i="100"/>
  <c r="F274" i="100"/>
  <c r="G274" i="100" s="1"/>
  <c r="E274" i="100"/>
  <c r="G273" i="100"/>
  <c r="F273" i="100"/>
  <c r="G272" i="100"/>
  <c r="F272" i="100"/>
  <c r="G271" i="100"/>
  <c r="F271" i="100"/>
  <c r="F270" i="100"/>
  <c r="G270" i="100" s="1"/>
  <c r="G269" i="100"/>
  <c r="F269" i="100"/>
  <c r="G268" i="100"/>
  <c r="F268" i="100"/>
  <c r="G267" i="100"/>
  <c r="F267" i="100"/>
  <c r="F266" i="100"/>
  <c r="G266" i="100" s="1"/>
  <c r="G265" i="100"/>
  <c r="F265" i="100"/>
  <c r="F264" i="100"/>
  <c r="G264" i="100" s="1"/>
  <c r="E264" i="100"/>
  <c r="G263" i="100"/>
  <c r="F263" i="100"/>
  <c r="F262" i="100"/>
  <c r="G262" i="100" s="1"/>
  <c r="G261" i="100"/>
  <c r="F261" i="100"/>
  <c r="G260" i="100"/>
  <c r="F260" i="100"/>
  <c r="G259" i="100"/>
  <c r="F259" i="100"/>
  <c r="F258" i="100"/>
  <c r="G258" i="100" s="1"/>
  <c r="G257" i="100"/>
  <c r="F257" i="100"/>
  <c r="G256" i="100"/>
  <c r="F256" i="100"/>
  <c r="G255" i="100"/>
  <c r="F255" i="100"/>
  <c r="F254" i="100"/>
  <c r="G254" i="100" s="1"/>
  <c r="G253" i="100"/>
  <c r="F253" i="100"/>
  <c r="G252" i="100"/>
  <c r="F252" i="100"/>
  <c r="G251" i="100"/>
  <c r="F251" i="100"/>
  <c r="F250" i="100"/>
  <c r="G250" i="100" s="1"/>
  <c r="G249" i="100"/>
  <c r="F249" i="100"/>
  <c r="F248" i="100"/>
  <c r="G248" i="100" s="1"/>
  <c r="F247" i="100"/>
  <c r="G247" i="100" s="1"/>
  <c r="F246" i="100"/>
  <c r="G246" i="100" s="1"/>
  <c r="F245" i="100"/>
  <c r="G245" i="100" s="1"/>
  <c r="G244" i="100"/>
  <c r="F244" i="100"/>
  <c r="F243" i="100"/>
  <c r="G243" i="100" s="1"/>
  <c r="F242" i="100"/>
  <c r="G242" i="100" s="1"/>
  <c r="G241" i="100"/>
  <c r="F241" i="100"/>
  <c r="G240" i="100"/>
  <c r="F240" i="100"/>
  <c r="F239" i="100"/>
  <c r="G239" i="100" s="1"/>
  <c r="F238" i="100"/>
  <c r="G238" i="100" s="1"/>
  <c r="G237" i="100"/>
  <c r="F237" i="100"/>
  <c r="G236" i="100"/>
  <c r="F236" i="100"/>
  <c r="F235" i="100"/>
  <c r="G235" i="100" s="1"/>
  <c r="F234" i="100"/>
  <c r="G234" i="100" s="1"/>
  <c r="G233" i="100"/>
  <c r="F233" i="100"/>
  <c r="F232" i="100"/>
  <c r="G232" i="100" s="1"/>
  <c r="F231" i="100"/>
  <c r="G231" i="100" s="1"/>
  <c r="F230" i="100"/>
  <c r="G230" i="100" s="1"/>
  <c r="F229" i="100"/>
  <c r="G229" i="100" s="1"/>
  <c r="G228" i="100"/>
  <c r="F228" i="100"/>
  <c r="F227" i="100"/>
  <c r="G227" i="100" s="1"/>
  <c r="F226" i="100"/>
  <c r="G226" i="100" s="1"/>
  <c r="G225" i="100"/>
  <c r="F225" i="100"/>
  <c r="G224" i="100"/>
  <c r="F224" i="100"/>
  <c r="F223" i="100"/>
  <c r="G223" i="100" s="1"/>
  <c r="F222" i="100"/>
  <c r="G222" i="100" s="1"/>
  <c r="G221" i="100"/>
  <c r="F221" i="100"/>
  <c r="D221" i="100"/>
  <c r="F220" i="100"/>
  <c r="G220" i="100" s="1"/>
  <c r="D220" i="100"/>
  <c r="F219" i="100"/>
  <c r="G219" i="100" s="1"/>
  <c r="D219" i="100"/>
  <c r="F218" i="100"/>
  <c r="G218" i="100" s="1"/>
  <c r="D218" i="100"/>
  <c r="F217" i="100"/>
  <c r="G217" i="100" s="1"/>
  <c r="D217" i="100"/>
  <c r="F216" i="100"/>
  <c r="G216" i="100" s="1"/>
  <c r="D216" i="100"/>
  <c r="F215" i="100"/>
  <c r="G215" i="100" s="1"/>
  <c r="D215" i="100"/>
  <c r="E278" i="100" s="1"/>
  <c r="F214" i="100"/>
  <c r="G214" i="100" s="1"/>
  <c r="D214" i="100"/>
  <c r="F213" i="100"/>
  <c r="G213" i="100" s="1"/>
  <c r="D213" i="100"/>
  <c r="F212" i="100"/>
  <c r="G212" i="100" s="1"/>
  <c r="D212" i="100"/>
  <c r="F211" i="100"/>
  <c r="G211" i="100" s="1"/>
  <c r="D211" i="100"/>
  <c r="F210" i="100"/>
  <c r="G210" i="100" s="1"/>
  <c r="D210" i="100"/>
  <c r="F209" i="100"/>
  <c r="G209" i="100" s="1"/>
  <c r="D209" i="100"/>
  <c r="F208" i="100"/>
  <c r="G208" i="100" s="1"/>
  <c r="D208" i="100"/>
  <c r="F207" i="100"/>
  <c r="G207" i="100" s="1"/>
  <c r="D207" i="100"/>
  <c r="F206" i="100"/>
  <c r="G206" i="100" s="1"/>
  <c r="D206" i="100"/>
  <c r="F205" i="100"/>
  <c r="G205" i="100" s="1"/>
  <c r="D205" i="100"/>
  <c r="F204" i="100"/>
  <c r="G204" i="100" s="1"/>
  <c r="D204" i="100"/>
  <c r="F203" i="100"/>
  <c r="G203" i="100" s="1"/>
  <c r="D203" i="100"/>
  <c r="F202" i="100"/>
  <c r="G202" i="100" s="1"/>
  <c r="D202" i="100"/>
  <c r="F201" i="100"/>
  <c r="G201" i="100" s="1"/>
  <c r="D201" i="100"/>
  <c r="F200" i="100"/>
  <c r="G200" i="100" s="1"/>
  <c r="D200" i="100"/>
  <c r="F199" i="100"/>
  <c r="G199" i="100" s="1"/>
  <c r="E199" i="100"/>
  <c r="D199" i="100"/>
  <c r="F198" i="100"/>
  <c r="G198" i="100" s="1"/>
  <c r="E198" i="100"/>
  <c r="D198" i="100"/>
  <c r="F197" i="100"/>
  <c r="G197" i="100" s="1"/>
  <c r="E197" i="100"/>
  <c r="D197" i="100"/>
  <c r="F196" i="100"/>
  <c r="G196" i="100" s="1"/>
  <c r="E196" i="100"/>
  <c r="D196" i="100"/>
  <c r="F195" i="100"/>
  <c r="G195" i="100" s="1"/>
  <c r="E195" i="100"/>
  <c r="D195" i="100"/>
  <c r="F194" i="100"/>
  <c r="G194" i="100" s="1"/>
  <c r="E194" i="100"/>
  <c r="D194" i="100"/>
  <c r="F193" i="100"/>
  <c r="G193" i="100" s="1"/>
  <c r="E193" i="100"/>
  <c r="D193" i="100"/>
  <c r="F192" i="100"/>
  <c r="G192" i="100" s="1"/>
  <c r="E192" i="100"/>
  <c r="D192" i="100"/>
  <c r="F191" i="100"/>
  <c r="G191" i="100" s="1"/>
  <c r="E191" i="100"/>
  <c r="D191" i="100"/>
  <c r="F190" i="100"/>
  <c r="G190" i="100" s="1"/>
  <c r="E190" i="100"/>
  <c r="D190" i="100"/>
  <c r="F189" i="100"/>
  <c r="G189" i="100" s="1"/>
  <c r="E189" i="100"/>
  <c r="D189" i="100"/>
  <c r="F188" i="100"/>
  <c r="G188" i="100" s="1"/>
  <c r="E188" i="100"/>
  <c r="D188" i="100"/>
  <c r="F187" i="100"/>
  <c r="G187" i="100" s="1"/>
  <c r="E187" i="100"/>
  <c r="D187" i="100"/>
  <c r="F186" i="100"/>
  <c r="G186" i="100" s="1"/>
  <c r="E186" i="100"/>
  <c r="D186" i="100"/>
  <c r="F185" i="100"/>
  <c r="G185" i="100" s="1"/>
  <c r="E185" i="100"/>
  <c r="D185" i="100"/>
  <c r="F184" i="100"/>
  <c r="G184" i="100" s="1"/>
  <c r="E184" i="100"/>
  <c r="D184" i="100"/>
  <c r="E254" i="100" s="1"/>
  <c r="F183" i="100"/>
  <c r="G183" i="100" s="1"/>
  <c r="E183" i="100"/>
  <c r="D183" i="100"/>
  <c r="F182" i="100"/>
  <c r="G182" i="100" s="1"/>
  <c r="E182" i="100"/>
  <c r="D182" i="100"/>
  <c r="F181" i="100"/>
  <c r="G181" i="100" s="1"/>
  <c r="E181" i="100"/>
  <c r="D181" i="100"/>
  <c r="F180" i="100"/>
  <c r="G180" i="100" s="1"/>
  <c r="E180" i="100"/>
  <c r="D180" i="100"/>
  <c r="F179" i="100"/>
  <c r="G179" i="100" s="1"/>
  <c r="E179" i="100"/>
  <c r="D179" i="100"/>
  <c r="F178" i="100"/>
  <c r="G178" i="100" s="1"/>
  <c r="E178" i="100"/>
  <c r="D178" i="100"/>
  <c r="F177" i="100"/>
  <c r="G177" i="100" s="1"/>
  <c r="E177" i="100"/>
  <c r="D177" i="100"/>
  <c r="F176" i="100"/>
  <c r="G176" i="100" s="1"/>
  <c r="E176" i="100"/>
  <c r="D176" i="100"/>
  <c r="F175" i="100"/>
  <c r="G175" i="100" s="1"/>
  <c r="E175" i="100"/>
  <c r="D175" i="100"/>
  <c r="F174" i="100"/>
  <c r="G174" i="100" s="1"/>
  <c r="E174" i="100"/>
  <c r="D174" i="100"/>
  <c r="F173" i="100"/>
  <c r="G173" i="100" s="1"/>
  <c r="E173" i="100"/>
  <c r="D173" i="100"/>
  <c r="F172" i="100"/>
  <c r="G172" i="100" s="1"/>
  <c r="E172" i="100"/>
  <c r="D172" i="100"/>
  <c r="F171" i="100"/>
  <c r="G171" i="100" s="1"/>
  <c r="E171" i="100"/>
  <c r="D171" i="100"/>
  <c r="F170" i="100"/>
  <c r="G170" i="100" s="1"/>
  <c r="E170" i="100"/>
  <c r="D170" i="100"/>
  <c r="F169" i="100"/>
  <c r="G169" i="100" s="1"/>
  <c r="E169" i="100"/>
  <c r="D169" i="100"/>
  <c r="F168" i="100"/>
  <c r="G168" i="100" s="1"/>
  <c r="E168" i="100"/>
  <c r="D168" i="100"/>
  <c r="F167" i="100"/>
  <c r="G167" i="100" s="1"/>
  <c r="E167" i="100"/>
  <c r="D167" i="100"/>
  <c r="F166" i="100"/>
  <c r="G166" i="100" s="1"/>
  <c r="E166" i="100"/>
  <c r="D166" i="100"/>
  <c r="F165" i="100"/>
  <c r="G165" i="100" s="1"/>
  <c r="E165" i="100"/>
  <c r="D165" i="100"/>
  <c r="F164" i="100"/>
  <c r="G164" i="100" s="1"/>
  <c r="E164" i="100"/>
  <c r="D164" i="100"/>
  <c r="F163" i="100"/>
  <c r="G163" i="100" s="1"/>
  <c r="E163" i="100"/>
  <c r="D163" i="100"/>
  <c r="F162" i="100"/>
  <c r="G162" i="100" s="1"/>
  <c r="E162" i="100"/>
  <c r="D162" i="100"/>
  <c r="F161" i="100"/>
  <c r="G161" i="100" s="1"/>
  <c r="E161" i="100"/>
  <c r="D161" i="100"/>
  <c r="F160" i="100"/>
  <c r="G160" i="100" s="1"/>
  <c r="E160" i="100"/>
  <c r="D160" i="100"/>
  <c r="F159" i="100"/>
  <c r="G159" i="100" s="1"/>
  <c r="E159" i="100"/>
  <c r="D159" i="100"/>
  <c r="F158" i="100"/>
  <c r="G158" i="100" s="1"/>
  <c r="E158" i="100"/>
  <c r="D158" i="100"/>
  <c r="F157" i="100"/>
  <c r="G157" i="100" s="1"/>
  <c r="E157" i="100"/>
  <c r="D157" i="100"/>
  <c r="F156" i="100"/>
  <c r="G156" i="100" s="1"/>
  <c r="E156" i="100"/>
  <c r="D156" i="100"/>
  <c r="F155" i="100"/>
  <c r="G155" i="100" s="1"/>
  <c r="E155" i="100"/>
  <c r="D155" i="100"/>
  <c r="F154" i="100"/>
  <c r="G154" i="100" s="1"/>
  <c r="E154" i="100"/>
  <c r="D154" i="100"/>
  <c r="E222" i="100" s="1"/>
  <c r="F153" i="100"/>
  <c r="G153" i="100" s="1"/>
  <c r="E153" i="100"/>
  <c r="D153" i="100"/>
  <c r="F152" i="100"/>
  <c r="G152" i="100" s="1"/>
  <c r="E152" i="100"/>
  <c r="D152" i="100"/>
  <c r="F151" i="100"/>
  <c r="G151" i="100" s="1"/>
  <c r="E151" i="100"/>
  <c r="D151" i="100"/>
  <c r="F150" i="100"/>
  <c r="G150" i="100" s="1"/>
  <c r="E150" i="100"/>
  <c r="D150" i="100"/>
  <c r="F149" i="100"/>
  <c r="G149" i="100" s="1"/>
  <c r="E149" i="100"/>
  <c r="D149" i="100"/>
  <c r="F148" i="100"/>
  <c r="G148" i="100" s="1"/>
  <c r="E148" i="100"/>
  <c r="D148" i="100"/>
  <c r="F147" i="100"/>
  <c r="G147" i="100" s="1"/>
  <c r="E147" i="100"/>
  <c r="D147" i="100"/>
  <c r="F146" i="100"/>
  <c r="G146" i="100" s="1"/>
  <c r="E146" i="100"/>
  <c r="D146" i="100"/>
  <c r="F145" i="100"/>
  <c r="G145" i="100" s="1"/>
  <c r="E145" i="100"/>
  <c r="D145" i="100"/>
  <c r="F144" i="100"/>
  <c r="G144" i="100" s="1"/>
  <c r="E144" i="100"/>
  <c r="D144" i="100"/>
  <c r="F143" i="100"/>
  <c r="G143" i="100" s="1"/>
  <c r="E143" i="100"/>
  <c r="D143" i="100"/>
  <c r="F142" i="100"/>
  <c r="G142" i="100" s="1"/>
  <c r="E142" i="100"/>
  <c r="D142" i="100"/>
  <c r="F141" i="100"/>
  <c r="G141" i="100" s="1"/>
  <c r="E141" i="100"/>
  <c r="D141" i="100"/>
  <c r="F140" i="100"/>
  <c r="G140" i="100" s="1"/>
  <c r="E140" i="100"/>
  <c r="D140" i="100"/>
  <c r="F139" i="100"/>
  <c r="G139" i="100" s="1"/>
  <c r="E139" i="100"/>
  <c r="D139" i="100"/>
  <c r="F138" i="100"/>
  <c r="G138" i="100" s="1"/>
  <c r="E138" i="100"/>
  <c r="G137" i="100"/>
  <c r="F137" i="100"/>
  <c r="E137" i="100"/>
  <c r="F136" i="100"/>
  <c r="G136" i="100" s="1"/>
  <c r="E136" i="100"/>
  <c r="F135" i="100"/>
  <c r="G135" i="100" s="1"/>
  <c r="E135" i="100"/>
  <c r="F134" i="100"/>
  <c r="G134" i="100" s="1"/>
  <c r="E134" i="100"/>
  <c r="G133" i="100"/>
  <c r="F133" i="100"/>
  <c r="E133" i="100"/>
  <c r="F132" i="100"/>
  <c r="G132" i="100" s="1"/>
  <c r="E132" i="100"/>
  <c r="G131" i="100"/>
  <c r="F131" i="100"/>
  <c r="E131" i="100"/>
  <c r="F130" i="100"/>
  <c r="G130" i="100" s="1"/>
  <c r="E130" i="100"/>
  <c r="G129" i="100"/>
  <c r="F129" i="100"/>
  <c r="E129" i="100"/>
  <c r="F128" i="100"/>
  <c r="G128" i="100" s="1"/>
  <c r="E128" i="100"/>
  <c r="F127" i="100"/>
  <c r="G127" i="100" s="1"/>
  <c r="E127" i="100"/>
  <c r="F126" i="100"/>
  <c r="G126" i="100" s="1"/>
  <c r="E126" i="100"/>
  <c r="G125" i="100"/>
  <c r="F125" i="100"/>
  <c r="E125" i="100"/>
  <c r="F124" i="100"/>
  <c r="G124" i="100" s="1"/>
  <c r="E124" i="100"/>
  <c r="G123" i="100"/>
  <c r="F123" i="100"/>
  <c r="E123" i="100"/>
  <c r="F122" i="100"/>
  <c r="G122" i="100" s="1"/>
  <c r="E122" i="100"/>
  <c r="G121" i="100"/>
  <c r="F121" i="100"/>
  <c r="E121" i="100"/>
  <c r="F120" i="100"/>
  <c r="G120" i="100" s="1"/>
  <c r="E120" i="100"/>
  <c r="F119" i="100"/>
  <c r="G119" i="100" s="1"/>
  <c r="E119" i="100"/>
  <c r="F118" i="100"/>
  <c r="G118" i="100" s="1"/>
  <c r="E118" i="100"/>
  <c r="G117" i="100"/>
  <c r="F117" i="100"/>
  <c r="E117" i="100"/>
  <c r="F116" i="100"/>
  <c r="G116" i="100" s="1"/>
  <c r="E116" i="100"/>
  <c r="G115" i="100"/>
  <c r="F115" i="100"/>
  <c r="E115" i="100"/>
  <c r="F114" i="100"/>
  <c r="G114" i="100" s="1"/>
  <c r="E114" i="100"/>
  <c r="G113" i="100"/>
  <c r="F113" i="100"/>
  <c r="E113" i="100"/>
  <c r="F112" i="100"/>
  <c r="G112" i="100" s="1"/>
  <c r="E112" i="100"/>
  <c r="F111" i="100"/>
  <c r="G111" i="100" s="1"/>
  <c r="E111" i="100"/>
  <c r="F110" i="100"/>
  <c r="G110" i="100" s="1"/>
  <c r="E110" i="100"/>
  <c r="G109" i="100"/>
  <c r="F109" i="100"/>
  <c r="E109" i="100"/>
  <c r="F108" i="100"/>
  <c r="G108" i="100" s="1"/>
  <c r="E108" i="100"/>
  <c r="G544" i="96"/>
  <c r="G545" i="96"/>
  <c r="G546" i="96"/>
  <c r="G547" i="96"/>
  <c r="G548" i="96"/>
  <c r="G520" i="96"/>
  <c r="G521" i="96"/>
  <c r="G522" i="96"/>
  <c r="G523" i="96"/>
  <c r="G524" i="96"/>
  <c r="G525" i="96"/>
  <c r="G526" i="96"/>
  <c r="G527" i="96"/>
  <c r="G528" i="96"/>
  <c r="G529" i="96"/>
  <c r="G530" i="96"/>
  <c r="G531" i="96"/>
  <c r="G532" i="96"/>
  <c r="G533" i="96"/>
  <c r="G534" i="96"/>
  <c r="G535" i="96"/>
  <c r="G536" i="96"/>
  <c r="G537" i="96"/>
  <c r="G538" i="96"/>
  <c r="G539" i="96"/>
  <c r="G540" i="96"/>
  <c r="G541" i="96"/>
  <c r="G542" i="96"/>
  <c r="G543" i="96"/>
  <c r="G519" i="96"/>
  <c r="D1067" i="96"/>
  <c r="E1067" i="96"/>
  <c r="D1068" i="96"/>
  <c r="E1068" i="96"/>
  <c r="D1069" i="96"/>
  <c r="E1069" i="96"/>
  <c r="D1070" i="96"/>
  <c r="E1070" i="96"/>
  <c r="D1071" i="96"/>
  <c r="E1071" i="96"/>
  <c r="D1072" i="96"/>
  <c r="E1072" i="96"/>
  <c r="D1073" i="96"/>
  <c r="E1073" i="96"/>
  <c r="D1074" i="96"/>
  <c r="E1074" i="96"/>
  <c r="D1075" i="96"/>
  <c r="E1075" i="96"/>
  <c r="D1076" i="96"/>
  <c r="E1076" i="96"/>
  <c r="D1077" i="96"/>
  <c r="E1077" i="96"/>
  <c r="D1078" i="96"/>
  <c r="E1078" i="96"/>
  <c r="D1079" i="96"/>
  <c r="E1079" i="96"/>
  <c r="D1080" i="96"/>
  <c r="E1080" i="96"/>
  <c r="D1081" i="96"/>
  <c r="E1081" i="96"/>
  <c r="D1082" i="96"/>
  <c r="E1082" i="96"/>
  <c r="D1083" i="96"/>
  <c r="E1083" i="96"/>
  <c r="D1084" i="96"/>
  <c r="E1084" i="96"/>
  <c r="D1085" i="96"/>
  <c r="E1085" i="96"/>
  <c r="D1086" i="96"/>
  <c r="E1086" i="96"/>
  <c r="D1087" i="96"/>
  <c r="E1087" i="96"/>
  <c r="D1088" i="96"/>
  <c r="E1088" i="96"/>
  <c r="D1089" i="96"/>
  <c r="E1089" i="96"/>
  <c r="D1090" i="96"/>
  <c r="E1090" i="96"/>
  <c r="D1091" i="96"/>
  <c r="E1091" i="96"/>
  <c r="D1092" i="96"/>
  <c r="E1092" i="96"/>
  <c r="D1093" i="96"/>
  <c r="E1093" i="96"/>
  <c r="D1094" i="96"/>
  <c r="E1094" i="96"/>
  <c r="D1095" i="96"/>
  <c r="E1095" i="96"/>
  <c r="D1096" i="96"/>
  <c r="E1096" i="96"/>
  <c r="E1066" i="96"/>
  <c r="D1066" i="96"/>
  <c r="D1037" i="96"/>
  <c r="E1037" i="96"/>
  <c r="D1038" i="96"/>
  <c r="E1038" i="96"/>
  <c r="D1039" i="96"/>
  <c r="E1039" i="96"/>
  <c r="D1040" i="96"/>
  <c r="E1040" i="96"/>
  <c r="D1041" i="96"/>
  <c r="E1041" i="96"/>
  <c r="D1042" i="96"/>
  <c r="E1042" i="96"/>
  <c r="D1043" i="96"/>
  <c r="E1043" i="96"/>
  <c r="D1044" i="96"/>
  <c r="E1044" i="96"/>
  <c r="D1045" i="96"/>
  <c r="E1045" i="96"/>
  <c r="D1046" i="96"/>
  <c r="E1046" i="96"/>
  <c r="D1047" i="96"/>
  <c r="E1047" i="96"/>
  <c r="D1048" i="96"/>
  <c r="E1048" i="96"/>
  <c r="D1049" i="96"/>
  <c r="E1049" i="96"/>
  <c r="D1050" i="96"/>
  <c r="E1050" i="96"/>
  <c r="D1051" i="96"/>
  <c r="E1051" i="96"/>
  <c r="D1052" i="96"/>
  <c r="E1052" i="96"/>
  <c r="D1053" i="96"/>
  <c r="E1053" i="96"/>
  <c r="D1054" i="96"/>
  <c r="E1054" i="96"/>
  <c r="D1055" i="96"/>
  <c r="E1055" i="96"/>
  <c r="D1056" i="96"/>
  <c r="E1056" i="96"/>
  <c r="D1057" i="96"/>
  <c r="E1057" i="96"/>
  <c r="D1058" i="96"/>
  <c r="E1058" i="96"/>
  <c r="D1059" i="96"/>
  <c r="E1059" i="96"/>
  <c r="D1060" i="96"/>
  <c r="E1060" i="96"/>
  <c r="D1061" i="96"/>
  <c r="E1061" i="96"/>
  <c r="D1062" i="96"/>
  <c r="E1062" i="96"/>
  <c r="D1063" i="96"/>
  <c r="E1063" i="96"/>
  <c r="D1064" i="96"/>
  <c r="E1064" i="96"/>
  <c r="D1065" i="96"/>
  <c r="E1065" i="96"/>
  <c r="E1036" i="96"/>
  <c r="D1036" i="96"/>
  <c r="D1006" i="96"/>
  <c r="E1006" i="96"/>
  <c r="D1007" i="96"/>
  <c r="E1007" i="96"/>
  <c r="D1008" i="96"/>
  <c r="E1008" i="96"/>
  <c r="D1009" i="96"/>
  <c r="E1009" i="96"/>
  <c r="D1010" i="96"/>
  <c r="E1010" i="96"/>
  <c r="D1011" i="96"/>
  <c r="E1011" i="96"/>
  <c r="D1012" i="96"/>
  <c r="E1012" i="96"/>
  <c r="D1013" i="96"/>
  <c r="E1013" i="96"/>
  <c r="D1014" i="96"/>
  <c r="E1014" i="96"/>
  <c r="D1015" i="96"/>
  <c r="E1015" i="96"/>
  <c r="D1016" i="96"/>
  <c r="E1016" i="96"/>
  <c r="D1017" i="96"/>
  <c r="E1017" i="96"/>
  <c r="D1018" i="96"/>
  <c r="E1018" i="96"/>
  <c r="D1019" i="96"/>
  <c r="E1019" i="96"/>
  <c r="D1020" i="96"/>
  <c r="E1020" i="96"/>
  <c r="D1021" i="96"/>
  <c r="E1021" i="96"/>
  <c r="D1022" i="96"/>
  <c r="E1022" i="96"/>
  <c r="D1023" i="96"/>
  <c r="E1023" i="96"/>
  <c r="D1024" i="96"/>
  <c r="E1024" i="96"/>
  <c r="D1025" i="96"/>
  <c r="E1025" i="96"/>
  <c r="D1026" i="96"/>
  <c r="E1026" i="96"/>
  <c r="D1027" i="96"/>
  <c r="E1027" i="96"/>
  <c r="D1028" i="96"/>
  <c r="E1028" i="96"/>
  <c r="D1029" i="96"/>
  <c r="E1029" i="96"/>
  <c r="D1030" i="96"/>
  <c r="E1030" i="96"/>
  <c r="D1031" i="96"/>
  <c r="E1031" i="96"/>
  <c r="D1032" i="96"/>
  <c r="E1032" i="96"/>
  <c r="D1033" i="96"/>
  <c r="E1033" i="96"/>
  <c r="D1034" i="96"/>
  <c r="E1034" i="96"/>
  <c r="D1035" i="96"/>
  <c r="E1035" i="96"/>
  <c r="E1005" i="96"/>
  <c r="D1005" i="96"/>
  <c r="D978" i="96"/>
  <c r="E978" i="96"/>
  <c r="D979" i="96"/>
  <c r="E979" i="96"/>
  <c r="D980" i="96"/>
  <c r="E980" i="96"/>
  <c r="D981" i="96"/>
  <c r="E981" i="96"/>
  <c r="D982" i="96"/>
  <c r="E982" i="96"/>
  <c r="D983" i="96"/>
  <c r="E983" i="96"/>
  <c r="D984" i="96"/>
  <c r="E984" i="96"/>
  <c r="D985" i="96"/>
  <c r="E985" i="96"/>
  <c r="D986" i="96"/>
  <c r="E986" i="96"/>
  <c r="D987" i="96"/>
  <c r="E987" i="96"/>
  <c r="D988" i="96"/>
  <c r="E988" i="96"/>
  <c r="D989" i="96"/>
  <c r="E989" i="96"/>
  <c r="D990" i="96"/>
  <c r="E990" i="96"/>
  <c r="D991" i="96"/>
  <c r="E991" i="96"/>
  <c r="D992" i="96"/>
  <c r="E992" i="96"/>
  <c r="D993" i="96"/>
  <c r="E993" i="96"/>
  <c r="D994" i="96"/>
  <c r="E994" i="96"/>
  <c r="D995" i="96"/>
  <c r="E995" i="96"/>
  <c r="D996" i="96"/>
  <c r="E996" i="96"/>
  <c r="D997" i="96"/>
  <c r="E997" i="96"/>
  <c r="D998" i="96"/>
  <c r="E998" i="96"/>
  <c r="D999" i="96"/>
  <c r="E999" i="96"/>
  <c r="D1000" i="96"/>
  <c r="E1000" i="96"/>
  <c r="D1001" i="96"/>
  <c r="E1001" i="96"/>
  <c r="D1002" i="96"/>
  <c r="E1002" i="96"/>
  <c r="D1003" i="96"/>
  <c r="E1003" i="96"/>
  <c r="D1004" i="96"/>
  <c r="E1004" i="96"/>
  <c r="E977" i="96"/>
  <c r="D977" i="96"/>
  <c r="D947" i="96"/>
  <c r="E947" i="96"/>
  <c r="D948" i="96"/>
  <c r="E948" i="96"/>
  <c r="D949" i="96"/>
  <c r="E949" i="96"/>
  <c r="D950" i="96"/>
  <c r="E950" i="96"/>
  <c r="D951" i="96"/>
  <c r="E951" i="96"/>
  <c r="D952" i="96"/>
  <c r="E952" i="96"/>
  <c r="D953" i="96"/>
  <c r="E953" i="96"/>
  <c r="D954" i="96"/>
  <c r="E954" i="96"/>
  <c r="D955" i="96"/>
  <c r="E955" i="96"/>
  <c r="D956" i="96"/>
  <c r="E956" i="96"/>
  <c r="D957" i="96"/>
  <c r="E957" i="96"/>
  <c r="D958" i="96"/>
  <c r="E958" i="96"/>
  <c r="D959" i="96"/>
  <c r="E959" i="96"/>
  <c r="D960" i="96"/>
  <c r="E960" i="96"/>
  <c r="D961" i="96"/>
  <c r="E961" i="96"/>
  <c r="D962" i="96"/>
  <c r="E962" i="96"/>
  <c r="D963" i="96"/>
  <c r="E963" i="96"/>
  <c r="D964" i="96"/>
  <c r="E964" i="96"/>
  <c r="D965" i="96"/>
  <c r="E965" i="96"/>
  <c r="D966" i="96"/>
  <c r="E966" i="96"/>
  <c r="D967" i="96"/>
  <c r="E967" i="96"/>
  <c r="D968" i="96"/>
  <c r="E968" i="96"/>
  <c r="D969" i="96"/>
  <c r="E969" i="96"/>
  <c r="D970" i="96"/>
  <c r="E970" i="96"/>
  <c r="D971" i="96"/>
  <c r="E971" i="96"/>
  <c r="D972" i="96"/>
  <c r="E972" i="96"/>
  <c r="D973" i="96"/>
  <c r="E973" i="96"/>
  <c r="D974" i="96"/>
  <c r="E974" i="96"/>
  <c r="D975" i="96"/>
  <c r="E975" i="96"/>
  <c r="D976" i="96"/>
  <c r="E976" i="96"/>
  <c r="E946" i="96"/>
  <c r="D946" i="96"/>
  <c r="D916" i="96"/>
  <c r="E916" i="96"/>
  <c r="D917" i="96"/>
  <c r="E917" i="96"/>
  <c r="D918" i="96"/>
  <c r="E918" i="96"/>
  <c r="D919" i="96"/>
  <c r="E919" i="96"/>
  <c r="D920" i="96"/>
  <c r="E920" i="96"/>
  <c r="D921" i="96"/>
  <c r="E921" i="96"/>
  <c r="D922" i="96"/>
  <c r="E922" i="96"/>
  <c r="D923" i="96"/>
  <c r="E923" i="96"/>
  <c r="D924" i="96"/>
  <c r="E924" i="96"/>
  <c r="D925" i="96"/>
  <c r="E925" i="96"/>
  <c r="D926" i="96"/>
  <c r="E926" i="96"/>
  <c r="D927" i="96"/>
  <c r="E927" i="96"/>
  <c r="D928" i="96"/>
  <c r="E928" i="96"/>
  <c r="D929" i="96"/>
  <c r="E929" i="96"/>
  <c r="D930" i="96"/>
  <c r="E930" i="96"/>
  <c r="D931" i="96"/>
  <c r="E931" i="96"/>
  <c r="D932" i="96"/>
  <c r="E932" i="96"/>
  <c r="D933" i="96"/>
  <c r="E933" i="96"/>
  <c r="D934" i="96"/>
  <c r="E934" i="96"/>
  <c r="D935" i="96"/>
  <c r="E935" i="96"/>
  <c r="D936" i="96"/>
  <c r="E936" i="96"/>
  <c r="D937" i="96"/>
  <c r="E937" i="96"/>
  <c r="D938" i="96"/>
  <c r="E938" i="96"/>
  <c r="D939" i="96"/>
  <c r="E939" i="96"/>
  <c r="D940" i="96"/>
  <c r="E940" i="96"/>
  <c r="D941" i="96"/>
  <c r="E941" i="96"/>
  <c r="D942" i="96"/>
  <c r="E942" i="96"/>
  <c r="D943" i="96"/>
  <c r="E943" i="96"/>
  <c r="D944" i="96"/>
  <c r="E944" i="96"/>
  <c r="D945" i="96"/>
  <c r="E945" i="96"/>
  <c r="E915" i="96"/>
  <c r="D915" i="96"/>
  <c r="D886" i="96"/>
  <c r="E886" i="96"/>
  <c r="D887" i="96"/>
  <c r="E887" i="96"/>
  <c r="D888" i="96"/>
  <c r="E888" i="96"/>
  <c r="D889" i="96"/>
  <c r="E889" i="96"/>
  <c r="D890" i="96"/>
  <c r="E890" i="96"/>
  <c r="D891" i="96"/>
  <c r="E891" i="96"/>
  <c r="D892" i="96"/>
  <c r="E892" i="96"/>
  <c r="D893" i="96"/>
  <c r="E893" i="96"/>
  <c r="D894" i="96"/>
  <c r="E894" i="96"/>
  <c r="D895" i="96"/>
  <c r="E895" i="96"/>
  <c r="D896" i="96"/>
  <c r="E896" i="96"/>
  <c r="D897" i="96"/>
  <c r="E897" i="96"/>
  <c r="D898" i="96"/>
  <c r="E898" i="96"/>
  <c r="D899" i="96"/>
  <c r="E899" i="96"/>
  <c r="D900" i="96"/>
  <c r="E900" i="96"/>
  <c r="D901" i="96"/>
  <c r="E901" i="96"/>
  <c r="D902" i="96"/>
  <c r="E902" i="96"/>
  <c r="D903" i="96"/>
  <c r="E903" i="96"/>
  <c r="D904" i="96"/>
  <c r="E904" i="96"/>
  <c r="D905" i="96"/>
  <c r="E905" i="96"/>
  <c r="D906" i="96"/>
  <c r="E906" i="96"/>
  <c r="D907" i="96"/>
  <c r="E907" i="96"/>
  <c r="D908" i="96"/>
  <c r="E908" i="96"/>
  <c r="D909" i="96"/>
  <c r="E909" i="96"/>
  <c r="D910" i="96"/>
  <c r="E910" i="96"/>
  <c r="D911" i="96"/>
  <c r="E911" i="96"/>
  <c r="D912" i="96"/>
  <c r="E912" i="96"/>
  <c r="D913" i="96"/>
  <c r="E913" i="96"/>
  <c r="D914" i="96"/>
  <c r="E914" i="96"/>
  <c r="D885" i="96"/>
  <c r="D855" i="96"/>
  <c r="E855" i="96"/>
  <c r="D856" i="96"/>
  <c r="E856" i="96"/>
  <c r="D857" i="96"/>
  <c r="E857" i="96"/>
  <c r="D858" i="96"/>
  <c r="E858" i="96"/>
  <c r="D859" i="96"/>
  <c r="E859" i="96"/>
  <c r="D860" i="96"/>
  <c r="E860" i="96"/>
  <c r="D861" i="96"/>
  <c r="E861" i="96"/>
  <c r="D862" i="96"/>
  <c r="E862" i="96"/>
  <c r="D863" i="96"/>
  <c r="E863" i="96"/>
  <c r="D864" i="96"/>
  <c r="E864" i="96"/>
  <c r="D865" i="96"/>
  <c r="E865" i="96"/>
  <c r="D866" i="96"/>
  <c r="E866" i="96"/>
  <c r="D867" i="96"/>
  <c r="E867" i="96"/>
  <c r="D868" i="96"/>
  <c r="E868" i="96"/>
  <c r="D869" i="96"/>
  <c r="E869" i="96"/>
  <c r="D870" i="96"/>
  <c r="E870" i="96"/>
  <c r="D871" i="96"/>
  <c r="E871" i="96"/>
  <c r="D872" i="96"/>
  <c r="E872" i="96"/>
  <c r="D873" i="96"/>
  <c r="E873" i="96"/>
  <c r="D874" i="96"/>
  <c r="E874" i="96"/>
  <c r="D875" i="96"/>
  <c r="E875" i="96"/>
  <c r="D876" i="96"/>
  <c r="E876" i="96"/>
  <c r="D877" i="96"/>
  <c r="E877" i="96"/>
  <c r="D878" i="96"/>
  <c r="E878" i="96"/>
  <c r="D879" i="96"/>
  <c r="E879" i="96"/>
  <c r="D880" i="96"/>
  <c r="E880" i="96"/>
  <c r="D881" i="96"/>
  <c r="E881" i="96"/>
  <c r="D882" i="96"/>
  <c r="E882" i="96"/>
  <c r="D883" i="96"/>
  <c r="E883" i="96"/>
  <c r="D884" i="96"/>
  <c r="E884" i="96"/>
  <c r="E854" i="96"/>
  <c r="D854" i="96"/>
  <c r="D825" i="96"/>
  <c r="E825" i="96"/>
  <c r="D826" i="96"/>
  <c r="E826" i="96"/>
  <c r="D827" i="96"/>
  <c r="E827" i="96"/>
  <c r="D828" i="96"/>
  <c r="E828" i="96"/>
  <c r="D829" i="96"/>
  <c r="E829" i="96"/>
  <c r="D830" i="96"/>
  <c r="E830" i="96"/>
  <c r="D831" i="96"/>
  <c r="E831" i="96"/>
  <c r="D832" i="96"/>
  <c r="E832" i="96"/>
  <c r="D833" i="96"/>
  <c r="E833" i="96"/>
  <c r="D834" i="96"/>
  <c r="E834" i="96"/>
  <c r="D835" i="96"/>
  <c r="E835" i="96"/>
  <c r="D836" i="96"/>
  <c r="E836" i="96"/>
  <c r="D837" i="96"/>
  <c r="E837" i="96"/>
  <c r="D838" i="96"/>
  <c r="E838" i="96"/>
  <c r="D839" i="96"/>
  <c r="E839" i="96"/>
  <c r="D840" i="96"/>
  <c r="E840" i="96"/>
  <c r="D841" i="96"/>
  <c r="E841" i="96"/>
  <c r="D842" i="96"/>
  <c r="E842" i="96"/>
  <c r="D843" i="96"/>
  <c r="E843" i="96"/>
  <c r="D844" i="96"/>
  <c r="E844" i="96"/>
  <c r="D845" i="96"/>
  <c r="E845" i="96"/>
  <c r="D846" i="96"/>
  <c r="E846" i="96"/>
  <c r="D847" i="96"/>
  <c r="E847" i="96"/>
  <c r="D848" i="96"/>
  <c r="E848" i="96"/>
  <c r="D849" i="96"/>
  <c r="E849" i="96"/>
  <c r="D850" i="96"/>
  <c r="E850" i="96"/>
  <c r="D851" i="96"/>
  <c r="E851" i="96"/>
  <c r="D852" i="96"/>
  <c r="E852" i="96"/>
  <c r="D853" i="96"/>
  <c r="E853" i="96"/>
  <c r="E824" i="96"/>
  <c r="D824" i="96"/>
  <c r="D794" i="96"/>
  <c r="E794" i="96"/>
  <c r="D795" i="96"/>
  <c r="E795" i="96"/>
  <c r="D796" i="96"/>
  <c r="E796" i="96"/>
  <c r="D797" i="96"/>
  <c r="E797" i="96"/>
  <c r="D798" i="96"/>
  <c r="E798" i="96"/>
  <c r="D799" i="96"/>
  <c r="E799" i="96"/>
  <c r="D800" i="96"/>
  <c r="E800" i="96"/>
  <c r="D801" i="96"/>
  <c r="E801" i="96"/>
  <c r="D802" i="96"/>
  <c r="E802" i="96"/>
  <c r="D803" i="96"/>
  <c r="E803" i="96"/>
  <c r="D804" i="96"/>
  <c r="E804" i="96"/>
  <c r="D805" i="96"/>
  <c r="E805" i="96"/>
  <c r="D806" i="96"/>
  <c r="E806" i="96"/>
  <c r="D807" i="96"/>
  <c r="E807" i="96"/>
  <c r="D808" i="96"/>
  <c r="E808" i="96"/>
  <c r="D809" i="96"/>
  <c r="E809" i="96"/>
  <c r="D810" i="96"/>
  <c r="E810" i="96"/>
  <c r="D811" i="96"/>
  <c r="E811" i="96"/>
  <c r="D812" i="96"/>
  <c r="E812" i="96"/>
  <c r="D813" i="96"/>
  <c r="E813" i="96"/>
  <c r="D814" i="96"/>
  <c r="E814" i="96"/>
  <c r="D815" i="96"/>
  <c r="E815" i="96"/>
  <c r="D816" i="96"/>
  <c r="E816" i="96"/>
  <c r="D817" i="96"/>
  <c r="E817" i="96"/>
  <c r="D818" i="96"/>
  <c r="E818" i="96"/>
  <c r="D819" i="96"/>
  <c r="E819" i="96"/>
  <c r="D820" i="96"/>
  <c r="E820" i="96"/>
  <c r="D821" i="96"/>
  <c r="E821" i="96"/>
  <c r="D822" i="96"/>
  <c r="E822" i="96"/>
  <c r="D823" i="96"/>
  <c r="E823" i="96"/>
  <c r="E793" i="96"/>
  <c r="D793" i="96"/>
  <c r="D763" i="96"/>
  <c r="E763" i="96"/>
  <c r="D764" i="96"/>
  <c r="E764" i="96"/>
  <c r="D765" i="96"/>
  <c r="E765" i="96"/>
  <c r="D766" i="96"/>
  <c r="E766" i="96"/>
  <c r="D767" i="96"/>
  <c r="E767" i="96"/>
  <c r="D768" i="96"/>
  <c r="E768" i="96"/>
  <c r="D769" i="96"/>
  <c r="E769" i="96"/>
  <c r="D770" i="96"/>
  <c r="E770" i="96"/>
  <c r="D771" i="96"/>
  <c r="E771" i="96"/>
  <c r="D772" i="96"/>
  <c r="E772" i="96"/>
  <c r="D773" i="96"/>
  <c r="E773" i="96"/>
  <c r="D774" i="96"/>
  <c r="E774" i="96"/>
  <c r="D775" i="96"/>
  <c r="E775" i="96"/>
  <c r="D776" i="96"/>
  <c r="E776" i="96"/>
  <c r="D777" i="96"/>
  <c r="E777" i="96"/>
  <c r="D778" i="96"/>
  <c r="E778" i="96"/>
  <c r="D779" i="96"/>
  <c r="E779" i="96"/>
  <c r="D780" i="96"/>
  <c r="E780" i="96"/>
  <c r="D781" i="96"/>
  <c r="E781" i="96"/>
  <c r="D782" i="96"/>
  <c r="E782" i="96"/>
  <c r="D783" i="96"/>
  <c r="E783" i="96"/>
  <c r="D784" i="96"/>
  <c r="E784" i="96"/>
  <c r="D785" i="96"/>
  <c r="E785" i="96"/>
  <c r="D786" i="96"/>
  <c r="E786" i="96"/>
  <c r="D787" i="96"/>
  <c r="E787" i="96"/>
  <c r="D788" i="96"/>
  <c r="E788" i="96"/>
  <c r="D789" i="96"/>
  <c r="E789" i="96"/>
  <c r="D790" i="96"/>
  <c r="E790" i="96"/>
  <c r="D791" i="96"/>
  <c r="E791" i="96"/>
  <c r="D792" i="96"/>
  <c r="E792" i="96"/>
  <c r="E762" i="96"/>
  <c r="D762" i="96"/>
  <c r="D733" i="96"/>
  <c r="E733" i="96"/>
  <c r="D734" i="96"/>
  <c r="E734" i="96"/>
  <c r="D735" i="96"/>
  <c r="E735" i="96"/>
  <c r="D736" i="96"/>
  <c r="E736" i="96"/>
  <c r="D737" i="96"/>
  <c r="E737" i="96"/>
  <c r="D738" i="96"/>
  <c r="E738" i="96"/>
  <c r="D739" i="96"/>
  <c r="E739" i="96"/>
  <c r="D740" i="96"/>
  <c r="E740" i="96"/>
  <c r="D741" i="96"/>
  <c r="E741" i="96"/>
  <c r="D742" i="96"/>
  <c r="E742" i="96"/>
  <c r="D743" i="96"/>
  <c r="E743" i="96"/>
  <c r="D744" i="96"/>
  <c r="E744" i="96"/>
  <c r="D745" i="96"/>
  <c r="E745" i="96"/>
  <c r="D746" i="96"/>
  <c r="E746" i="96"/>
  <c r="D747" i="96"/>
  <c r="E747" i="96"/>
  <c r="D748" i="96"/>
  <c r="E748" i="96"/>
  <c r="D749" i="96"/>
  <c r="E749" i="96"/>
  <c r="D750" i="96"/>
  <c r="E750" i="96"/>
  <c r="D751" i="96"/>
  <c r="E751" i="96"/>
  <c r="D752" i="96"/>
  <c r="E752" i="96"/>
  <c r="D753" i="96"/>
  <c r="E753" i="96"/>
  <c r="D754" i="96"/>
  <c r="E754" i="96"/>
  <c r="D755" i="96"/>
  <c r="E755" i="96"/>
  <c r="D756" i="96"/>
  <c r="E756" i="96"/>
  <c r="D757" i="96"/>
  <c r="E757" i="96"/>
  <c r="D758" i="96"/>
  <c r="E758" i="96"/>
  <c r="D759" i="96"/>
  <c r="E759" i="96"/>
  <c r="D760" i="96"/>
  <c r="E760" i="96"/>
  <c r="D761" i="96"/>
  <c r="E761" i="96"/>
  <c r="E732" i="96"/>
  <c r="D732" i="96"/>
  <c r="D702" i="96"/>
  <c r="E702" i="96"/>
  <c r="D703" i="96"/>
  <c r="E703" i="96"/>
  <c r="D704" i="96"/>
  <c r="E704" i="96"/>
  <c r="D705" i="96"/>
  <c r="E705" i="96"/>
  <c r="D706" i="96"/>
  <c r="E706" i="96"/>
  <c r="D707" i="96"/>
  <c r="E707" i="96"/>
  <c r="D708" i="96"/>
  <c r="E708" i="96"/>
  <c r="D709" i="96"/>
  <c r="E709" i="96"/>
  <c r="D710" i="96"/>
  <c r="E710" i="96"/>
  <c r="D711" i="96"/>
  <c r="E711" i="96"/>
  <c r="D712" i="96"/>
  <c r="E712" i="96"/>
  <c r="D713" i="96"/>
  <c r="E713" i="96"/>
  <c r="D714" i="96"/>
  <c r="E714" i="96"/>
  <c r="D715" i="96"/>
  <c r="E715" i="96"/>
  <c r="D716" i="96"/>
  <c r="E716" i="96"/>
  <c r="D717" i="96"/>
  <c r="E717" i="96"/>
  <c r="D718" i="96"/>
  <c r="E718" i="96"/>
  <c r="D719" i="96"/>
  <c r="E719" i="96"/>
  <c r="D720" i="96"/>
  <c r="E720" i="96"/>
  <c r="D721" i="96"/>
  <c r="E721" i="96"/>
  <c r="D722" i="96"/>
  <c r="E722" i="96"/>
  <c r="D723" i="96"/>
  <c r="E723" i="96"/>
  <c r="D724" i="96"/>
  <c r="E724" i="96"/>
  <c r="D725" i="96"/>
  <c r="E725" i="96"/>
  <c r="D726" i="96"/>
  <c r="E726" i="96"/>
  <c r="D727" i="96"/>
  <c r="E727" i="96"/>
  <c r="D728" i="96"/>
  <c r="E728" i="96"/>
  <c r="D729" i="96"/>
  <c r="E729" i="96"/>
  <c r="D730" i="96"/>
  <c r="E730" i="96"/>
  <c r="D731" i="96"/>
  <c r="E731" i="96"/>
  <c r="E701" i="96"/>
  <c r="D701" i="96"/>
  <c r="D672" i="96"/>
  <c r="E672" i="96"/>
  <c r="D673" i="96"/>
  <c r="E673" i="96"/>
  <c r="D674" i="96"/>
  <c r="E674" i="96"/>
  <c r="D675" i="96"/>
  <c r="E675" i="96"/>
  <c r="D676" i="96"/>
  <c r="E676" i="96"/>
  <c r="D677" i="96"/>
  <c r="E677" i="96"/>
  <c r="D678" i="96"/>
  <c r="E678" i="96"/>
  <c r="D679" i="96"/>
  <c r="E679" i="96"/>
  <c r="D680" i="96"/>
  <c r="E680" i="96"/>
  <c r="D681" i="96"/>
  <c r="E681" i="96"/>
  <c r="D682" i="96"/>
  <c r="E682" i="96"/>
  <c r="D683" i="96"/>
  <c r="E683" i="96"/>
  <c r="D684" i="96"/>
  <c r="E684" i="96"/>
  <c r="D685" i="96"/>
  <c r="E685" i="96"/>
  <c r="D686" i="96"/>
  <c r="E686" i="96"/>
  <c r="D687" i="96"/>
  <c r="E687" i="96"/>
  <c r="D688" i="96"/>
  <c r="E688" i="96"/>
  <c r="D689" i="96"/>
  <c r="E689" i="96"/>
  <c r="D690" i="96"/>
  <c r="E690" i="96"/>
  <c r="D691" i="96"/>
  <c r="E691" i="96"/>
  <c r="D692" i="96"/>
  <c r="E692" i="96"/>
  <c r="D693" i="96"/>
  <c r="E693" i="96"/>
  <c r="D694" i="96"/>
  <c r="E694" i="96"/>
  <c r="D695" i="96"/>
  <c r="E695" i="96"/>
  <c r="D696" i="96"/>
  <c r="E696" i="96"/>
  <c r="D697" i="96"/>
  <c r="E697" i="96"/>
  <c r="D698" i="96"/>
  <c r="E698" i="96"/>
  <c r="D699" i="96"/>
  <c r="E699" i="96"/>
  <c r="D700" i="96"/>
  <c r="E700" i="96"/>
  <c r="E671" i="96"/>
  <c r="D671" i="96"/>
  <c r="D641" i="96"/>
  <c r="E641" i="96"/>
  <c r="D642" i="96"/>
  <c r="E642" i="96"/>
  <c r="D643" i="96"/>
  <c r="E643" i="96"/>
  <c r="D644" i="96"/>
  <c r="E644" i="96"/>
  <c r="D645" i="96"/>
  <c r="E645" i="96"/>
  <c r="D646" i="96"/>
  <c r="E646" i="96"/>
  <c r="D647" i="96"/>
  <c r="E647" i="96"/>
  <c r="D648" i="96"/>
  <c r="E648" i="96"/>
  <c r="D649" i="96"/>
  <c r="E649" i="96"/>
  <c r="D650" i="96"/>
  <c r="E650" i="96"/>
  <c r="D651" i="96"/>
  <c r="E651" i="96"/>
  <c r="D652" i="96"/>
  <c r="E652" i="96"/>
  <c r="D653" i="96"/>
  <c r="E653" i="96"/>
  <c r="D654" i="96"/>
  <c r="E654" i="96"/>
  <c r="D655" i="96"/>
  <c r="E655" i="96"/>
  <c r="D656" i="96"/>
  <c r="E656" i="96"/>
  <c r="D657" i="96"/>
  <c r="E657" i="96"/>
  <c r="D658" i="96"/>
  <c r="E658" i="96"/>
  <c r="D659" i="96"/>
  <c r="E659" i="96"/>
  <c r="D660" i="96"/>
  <c r="E660" i="96"/>
  <c r="D661" i="96"/>
  <c r="E661" i="96"/>
  <c r="D662" i="96"/>
  <c r="E662" i="96"/>
  <c r="D663" i="96"/>
  <c r="E663" i="96"/>
  <c r="D664" i="96"/>
  <c r="E664" i="96"/>
  <c r="D665" i="96"/>
  <c r="E665" i="96"/>
  <c r="D666" i="96"/>
  <c r="E666" i="96"/>
  <c r="D667" i="96"/>
  <c r="E667" i="96"/>
  <c r="D668" i="96"/>
  <c r="E668" i="96"/>
  <c r="D669" i="96"/>
  <c r="E669" i="96"/>
  <c r="D670" i="96"/>
  <c r="E670" i="96"/>
  <c r="E640" i="96"/>
  <c r="D640" i="96"/>
  <c r="D612" i="96"/>
  <c r="E612" i="96"/>
  <c r="D613" i="96"/>
  <c r="E613" i="96"/>
  <c r="D614" i="96"/>
  <c r="E614" i="96"/>
  <c r="D615" i="96"/>
  <c r="E615" i="96"/>
  <c r="D616" i="96"/>
  <c r="E616" i="96"/>
  <c r="D617" i="96"/>
  <c r="E617" i="96"/>
  <c r="D618" i="96"/>
  <c r="E618" i="96"/>
  <c r="D619" i="96"/>
  <c r="E619" i="96"/>
  <c r="D620" i="96"/>
  <c r="E620" i="96"/>
  <c r="D621" i="96"/>
  <c r="E621" i="96"/>
  <c r="D622" i="96"/>
  <c r="E622" i="96"/>
  <c r="D623" i="96"/>
  <c r="E623" i="96"/>
  <c r="D624" i="96"/>
  <c r="E624" i="96"/>
  <c r="D625" i="96"/>
  <c r="E625" i="96"/>
  <c r="D626" i="96"/>
  <c r="E626" i="96"/>
  <c r="D627" i="96"/>
  <c r="E627" i="96"/>
  <c r="D628" i="96"/>
  <c r="E628" i="96"/>
  <c r="D629" i="96"/>
  <c r="E629" i="96"/>
  <c r="D630" i="96"/>
  <c r="E630" i="96"/>
  <c r="D631" i="96"/>
  <c r="E631" i="96"/>
  <c r="D632" i="96"/>
  <c r="E632" i="96"/>
  <c r="D633" i="96"/>
  <c r="E633" i="96"/>
  <c r="D634" i="96"/>
  <c r="E634" i="96"/>
  <c r="D635" i="96"/>
  <c r="E635" i="96"/>
  <c r="D636" i="96"/>
  <c r="E636" i="96"/>
  <c r="D637" i="96"/>
  <c r="E637" i="96"/>
  <c r="D638" i="96"/>
  <c r="E638" i="96"/>
  <c r="D639" i="96"/>
  <c r="E639" i="96"/>
  <c r="E611" i="96"/>
  <c r="D611" i="96"/>
  <c r="D581" i="96"/>
  <c r="E581" i="96"/>
  <c r="D582" i="96"/>
  <c r="E582" i="96"/>
  <c r="D583" i="96"/>
  <c r="E583" i="96"/>
  <c r="D584" i="96"/>
  <c r="E584" i="96"/>
  <c r="D585" i="96"/>
  <c r="E585" i="96"/>
  <c r="D586" i="96"/>
  <c r="E586" i="96"/>
  <c r="D587" i="96"/>
  <c r="E587" i="96"/>
  <c r="D588" i="96"/>
  <c r="E588" i="96"/>
  <c r="D589" i="96"/>
  <c r="E589" i="96"/>
  <c r="D590" i="96"/>
  <c r="E590" i="96"/>
  <c r="D591" i="96"/>
  <c r="E591" i="96"/>
  <c r="D592" i="96"/>
  <c r="E592" i="96"/>
  <c r="D593" i="96"/>
  <c r="E593" i="96"/>
  <c r="D594" i="96"/>
  <c r="E594" i="96"/>
  <c r="D595" i="96"/>
  <c r="E595" i="96"/>
  <c r="D596" i="96"/>
  <c r="E596" i="96"/>
  <c r="D597" i="96"/>
  <c r="E597" i="96"/>
  <c r="D598" i="96"/>
  <c r="E598" i="96"/>
  <c r="D599" i="96"/>
  <c r="E599" i="96"/>
  <c r="D600" i="96"/>
  <c r="E600" i="96"/>
  <c r="D601" i="96"/>
  <c r="E601" i="96"/>
  <c r="D602" i="96"/>
  <c r="E602" i="96"/>
  <c r="D603" i="96"/>
  <c r="E603" i="96"/>
  <c r="D604" i="96"/>
  <c r="E604" i="96"/>
  <c r="D605" i="96"/>
  <c r="E605" i="96"/>
  <c r="D606" i="96"/>
  <c r="E606" i="96"/>
  <c r="D607" i="96"/>
  <c r="E607" i="96"/>
  <c r="D608" i="96"/>
  <c r="E608" i="96"/>
  <c r="D609" i="96"/>
  <c r="E609" i="96"/>
  <c r="D610" i="96"/>
  <c r="E610" i="96"/>
  <c r="E580" i="96"/>
  <c r="D580" i="96"/>
  <c r="D550" i="96"/>
  <c r="E550" i="96"/>
  <c r="D551" i="96"/>
  <c r="E551" i="96"/>
  <c r="D552" i="96"/>
  <c r="E552" i="96"/>
  <c r="D553" i="96"/>
  <c r="E553" i="96"/>
  <c r="D554" i="96"/>
  <c r="E554" i="96"/>
  <c r="D555" i="96"/>
  <c r="E555" i="96"/>
  <c r="D556" i="96"/>
  <c r="E556" i="96"/>
  <c r="D557" i="96"/>
  <c r="E557" i="96"/>
  <c r="D558" i="96"/>
  <c r="E558" i="96"/>
  <c r="D559" i="96"/>
  <c r="E559" i="96"/>
  <c r="D560" i="96"/>
  <c r="E560" i="96"/>
  <c r="D561" i="96"/>
  <c r="E561" i="96"/>
  <c r="D562" i="96"/>
  <c r="E562" i="96"/>
  <c r="D563" i="96"/>
  <c r="E563" i="96"/>
  <c r="D564" i="96"/>
  <c r="E564" i="96"/>
  <c r="D565" i="96"/>
  <c r="E565" i="96"/>
  <c r="D566" i="96"/>
  <c r="E566" i="96"/>
  <c r="D567" i="96"/>
  <c r="E567" i="96"/>
  <c r="D568" i="96"/>
  <c r="E568" i="96"/>
  <c r="D569" i="96"/>
  <c r="E569" i="96"/>
  <c r="D570" i="96"/>
  <c r="E570" i="96"/>
  <c r="D571" i="96"/>
  <c r="E571" i="96"/>
  <c r="D572" i="96"/>
  <c r="E572" i="96"/>
  <c r="D573" i="96"/>
  <c r="E573" i="96"/>
  <c r="D574" i="96"/>
  <c r="E574" i="96"/>
  <c r="D575" i="96"/>
  <c r="E575" i="96"/>
  <c r="D576" i="96"/>
  <c r="E576" i="96"/>
  <c r="D577" i="96"/>
  <c r="E577" i="96"/>
  <c r="D578" i="96"/>
  <c r="E578" i="96"/>
  <c r="D579" i="96"/>
  <c r="E579" i="96"/>
  <c r="E549" i="96"/>
  <c r="D549" i="96"/>
  <c r="D520" i="96"/>
  <c r="E520" i="96"/>
  <c r="D521" i="96"/>
  <c r="E521" i="96"/>
  <c r="D522" i="96"/>
  <c r="E522" i="96"/>
  <c r="D523" i="96"/>
  <c r="E523" i="96"/>
  <c r="D524" i="96"/>
  <c r="E524" i="96"/>
  <c r="D525" i="96"/>
  <c r="E525" i="96"/>
  <c r="D526" i="96"/>
  <c r="E526" i="96"/>
  <c r="D527" i="96"/>
  <c r="E527" i="96"/>
  <c r="D528" i="96"/>
  <c r="E528" i="96"/>
  <c r="D529" i="96"/>
  <c r="E529" i="96"/>
  <c r="D530" i="96"/>
  <c r="E530" i="96"/>
  <c r="D531" i="96"/>
  <c r="E531" i="96"/>
  <c r="D532" i="96"/>
  <c r="E532" i="96"/>
  <c r="D533" i="96"/>
  <c r="E533" i="96"/>
  <c r="D534" i="96"/>
  <c r="E534" i="96"/>
  <c r="D535" i="96"/>
  <c r="E535" i="96"/>
  <c r="D536" i="96"/>
  <c r="E536" i="96"/>
  <c r="D537" i="96"/>
  <c r="E537" i="96"/>
  <c r="D538" i="96"/>
  <c r="E538" i="96"/>
  <c r="D539" i="96"/>
  <c r="E539" i="96"/>
  <c r="D540" i="96"/>
  <c r="E540" i="96"/>
  <c r="D541" i="96"/>
  <c r="E541" i="96"/>
  <c r="D542" i="96"/>
  <c r="E542" i="96"/>
  <c r="D543" i="96"/>
  <c r="E543" i="96"/>
  <c r="D544" i="96"/>
  <c r="E544" i="96"/>
  <c r="D545" i="96"/>
  <c r="E545" i="96"/>
  <c r="D546" i="96"/>
  <c r="E546" i="96"/>
  <c r="D547" i="96"/>
  <c r="E547" i="96"/>
  <c r="D548" i="96"/>
  <c r="E548" i="96"/>
  <c r="E519" i="96"/>
  <c r="D519" i="96"/>
  <c r="D489" i="96"/>
  <c r="E489" i="96"/>
  <c r="D490" i="96"/>
  <c r="E490" i="96"/>
  <c r="D491" i="96"/>
  <c r="E491" i="96"/>
  <c r="D492" i="96"/>
  <c r="E492" i="96"/>
  <c r="D493" i="96"/>
  <c r="E493" i="96"/>
  <c r="D494" i="96"/>
  <c r="E494" i="96"/>
  <c r="D495" i="96"/>
  <c r="E495" i="96"/>
  <c r="D496" i="96"/>
  <c r="E496" i="96"/>
  <c r="D497" i="96"/>
  <c r="E497" i="96"/>
  <c r="D498" i="96"/>
  <c r="E498" i="96"/>
  <c r="D499" i="96"/>
  <c r="E499" i="96"/>
  <c r="D500" i="96"/>
  <c r="E500" i="96"/>
  <c r="D501" i="96"/>
  <c r="E501" i="96"/>
  <c r="D502" i="96"/>
  <c r="E502" i="96"/>
  <c r="D503" i="96"/>
  <c r="E503" i="96"/>
  <c r="D504" i="96"/>
  <c r="E504" i="96"/>
  <c r="D505" i="96"/>
  <c r="E505" i="96"/>
  <c r="D506" i="96"/>
  <c r="E506" i="96"/>
  <c r="D507" i="96"/>
  <c r="E507" i="96"/>
  <c r="D508" i="96"/>
  <c r="E508" i="96"/>
  <c r="D509" i="96"/>
  <c r="E509" i="96"/>
  <c r="D510" i="96"/>
  <c r="E510" i="96"/>
  <c r="D511" i="96"/>
  <c r="E511" i="96"/>
  <c r="D512" i="96"/>
  <c r="E512" i="96"/>
  <c r="D513" i="96"/>
  <c r="E513" i="96"/>
  <c r="D514" i="96"/>
  <c r="E514" i="96"/>
  <c r="D515" i="96"/>
  <c r="E515" i="96"/>
  <c r="D516" i="96"/>
  <c r="E516" i="96"/>
  <c r="D517" i="96"/>
  <c r="E517" i="96"/>
  <c r="D518" i="96"/>
  <c r="E518" i="96"/>
  <c r="E459" i="96"/>
  <c r="E460" i="96"/>
  <c r="E461" i="96"/>
  <c r="E462" i="96"/>
  <c r="E463" i="96"/>
  <c r="E464" i="96"/>
  <c r="E465" i="96"/>
  <c r="E466" i="96"/>
  <c r="E467" i="96"/>
  <c r="E468" i="96"/>
  <c r="E469" i="96"/>
  <c r="E470" i="96"/>
  <c r="E471" i="96"/>
  <c r="E472" i="96"/>
  <c r="E473" i="96"/>
  <c r="E474" i="96"/>
  <c r="E475" i="96"/>
  <c r="E476" i="96"/>
  <c r="E477" i="96"/>
  <c r="E478" i="96"/>
  <c r="E479" i="96"/>
  <c r="E480" i="96"/>
  <c r="E481" i="96"/>
  <c r="E482" i="96"/>
  <c r="E483" i="96"/>
  <c r="E484" i="96"/>
  <c r="E485" i="96"/>
  <c r="E486" i="96"/>
  <c r="E487" i="96"/>
  <c r="E458" i="96"/>
  <c r="D488" i="96"/>
  <c r="E488" i="96" s="1"/>
  <c r="D487" i="96"/>
  <c r="D486" i="96"/>
  <c r="D485" i="96"/>
  <c r="D484" i="96"/>
  <c r="D483" i="96"/>
  <c r="D482" i="96"/>
  <c r="D481" i="96"/>
  <c r="D480" i="96"/>
  <c r="D479" i="96"/>
  <c r="D478" i="96"/>
  <c r="D477" i="96"/>
  <c r="D476" i="96"/>
  <c r="D475" i="96"/>
  <c r="D474" i="96"/>
  <c r="D473" i="96"/>
  <c r="D472" i="96"/>
  <c r="D471" i="96"/>
  <c r="D470" i="96"/>
  <c r="D469" i="96"/>
  <c r="D468" i="96"/>
  <c r="D467" i="96"/>
  <c r="D466" i="96"/>
  <c r="D465" i="96"/>
  <c r="D464" i="96"/>
  <c r="D463" i="96"/>
  <c r="D462" i="96"/>
  <c r="D461" i="96"/>
  <c r="D460" i="96"/>
  <c r="D459" i="96"/>
  <c r="D428" i="96"/>
  <c r="E428" i="96"/>
  <c r="D429" i="96"/>
  <c r="E429" i="96"/>
  <c r="D430" i="96"/>
  <c r="E430" i="96"/>
  <c r="D431" i="96"/>
  <c r="E431" i="96"/>
  <c r="D432" i="96"/>
  <c r="E432" i="96"/>
  <c r="D433" i="96"/>
  <c r="E433" i="96"/>
  <c r="D434" i="96"/>
  <c r="E434" i="96"/>
  <c r="D435" i="96"/>
  <c r="E435" i="96"/>
  <c r="D436" i="96"/>
  <c r="E436" i="96"/>
  <c r="D437" i="96"/>
  <c r="E437" i="96"/>
  <c r="D438" i="96"/>
  <c r="E438" i="96"/>
  <c r="D439" i="96"/>
  <c r="E439" i="96"/>
  <c r="D440" i="96"/>
  <c r="E440" i="96"/>
  <c r="D441" i="96"/>
  <c r="E441" i="96"/>
  <c r="D442" i="96"/>
  <c r="E442" i="96"/>
  <c r="D443" i="96"/>
  <c r="E443" i="96"/>
  <c r="D444" i="96"/>
  <c r="E444" i="96"/>
  <c r="D445" i="96"/>
  <c r="E445" i="96"/>
  <c r="D446" i="96"/>
  <c r="E446" i="96"/>
  <c r="D447" i="96"/>
  <c r="E447" i="96"/>
  <c r="D448" i="96"/>
  <c r="E448" i="96"/>
  <c r="D449" i="96"/>
  <c r="E449" i="96"/>
  <c r="D450" i="96"/>
  <c r="E450" i="96"/>
  <c r="D451" i="96"/>
  <c r="E451" i="96"/>
  <c r="D452" i="96"/>
  <c r="E452" i="96"/>
  <c r="D453" i="96"/>
  <c r="E453" i="96"/>
  <c r="D454" i="96"/>
  <c r="E454" i="96"/>
  <c r="D455" i="96"/>
  <c r="E455" i="96"/>
  <c r="D456" i="96"/>
  <c r="E456" i="96"/>
  <c r="D457" i="96"/>
  <c r="E457" i="96"/>
  <c r="E427" i="96"/>
  <c r="D427" i="96"/>
  <c r="D397" i="96"/>
  <c r="E397" i="96"/>
  <c r="D398" i="96"/>
  <c r="E398" i="96"/>
  <c r="D399" i="96"/>
  <c r="E399" i="96"/>
  <c r="D400" i="96"/>
  <c r="E400" i="96"/>
  <c r="D401" i="96"/>
  <c r="E401" i="96"/>
  <c r="D402" i="96"/>
  <c r="E402" i="96"/>
  <c r="D403" i="96"/>
  <c r="E403" i="96"/>
  <c r="D404" i="96"/>
  <c r="E404" i="96"/>
  <c r="D405" i="96"/>
  <c r="E405" i="96"/>
  <c r="D406" i="96"/>
  <c r="E406" i="96"/>
  <c r="D407" i="96"/>
  <c r="E407" i="96"/>
  <c r="D408" i="96"/>
  <c r="E408" i="96"/>
  <c r="D409" i="96"/>
  <c r="E409" i="96"/>
  <c r="D410" i="96"/>
  <c r="E410" i="96"/>
  <c r="D411" i="96"/>
  <c r="E411" i="96"/>
  <c r="D412" i="96"/>
  <c r="E412" i="96"/>
  <c r="D413" i="96"/>
  <c r="E413" i="96"/>
  <c r="D414" i="96"/>
  <c r="E414" i="96"/>
  <c r="D415" i="96"/>
  <c r="E415" i="96"/>
  <c r="D416" i="96"/>
  <c r="E416" i="96"/>
  <c r="D417" i="96"/>
  <c r="E417" i="96"/>
  <c r="D418" i="96"/>
  <c r="E418" i="96"/>
  <c r="D419" i="96"/>
  <c r="E419" i="96"/>
  <c r="D420" i="96"/>
  <c r="E420" i="96"/>
  <c r="D421" i="96"/>
  <c r="E421" i="96"/>
  <c r="D422" i="96"/>
  <c r="E422" i="96"/>
  <c r="D423" i="96"/>
  <c r="E423" i="96"/>
  <c r="D424" i="96"/>
  <c r="E424" i="96"/>
  <c r="D425" i="96"/>
  <c r="E425" i="96"/>
  <c r="D426" i="96"/>
  <c r="E426" i="96"/>
  <c r="E396" i="96"/>
  <c r="D396" i="96"/>
  <c r="D367" i="96"/>
  <c r="E367" i="96"/>
  <c r="D368" i="96"/>
  <c r="E368" i="96"/>
  <c r="D369" i="96"/>
  <c r="E369" i="96"/>
  <c r="D370" i="96"/>
  <c r="E370" i="96"/>
  <c r="D371" i="96"/>
  <c r="E371" i="96"/>
  <c r="D372" i="96"/>
  <c r="E372" i="96"/>
  <c r="D373" i="96"/>
  <c r="E373" i="96"/>
  <c r="D374" i="96"/>
  <c r="E374" i="96"/>
  <c r="D375" i="96"/>
  <c r="E375" i="96"/>
  <c r="D376" i="96"/>
  <c r="E376" i="96"/>
  <c r="D377" i="96"/>
  <c r="E377" i="96"/>
  <c r="D378" i="96"/>
  <c r="E378" i="96"/>
  <c r="D379" i="96"/>
  <c r="E379" i="96"/>
  <c r="D380" i="96"/>
  <c r="E380" i="96"/>
  <c r="D381" i="96"/>
  <c r="E381" i="96"/>
  <c r="D382" i="96"/>
  <c r="E382" i="96"/>
  <c r="D383" i="96"/>
  <c r="E383" i="96"/>
  <c r="D384" i="96"/>
  <c r="E384" i="96"/>
  <c r="D385" i="96"/>
  <c r="E385" i="96"/>
  <c r="D386" i="96"/>
  <c r="E386" i="96"/>
  <c r="D387" i="96"/>
  <c r="E387" i="96"/>
  <c r="D388" i="96"/>
  <c r="E388" i="96"/>
  <c r="D389" i="96"/>
  <c r="E389" i="96"/>
  <c r="D390" i="96"/>
  <c r="E390" i="96"/>
  <c r="D391" i="96"/>
  <c r="E391" i="96"/>
  <c r="D392" i="96"/>
  <c r="E392" i="96"/>
  <c r="D393" i="96"/>
  <c r="E393" i="96"/>
  <c r="D394" i="96"/>
  <c r="E394" i="96"/>
  <c r="D395" i="96"/>
  <c r="E395" i="96"/>
  <c r="E366" i="96"/>
  <c r="D366" i="96"/>
  <c r="D336" i="96"/>
  <c r="E336" i="96"/>
  <c r="D337" i="96"/>
  <c r="E337" i="96"/>
  <c r="D338" i="96"/>
  <c r="E338" i="96"/>
  <c r="D339" i="96"/>
  <c r="E339" i="96"/>
  <c r="D340" i="96"/>
  <c r="E340" i="96"/>
  <c r="D341" i="96"/>
  <c r="E341" i="96"/>
  <c r="D342" i="96"/>
  <c r="E342" i="96"/>
  <c r="D343" i="96"/>
  <c r="E343" i="96"/>
  <c r="D344" i="96"/>
  <c r="E344" i="96"/>
  <c r="D345" i="96"/>
  <c r="E345" i="96"/>
  <c r="D346" i="96"/>
  <c r="E346" i="96"/>
  <c r="D347" i="96"/>
  <c r="E347" i="96"/>
  <c r="D348" i="96"/>
  <c r="E348" i="96"/>
  <c r="D349" i="96"/>
  <c r="E349" i="96"/>
  <c r="D350" i="96"/>
  <c r="E350" i="96"/>
  <c r="D351" i="96"/>
  <c r="E351" i="96"/>
  <c r="D352" i="96"/>
  <c r="E352" i="96"/>
  <c r="D353" i="96"/>
  <c r="E353" i="96"/>
  <c r="D354" i="96"/>
  <c r="E354" i="96"/>
  <c r="D355" i="96"/>
  <c r="E355" i="96"/>
  <c r="D356" i="96"/>
  <c r="E356" i="96"/>
  <c r="D357" i="96"/>
  <c r="E357" i="96"/>
  <c r="D358" i="96"/>
  <c r="E358" i="96"/>
  <c r="D359" i="96"/>
  <c r="E359" i="96"/>
  <c r="D360" i="96"/>
  <c r="E360" i="96"/>
  <c r="D361" i="96"/>
  <c r="E361" i="96"/>
  <c r="D362" i="96"/>
  <c r="E362" i="96"/>
  <c r="D363" i="96"/>
  <c r="E363" i="96"/>
  <c r="D364" i="96"/>
  <c r="E364" i="96"/>
  <c r="D365" i="96"/>
  <c r="E365" i="96"/>
  <c r="E335" i="96"/>
  <c r="D335" i="96"/>
  <c r="D306" i="96"/>
  <c r="E306" i="96"/>
  <c r="D307" i="96"/>
  <c r="E307" i="96"/>
  <c r="D308" i="96"/>
  <c r="E308" i="96"/>
  <c r="D309" i="96"/>
  <c r="E309" i="96"/>
  <c r="D310" i="96"/>
  <c r="E310" i="96"/>
  <c r="D311" i="96"/>
  <c r="E311" i="96"/>
  <c r="D312" i="96"/>
  <c r="E312" i="96"/>
  <c r="D313" i="96"/>
  <c r="E313" i="96"/>
  <c r="D314" i="96"/>
  <c r="E314" i="96"/>
  <c r="D315" i="96"/>
  <c r="E315" i="96"/>
  <c r="D316" i="96"/>
  <c r="E316" i="96"/>
  <c r="D317" i="96"/>
  <c r="E317" i="96"/>
  <c r="D318" i="96"/>
  <c r="E318" i="96"/>
  <c r="D319" i="96"/>
  <c r="E319" i="96"/>
  <c r="D320" i="96"/>
  <c r="E320" i="96"/>
  <c r="D321" i="96"/>
  <c r="E321" i="96"/>
  <c r="D322" i="96"/>
  <c r="E322" i="96"/>
  <c r="D323" i="96"/>
  <c r="E323" i="96"/>
  <c r="D324" i="96"/>
  <c r="E324" i="96"/>
  <c r="D325" i="96"/>
  <c r="E325" i="96"/>
  <c r="D326" i="96"/>
  <c r="E326" i="96"/>
  <c r="D327" i="96"/>
  <c r="E327" i="96"/>
  <c r="D328" i="96"/>
  <c r="E328" i="96"/>
  <c r="D329" i="96"/>
  <c r="E329" i="96"/>
  <c r="D330" i="96"/>
  <c r="E330" i="96"/>
  <c r="D331" i="96"/>
  <c r="E331" i="96"/>
  <c r="D332" i="96"/>
  <c r="E332" i="96"/>
  <c r="D333" i="96"/>
  <c r="E333" i="96"/>
  <c r="D334" i="96"/>
  <c r="E334" i="96"/>
  <c r="E305" i="96"/>
  <c r="D305" i="96"/>
  <c r="D275" i="96"/>
  <c r="E275" i="96"/>
  <c r="D276" i="96"/>
  <c r="E276" i="96"/>
  <c r="D277" i="96"/>
  <c r="E277" i="96"/>
  <c r="D278" i="96"/>
  <c r="E278" i="96"/>
  <c r="D279" i="96"/>
  <c r="E279" i="96"/>
  <c r="D280" i="96"/>
  <c r="E280" i="96"/>
  <c r="D281" i="96"/>
  <c r="E281" i="96"/>
  <c r="D282" i="96"/>
  <c r="E282" i="96"/>
  <c r="D283" i="96"/>
  <c r="E283" i="96"/>
  <c r="D284" i="96"/>
  <c r="E284" i="96"/>
  <c r="D285" i="96"/>
  <c r="E285" i="96"/>
  <c r="D286" i="96"/>
  <c r="E286" i="96"/>
  <c r="D287" i="96"/>
  <c r="E287" i="96"/>
  <c r="D288" i="96"/>
  <c r="E288" i="96"/>
  <c r="D289" i="96"/>
  <c r="E289" i="96"/>
  <c r="D290" i="96"/>
  <c r="E290" i="96"/>
  <c r="D291" i="96"/>
  <c r="E291" i="96"/>
  <c r="D292" i="96"/>
  <c r="E292" i="96"/>
  <c r="D293" i="96"/>
  <c r="E293" i="96"/>
  <c r="D294" i="96"/>
  <c r="E294" i="96"/>
  <c r="D295" i="96"/>
  <c r="E295" i="96"/>
  <c r="D296" i="96"/>
  <c r="E296" i="96"/>
  <c r="D297" i="96"/>
  <c r="E297" i="96"/>
  <c r="D298" i="96"/>
  <c r="E298" i="96"/>
  <c r="D299" i="96"/>
  <c r="E299" i="96"/>
  <c r="D300" i="96"/>
  <c r="E300" i="96"/>
  <c r="D301" i="96"/>
  <c r="E301" i="96"/>
  <c r="D302" i="96"/>
  <c r="E302" i="96"/>
  <c r="D303" i="96"/>
  <c r="E303" i="96"/>
  <c r="D304" i="96"/>
  <c r="E304" i="96"/>
  <c r="E274" i="96"/>
  <c r="D274" i="96"/>
  <c r="D247" i="96"/>
  <c r="E247" i="96"/>
  <c r="D248" i="96"/>
  <c r="E248" i="96"/>
  <c r="D249" i="96"/>
  <c r="E249" i="96"/>
  <c r="D250" i="96"/>
  <c r="E250" i="96"/>
  <c r="D251" i="96"/>
  <c r="E251" i="96"/>
  <c r="D252" i="96"/>
  <c r="E252" i="96"/>
  <c r="D253" i="96"/>
  <c r="E253" i="96"/>
  <c r="D254" i="96"/>
  <c r="E254" i="96"/>
  <c r="D255" i="96"/>
  <c r="E255" i="96"/>
  <c r="D256" i="96"/>
  <c r="E256" i="96"/>
  <c r="D257" i="96"/>
  <c r="E257" i="96"/>
  <c r="D258" i="96"/>
  <c r="E258" i="96"/>
  <c r="D259" i="96"/>
  <c r="E259" i="96"/>
  <c r="D260" i="96"/>
  <c r="E260" i="96"/>
  <c r="D261" i="96"/>
  <c r="E261" i="96"/>
  <c r="D262" i="96"/>
  <c r="E262" i="96"/>
  <c r="D263" i="96"/>
  <c r="E263" i="96"/>
  <c r="D264" i="96"/>
  <c r="E264" i="96"/>
  <c r="D265" i="96"/>
  <c r="E265" i="96"/>
  <c r="D266" i="96"/>
  <c r="E266" i="96"/>
  <c r="D267" i="96"/>
  <c r="E267" i="96"/>
  <c r="D268" i="96"/>
  <c r="E268" i="96"/>
  <c r="D269" i="96"/>
  <c r="E269" i="96"/>
  <c r="D270" i="96"/>
  <c r="E270" i="96"/>
  <c r="D271" i="96"/>
  <c r="E271" i="96"/>
  <c r="D272" i="96"/>
  <c r="E272" i="96"/>
  <c r="D273" i="96"/>
  <c r="E273" i="96"/>
  <c r="E246" i="96"/>
  <c r="D246" i="96"/>
  <c r="D216" i="96"/>
  <c r="E216" i="96"/>
  <c r="D217" i="96"/>
  <c r="E217" i="96"/>
  <c r="D218" i="96"/>
  <c r="E218" i="96"/>
  <c r="D219" i="96"/>
  <c r="E219" i="96"/>
  <c r="D220" i="96"/>
  <c r="E220" i="96"/>
  <c r="D221" i="96"/>
  <c r="E221" i="96"/>
  <c r="D222" i="96"/>
  <c r="E222" i="96"/>
  <c r="D223" i="96"/>
  <c r="E223" i="96"/>
  <c r="D224" i="96"/>
  <c r="E224" i="96"/>
  <c r="D225" i="96"/>
  <c r="E225" i="96"/>
  <c r="D226" i="96"/>
  <c r="E226" i="96"/>
  <c r="D227" i="96"/>
  <c r="E227" i="96"/>
  <c r="D228" i="96"/>
  <c r="E228" i="96"/>
  <c r="D229" i="96"/>
  <c r="E229" i="96"/>
  <c r="D230" i="96"/>
  <c r="E230" i="96"/>
  <c r="D231" i="96"/>
  <c r="E231" i="96"/>
  <c r="D232" i="96"/>
  <c r="E232" i="96"/>
  <c r="D233" i="96"/>
  <c r="E233" i="96"/>
  <c r="D234" i="96"/>
  <c r="E234" i="96"/>
  <c r="D235" i="96"/>
  <c r="E235" i="96"/>
  <c r="D236" i="96"/>
  <c r="E236" i="96"/>
  <c r="D237" i="96"/>
  <c r="E237" i="96"/>
  <c r="D238" i="96"/>
  <c r="E238" i="96"/>
  <c r="D239" i="96"/>
  <c r="E239" i="96"/>
  <c r="D240" i="96"/>
  <c r="E240" i="96"/>
  <c r="D241" i="96"/>
  <c r="E241" i="96"/>
  <c r="D242" i="96"/>
  <c r="E242" i="96"/>
  <c r="D243" i="96"/>
  <c r="E243" i="96"/>
  <c r="D244" i="96"/>
  <c r="E244" i="96"/>
  <c r="D245" i="96"/>
  <c r="E245" i="96"/>
  <c r="D215" i="96"/>
  <c r="D185" i="96"/>
  <c r="E185" i="96"/>
  <c r="D186" i="96"/>
  <c r="E186" i="96"/>
  <c r="D187" i="96"/>
  <c r="E187" i="96"/>
  <c r="D188" i="96"/>
  <c r="E188" i="96"/>
  <c r="D189" i="96"/>
  <c r="E189" i="96"/>
  <c r="D190" i="96"/>
  <c r="E190" i="96"/>
  <c r="D191" i="96"/>
  <c r="E191" i="96"/>
  <c r="D192" i="96"/>
  <c r="E192" i="96"/>
  <c r="D193" i="96"/>
  <c r="E193" i="96"/>
  <c r="D194" i="96"/>
  <c r="E194" i="96"/>
  <c r="D195" i="96"/>
  <c r="E195" i="96"/>
  <c r="D196" i="96"/>
  <c r="E196" i="96"/>
  <c r="D197" i="96"/>
  <c r="E197" i="96"/>
  <c r="D198" i="96"/>
  <c r="E198" i="96"/>
  <c r="D199" i="96"/>
  <c r="E199" i="96"/>
  <c r="D200" i="96"/>
  <c r="E200" i="96"/>
  <c r="D201" i="96"/>
  <c r="E201" i="96"/>
  <c r="D202" i="96"/>
  <c r="E202" i="96"/>
  <c r="D203" i="96"/>
  <c r="E203" i="96"/>
  <c r="D204" i="96"/>
  <c r="E204" i="96"/>
  <c r="D205" i="96"/>
  <c r="E205" i="96"/>
  <c r="D206" i="96"/>
  <c r="E206" i="96"/>
  <c r="D207" i="96"/>
  <c r="E207" i="96"/>
  <c r="D208" i="96"/>
  <c r="E208" i="96"/>
  <c r="D209" i="96"/>
  <c r="E209" i="96"/>
  <c r="D210" i="96"/>
  <c r="E210" i="96"/>
  <c r="D211" i="96"/>
  <c r="E211" i="96"/>
  <c r="D212" i="96"/>
  <c r="E212" i="96"/>
  <c r="D213" i="96"/>
  <c r="E213" i="96"/>
  <c r="D214" i="96"/>
  <c r="E214" i="96"/>
  <c r="E184" i="96"/>
  <c r="D155" i="96"/>
  <c r="E155" i="96"/>
  <c r="D156" i="96"/>
  <c r="E156" i="96"/>
  <c r="D157" i="96"/>
  <c r="E157" i="96"/>
  <c r="D158" i="96"/>
  <c r="E158" i="96"/>
  <c r="D159" i="96"/>
  <c r="E159" i="96"/>
  <c r="D160" i="96"/>
  <c r="E160" i="96"/>
  <c r="D161" i="96"/>
  <c r="E161" i="96"/>
  <c r="D162" i="96"/>
  <c r="E162" i="96"/>
  <c r="D163" i="96"/>
  <c r="E163" i="96"/>
  <c r="D164" i="96"/>
  <c r="E164" i="96"/>
  <c r="D165" i="96"/>
  <c r="E165" i="96"/>
  <c r="D166" i="96"/>
  <c r="E166" i="96"/>
  <c r="D167" i="96"/>
  <c r="E167" i="96"/>
  <c r="D168" i="96"/>
  <c r="E168" i="96"/>
  <c r="D169" i="96"/>
  <c r="E169" i="96"/>
  <c r="D170" i="96"/>
  <c r="E170" i="96"/>
  <c r="D171" i="96"/>
  <c r="E171" i="96"/>
  <c r="D172" i="96"/>
  <c r="E172" i="96"/>
  <c r="D173" i="96"/>
  <c r="E173" i="96"/>
  <c r="D174" i="96"/>
  <c r="E174" i="96"/>
  <c r="D175" i="96"/>
  <c r="E175" i="96"/>
  <c r="D176" i="96"/>
  <c r="E176" i="96"/>
  <c r="D177" i="96"/>
  <c r="E177" i="96"/>
  <c r="D178" i="96"/>
  <c r="E178" i="96"/>
  <c r="D179" i="96"/>
  <c r="E179" i="96"/>
  <c r="D180" i="96"/>
  <c r="E180" i="96"/>
  <c r="D181" i="96"/>
  <c r="E181" i="96"/>
  <c r="D182" i="96"/>
  <c r="E182" i="96"/>
  <c r="D183" i="96"/>
  <c r="E183" i="96"/>
  <c r="E154" i="96"/>
  <c r="D124" i="96"/>
  <c r="E124" i="96"/>
  <c r="D125" i="96"/>
  <c r="E125" i="96"/>
  <c r="D126" i="96"/>
  <c r="E126" i="96"/>
  <c r="D127" i="96"/>
  <c r="E127" i="96"/>
  <c r="D128" i="96"/>
  <c r="E128" i="96"/>
  <c r="D129" i="96"/>
  <c r="E129" i="96"/>
  <c r="D130" i="96"/>
  <c r="E130" i="96"/>
  <c r="D131" i="96"/>
  <c r="E131" i="96"/>
  <c r="D132" i="96"/>
  <c r="E132" i="96"/>
  <c r="D133" i="96"/>
  <c r="E133" i="96"/>
  <c r="D134" i="96"/>
  <c r="E134" i="96"/>
  <c r="D135" i="96"/>
  <c r="E135" i="96"/>
  <c r="D136" i="96"/>
  <c r="E136" i="96"/>
  <c r="D137" i="96"/>
  <c r="E137" i="96"/>
  <c r="D138" i="96"/>
  <c r="E138" i="96"/>
  <c r="D139" i="96"/>
  <c r="E139" i="96"/>
  <c r="D140" i="96"/>
  <c r="E140" i="96"/>
  <c r="D141" i="96"/>
  <c r="E141" i="96"/>
  <c r="D142" i="96"/>
  <c r="E142" i="96"/>
  <c r="D143" i="96"/>
  <c r="E143" i="96"/>
  <c r="D144" i="96"/>
  <c r="E144" i="96"/>
  <c r="D145" i="96"/>
  <c r="E145" i="96"/>
  <c r="D146" i="96"/>
  <c r="E146" i="96"/>
  <c r="D147" i="96"/>
  <c r="E147" i="96"/>
  <c r="D148" i="96"/>
  <c r="E148" i="96"/>
  <c r="D149" i="96"/>
  <c r="E149" i="96"/>
  <c r="D150" i="96"/>
  <c r="E150" i="96"/>
  <c r="D151" i="96"/>
  <c r="E151" i="96"/>
  <c r="D152" i="96"/>
  <c r="E152" i="96"/>
  <c r="D153" i="96"/>
  <c r="E153" i="96"/>
  <c r="E123" i="96"/>
  <c r="D94" i="96"/>
  <c r="E94" i="96"/>
  <c r="D95" i="96"/>
  <c r="E95" i="96"/>
  <c r="D96" i="96"/>
  <c r="E96" i="96"/>
  <c r="D97" i="96"/>
  <c r="E97" i="96"/>
  <c r="D98" i="96"/>
  <c r="E98" i="96"/>
  <c r="D99" i="96"/>
  <c r="E99" i="96"/>
  <c r="D100" i="96"/>
  <c r="E100" i="96"/>
  <c r="D101" i="96"/>
  <c r="E101" i="96"/>
  <c r="D102" i="96"/>
  <c r="E102" i="96"/>
  <c r="D103" i="96"/>
  <c r="E103" i="96"/>
  <c r="D104" i="96"/>
  <c r="E104" i="96"/>
  <c r="D105" i="96"/>
  <c r="E105" i="96"/>
  <c r="D106" i="96"/>
  <c r="E106" i="96"/>
  <c r="D107" i="96"/>
  <c r="E107" i="96"/>
  <c r="D108" i="96"/>
  <c r="E108" i="96"/>
  <c r="D109" i="96"/>
  <c r="E109" i="96"/>
  <c r="D110" i="96"/>
  <c r="E110" i="96"/>
  <c r="D111" i="96"/>
  <c r="E111" i="96"/>
  <c r="D112" i="96"/>
  <c r="E112" i="96"/>
  <c r="D113" i="96"/>
  <c r="E113" i="96"/>
  <c r="D114" i="96"/>
  <c r="E114" i="96"/>
  <c r="D115" i="96"/>
  <c r="E115" i="96"/>
  <c r="D116" i="96"/>
  <c r="E116" i="96"/>
  <c r="D117" i="96"/>
  <c r="E117" i="96"/>
  <c r="D118" i="96"/>
  <c r="E118" i="96"/>
  <c r="D119" i="96"/>
  <c r="E119" i="96"/>
  <c r="D120" i="96"/>
  <c r="E120" i="96"/>
  <c r="D121" i="96"/>
  <c r="E121" i="96"/>
  <c r="D122" i="96"/>
  <c r="E122" i="96"/>
  <c r="E93" i="96"/>
  <c r="D93" i="96"/>
  <c r="F92" i="96"/>
  <c r="G92" i="96" s="1"/>
  <c r="F89" i="96"/>
  <c r="G89" i="96" s="1"/>
  <c r="F85" i="96"/>
  <c r="G85" i="96" s="1"/>
  <c r="F76" i="96"/>
  <c r="G76" i="96" s="1"/>
  <c r="F73" i="96"/>
  <c r="G73" i="96" s="1"/>
  <c r="F69" i="96"/>
  <c r="G69" i="96" s="1"/>
  <c r="F460" i="92"/>
  <c r="E430" i="92"/>
  <c r="F430" i="92"/>
  <c r="E431" i="92"/>
  <c r="F431" i="92"/>
  <c r="E432" i="92"/>
  <c r="F432" i="92"/>
  <c r="E433" i="92"/>
  <c r="F433" i="92"/>
  <c r="G433" i="92" s="1"/>
  <c r="E434" i="92"/>
  <c r="F434" i="92"/>
  <c r="E435" i="92"/>
  <c r="F435" i="92"/>
  <c r="E436" i="92"/>
  <c r="F436" i="92"/>
  <c r="G436" i="92" s="1"/>
  <c r="E437" i="92"/>
  <c r="F437" i="92"/>
  <c r="G437" i="92" s="1"/>
  <c r="E438" i="92"/>
  <c r="F438" i="92"/>
  <c r="E439" i="92"/>
  <c r="F439" i="92"/>
  <c r="E440" i="92"/>
  <c r="F440" i="92"/>
  <c r="E441" i="92"/>
  <c r="F441" i="92"/>
  <c r="G441" i="92" s="1"/>
  <c r="E442" i="92"/>
  <c r="F442" i="92"/>
  <c r="E443" i="92"/>
  <c r="F443" i="92"/>
  <c r="E444" i="92"/>
  <c r="F444" i="92"/>
  <c r="G444" i="92" s="1"/>
  <c r="E445" i="92"/>
  <c r="F445" i="92"/>
  <c r="G445" i="92" s="1"/>
  <c r="E446" i="92"/>
  <c r="F446" i="92"/>
  <c r="E447" i="92"/>
  <c r="F447" i="92"/>
  <c r="E448" i="92"/>
  <c r="F448" i="92"/>
  <c r="E449" i="92"/>
  <c r="F449" i="92"/>
  <c r="G449" i="92" s="1"/>
  <c r="E450" i="92"/>
  <c r="F450" i="92"/>
  <c r="E451" i="92"/>
  <c r="F451" i="92"/>
  <c r="E452" i="92"/>
  <c r="F452" i="92"/>
  <c r="G452" i="92" s="1"/>
  <c r="E453" i="92"/>
  <c r="F453" i="92"/>
  <c r="G453" i="92" s="1"/>
  <c r="E454" i="92"/>
  <c r="F454" i="92"/>
  <c r="E455" i="92"/>
  <c r="F455" i="92"/>
  <c r="E456" i="92"/>
  <c r="F456" i="92"/>
  <c r="E457" i="92"/>
  <c r="F457" i="92"/>
  <c r="G457" i="92" s="1"/>
  <c r="E458" i="92"/>
  <c r="F458" i="92"/>
  <c r="E459" i="92"/>
  <c r="F459" i="92"/>
  <c r="F429" i="92"/>
  <c r="E429" i="92"/>
  <c r="F1159" i="92"/>
  <c r="G1159" i="92" s="1"/>
  <c r="G1158" i="92"/>
  <c r="F1158" i="92"/>
  <c r="F1157" i="92"/>
  <c r="G1157" i="92" s="1"/>
  <c r="G1156" i="92"/>
  <c r="F1156" i="92"/>
  <c r="F1155" i="92"/>
  <c r="G1155" i="92" s="1"/>
  <c r="G1154" i="92"/>
  <c r="F1154" i="92"/>
  <c r="G1153" i="92"/>
  <c r="F1153" i="92"/>
  <c r="G1152" i="92"/>
  <c r="F1152" i="92"/>
  <c r="F1151" i="92"/>
  <c r="G1151" i="92" s="1"/>
  <c r="G1150" i="92"/>
  <c r="F1150" i="92"/>
  <c r="G1149" i="92"/>
  <c r="F1149" i="92"/>
  <c r="G1148" i="92"/>
  <c r="F1148" i="92"/>
  <c r="F1147" i="92"/>
  <c r="G1147" i="92" s="1"/>
  <c r="G1146" i="92"/>
  <c r="F1146" i="92"/>
  <c r="G1145" i="92"/>
  <c r="F1145" i="92"/>
  <c r="G1144" i="92"/>
  <c r="F1144" i="92"/>
  <c r="F1143" i="92"/>
  <c r="G1143" i="92" s="1"/>
  <c r="G1142" i="92"/>
  <c r="F1142" i="92"/>
  <c r="G1141" i="92"/>
  <c r="F1141" i="92"/>
  <c r="G1140" i="92"/>
  <c r="F1140" i="92"/>
  <c r="F1139" i="92"/>
  <c r="G1139" i="92" s="1"/>
  <c r="G1138" i="92"/>
  <c r="F1138" i="92"/>
  <c r="G1137" i="92"/>
  <c r="F1137" i="92"/>
  <c r="G1136" i="92"/>
  <c r="F1136" i="92"/>
  <c r="F1135" i="92"/>
  <c r="G1135" i="92" s="1"/>
  <c r="G1134" i="92"/>
  <c r="F1134" i="92"/>
  <c r="G1133" i="92"/>
  <c r="F1133" i="92"/>
  <c r="G1132" i="92"/>
  <c r="F1132" i="92"/>
  <c r="F1131" i="92"/>
  <c r="G1131" i="92" s="1"/>
  <c r="G1130" i="92"/>
  <c r="F1130" i="92"/>
  <c r="G1129" i="92"/>
  <c r="F1129" i="92"/>
  <c r="G1128" i="92"/>
  <c r="F1128" i="92"/>
  <c r="F1127" i="92"/>
  <c r="G1127" i="92" s="1"/>
  <c r="G1126" i="92"/>
  <c r="F1126" i="92"/>
  <c r="G1125" i="92"/>
  <c r="F1125" i="92"/>
  <c r="G1124" i="92"/>
  <c r="F1124" i="92"/>
  <c r="F1123" i="92"/>
  <c r="G1123" i="92" s="1"/>
  <c r="G1122" i="92"/>
  <c r="F1122" i="92"/>
  <c r="G1121" i="92"/>
  <c r="F1121" i="92"/>
  <c r="G1120" i="92"/>
  <c r="F1120" i="92"/>
  <c r="F1119" i="92"/>
  <c r="G1119" i="92" s="1"/>
  <c r="G1118" i="92"/>
  <c r="F1118" i="92"/>
  <c r="G1117" i="92"/>
  <c r="F1117" i="92"/>
  <c r="G1116" i="92"/>
  <c r="F1116" i="92"/>
  <c r="F1115" i="92"/>
  <c r="G1115" i="92" s="1"/>
  <c r="G1114" i="92"/>
  <c r="F1114" i="92"/>
  <c r="F1113" i="92"/>
  <c r="G1113" i="92" s="1"/>
  <c r="G1112" i="92"/>
  <c r="F1112" i="92"/>
  <c r="F1111" i="92"/>
  <c r="G1111" i="92" s="1"/>
  <c r="G1110" i="92"/>
  <c r="F1110" i="92"/>
  <c r="F1109" i="92"/>
  <c r="G1109" i="92" s="1"/>
  <c r="G1108" i="92"/>
  <c r="F1108" i="92"/>
  <c r="F1107" i="92"/>
  <c r="G1107" i="92" s="1"/>
  <c r="G1106" i="92"/>
  <c r="F1106" i="92"/>
  <c r="F1105" i="92"/>
  <c r="G1105" i="92" s="1"/>
  <c r="G1104" i="92"/>
  <c r="F1104" i="92"/>
  <c r="F1103" i="92"/>
  <c r="G1103" i="92" s="1"/>
  <c r="G1102" i="92"/>
  <c r="F1102" i="92"/>
  <c r="F1101" i="92"/>
  <c r="G1101" i="92" s="1"/>
  <c r="G1100" i="92"/>
  <c r="F1100" i="92"/>
  <c r="F1099" i="92"/>
  <c r="G1099" i="92" s="1"/>
  <c r="G1098" i="92"/>
  <c r="F1098" i="92"/>
  <c r="G1097" i="92"/>
  <c r="F1097" i="92"/>
  <c r="F1096" i="92"/>
  <c r="G1096" i="92" s="1"/>
  <c r="F1095" i="92"/>
  <c r="G1095" i="92" s="1"/>
  <c r="G1094" i="92"/>
  <c r="F1094" i="92"/>
  <c r="G1093" i="92"/>
  <c r="F1093" i="92"/>
  <c r="F1092" i="92"/>
  <c r="G1092" i="92" s="1"/>
  <c r="F1091" i="92"/>
  <c r="G1091" i="92" s="1"/>
  <c r="G1090" i="92"/>
  <c r="F1090" i="92"/>
  <c r="G1089" i="92"/>
  <c r="F1089" i="92"/>
  <c r="F1088" i="92"/>
  <c r="G1088" i="92" s="1"/>
  <c r="F1087" i="92"/>
  <c r="G1087" i="92" s="1"/>
  <c r="G1086" i="92"/>
  <c r="F1086" i="92"/>
  <c r="G1085" i="92"/>
  <c r="F1085" i="92"/>
  <c r="F1084" i="92"/>
  <c r="G1084" i="92" s="1"/>
  <c r="F1083" i="92"/>
  <c r="G1083" i="92" s="1"/>
  <c r="G1082" i="92"/>
  <c r="F1082" i="92"/>
  <c r="G1081" i="92"/>
  <c r="F1081" i="92"/>
  <c r="F1080" i="92"/>
  <c r="G1080" i="92" s="1"/>
  <c r="F1079" i="92"/>
  <c r="G1079" i="92" s="1"/>
  <c r="G1078" i="92"/>
  <c r="F1078" i="92"/>
  <c r="G1077" i="92"/>
  <c r="F1077" i="92"/>
  <c r="F1076" i="92"/>
  <c r="G1076" i="92" s="1"/>
  <c r="F1075" i="92"/>
  <c r="G1075" i="92" s="1"/>
  <c r="G1074" i="92"/>
  <c r="F1074" i="92"/>
  <c r="G1073" i="92"/>
  <c r="F1073" i="92"/>
  <c r="F1072" i="92"/>
  <c r="G1072" i="92" s="1"/>
  <c r="F1071" i="92"/>
  <c r="G1071" i="92" s="1"/>
  <c r="G1070" i="92"/>
  <c r="F1070" i="92"/>
  <c r="G1069" i="92"/>
  <c r="F1069" i="92"/>
  <c r="F1068" i="92"/>
  <c r="G1068" i="92" s="1"/>
  <c r="F1067" i="92"/>
  <c r="G1067" i="92" s="1"/>
  <c r="G1066" i="92"/>
  <c r="F1066" i="92"/>
  <c r="G1065" i="92"/>
  <c r="F1065" i="92"/>
  <c r="F1064" i="92"/>
  <c r="G1064" i="92" s="1"/>
  <c r="F1063" i="92"/>
  <c r="G1063" i="92" s="1"/>
  <c r="G1062" i="92"/>
  <c r="F1062" i="92"/>
  <c r="G1061" i="92"/>
  <c r="F1061" i="92"/>
  <c r="F1060" i="92"/>
  <c r="G1060" i="92" s="1"/>
  <c r="F1059" i="92"/>
  <c r="G1059" i="92" s="1"/>
  <c r="G1058" i="92"/>
  <c r="F1058" i="92"/>
  <c r="G1057" i="92"/>
  <c r="F1057" i="92"/>
  <c r="F1056" i="92"/>
  <c r="G1056" i="92" s="1"/>
  <c r="F1055" i="92"/>
  <c r="G1055" i="92" s="1"/>
  <c r="G1054" i="92"/>
  <c r="F1054" i="92"/>
  <c r="G1053" i="92"/>
  <c r="F1053" i="92"/>
  <c r="F1052" i="92"/>
  <c r="G1052" i="92" s="1"/>
  <c r="F1051" i="92"/>
  <c r="G1051" i="92" s="1"/>
  <c r="G1050" i="92"/>
  <c r="F1050" i="92"/>
  <c r="G1049" i="92"/>
  <c r="F1049" i="92"/>
  <c r="F1048" i="92"/>
  <c r="G1048" i="92" s="1"/>
  <c r="F1047" i="92"/>
  <c r="G1047" i="92" s="1"/>
  <c r="G1046" i="92"/>
  <c r="F1046" i="92"/>
  <c r="G1045" i="92"/>
  <c r="F1045" i="92"/>
  <c r="F1044" i="92"/>
  <c r="G1044" i="92" s="1"/>
  <c r="F1043" i="92"/>
  <c r="G1043" i="92" s="1"/>
  <c r="G1042" i="92"/>
  <c r="F1042" i="92"/>
  <c r="F1041" i="92"/>
  <c r="G1041" i="92" s="1"/>
  <c r="F1040" i="92"/>
  <c r="G1040" i="92" s="1"/>
  <c r="F1039" i="92"/>
  <c r="G1039" i="92" s="1"/>
  <c r="G1038" i="92"/>
  <c r="F1038" i="92"/>
  <c r="F1037" i="92"/>
  <c r="G1037" i="92" s="1"/>
  <c r="F1036" i="92"/>
  <c r="G1036" i="92" s="1"/>
  <c r="F1035" i="92"/>
  <c r="G1035" i="92" s="1"/>
  <c r="G1034" i="92"/>
  <c r="F1034" i="92"/>
  <c r="G1033" i="92"/>
  <c r="F1033" i="92"/>
  <c r="G1032" i="92"/>
  <c r="F1032" i="92"/>
  <c r="F1031" i="92"/>
  <c r="G1031" i="92" s="1"/>
  <c r="G1030" i="92"/>
  <c r="F1030" i="92"/>
  <c r="G1029" i="92"/>
  <c r="F1029" i="92"/>
  <c r="F1028" i="92"/>
  <c r="G1028" i="92" s="1"/>
  <c r="F1027" i="92"/>
  <c r="G1027" i="92" s="1"/>
  <c r="G1026" i="92"/>
  <c r="F1026" i="92"/>
  <c r="G1025" i="92"/>
  <c r="F1025" i="92"/>
  <c r="F1024" i="92"/>
  <c r="G1024" i="92" s="1"/>
  <c r="F1023" i="92"/>
  <c r="G1023" i="92" s="1"/>
  <c r="G1022" i="92"/>
  <c r="F1022" i="92"/>
  <c r="F1021" i="92"/>
  <c r="G1021" i="92" s="1"/>
  <c r="F1020" i="92"/>
  <c r="G1020" i="92" s="1"/>
  <c r="F1019" i="92"/>
  <c r="G1019" i="92" s="1"/>
  <c r="G1018" i="92"/>
  <c r="F1018" i="92"/>
  <c r="G1017" i="92"/>
  <c r="F1017" i="92"/>
  <c r="F1016" i="92"/>
  <c r="G1016" i="92" s="1"/>
  <c r="F1015" i="92"/>
  <c r="G1015" i="92" s="1"/>
  <c r="G1014" i="92"/>
  <c r="F1014" i="92"/>
  <c r="G1013" i="92"/>
  <c r="F1013" i="92"/>
  <c r="F1012" i="92"/>
  <c r="G1012" i="92" s="1"/>
  <c r="G1011" i="92"/>
  <c r="F1011" i="92"/>
  <c r="G1010" i="92"/>
  <c r="F1010" i="92"/>
  <c r="G1009" i="92"/>
  <c r="F1009" i="92"/>
  <c r="F1008" i="92"/>
  <c r="G1008" i="92" s="1"/>
  <c r="G1007" i="92"/>
  <c r="F1007" i="92"/>
  <c r="G1006" i="92"/>
  <c r="F1006" i="92"/>
  <c r="F1005" i="92"/>
  <c r="G1005" i="92" s="1"/>
  <c r="F1004" i="92"/>
  <c r="G1004" i="92" s="1"/>
  <c r="F1003" i="92"/>
  <c r="G1003" i="92" s="1"/>
  <c r="F1002" i="92"/>
  <c r="G1002" i="92" s="1"/>
  <c r="G1001" i="92"/>
  <c r="F1001" i="92"/>
  <c r="F1000" i="92"/>
  <c r="G1000" i="92" s="1"/>
  <c r="F999" i="92"/>
  <c r="G999" i="92" s="1"/>
  <c r="F998" i="92"/>
  <c r="G998" i="92" s="1"/>
  <c r="G997" i="92"/>
  <c r="F997" i="92"/>
  <c r="F996" i="92"/>
  <c r="G996" i="92" s="1"/>
  <c r="F995" i="92"/>
  <c r="G995" i="92" s="1"/>
  <c r="G994" i="92"/>
  <c r="F994" i="92"/>
  <c r="F993" i="92"/>
  <c r="G993" i="92" s="1"/>
  <c r="F992" i="92"/>
  <c r="G992" i="92" s="1"/>
  <c r="F991" i="92"/>
  <c r="G991" i="92" s="1"/>
  <c r="G990" i="92"/>
  <c r="F990" i="92"/>
  <c r="F989" i="92"/>
  <c r="G989" i="92" s="1"/>
  <c r="G988" i="92"/>
  <c r="F988" i="92"/>
  <c r="F987" i="92"/>
  <c r="G987" i="92" s="1"/>
  <c r="G986" i="92"/>
  <c r="F986" i="92"/>
  <c r="F985" i="92"/>
  <c r="G985" i="92" s="1"/>
  <c r="G984" i="92"/>
  <c r="F984" i="92"/>
  <c r="F983" i="92"/>
  <c r="G983" i="92" s="1"/>
  <c r="G982" i="92"/>
  <c r="F982" i="92"/>
  <c r="G981" i="92"/>
  <c r="F981" i="92"/>
  <c r="G980" i="92"/>
  <c r="F980" i="92"/>
  <c r="G979" i="92"/>
  <c r="F979" i="92"/>
  <c r="G978" i="92"/>
  <c r="F978" i="92"/>
  <c r="F977" i="92"/>
  <c r="G977" i="92" s="1"/>
  <c r="G976" i="92"/>
  <c r="F976" i="92"/>
  <c r="G975" i="92"/>
  <c r="F975" i="92"/>
  <c r="G974" i="92"/>
  <c r="F974" i="92"/>
  <c r="F973" i="92"/>
  <c r="G973" i="92" s="1"/>
  <c r="G972" i="92"/>
  <c r="F972" i="92"/>
  <c r="F971" i="92"/>
  <c r="G971" i="92" s="1"/>
  <c r="G970" i="92"/>
  <c r="F970" i="92"/>
  <c r="F969" i="92"/>
  <c r="G969" i="92" s="1"/>
  <c r="G968" i="92"/>
  <c r="F968" i="92"/>
  <c r="F967" i="92"/>
  <c r="G967" i="92" s="1"/>
  <c r="G966" i="92"/>
  <c r="F966" i="92"/>
  <c r="G965" i="92"/>
  <c r="F965" i="92"/>
  <c r="G964" i="92"/>
  <c r="F964" i="92"/>
  <c r="G963" i="92"/>
  <c r="F963" i="92"/>
  <c r="G962" i="92"/>
  <c r="F962" i="92"/>
  <c r="F961" i="92"/>
  <c r="G961" i="92" s="1"/>
  <c r="G960" i="92"/>
  <c r="F960" i="92"/>
  <c r="G959" i="92"/>
  <c r="F959" i="92"/>
  <c r="G958" i="92"/>
  <c r="F958" i="92"/>
  <c r="F957" i="92"/>
  <c r="G957" i="92" s="1"/>
  <c r="G956" i="92"/>
  <c r="F956" i="92"/>
  <c r="F955" i="92"/>
  <c r="G955" i="92" s="1"/>
  <c r="G954" i="92"/>
  <c r="F954" i="92"/>
  <c r="F953" i="92"/>
  <c r="G953" i="92" s="1"/>
  <c r="G952" i="92"/>
  <c r="F952" i="92"/>
  <c r="F951" i="92"/>
  <c r="G951" i="92" s="1"/>
  <c r="G950" i="92"/>
  <c r="F950" i="92"/>
  <c r="G949" i="92"/>
  <c r="F949" i="92"/>
  <c r="F948" i="92"/>
  <c r="G948" i="92" s="1"/>
  <c r="F947" i="92"/>
  <c r="G947" i="92" s="1"/>
  <c r="F946" i="92"/>
  <c r="G946" i="92" s="1"/>
  <c r="F945" i="92"/>
  <c r="G945" i="92" s="1"/>
  <c r="F944" i="92"/>
  <c r="G944" i="92" s="1"/>
  <c r="G943" i="92"/>
  <c r="F943" i="92"/>
  <c r="F942" i="92"/>
  <c r="G942" i="92" s="1"/>
  <c r="F941" i="92"/>
  <c r="G941" i="92" s="1"/>
  <c r="G940" i="92"/>
  <c r="F940" i="92"/>
  <c r="F939" i="92"/>
  <c r="G939" i="92" s="1"/>
  <c r="F938" i="92"/>
  <c r="G938" i="92" s="1"/>
  <c r="F937" i="92"/>
  <c r="G937" i="92" s="1"/>
  <c r="F936" i="92"/>
  <c r="G936" i="92" s="1"/>
  <c r="F935" i="92"/>
  <c r="G935" i="92" s="1"/>
  <c r="G934" i="92"/>
  <c r="F934" i="92"/>
  <c r="G933" i="92"/>
  <c r="F933" i="92"/>
  <c r="F932" i="92"/>
  <c r="G932" i="92" s="1"/>
  <c r="F931" i="92"/>
  <c r="G931" i="92" s="1"/>
  <c r="F930" i="92"/>
  <c r="G930" i="92" s="1"/>
  <c r="F929" i="92"/>
  <c r="G929" i="92" s="1"/>
  <c r="F928" i="92"/>
  <c r="G928" i="92" s="1"/>
  <c r="G927" i="92"/>
  <c r="F927" i="92"/>
  <c r="F926" i="92"/>
  <c r="G926" i="92" s="1"/>
  <c r="F925" i="92"/>
  <c r="G925" i="92" s="1"/>
  <c r="G924" i="92"/>
  <c r="F924" i="92"/>
  <c r="F923" i="92"/>
  <c r="G923" i="92" s="1"/>
  <c r="F922" i="92"/>
  <c r="G922" i="92" s="1"/>
  <c r="F921" i="92"/>
  <c r="G921" i="92" s="1"/>
  <c r="F920" i="92"/>
  <c r="G920" i="92" s="1"/>
  <c r="F919" i="92"/>
  <c r="G919" i="92" s="1"/>
  <c r="G918" i="92"/>
  <c r="F918" i="92"/>
  <c r="G917" i="92"/>
  <c r="F917" i="92"/>
  <c r="F916" i="92"/>
  <c r="G916" i="92" s="1"/>
  <c r="F915" i="92"/>
  <c r="G915" i="92" s="1"/>
  <c r="G914" i="92"/>
  <c r="F914" i="92"/>
  <c r="F913" i="92"/>
  <c r="G913" i="92" s="1"/>
  <c r="F912" i="92"/>
  <c r="G912" i="92" s="1"/>
  <c r="G911" i="92"/>
  <c r="F911" i="92"/>
  <c r="F910" i="92"/>
  <c r="G910" i="92" s="1"/>
  <c r="G909" i="92"/>
  <c r="F909" i="92"/>
  <c r="G908" i="92"/>
  <c r="F908" i="92"/>
  <c r="F907" i="92"/>
  <c r="G907" i="92" s="1"/>
  <c r="G906" i="92"/>
  <c r="F906" i="92"/>
  <c r="G905" i="92"/>
  <c r="F905" i="92"/>
  <c r="F904" i="92"/>
  <c r="G904" i="92" s="1"/>
  <c r="F903" i="92"/>
  <c r="G903" i="92" s="1"/>
  <c r="G902" i="92"/>
  <c r="F902" i="92"/>
  <c r="F901" i="92"/>
  <c r="G901" i="92" s="1"/>
  <c r="F900" i="92"/>
  <c r="G900" i="92" s="1"/>
  <c r="F899" i="92"/>
  <c r="G899" i="92" s="1"/>
  <c r="F898" i="92"/>
  <c r="G898" i="92" s="1"/>
  <c r="G897" i="92"/>
  <c r="F897" i="92"/>
  <c r="F896" i="92"/>
  <c r="G896" i="92" s="1"/>
  <c r="G895" i="92"/>
  <c r="F895" i="92"/>
  <c r="G894" i="92"/>
  <c r="F894" i="92"/>
  <c r="G893" i="92"/>
  <c r="F893" i="92"/>
  <c r="G892" i="92"/>
  <c r="F892" i="92"/>
  <c r="F891" i="92"/>
  <c r="G891" i="92" s="1"/>
  <c r="G890" i="92"/>
  <c r="F890" i="92"/>
  <c r="G889" i="92"/>
  <c r="F889" i="92"/>
  <c r="F888" i="92"/>
  <c r="G888" i="92" s="1"/>
  <c r="F887" i="92"/>
  <c r="G887" i="92" s="1"/>
  <c r="G886" i="92"/>
  <c r="F886" i="92"/>
  <c r="F885" i="92"/>
  <c r="G885" i="92" s="1"/>
  <c r="F884" i="92"/>
  <c r="G884" i="92" s="1"/>
  <c r="F883" i="92"/>
  <c r="G883" i="92" s="1"/>
  <c r="F882" i="92"/>
  <c r="G882" i="92" s="1"/>
  <c r="G881" i="92"/>
  <c r="F881" i="92"/>
  <c r="F880" i="92"/>
  <c r="G880" i="92" s="1"/>
  <c r="G879" i="92"/>
  <c r="F879" i="92"/>
  <c r="G878" i="92"/>
  <c r="F878" i="92"/>
  <c r="G877" i="92"/>
  <c r="F877" i="92"/>
  <c r="G876" i="92"/>
  <c r="F876" i="92"/>
  <c r="F875" i="92"/>
  <c r="G875" i="92" s="1"/>
  <c r="G874" i="92"/>
  <c r="F874" i="92"/>
  <c r="G873" i="92"/>
  <c r="F873" i="92"/>
  <c r="F872" i="92"/>
  <c r="G872" i="92" s="1"/>
  <c r="F871" i="92"/>
  <c r="G871" i="92" s="1"/>
  <c r="G870" i="92"/>
  <c r="F870" i="92"/>
  <c r="F869" i="92"/>
  <c r="G869" i="92" s="1"/>
  <c r="F868" i="92"/>
  <c r="G868" i="92" s="1"/>
  <c r="F867" i="92"/>
  <c r="G867" i="92" s="1"/>
  <c r="F866" i="92"/>
  <c r="G866" i="92" s="1"/>
  <c r="G865" i="92"/>
  <c r="F865" i="92"/>
  <c r="F864" i="92"/>
  <c r="G864" i="92" s="1"/>
  <c r="G863" i="92"/>
  <c r="F863" i="92"/>
  <c r="G862" i="92"/>
  <c r="F862" i="92"/>
  <c r="G861" i="92"/>
  <c r="F861" i="92"/>
  <c r="G860" i="92"/>
  <c r="F860" i="92"/>
  <c r="F859" i="92"/>
  <c r="G859" i="92" s="1"/>
  <c r="G858" i="92"/>
  <c r="F858" i="92"/>
  <c r="G857" i="92"/>
  <c r="F857" i="92"/>
  <c r="G856" i="92"/>
  <c r="F856" i="92"/>
  <c r="F855" i="92"/>
  <c r="G855" i="92" s="1"/>
  <c r="F854" i="92"/>
  <c r="G854" i="92" s="1"/>
  <c r="F853" i="92"/>
  <c r="G853" i="92" s="1"/>
  <c r="G852" i="92"/>
  <c r="F852" i="92"/>
  <c r="F851" i="92"/>
  <c r="G851" i="92" s="1"/>
  <c r="G850" i="92"/>
  <c r="F850" i="92"/>
  <c r="G849" i="92"/>
  <c r="F849" i="92"/>
  <c r="G848" i="92"/>
  <c r="F848" i="92"/>
  <c r="F847" i="92"/>
  <c r="G847" i="92" s="1"/>
  <c r="F846" i="92"/>
  <c r="G846" i="92" s="1"/>
  <c r="F845" i="92"/>
  <c r="G845" i="92" s="1"/>
  <c r="F844" i="92"/>
  <c r="G844" i="92" s="1"/>
  <c r="F843" i="92"/>
  <c r="G843" i="92" s="1"/>
  <c r="G842" i="92"/>
  <c r="F842" i="92"/>
  <c r="G841" i="92"/>
  <c r="F841" i="92"/>
  <c r="G840" i="92"/>
  <c r="F840" i="92"/>
  <c r="G839" i="92"/>
  <c r="F839" i="92"/>
  <c r="F838" i="92"/>
  <c r="G838" i="92" s="1"/>
  <c r="F837" i="92"/>
  <c r="G837" i="92" s="1"/>
  <c r="F836" i="92"/>
  <c r="G836" i="92" s="1"/>
  <c r="F835" i="92"/>
  <c r="G835" i="92" s="1"/>
  <c r="F834" i="92"/>
  <c r="G834" i="92" s="1"/>
  <c r="G833" i="92"/>
  <c r="F833" i="92"/>
  <c r="G832" i="92"/>
  <c r="F832" i="92"/>
  <c r="F831" i="92"/>
  <c r="G831" i="92" s="1"/>
  <c r="F830" i="92"/>
  <c r="G830" i="92" s="1"/>
  <c r="F829" i="92"/>
  <c r="G829" i="92" s="1"/>
  <c r="G828" i="92"/>
  <c r="F828" i="92"/>
  <c r="G827" i="92"/>
  <c r="F827" i="92"/>
  <c r="G826" i="92"/>
  <c r="F826" i="92"/>
  <c r="F825" i="92"/>
  <c r="G825" i="92" s="1"/>
  <c r="F824" i="92"/>
  <c r="G824" i="92" s="1"/>
  <c r="F823" i="92"/>
  <c r="G823" i="92" s="1"/>
  <c r="F822" i="92"/>
  <c r="G822" i="92" s="1"/>
  <c r="G821" i="92"/>
  <c r="F821" i="92"/>
  <c r="G820" i="92"/>
  <c r="F820" i="92"/>
  <c r="G819" i="92"/>
  <c r="F819" i="92"/>
  <c r="F818" i="92"/>
  <c r="G818" i="92" s="1"/>
  <c r="F817" i="92"/>
  <c r="G817" i="92" s="1"/>
  <c r="F816" i="92"/>
  <c r="G816" i="92" s="1"/>
  <c r="F815" i="92"/>
  <c r="G815" i="92" s="1"/>
  <c r="F814" i="92"/>
  <c r="G814" i="92" s="1"/>
  <c r="F813" i="92"/>
  <c r="G813" i="92" s="1"/>
  <c r="F812" i="92"/>
  <c r="G812" i="92" s="1"/>
  <c r="G811" i="92"/>
  <c r="F811" i="92"/>
  <c r="F810" i="92"/>
  <c r="G810" i="92" s="1"/>
  <c r="G809" i="92"/>
  <c r="F809" i="92"/>
  <c r="F808" i="92"/>
  <c r="G808" i="92" s="1"/>
  <c r="G807" i="92"/>
  <c r="F807" i="92"/>
  <c r="F806" i="92"/>
  <c r="G806" i="92" s="1"/>
  <c r="F805" i="92"/>
  <c r="G805" i="92" s="1"/>
  <c r="F804" i="92"/>
  <c r="G804" i="92" s="1"/>
  <c r="G803" i="92"/>
  <c r="F803" i="92"/>
  <c r="F802" i="92"/>
  <c r="G802" i="92" s="1"/>
  <c r="F801" i="92"/>
  <c r="G801" i="92" s="1"/>
  <c r="F800" i="92"/>
  <c r="G800" i="92" s="1"/>
  <c r="F799" i="92"/>
  <c r="G799" i="92" s="1"/>
  <c r="F798" i="92"/>
  <c r="G798" i="92" s="1"/>
  <c r="F797" i="92"/>
  <c r="G797" i="92" s="1"/>
  <c r="F796" i="92"/>
  <c r="G796" i="92" s="1"/>
  <c r="G795" i="92"/>
  <c r="F795" i="92"/>
  <c r="F794" i="92"/>
  <c r="G794" i="92" s="1"/>
  <c r="G793" i="92"/>
  <c r="F793" i="92"/>
  <c r="F792" i="92"/>
  <c r="G792" i="92" s="1"/>
  <c r="G791" i="92"/>
  <c r="F791" i="92"/>
  <c r="F790" i="92"/>
  <c r="G790" i="92" s="1"/>
  <c r="F789" i="92"/>
  <c r="G789" i="92" s="1"/>
  <c r="F788" i="92"/>
  <c r="G788" i="92" s="1"/>
  <c r="G787" i="92"/>
  <c r="F787" i="92"/>
  <c r="F786" i="92"/>
  <c r="G786" i="92" s="1"/>
  <c r="F785" i="92"/>
  <c r="G785" i="92" s="1"/>
  <c r="F784" i="92"/>
  <c r="G784" i="92" s="1"/>
  <c r="F783" i="92"/>
  <c r="G783" i="92" s="1"/>
  <c r="F782" i="92"/>
  <c r="G782" i="92" s="1"/>
  <c r="F781" i="92"/>
  <c r="G781" i="92" s="1"/>
  <c r="F780" i="92"/>
  <c r="G780" i="92" s="1"/>
  <c r="G779" i="92"/>
  <c r="F779" i="92"/>
  <c r="F778" i="92"/>
  <c r="G778" i="92" s="1"/>
  <c r="G777" i="92"/>
  <c r="F777" i="92"/>
  <c r="F776" i="92"/>
  <c r="G776" i="92" s="1"/>
  <c r="G775" i="92"/>
  <c r="F775" i="92"/>
  <c r="F774" i="92"/>
  <c r="G774" i="92" s="1"/>
  <c r="F773" i="92"/>
  <c r="G773" i="92" s="1"/>
  <c r="F772" i="92"/>
  <c r="G772" i="92" s="1"/>
  <c r="G771" i="92"/>
  <c r="F771" i="92"/>
  <c r="F770" i="92"/>
  <c r="G770" i="92" s="1"/>
  <c r="F769" i="92"/>
  <c r="G769" i="92" s="1"/>
  <c r="F768" i="92"/>
  <c r="G768" i="92" s="1"/>
  <c r="F767" i="92"/>
  <c r="G767" i="92" s="1"/>
  <c r="F766" i="92"/>
  <c r="G766" i="92" s="1"/>
  <c r="F765" i="92"/>
  <c r="G765" i="92" s="1"/>
  <c r="F764" i="92"/>
  <c r="G764" i="92" s="1"/>
  <c r="G763" i="92"/>
  <c r="F763" i="92"/>
  <c r="F762" i="92"/>
  <c r="G762" i="92" s="1"/>
  <c r="G761" i="92"/>
  <c r="F761" i="92"/>
  <c r="F760" i="92"/>
  <c r="G760" i="92" s="1"/>
  <c r="G759" i="92"/>
  <c r="F759" i="92"/>
  <c r="F758" i="92"/>
  <c r="G758" i="92" s="1"/>
  <c r="F757" i="92"/>
  <c r="G757" i="92" s="1"/>
  <c r="F756" i="92"/>
  <c r="G756" i="92" s="1"/>
  <c r="G755" i="92"/>
  <c r="F755" i="92"/>
  <c r="F754" i="92"/>
  <c r="G754" i="92" s="1"/>
  <c r="F753" i="92"/>
  <c r="G753" i="92" s="1"/>
  <c r="F752" i="92"/>
  <c r="G752" i="92" s="1"/>
  <c r="F751" i="92"/>
  <c r="G751" i="92" s="1"/>
  <c r="F750" i="92"/>
  <c r="G750" i="92" s="1"/>
  <c r="F749" i="92"/>
  <c r="G749" i="92" s="1"/>
  <c r="F748" i="92"/>
  <c r="G748" i="92" s="1"/>
  <c r="G747" i="92"/>
  <c r="F747" i="92"/>
  <c r="F746" i="92"/>
  <c r="G746" i="92" s="1"/>
  <c r="G745" i="92"/>
  <c r="F745" i="92"/>
  <c r="F744" i="92"/>
  <c r="G744" i="92" s="1"/>
  <c r="G743" i="92"/>
  <c r="F743" i="92"/>
  <c r="F742" i="92"/>
  <c r="G742" i="92" s="1"/>
  <c r="F741" i="92"/>
  <c r="G741" i="92" s="1"/>
  <c r="F740" i="92"/>
  <c r="G740" i="92" s="1"/>
  <c r="G739" i="92"/>
  <c r="F739" i="92"/>
  <c r="F738" i="92"/>
  <c r="G738" i="92" s="1"/>
  <c r="F737" i="92"/>
  <c r="G737" i="92" s="1"/>
  <c r="F736" i="92"/>
  <c r="G736" i="92" s="1"/>
  <c r="F735" i="92"/>
  <c r="G735" i="92" s="1"/>
  <c r="F734" i="92"/>
  <c r="G734" i="92" s="1"/>
  <c r="F733" i="92"/>
  <c r="G733" i="92" s="1"/>
  <c r="F732" i="92"/>
  <c r="G732" i="92" s="1"/>
  <c r="G731" i="92"/>
  <c r="F731" i="92"/>
  <c r="F730" i="92"/>
  <c r="G730" i="92" s="1"/>
  <c r="G729" i="92"/>
  <c r="F729" i="92"/>
  <c r="F728" i="92"/>
  <c r="G728" i="92" s="1"/>
  <c r="G727" i="92"/>
  <c r="F727" i="92"/>
  <c r="F726" i="92"/>
  <c r="G726" i="92" s="1"/>
  <c r="F725" i="92"/>
  <c r="G725" i="92" s="1"/>
  <c r="F724" i="92"/>
  <c r="G724" i="92" s="1"/>
  <c r="G723" i="92"/>
  <c r="F723" i="92"/>
  <c r="F722" i="92"/>
  <c r="G722" i="92" s="1"/>
  <c r="F721" i="92"/>
  <c r="G721" i="92" s="1"/>
  <c r="F720" i="92"/>
  <c r="G720" i="92" s="1"/>
  <c r="F719" i="92"/>
  <c r="G719" i="92" s="1"/>
  <c r="F718" i="92"/>
  <c r="G718" i="92" s="1"/>
  <c r="F717" i="92"/>
  <c r="G717" i="92" s="1"/>
  <c r="F716" i="92"/>
  <c r="G716" i="92" s="1"/>
  <c r="G715" i="92"/>
  <c r="F715" i="92"/>
  <c r="F714" i="92"/>
  <c r="G714" i="92" s="1"/>
  <c r="G713" i="92"/>
  <c r="F713" i="92"/>
  <c r="F712" i="92"/>
  <c r="G712" i="92" s="1"/>
  <c r="G711" i="92"/>
  <c r="F711" i="92"/>
  <c r="G710" i="92"/>
  <c r="F710" i="92"/>
  <c r="G709" i="92"/>
  <c r="F709" i="92"/>
  <c r="F708" i="92"/>
  <c r="G708" i="92" s="1"/>
  <c r="F707" i="92"/>
  <c r="G707" i="92" s="1"/>
  <c r="F706" i="92"/>
  <c r="G706" i="92" s="1"/>
  <c r="G705" i="92"/>
  <c r="F705" i="92"/>
  <c r="F704" i="92"/>
  <c r="G704" i="92" s="1"/>
  <c r="G703" i="92"/>
  <c r="F703" i="92"/>
  <c r="G702" i="92"/>
  <c r="F702" i="92"/>
  <c r="G701" i="92"/>
  <c r="F701" i="92"/>
  <c r="F700" i="92"/>
  <c r="G700" i="92" s="1"/>
  <c r="F699" i="92"/>
  <c r="G699" i="92" s="1"/>
  <c r="F698" i="92"/>
  <c r="G698" i="92" s="1"/>
  <c r="G697" i="92"/>
  <c r="F697" i="92"/>
  <c r="F696" i="92"/>
  <c r="G696" i="92" s="1"/>
  <c r="G695" i="92"/>
  <c r="F695" i="92"/>
  <c r="G694" i="92"/>
  <c r="F694" i="92"/>
  <c r="G693" i="92"/>
  <c r="F693" i="92"/>
  <c r="F692" i="92"/>
  <c r="G692" i="92" s="1"/>
  <c r="F691" i="92"/>
  <c r="G691" i="92" s="1"/>
  <c r="F690" i="92"/>
  <c r="G690" i="92" s="1"/>
  <c r="G689" i="92"/>
  <c r="F689" i="92"/>
  <c r="F688" i="92"/>
  <c r="G688" i="92" s="1"/>
  <c r="G687" i="92"/>
  <c r="F687" i="92"/>
  <c r="G686" i="92"/>
  <c r="F686" i="92"/>
  <c r="G685" i="92"/>
  <c r="F685" i="92"/>
  <c r="F684" i="92"/>
  <c r="G684" i="92" s="1"/>
  <c r="F683" i="92"/>
  <c r="G683" i="92" s="1"/>
  <c r="F682" i="92"/>
  <c r="G682" i="92" s="1"/>
  <c r="G681" i="92"/>
  <c r="F681" i="92"/>
  <c r="F680" i="92"/>
  <c r="G680" i="92" s="1"/>
  <c r="G679" i="92"/>
  <c r="F679" i="92"/>
  <c r="G678" i="92"/>
  <c r="F678" i="92"/>
  <c r="G677" i="92"/>
  <c r="F677" i="92"/>
  <c r="F676" i="92"/>
  <c r="G676" i="92" s="1"/>
  <c r="F675" i="92"/>
  <c r="G675" i="92" s="1"/>
  <c r="F674" i="92"/>
  <c r="G674" i="92" s="1"/>
  <c r="G673" i="92"/>
  <c r="F673" i="92"/>
  <c r="F672" i="92"/>
  <c r="G672" i="92" s="1"/>
  <c r="G671" i="92"/>
  <c r="F671" i="92"/>
  <c r="G670" i="92"/>
  <c r="F670" i="92"/>
  <c r="G669" i="92"/>
  <c r="F669" i="92"/>
  <c r="F668" i="92"/>
  <c r="G668" i="92" s="1"/>
  <c r="F667" i="92"/>
  <c r="G667" i="92" s="1"/>
  <c r="F666" i="92"/>
  <c r="G666" i="92" s="1"/>
  <c r="G665" i="92"/>
  <c r="F665" i="92"/>
  <c r="F664" i="92"/>
  <c r="G664" i="92" s="1"/>
  <c r="G663" i="92"/>
  <c r="F663" i="92"/>
  <c r="G662" i="92"/>
  <c r="F662" i="92"/>
  <c r="G661" i="92"/>
  <c r="F661" i="92"/>
  <c r="F660" i="92"/>
  <c r="G660" i="92" s="1"/>
  <c r="F659" i="92"/>
  <c r="G659" i="92" s="1"/>
  <c r="F658" i="92"/>
  <c r="G658" i="92" s="1"/>
  <c r="G657" i="92"/>
  <c r="F657" i="92"/>
  <c r="F656" i="92"/>
  <c r="G656" i="92" s="1"/>
  <c r="G655" i="92"/>
  <c r="F655" i="92"/>
  <c r="G654" i="92"/>
  <c r="F654" i="92"/>
  <c r="G653" i="92"/>
  <c r="F653" i="92"/>
  <c r="F652" i="92"/>
  <c r="G652" i="92" s="1"/>
  <c r="F651" i="92"/>
  <c r="G651" i="92" s="1"/>
  <c r="F650" i="92"/>
  <c r="G650" i="92" s="1"/>
  <c r="G649" i="92"/>
  <c r="F649" i="92"/>
  <c r="F648" i="92"/>
  <c r="G648" i="92" s="1"/>
  <c r="G647" i="92"/>
  <c r="F647" i="92"/>
  <c r="G646" i="92"/>
  <c r="F646" i="92"/>
  <c r="G645" i="92"/>
  <c r="F645" i="92"/>
  <c r="G644" i="92"/>
  <c r="F644" i="92"/>
  <c r="G643" i="92"/>
  <c r="F643" i="92"/>
  <c r="G642" i="92"/>
  <c r="F642" i="92"/>
  <c r="G641" i="92"/>
  <c r="F641" i="92"/>
  <c r="G640" i="92"/>
  <c r="F640" i="92"/>
  <c r="G639" i="92"/>
  <c r="F639" i="92"/>
  <c r="G638" i="92"/>
  <c r="F638" i="92"/>
  <c r="G637" i="92"/>
  <c r="F637" i="92"/>
  <c r="G636" i="92"/>
  <c r="F636" i="92"/>
  <c r="G635" i="92"/>
  <c r="F635" i="92"/>
  <c r="G634" i="92"/>
  <c r="F634" i="92"/>
  <c r="G633" i="92"/>
  <c r="F633" i="92"/>
  <c r="G632" i="92"/>
  <c r="F632" i="92"/>
  <c r="G631" i="92"/>
  <c r="F631" i="92"/>
  <c r="G630" i="92"/>
  <c r="F630" i="92"/>
  <c r="G629" i="92"/>
  <c r="F629" i="92"/>
  <c r="G628" i="92"/>
  <c r="F628" i="92"/>
  <c r="G627" i="92"/>
  <c r="F627" i="92"/>
  <c r="G626" i="92"/>
  <c r="F626" i="92"/>
  <c r="G625" i="92"/>
  <c r="F625" i="92"/>
  <c r="G624" i="92"/>
  <c r="F624" i="92"/>
  <c r="G623" i="92"/>
  <c r="F623" i="92"/>
  <c r="G622" i="92"/>
  <c r="F622" i="92"/>
  <c r="G621" i="92"/>
  <c r="F621" i="92"/>
  <c r="G620" i="92"/>
  <c r="F620" i="92"/>
  <c r="G619" i="92"/>
  <c r="F619" i="92"/>
  <c r="G618" i="92"/>
  <c r="F618" i="92"/>
  <c r="G617" i="92"/>
  <c r="F617" i="92"/>
  <c r="G616" i="92"/>
  <c r="F616" i="92"/>
  <c r="G615" i="92"/>
  <c r="F615" i="92"/>
  <c r="G614" i="92"/>
  <c r="F614" i="92"/>
  <c r="G613" i="92"/>
  <c r="F613" i="92"/>
  <c r="G612" i="92"/>
  <c r="F612" i="92"/>
  <c r="G611" i="92"/>
  <c r="F611" i="92"/>
  <c r="G610" i="92"/>
  <c r="F610" i="92"/>
  <c r="G609" i="92"/>
  <c r="F609" i="92"/>
  <c r="G608" i="92"/>
  <c r="F608" i="92"/>
  <c r="G607" i="92"/>
  <c r="F607" i="92"/>
  <c r="G606" i="92"/>
  <c r="F606" i="92"/>
  <c r="G605" i="92"/>
  <c r="F605" i="92"/>
  <c r="G604" i="92"/>
  <c r="F604" i="92"/>
  <c r="G603" i="92"/>
  <c r="F603" i="92"/>
  <c r="G602" i="92"/>
  <c r="F602" i="92"/>
  <c r="G601" i="92"/>
  <c r="F601" i="92"/>
  <c r="G600" i="92"/>
  <c r="F600" i="92"/>
  <c r="G599" i="92"/>
  <c r="F599" i="92"/>
  <c r="G598" i="92"/>
  <c r="F598" i="92"/>
  <c r="G597" i="92"/>
  <c r="F597" i="92"/>
  <c r="G596" i="92"/>
  <c r="F596" i="92"/>
  <c r="G595" i="92"/>
  <c r="F595" i="92"/>
  <c r="G594" i="92"/>
  <c r="F594" i="92"/>
  <c r="G593" i="92"/>
  <c r="F593" i="92"/>
  <c r="G592" i="92"/>
  <c r="F592" i="92"/>
  <c r="G591" i="92"/>
  <c r="F591" i="92"/>
  <c r="G590" i="92"/>
  <c r="F590" i="92"/>
  <c r="G589" i="92"/>
  <c r="F589" i="92"/>
  <c r="G588" i="92"/>
  <c r="F588" i="92"/>
  <c r="G587" i="92"/>
  <c r="F587" i="92"/>
  <c r="G586" i="92"/>
  <c r="F586" i="92"/>
  <c r="G585" i="92"/>
  <c r="F585" i="92"/>
  <c r="G584" i="92"/>
  <c r="F584" i="92"/>
  <c r="G583" i="92"/>
  <c r="F583" i="92"/>
  <c r="G582" i="92"/>
  <c r="F582" i="92"/>
  <c r="G581" i="92"/>
  <c r="F581" i="92"/>
  <c r="G580" i="92"/>
  <c r="F580" i="92"/>
  <c r="G579" i="92"/>
  <c r="F579" i="92"/>
  <c r="G578" i="92"/>
  <c r="F578" i="92"/>
  <c r="G577" i="92"/>
  <c r="F577" i="92"/>
  <c r="G576" i="92"/>
  <c r="F576" i="92"/>
  <c r="G575" i="92"/>
  <c r="F575" i="92"/>
  <c r="F574" i="92"/>
  <c r="G574" i="92" s="1"/>
  <c r="G573" i="92"/>
  <c r="F573" i="92"/>
  <c r="G572" i="92"/>
  <c r="F572" i="92"/>
  <c r="G571" i="92"/>
  <c r="F571" i="92"/>
  <c r="G570" i="92"/>
  <c r="F570" i="92"/>
  <c r="G569" i="92"/>
  <c r="F569" i="92"/>
  <c r="G568" i="92"/>
  <c r="F568" i="92"/>
  <c r="G567" i="92"/>
  <c r="F567" i="92"/>
  <c r="G566" i="92"/>
  <c r="F566" i="92"/>
  <c r="G565" i="92"/>
  <c r="F565" i="92"/>
  <c r="G564" i="92"/>
  <c r="F564" i="92"/>
  <c r="G563" i="92"/>
  <c r="F563" i="92"/>
  <c r="G562" i="92"/>
  <c r="F562" i="92"/>
  <c r="G561" i="92"/>
  <c r="F561" i="92"/>
  <c r="G560" i="92"/>
  <c r="F560" i="92"/>
  <c r="G559" i="92"/>
  <c r="F559" i="92"/>
  <c r="G558" i="92"/>
  <c r="F558" i="92"/>
  <c r="G557" i="92"/>
  <c r="F557" i="92"/>
  <c r="G556" i="92"/>
  <c r="F556" i="92"/>
  <c r="F555" i="92"/>
  <c r="G555" i="92" s="1"/>
  <c r="G554" i="92"/>
  <c r="F554" i="92"/>
  <c r="F553" i="92"/>
  <c r="G553" i="92" s="1"/>
  <c r="G552" i="92"/>
  <c r="F552" i="92"/>
  <c r="F551" i="92"/>
  <c r="G551" i="92" s="1"/>
  <c r="G550" i="92"/>
  <c r="F550" i="92"/>
  <c r="F549" i="92"/>
  <c r="G549" i="92" s="1"/>
  <c r="G548" i="92"/>
  <c r="F548" i="92"/>
  <c r="F547" i="92"/>
  <c r="G547" i="92" s="1"/>
  <c r="G546" i="92"/>
  <c r="F546" i="92"/>
  <c r="F545" i="92"/>
  <c r="G545" i="92" s="1"/>
  <c r="G544" i="92"/>
  <c r="F544" i="92"/>
  <c r="F543" i="92"/>
  <c r="G543" i="92" s="1"/>
  <c r="G542" i="92"/>
  <c r="F542" i="92"/>
  <c r="F541" i="92"/>
  <c r="G541" i="92" s="1"/>
  <c r="F540" i="92"/>
  <c r="G540" i="92" s="1"/>
  <c r="G539" i="92"/>
  <c r="F539" i="92"/>
  <c r="G538" i="92"/>
  <c r="F538" i="92"/>
  <c r="F537" i="92"/>
  <c r="G537" i="92" s="1"/>
  <c r="F536" i="92"/>
  <c r="G536" i="92" s="1"/>
  <c r="G535" i="92"/>
  <c r="F535" i="92"/>
  <c r="G534" i="92"/>
  <c r="F534" i="92"/>
  <c r="F533" i="92"/>
  <c r="G533" i="92" s="1"/>
  <c r="F532" i="92"/>
  <c r="G532" i="92" s="1"/>
  <c r="G531" i="92"/>
  <c r="F531" i="92"/>
  <c r="G530" i="92"/>
  <c r="F530" i="92"/>
  <c r="F529" i="92"/>
  <c r="G529" i="92" s="1"/>
  <c r="F528" i="92"/>
  <c r="G528" i="92" s="1"/>
  <c r="G527" i="92"/>
  <c r="F527" i="92"/>
  <c r="G526" i="92"/>
  <c r="F526" i="92"/>
  <c r="F525" i="92"/>
  <c r="G525" i="92" s="1"/>
  <c r="F524" i="92"/>
  <c r="G524" i="92" s="1"/>
  <c r="G523" i="92"/>
  <c r="F523" i="92"/>
  <c r="G522" i="92"/>
  <c r="F522" i="92"/>
  <c r="F521" i="92"/>
  <c r="G521" i="92" s="1"/>
  <c r="F520" i="92"/>
  <c r="G520" i="92" s="1"/>
  <c r="G519" i="92"/>
  <c r="F519" i="92"/>
  <c r="G518" i="92"/>
  <c r="F518" i="92"/>
  <c r="F517" i="92"/>
  <c r="G517" i="92" s="1"/>
  <c r="F516" i="92"/>
  <c r="G516" i="92" s="1"/>
  <c r="G515" i="92"/>
  <c r="F515" i="92"/>
  <c r="G514" i="92"/>
  <c r="F514" i="92"/>
  <c r="F513" i="92"/>
  <c r="G513" i="92" s="1"/>
  <c r="F512" i="92"/>
  <c r="G512" i="92" s="1"/>
  <c r="G511" i="92"/>
  <c r="F511" i="92"/>
  <c r="G510" i="92"/>
  <c r="F510" i="92"/>
  <c r="F509" i="92"/>
  <c r="G509" i="92" s="1"/>
  <c r="F508" i="92"/>
  <c r="G508" i="92" s="1"/>
  <c r="G507" i="92"/>
  <c r="F507" i="92"/>
  <c r="G506" i="92"/>
  <c r="F506" i="92"/>
  <c r="F505" i="92"/>
  <c r="G505" i="92" s="1"/>
  <c r="F504" i="92"/>
  <c r="G504" i="92" s="1"/>
  <c r="G503" i="92"/>
  <c r="F503" i="92"/>
  <c r="G502" i="92"/>
  <c r="F502" i="92"/>
  <c r="F501" i="92"/>
  <c r="G501" i="92" s="1"/>
  <c r="F500" i="92"/>
  <c r="G500" i="92" s="1"/>
  <c r="G499" i="92"/>
  <c r="F499" i="92"/>
  <c r="G498" i="92"/>
  <c r="F498" i="92"/>
  <c r="F497" i="92"/>
  <c r="G497" i="92" s="1"/>
  <c r="F496" i="92"/>
  <c r="G496" i="92" s="1"/>
  <c r="G495" i="92"/>
  <c r="F495" i="92"/>
  <c r="G494" i="92"/>
  <c r="F494" i="92"/>
  <c r="F493" i="92"/>
  <c r="G493" i="92" s="1"/>
  <c r="F492" i="92"/>
  <c r="G492" i="92" s="1"/>
  <c r="G491" i="92"/>
  <c r="F491" i="92"/>
  <c r="G490" i="92"/>
  <c r="F490" i="92"/>
  <c r="F489" i="92"/>
  <c r="G489" i="92" s="1"/>
  <c r="F488" i="92"/>
  <c r="G488" i="92" s="1"/>
  <c r="G487" i="92"/>
  <c r="F487" i="92"/>
  <c r="G486" i="92"/>
  <c r="F486" i="92"/>
  <c r="F485" i="92"/>
  <c r="G485" i="92" s="1"/>
  <c r="F484" i="92"/>
  <c r="G484" i="92" s="1"/>
  <c r="G483" i="92"/>
  <c r="F483" i="92"/>
  <c r="G482" i="92"/>
  <c r="F482" i="92"/>
  <c r="F481" i="92"/>
  <c r="G481" i="92" s="1"/>
  <c r="F480" i="92"/>
  <c r="G480" i="92" s="1"/>
  <c r="G479" i="92"/>
  <c r="F479" i="92"/>
  <c r="G478" i="92"/>
  <c r="F478" i="92"/>
  <c r="F477" i="92"/>
  <c r="G477" i="92" s="1"/>
  <c r="F476" i="92"/>
  <c r="G476" i="92" s="1"/>
  <c r="G475" i="92"/>
  <c r="F475" i="92"/>
  <c r="G474" i="92"/>
  <c r="F474" i="92"/>
  <c r="F473" i="92"/>
  <c r="G473" i="92" s="1"/>
  <c r="F472" i="92"/>
  <c r="G472" i="92" s="1"/>
  <c r="G471" i="92"/>
  <c r="F471" i="92"/>
  <c r="G470" i="92"/>
  <c r="F470" i="92"/>
  <c r="F469" i="92"/>
  <c r="G469" i="92" s="1"/>
  <c r="F468" i="92"/>
  <c r="G468" i="92" s="1"/>
  <c r="G467" i="92"/>
  <c r="F467" i="92"/>
  <c r="G466" i="92"/>
  <c r="F466" i="92"/>
  <c r="F465" i="92"/>
  <c r="G465" i="92" s="1"/>
  <c r="F464" i="92"/>
  <c r="G464" i="92" s="1"/>
  <c r="G463" i="92"/>
  <c r="F463" i="92"/>
  <c r="G462" i="92"/>
  <c r="F462" i="92"/>
  <c r="F461" i="92"/>
  <c r="G461" i="92" s="1"/>
  <c r="G460" i="92"/>
  <c r="G459" i="92"/>
  <c r="G458" i="92"/>
  <c r="G456" i="92"/>
  <c r="G455" i="92"/>
  <c r="G454" i="92"/>
  <c r="G451" i="92"/>
  <c r="G450" i="92"/>
  <c r="G448" i="92"/>
  <c r="G447" i="92"/>
  <c r="G446" i="92"/>
  <c r="G443" i="92"/>
  <c r="G442" i="92"/>
  <c r="G440" i="92"/>
  <c r="G439" i="92"/>
  <c r="G438" i="92"/>
  <c r="G435" i="92"/>
  <c r="G434" i="92"/>
  <c r="G432" i="92"/>
  <c r="G431" i="92"/>
  <c r="G430" i="92"/>
  <c r="G429" i="92"/>
  <c r="F428" i="92"/>
  <c r="G428" i="92" s="1"/>
  <c r="G427" i="92"/>
  <c r="F427" i="92"/>
  <c r="G426" i="92"/>
  <c r="F426" i="92"/>
  <c r="F425" i="92"/>
  <c r="G425" i="92" s="1"/>
  <c r="F424" i="92"/>
  <c r="G424" i="92" s="1"/>
  <c r="G423" i="92"/>
  <c r="F423" i="92"/>
  <c r="G422" i="92"/>
  <c r="F422" i="92"/>
  <c r="F421" i="92"/>
  <c r="G421" i="92" s="1"/>
  <c r="F420" i="92"/>
  <c r="G420" i="92" s="1"/>
  <c r="G419" i="92"/>
  <c r="F419" i="92"/>
  <c r="G418" i="92"/>
  <c r="F418" i="92"/>
  <c r="F417" i="92"/>
  <c r="G417" i="92" s="1"/>
  <c r="F416" i="92"/>
  <c r="G416" i="92" s="1"/>
  <c r="G415" i="92"/>
  <c r="F415" i="92"/>
  <c r="G414" i="92"/>
  <c r="F414" i="92"/>
  <c r="F413" i="92"/>
  <c r="G413" i="92" s="1"/>
  <c r="F412" i="92"/>
  <c r="G412" i="92" s="1"/>
  <c r="G411" i="92"/>
  <c r="F411" i="92"/>
  <c r="G410" i="92"/>
  <c r="F410" i="92"/>
  <c r="F409" i="92"/>
  <c r="G409" i="92" s="1"/>
  <c r="F408" i="92"/>
  <c r="G408" i="92" s="1"/>
  <c r="G407" i="92"/>
  <c r="F407" i="92"/>
  <c r="G406" i="92"/>
  <c r="F406" i="92"/>
  <c r="F405" i="92"/>
  <c r="G405" i="92" s="1"/>
  <c r="F404" i="92"/>
  <c r="G404" i="92" s="1"/>
  <c r="G403" i="92"/>
  <c r="F403" i="92"/>
  <c r="G402" i="92"/>
  <c r="F402" i="92"/>
  <c r="F401" i="92"/>
  <c r="G401" i="92" s="1"/>
  <c r="F400" i="92"/>
  <c r="G400" i="92" s="1"/>
  <c r="G399" i="92"/>
  <c r="F399" i="92"/>
  <c r="G398" i="92"/>
  <c r="F398" i="92"/>
  <c r="F397" i="92"/>
  <c r="G397" i="92" s="1"/>
  <c r="F396" i="92"/>
  <c r="G396" i="92" s="1"/>
  <c r="G395" i="92"/>
  <c r="F395" i="92"/>
  <c r="G394" i="92"/>
  <c r="F394" i="92"/>
  <c r="F393" i="92"/>
  <c r="G393" i="92" s="1"/>
  <c r="F392" i="92"/>
  <c r="G392" i="92" s="1"/>
  <c r="F391" i="92"/>
  <c r="G391" i="92" s="1"/>
  <c r="F390" i="92"/>
  <c r="G390" i="92" s="1"/>
  <c r="F389" i="92"/>
  <c r="G389" i="92" s="1"/>
  <c r="F388" i="92"/>
  <c r="G388" i="92" s="1"/>
  <c r="F387" i="92"/>
  <c r="G387" i="92" s="1"/>
  <c r="F386" i="92"/>
  <c r="G386" i="92" s="1"/>
  <c r="F385" i="92"/>
  <c r="G385" i="92" s="1"/>
  <c r="F384" i="92"/>
  <c r="G384" i="92" s="1"/>
  <c r="F383" i="92"/>
  <c r="G383" i="92" s="1"/>
  <c r="F382" i="92"/>
  <c r="G382" i="92" s="1"/>
  <c r="F381" i="92"/>
  <c r="G381" i="92" s="1"/>
  <c r="G380" i="92"/>
  <c r="F380" i="92"/>
  <c r="F379" i="92"/>
  <c r="G379" i="92" s="1"/>
  <c r="G378" i="92"/>
  <c r="F378" i="92"/>
  <c r="F377" i="92"/>
  <c r="G377" i="92" s="1"/>
  <c r="F376" i="92"/>
  <c r="G376" i="92" s="1"/>
  <c r="F375" i="92"/>
  <c r="G375" i="92" s="1"/>
  <c r="F374" i="92"/>
  <c r="G374" i="92" s="1"/>
  <c r="F373" i="92"/>
  <c r="G373" i="92" s="1"/>
  <c r="F372" i="92"/>
  <c r="G372" i="92" s="1"/>
  <c r="F371" i="92"/>
  <c r="G371" i="92" s="1"/>
  <c r="F370" i="92"/>
  <c r="G370" i="92" s="1"/>
  <c r="F369" i="92"/>
  <c r="G369" i="92" s="1"/>
  <c r="G368" i="92"/>
  <c r="F368" i="92"/>
  <c r="F367" i="92"/>
  <c r="G367" i="92" s="1"/>
  <c r="F366" i="92"/>
  <c r="G366" i="92" s="1"/>
  <c r="F365" i="92"/>
  <c r="G365" i="92" s="1"/>
  <c r="G364" i="92"/>
  <c r="F364" i="92"/>
  <c r="F363" i="92"/>
  <c r="G363" i="92" s="1"/>
  <c r="G362" i="92"/>
  <c r="F362" i="92"/>
  <c r="F361" i="92"/>
  <c r="G361" i="92" s="1"/>
  <c r="G360" i="92"/>
  <c r="F360" i="92"/>
  <c r="F359" i="92"/>
  <c r="G359" i="92" s="1"/>
  <c r="F358" i="92"/>
  <c r="G358" i="92" s="1"/>
  <c r="F357" i="92"/>
  <c r="G357" i="92" s="1"/>
  <c r="G356" i="92"/>
  <c r="F356" i="92"/>
  <c r="F355" i="92"/>
  <c r="G355" i="92" s="1"/>
  <c r="G354" i="92"/>
  <c r="F354" i="92"/>
  <c r="F353" i="92"/>
  <c r="G353" i="92" s="1"/>
  <c r="G352" i="92"/>
  <c r="F352" i="92"/>
  <c r="F351" i="92"/>
  <c r="G351" i="92" s="1"/>
  <c r="F350" i="92"/>
  <c r="G350" i="92" s="1"/>
  <c r="F349" i="92"/>
  <c r="G349" i="92" s="1"/>
  <c r="G348" i="92"/>
  <c r="F348" i="92"/>
  <c r="F347" i="92"/>
  <c r="G347" i="92" s="1"/>
  <c r="G346" i="92"/>
  <c r="F346" i="92"/>
  <c r="F345" i="92"/>
  <c r="G345" i="92" s="1"/>
  <c r="G344" i="92"/>
  <c r="F344" i="92"/>
  <c r="F343" i="92"/>
  <c r="G343" i="92" s="1"/>
  <c r="F342" i="92"/>
  <c r="G342" i="92" s="1"/>
  <c r="F341" i="92"/>
  <c r="G341" i="92" s="1"/>
  <c r="G340" i="92"/>
  <c r="F340" i="92"/>
  <c r="F339" i="92"/>
  <c r="G339" i="92" s="1"/>
  <c r="G338" i="92"/>
  <c r="F338" i="92"/>
  <c r="F337" i="92"/>
  <c r="G337" i="92" s="1"/>
  <c r="G336" i="92"/>
  <c r="F336" i="92"/>
  <c r="F335" i="92"/>
  <c r="G335" i="92" s="1"/>
  <c r="F334" i="92"/>
  <c r="G334" i="92" s="1"/>
  <c r="F333" i="92"/>
  <c r="G333" i="92" s="1"/>
  <c r="F332" i="92"/>
  <c r="G332" i="92" s="1"/>
  <c r="F331" i="92"/>
  <c r="G331" i="92" s="1"/>
  <c r="G330" i="92"/>
  <c r="F330" i="92"/>
  <c r="F329" i="92"/>
  <c r="G329" i="92" s="1"/>
  <c r="G328" i="92"/>
  <c r="F328" i="92"/>
  <c r="F327" i="92"/>
  <c r="G327" i="92" s="1"/>
  <c r="F326" i="92"/>
  <c r="G326" i="92" s="1"/>
  <c r="F325" i="92"/>
  <c r="G325" i="92" s="1"/>
  <c r="G324" i="92"/>
  <c r="F324" i="92"/>
  <c r="F323" i="92"/>
  <c r="G323" i="92" s="1"/>
  <c r="F322" i="92"/>
  <c r="G322" i="92" s="1"/>
  <c r="F321" i="92"/>
  <c r="G321" i="92" s="1"/>
  <c r="G320" i="92"/>
  <c r="F320" i="92"/>
  <c r="F319" i="92"/>
  <c r="G319" i="92" s="1"/>
  <c r="F318" i="92"/>
  <c r="G318" i="92" s="1"/>
  <c r="F317" i="92"/>
  <c r="G317" i="92" s="1"/>
  <c r="G316" i="92"/>
  <c r="F316" i="92"/>
  <c r="F315" i="92"/>
  <c r="G315" i="92" s="1"/>
  <c r="F314" i="92"/>
  <c r="G314" i="92" s="1"/>
  <c r="F313" i="92"/>
  <c r="G313" i="92" s="1"/>
  <c r="F312" i="92"/>
  <c r="G312" i="92" s="1"/>
  <c r="F311" i="92"/>
  <c r="G311" i="92" s="1"/>
  <c r="F310" i="92"/>
  <c r="G310" i="92" s="1"/>
  <c r="F309" i="92"/>
  <c r="G309" i="92" s="1"/>
  <c r="F308" i="92"/>
  <c r="G308" i="92" s="1"/>
  <c r="F307" i="92"/>
  <c r="G307" i="92" s="1"/>
  <c r="G306" i="92"/>
  <c r="F306" i="92"/>
  <c r="F305" i="92"/>
  <c r="G305" i="92" s="1"/>
  <c r="F304" i="92"/>
  <c r="G304" i="92" s="1"/>
  <c r="F303" i="92"/>
  <c r="G303" i="92" s="1"/>
  <c r="F302" i="92"/>
  <c r="G302" i="92" s="1"/>
  <c r="F301" i="92"/>
  <c r="G301" i="92" s="1"/>
  <c r="G300" i="92"/>
  <c r="F300" i="92"/>
  <c r="F299" i="92"/>
  <c r="G299" i="92" s="1"/>
  <c r="F298" i="92"/>
  <c r="G298" i="92" s="1"/>
  <c r="F297" i="92"/>
  <c r="G297" i="92" s="1"/>
  <c r="F296" i="92"/>
  <c r="G296" i="92" s="1"/>
  <c r="F295" i="92"/>
  <c r="G295" i="92" s="1"/>
  <c r="F294" i="92"/>
  <c r="G294" i="92" s="1"/>
  <c r="F293" i="92"/>
  <c r="G293" i="92" s="1"/>
  <c r="F292" i="92"/>
  <c r="G292" i="92" s="1"/>
  <c r="F291" i="92"/>
  <c r="G291" i="92" s="1"/>
  <c r="G290" i="92"/>
  <c r="F290" i="92"/>
  <c r="F289" i="92"/>
  <c r="G289" i="92" s="1"/>
  <c r="F288" i="92"/>
  <c r="G288" i="92" s="1"/>
  <c r="F287" i="92"/>
  <c r="G287" i="92" s="1"/>
  <c r="F286" i="92"/>
  <c r="G286" i="92" s="1"/>
  <c r="F285" i="92"/>
  <c r="G285" i="92" s="1"/>
  <c r="G284" i="92"/>
  <c r="F284" i="92"/>
  <c r="F283" i="92"/>
  <c r="G283" i="92" s="1"/>
  <c r="F282" i="92"/>
  <c r="G282" i="92" s="1"/>
  <c r="F281" i="92"/>
  <c r="G281" i="92" s="1"/>
  <c r="F280" i="92"/>
  <c r="G280" i="92" s="1"/>
  <c r="F279" i="92"/>
  <c r="G279" i="92" s="1"/>
  <c r="F278" i="92"/>
  <c r="G278" i="92" s="1"/>
  <c r="F277" i="92"/>
  <c r="G277" i="92" s="1"/>
  <c r="F276" i="92"/>
  <c r="G276" i="92" s="1"/>
  <c r="F275" i="92"/>
  <c r="G275" i="92" s="1"/>
  <c r="G274" i="92"/>
  <c r="F274" i="92"/>
  <c r="F273" i="92"/>
  <c r="G273" i="92" s="1"/>
  <c r="F272" i="92"/>
  <c r="G272" i="92" s="1"/>
  <c r="F271" i="92"/>
  <c r="G271" i="92" s="1"/>
  <c r="F270" i="92"/>
  <c r="G270" i="92" s="1"/>
  <c r="F269" i="92"/>
  <c r="G269" i="92" s="1"/>
  <c r="G268" i="92"/>
  <c r="F268" i="92"/>
  <c r="F267" i="92"/>
  <c r="G267" i="92" s="1"/>
  <c r="F266" i="92"/>
  <c r="G266" i="92" s="1"/>
  <c r="F265" i="92"/>
  <c r="G265" i="92" s="1"/>
  <c r="F264" i="92"/>
  <c r="G264" i="92" s="1"/>
  <c r="F263" i="92"/>
  <c r="G263" i="92" s="1"/>
  <c r="F262" i="92"/>
  <c r="G262" i="92" s="1"/>
  <c r="F261" i="92"/>
  <c r="G261" i="92" s="1"/>
  <c r="F260" i="92"/>
  <c r="G260" i="92" s="1"/>
  <c r="F259" i="92"/>
  <c r="G259" i="92" s="1"/>
  <c r="G258" i="92"/>
  <c r="F258" i="92"/>
  <c r="F257" i="92"/>
  <c r="G257" i="92" s="1"/>
  <c r="F256" i="92"/>
  <c r="G256" i="92" s="1"/>
  <c r="F255" i="92"/>
  <c r="G255" i="92" s="1"/>
  <c r="F254" i="92"/>
  <c r="G254" i="92" s="1"/>
  <c r="F253" i="92"/>
  <c r="G253" i="92" s="1"/>
  <c r="G252" i="92"/>
  <c r="F252" i="92"/>
  <c r="F251" i="92"/>
  <c r="G251" i="92" s="1"/>
  <c r="F250" i="92"/>
  <c r="G250" i="92" s="1"/>
  <c r="F249" i="92"/>
  <c r="G249" i="92" s="1"/>
  <c r="F248" i="92"/>
  <c r="G248" i="92" s="1"/>
  <c r="F247" i="92"/>
  <c r="G247" i="92" s="1"/>
  <c r="F246" i="92"/>
  <c r="G246" i="92" s="1"/>
  <c r="F245" i="92"/>
  <c r="G245" i="92" s="1"/>
  <c r="F244" i="92"/>
  <c r="G244" i="92" s="1"/>
  <c r="F243" i="92"/>
  <c r="G243" i="92" s="1"/>
  <c r="F242" i="92"/>
  <c r="G242" i="92" s="1"/>
  <c r="F241" i="92"/>
  <c r="G241" i="92" s="1"/>
  <c r="F240" i="92"/>
  <c r="G240" i="92" s="1"/>
  <c r="F239" i="92"/>
  <c r="G239" i="92" s="1"/>
  <c r="F238" i="92"/>
  <c r="G238" i="92" s="1"/>
  <c r="F237" i="92"/>
  <c r="G237" i="92" s="1"/>
  <c r="F236" i="92"/>
  <c r="G236" i="92" s="1"/>
  <c r="F235" i="92"/>
  <c r="G235" i="92" s="1"/>
  <c r="F234" i="92"/>
  <c r="G234" i="92" s="1"/>
  <c r="F233" i="92"/>
  <c r="G233" i="92" s="1"/>
  <c r="F232" i="92"/>
  <c r="G232" i="92" s="1"/>
  <c r="F231" i="92"/>
  <c r="G231" i="92" s="1"/>
  <c r="F230" i="92"/>
  <c r="G230" i="92" s="1"/>
  <c r="F229" i="92"/>
  <c r="G229" i="92" s="1"/>
  <c r="F228" i="92"/>
  <c r="G228" i="92" s="1"/>
  <c r="F227" i="92"/>
  <c r="G227" i="92" s="1"/>
  <c r="F226" i="92"/>
  <c r="G226" i="92" s="1"/>
  <c r="F225" i="92"/>
  <c r="G225" i="92" s="1"/>
  <c r="F224" i="92"/>
  <c r="G224" i="92" s="1"/>
  <c r="F223" i="92"/>
  <c r="G223" i="92" s="1"/>
  <c r="F222" i="92"/>
  <c r="G222" i="92" s="1"/>
  <c r="F221" i="92"/>
  <c r="G221" i="92" s="1"/>
  <c r="F220" i="92"/>
  <c r="G220" i="92" s="1"/>
  <c r="F219" i="92"/>
  <c r="G219" i="92" s="1"/>
  <c r="F218" i="92"/>
  <c r="G218" i="92" s="1"/>
  <c r="F217" i="92"/>
  <c r="G217" i="92" s="1"/>
  <c r="F216" i="92"/>
  <c r="G216" i="92" s="1"/>
  <c r="F215" i="92"/>
  <c r="G215" i="92" s="1"/>
  <c r="F214" i="92"/>
  <c r="G214" i="92" s="1"/>
  <c r="F213" i="92"/>
  <c r="G213" i="92" s="1"/>
  <c r="F212" i="92"/>
  <c r="G212" i="92" s="1"/>
  <c r="F211" i="92"/>
  <c r="G211" i="92" s="1"/>
  <c r="F210" i="92"/>
  <c r="G210" i="92" s="1"/>
  <c r="F209" i="92"/>
  <c r="G209" i="92" s="1"/>
  <c r="F208" i="92"/>
  <c r="G208" i="92" s="1"/>
  <c r="F207" i="92"/>
  <c r="G207" i="92" s="1"/>
  <c r="F206" i="92"/>
  <c r="G206" i="92" s="1"/>
  <c r="F205" i="92"/>
  <c r="G205" i="92" s="1"/>
  <c r="F204" i="92"/>
  <c r="G204" i="92" s="1"/>
  <c r="F203" i="92"/>
  <c r="G203" i="92" s="1"/>
  <c r="F202" i="92"/>
  <c r="G202" i="92" s="1"/>
  <c r="F201" i="92"/>
  <c r="G201" i="92" s="1"/>
  <c r="F200" i="92"/>
  <c r="G200" i="92" s="1"/>
  <c r="F199" i="92"/>
  <c r="G199" i="92" s="1"/>
  <c r="F198" i="92"/>
  <c r="G198" i="92" s="1"/>
  <c r="F197" i="92"/>
  <c r="G197" i="92" s="1"/>
  <c r="F196" i="92"/>
  <c r="G196" i="92" s="1"/>
  <c r="F195" i="92"/>
  <c r="G195" i="92" s="1"/>
  <c r="F194" i="92"/>
  <c r="G194" i="92" s="1"/>
  <c r="G193" i="92"/>
  <c r="F193" i="92"/>
  <c r="F192" i="92"/>
  <c r="G192" i="92" s="1"/>
  <c r="G191" i="92"/>
  <c r="F191" i="92"/>
  <c r="F190" i="92"/>
  <c r="G190" i="92" s="1"/>
  <c r="F189" i="92"/>
  <c r="G189" i="92" s="1"/>
  <c r="G188" i="92"/>
  <c r="F188" i="92"/>
  <c r="F187" i="92"/>
  <c r="G187" i="92" s="1"/>
  <c r="F186" i="92"/>
  <c r="G186" i="92" s="1"/>
  <c r="G185" i="92"/>
  <c r="F185" i="92"/>
  <c r="G184" i="92"/>
  <c r="F184" i="92"/>
  <c r="F183" i="92"/>
  <c r="G183" i="92" s="1"/>
  <c r="G182" i="92"/>
  <c r="F182" i="92"/>
  <c r="G181" i="92"/>
  <c r="F181" i="92"/>
  <c r="G180" i="92"/>
  <c r="F180" i="92"/>
  <c r="F179" i="92"/>
  <c r="G179" i="92" s="1"/>
  <c r="F178" i="92"/>
  <c r="G178" i="92" s="1"/>
  <c r="G177" i="92"/>
  <c r="F177" i="92"/>
  <c r="F176" i="92"/>
  <c r="G176" i="92" s="1"/>
  <c r="G175" i="92"/>
  <c r="F175" i="92"/>
  <c r="F174" i="92"/>
  <c r="G174" i="92" s="1"/>
  <c r="F173" i="92"/>
  <c r="G173" i="92" s="1"/>
  <c r="G172" i="92"/>
  <c r="F172" i="92"/>
  <c r="F171" i="92"/>
  <c r="G171" i="92" s="1"/>
  <c r="F170" i="92"/>
  <c r="G170" i="92" s="1"/>
  <c r="F169" i="92"/>
  <c r="G169" i="92" s="1"/>
  <c r="F168" i="92"/>
  <c r="G168" i="92" s="1"/>
  <c r="F167" i="92"/>
  <c r="G167" i="92" s="1"/>
  <c r="F166" i="92"/>
  <c r="G166" i="92" s="1"/>
  <c r="F165" i="92"/>
  <c r="G165" i="92" s="1"/>
  <c r="F164" i="92"/>
  <c r="G164" i="92" s="1"/>
  <c r="F163" i="92"/>
  <c r="G163" i="92" s="1"/>
  <c r="F162" i="92"/>
  <c r="G162" i="92" s="1"/>
  <c r="F161" i="92"/>
  <c r="G161" i="92" s="1"/>
  <c r="F160" i="92"/>
  <c r="G160" i="92" s="1"/>
  <c r="F159" i="92"/>
  <c r="G159" i="92" s="1"/>
  <c r="F158" i="92"/>
  <c r="G158" i="92" s="1"/>
  <c r="F157" i="92"/>
  <c r="G157" i="92" s="1"/>
  <c r="F156" i="92"/>
  <c r="G156" i="92" s="1"/>
  <c r="F155" i="92"/>
  <c r="G155" i="92" s="1"/>
  <c r="F154" i="92"/>
  <c r="G154" i="92" s="1"/>
  <c r="F153" i="92"/>
  <c r="G153" i="92" s="1"/>
  <c r="F152" i="92"/>
  <c r="G152" i="92" s="1"/>
  <c r="F151" i="92"/>
  <c r="G151" i="92" s="1"/>
  <c r="F150" i="92"/>
  <c r="G150" i="92" s="1"/>
  <c r="G149" i="92"/>
  <c r="F149" i="92"/>
  <c r="F148" i="92"/>
  <c r="G148" i="92" s="1"/>
  <c r="F147" i="92"/>
  <c r="G147" i="92" s="1"/>
  <c r="F146" i="92"/>
  <c r="G146" i="92" s="1"/>
  <c r="G145" i="92"/>
  <c r="F145" i="92"/>
  <c r="F144" i="92"/>
  <c r="G144" i="92" s="1"/>
  <c r="F143" i="92"/>
  <c r="G143" i="92" s="1"/>
  <c r="F142" i="92"/>
  <c r="G142" i="92" s="1"/>
  <c r="G141" i="92"/>
  <c r="F141" i="92"/>
  <c r="F140" i="92"/>
  <c r="G140" i="92" s="1"/>
  <c r="F139" i="92"/>
  <c r="G139" i="92" s="1"/>
  <c r="F138" i="92"/>
  <c r="G138" i="92" s="1"/>
  <c r="G137" i="92"/>
  <c r="F137" i="92"/>
  <c r="F136" i="92"/>
  <c r="G136" i="92" s="1"/>
  <c r="F135" i="92"/>
  <c r="G135" i="92" s="1"/>
  <c r="F134" i="92"/>
  <c r="G134" i="92" s="1"/>
  <c r="G133" i="92"/>
  <c r="F133" i="92"/>
  <c r="F132" i="92"/>
  <c r="G132" i="92" s="1"/>
  <c r="F131" i="92"/>
  <c r="G131" i="92" s="1"/>
  <c r="F130" i="92"/>
  <c r="G130" i="92" s="1"/>
  <c r="G129" i="92"/>
  <c r="F129" i="92"/>
  <c r="F128" i="92"/>
  <c r="G128" i="92" s="1"/>
  <c r="F127" i="92"/>
  <c r="G127" i="92" s="1"/>
  <c r="F126" i="92"/>
  <c r="G126" i="92" s="1"/>
  <c r="G125" i="92"/>
  <c r="F125" i="92"/>
  <c r="F124" i="92"/>
  <c r="G124" i="92" s="1"/>
  <c r="D124" i="92"/>
  <c r="F123" i="92"/>
  <c r="G123" i="92" s="1"/>
  <c r="F122" i="92"/>
  <c r="G122" i="92" s="1"/>
  <c r="D122" i="92"/>
  <c r="G121" i="92"/>
  <c r="F121" i="92"/>
  <c r="F120" i="92"/>
  <c r="G120" i="92" s="1"/>
  <c r="D120" i="92"/>
  <c r="F119" i="92"/>
  <c r="G119" i="92" s="1"/>
  <c r="D119" i="92"/>
  <c r="F118" i="92"/>
  <c r="G118" i="92" s="1"/>
  <c r="G117" i="92"/>
  <c r="F117" i="92"/>
  <c r="D117" i="92"/>
  <c r="F116" i="92"/>
  <c r="G116" i="92" s="1"/>
  <c r="F115" i="92"/>
  <c r="G115" i="92" s="1"/>
  <c r="D115" i="92"/>
  <c r="F114" i="92"/>
  <c r="G114" i="92" s="1"/>
  <c r="G113" i="92"/>
  <c r="F113" i="92"/>
  <c r="D113" i="92"/>
  <c r="F112" i="92"/>
  <c r="G112" i="92" s="1"/>
  <c r="D112" i="92"/>
  <c r="F111" i="92"/>
  <c r="G111" i="92" s="1"/>
  <c r="D111" i="92"/>
  <c r="F110" i="92"/>
  <c r="G110" i="92" s="1"/>
  <c r="D110" i="92"/>
  <c r="G109" i="92"/>
  <c r="F109" i="92"/>
  <c r="F108" i="92"/>
  <c r="G108" i="92" s="1"/>
  <c r="D108" i="92"/>
  <c r="F107" i="92"/>
  <c r="G107" i="92" s="1"/>
  <c r="F106" i="92"/>
  <c r="G106" i="92" s="1"/>
  <c r="D106" i="92"/>
  <c r="G105" i="92"/>
  <c r="F105" i="92"/>
  <c r="F104" i="92"/>
  <c r="G104" i="92" s="1"/>
  <c r="D104" i="92"/>
  <c r="F103" i="92"/>
  <c r="G103" i="92" s="1"/>
  <c r="D103" i="92"/>
  <c r="F102" i="92"/>
  <c r="G102" i="92" s="1"/>
  <c r="G101" i="92"/>
  <c r="F101" i="92"/>
  <c r="D101" i="92"/>
  <c r="F100" i="92"/>
  <c r="G100" i="92" s="1"/>
  <c r="F99" i="92"/>
  <c r="G99" i="92" s="1"/>
  <c r="D99" i="92"/>
  <c r="F98" i="92"/>
  <c r="G98" i="92" s="1"/>
  <c r="G97" i="92"/>
  <c r="F97" i="92"/>
  <c r="E97" i="92"/>
  <c r="D97" i="92"/>
  <c r="F96" i="92"/>
  <c r="G96" i="92" s="1"/>
  <c r="D96" i="92"/>
  <c r="F95" i="92"/>
  <c r="G95" i="92" s="1"/>
  <c r="D95" i="92"/>
  <c r="E124" i="92" s="1"/>
  <c r="F94" i="92"/>
  <c r="G94" i="92" s="1"/>
  <c r="E94" i="92"/>
  <c r="F93" i="92"/>
  <c r="G93" i="92" s="1"/>
  <c r="E93" i="92"/>
  <c r="G92" i="92"/>
  <c r="F92" i="92"/>
  <c r="E92" i="92"/>
  <c r="F91" i="92"/>
  <c r="G91" i="92" s="1"/>
  <c r="E91" i="92"/>
  <c r="G90" i="92"/>
  <c r="F90" i="92"/>
  <c r="E90" i="92"/>
  <c r="D121" i="92" s="1"/>
  <c r="G89" i="92"/>
  <c r="F89" i="92"/>
  <c r="E89" i="92"/>
  <c r="G88" i="92"/>
  <c r="F88" i="92"/>
  <c r="E88" i="92"/>
  <c r="F87" i="92"/>
  <c r="G87" i="92" s="1"/>
  <c r="E87" i="92"/>
  <c r="F86" i="92"/>
  <c r="G86" i="92" s="1"/>
  <c r="E86" i="92"/>
  <c r="G85" i="92"/>
  <c r="F85" i="92"/>
  <c r="E85" i="92"/>
  <c r="F84" i="92"/>
  <c r="G84" i="92" s="1"/>
  <c r="E84" i="92"/>
  <c r="G83" i="92"/>
  <c r="F83" i="92"/>
  <c r="E83" i="92"/>
  <c r="F82" i="92"/>
  <c r="G82" i="92" s="1"/>
  <c r="E82" i="92"/>
  <c r="G81" i="92"/>
  <c r="F81" i="92"/>
  <c r="E81" i="92"/>
  <c r="F80" i="92"/>
  <c r="G80" i="92" s="1"/>
  <c r="E80" i="92"/>
  <c r="G79" i="92"/>
  <c r="F79" i="92"/>
  <c r="E79" i="92"/>
  <c r="F78" i="92"/>
  <c r="G78" i="92" s="1"/>
  <c r="E78" i="92"/>
  <c r="F77" i="92"/>
  <c r="G77" i="92" s="1"/>
  <c r="E77" i="92"/>
  <c r="G76" i="92"/>
  <c r="F76" i="92"/>
  <c r="E76" i="92"/>
  <c r="F75" i="92"/>
  <c r="G75" i="92" s="1"/>
  <c r="E75" i="92"/>
  <c r="G74" i="92"/>
  <c r="F74" i="92"/>
  <c r="E74" i="92"/>
  <c r="G73" i="92"/>
  <c r="F73" i="92"/>
  <c r="E73" i="92"/>
  <c r="G72" i="92"/>
  <c r="F72" i="92"/>
  <c r="E72" i="92"/>
  <c r="F71" i="92"/>
  <c r="G71" i="92" s="1"/>
  <c r="E71" i="92"/>
  <c r="F70" i="92"/>
  <c r="G70" i="92" s="1"/>
  <c r="E70" i="92"/>
  <c r="G69" i="92"/>
  <c r="F69" i="92"/>
  <c r="E69" i="92"/>
  <c r="F68" i="92"/>
  <c r="G68" i="92" s="1"/>
  <c r="E68" i="92"/>
  <c r="G67" i="92"/>
  <c r="F67" i="92"/>
  <c r="E67" i="92"/>
  <c r="F66" i="92"/>
  <c r="G66" i="92" s="1"/>
  <c r="E66" i="92"/>
  <c r="G65" i="92"/>
  <c r="F65" i="92"/>
  <c r="E65" i="92"/>
  <c r="F64" i="92"/>
  <c r="G64" i="92" s="1"/>
  <c r="E64" i="92"/>
  <c r="G522" i="90"/>
  <c r="G523" i="90"/>
  <c r="G524" i="90"/>
  <c r="G525" i="90"/>
  <c r="G526" i="90"/>
  <c r="G527" i="90"/>
  <c r="G528" i="90"/>
  <c r="G529" i="90"/>
  <c r="G530" i="90"/>
  <c r="G531" i="90"/>
  <c r="G532" i="90"/>
  <c r="G533" i="90"/>
  <c r="G534" i="90"/>
  <c r="G535" i="90"/>
  <c r="G536" i="90"/>
  <c r="G537" i="90"/>
  <c r="G538" i="90"/>
  <c r="G539" i="90"/>
  <c r="G540" i="90"/>
  <c r="G541" i="90"/>
  <c r="G542" i="90"/>
  <c r="G543" i="90"/>
  <c r="G544" i="90"/>
  <c r="G545" i="90"/>
  <c r="G546" i="90"/>
  <c r="G547" i="90"/>
  <c r="G548" i="90"/>
  <c r="G549" i="90"/>
  <c r="G550" i="90"/>
  <c r="G521" i="90"/>
  <c r="F521" i="90"/>
  <c r="F579" i="88"/>
  <c r="F580" i="88"/>
  <c r="F581" i="88"/>
  <c r="F582" i="88"/>
  <c r="F583" i="88"/>
  <c r="F584" i="88"/>
  <c r="F585" i="88"/>
  <c r="G585" i="88" s="1"/>
  <c r="F586" i="88"/>
  <c r="G586" i="88" s="1"/>
  <c r="F587" i="88"/>
  <c r="F588" i="88"/>
  <c r="F589" i="88"/>
  <c r="F590" i="88"/>
  <c r="F591" i="88"/>
  <c r="F592" i="88"/>
  <c r="F593" i="88"/>
  <c r="G593" i="88" s="1"/>
  <c r="F594" i="88"/>
  <c r="G594" i="88" s="1"/>
  <c r="F595" i="88"/>
  <c r="F596" i="88"/>
  <c r="F597" i="88"/>
  <c r="F598" i="88"/>
  <c r="F599" i="88"/>
  <c r="F600" i="88"/>
  <c r="F601" i="88"/>
  <c r="G601" i="88" s="1"/>
  <c r="F602" i="88"/>
  <c r="G602" i="88" s="1"/>
  <c r="F603" i="88"/>
  <c r="F604" i="88"/>
  <c r="F605" i="88"/>
  <c r="F606" i="88"/>
  <c r="F607" i="88"/>
  <c r="F608" i="88"/>
  <c r="F578" i="88"/>
  <c r="E548" i="88"/>
  <c r="F548" i="88"/>
  <c r="E549" i="88"/>
  <c r="F549" i="88"/>
  <c r="E550" i="88"/>
  <c r="F550" i="88"/>
  <c r="E551" i="88"/>
  <c r="F551" i="88"/>
  <c r="G551" i="88" s="1"/>
  <c r="E552" i="88"/>
  <c r="F552" i="88"/>
  <c r="E553" i="88"/>
  <c r="F553" i="88"/>
  <c r="E554" i="88"/>
  <c r="F554" i="88"/>
  <c r="E555" i="88"/>
  <c r="F555" i="88"/>
  <c r="G555" i="88" s="1"/>
  <c r="E556" i="88"/>
  <c r="F556" i="88"/>
  <c r="G556" i="88" s="1"/>
  <c r="E557" i="88"/>
  <c r="F557" i="88"/>
  <c r="E558" i="88"/>
  <c r="F558" i="88"/>
  <c r="E559" i="88"/>
  <c r="F559" i="88"/>
  <c r="G559" i="88" s="1"/>
  <c r="E560" i="88"/>
  <c r="F560" i="88"/>
  <c r="E561" i="88"/>
  <c r="F561" i="88"/>
  <c r="E562" i="88"/>
  <c r="F562" i="88"/>
  <c r="E563" i="88"/>
  <c r="F563" i="88"/>
  <c r="G563" i="88" s="1"/>
  <c r="E564" i="88"/>
  <c r="F564" i="88"/>
  <c r="G564" i="88" s="1"/>
  <c r="E565" i="88"/>
  <c r="F565" i="88"/>
  <c r="E566" i="88"/>
  <c r="F566" i="88"/>
  <c r="G566" i="88" s="1"/>
  <c r="E567" i="88"/>
  <c r="F567" i="88"/>
  <c r="G567" i="88" s="1"/>
  <c r="E568" i="88"/>
  <c r="F568" i="88"/>
  <c r="G568" i="88" s="1"/>
  <c r="E569" i="88"/>
  <c r="F569" i="88"/>
  <c r="E570" i="88"/>
  <c r="F570" i="88"/>
  <c r="E571" i="88"/>
  <c r="F571" i="88"/>
  <c r="G571" i="88" s="1"/>
  <c r="E572" i="88"/>
  <c r="F572" i="88"/>
  <c r="E573" i="88"/>
  <c r="F573" i="88"/>
  <c r="E574" i="88"/>
  <c r="F574" i="88"/>
  <c r="G574" i="88" s="1"/>
  <c r="E575" i="88"/>
  <c r="F575" i="88"/>
  <c r="G575" i="88" s="1"/>
  <c r="E576" i="88"/>
  <c r="F576" i="88"/>
  <c r="G576" i="88" s="1"/>
  <c r="E577" i="88"/>
  <c r="F577" i="88"/>
  <c r="F547" i="88"/>
  <c r="E547" i="88"/>
  <c r="F1155" i="88"/>
  <c r="G1155" i="88" s="1"/>
  <c r="F1154" i="88"/>
  <c r="G1154" i="88" s="1"/>
  <c r="F1153" i="88"/>
  <c r="G1153" i="88" s="1"/>
  <c r="F1152" i="88"/>
  <c r="G1152" i="88" s="1"/>
  <c r="F1151" i="88"/>
  <c r="G1151" i="88" s="1"/>
  <c r="F1150" i="88"/>
  <c r="G1150" i="88" s="1"/>
  <c r="F1149" i="88"/>
  <c r="G1149" i="88" s="1"/>
  <c r="F1148" i="88"/>
  <c r="G1148" i="88" s="1"/>
  <c r="F1147" i="88"/>
  <c r="G1147" i="88" s="1"/>
  <c r="F1146" i="88"/>
  <c r="G1146" i="88" s="1"/>
  <c r="F1145" i="88"/>
  <c r="G1145" i="88" s="1"/>
  <c r="F1144" i="88"/>
  <c r="G1144" i="88" s="1"/>
  <c r="F1143" i="88"/>
  <c r="G1143" i="88" s="1"/>
  <c r="F1142" i="88"/>
  <c r="G1142" i="88" s="1"/>
  <c r="F1141" i="88"/>
  <c r="G1141" i="88" s="1"/>
  <c r="F1140" i="88"/>
  <c r="G1140" i="88" s="1"/>
  <c r="G1139" i="88"/>
  <c r="F1139" i="88"/>
  <c r="F1138" i="88"/>
  <c r="G1138" i="88" s="1"/>
  <c r="F1137" i="88"/>
  <c r="G1137" i="88" s="1"/>
  <c r="F1136" i="88"/>
  <c r="G1136" i="88" s="1"/>
  <c r="G1135" i="88"/>
  <c r="F1135" i="88"/>
  <c r="F1134" i="88"/>
  <c r="G1134" i="88" s="1"/>
  <c r="G1133" i="88"/>
  <c r="F1133" i="88"/>
  <c r="F1132" i="88"/>
  <c r="G1132" i="88" s="1"/>
  <c r="G1131" i="88"/>
  <c r="F1131" i="88"/>
  <c r="F1130" i="88"/>
  <c r="G1130" i="88" s="1"/>
  <c r="F1129" i="88"/>
  <c r="G1129" i="88" s="1"/>
  <c r="F1128" i="88"/>
  <c r="G1128" i="88" s="1"/>
  <c r="F1127" i="88"/>
  <c r="G1127" i="88" s="1"/>
  <c r="F1126" i="88"/>
  <c r="G1126" i="88" s="1"/>
  <c r="F1125" i="88"/>
  <c r="G1125" i="88" s="1"/>
  <c r="F1124" i="88"/>
  <c r="G1124" i="88" s="1"/>
  <c r="F1123" i="88"/>
  <c r="G1123" i="88" s="1"/>
  <c r="F1122" i="88"/>
  <c r="G1122" i="88" s="1"/>
  <c r="F1121" i="88"/>
  <c r="G1121" i="88" s="1"/>
  <c r="F1120" i="88"/>
  <c r="G1120" i="88" s="1"/>
  <c r="G1119" i="88"/>
  <c r="F1119" i="88"/>
  <c r="F1118" i="88"/>
  <c r="G1118" i="88" s="1"/>
  <c r="G1117" i="88"/>
  <c r="F1117" i="88"/>
  <c r="F1116" i="88"/>
  <c r="G1116" i="88" s="1"/>
  <c r="G1115" i="88"/>
  <c r="F1115" i="88"/>
  <c r="F1114" i="88"/>
  <c r="G1114" i="88" s="1"/>
  <c r="F1113" i="88"/>
  <c r="G1113" i="88" s="1"/>
  <c r="F1112" i="88"/>
  <c r="G1112" i="88" s="1"/>
  <c r="F1111" i="88"/>
  <c r="G1111" i="88" s="1"/>
  <c r="F1110" i="88"/>
  <c r="G1110" i="88" s="1"/>
  <c r="F1109" i="88"/>
  <c r="G1109" i="88" s="1"/>
  <c r="F1108" i="88"/>
  <c r="G1108" i="88" s="1"/>
  <c r="F1107" i="88"/>
  <c r="G1107" i="88" s="1"/>
  <c r="F1106" i="88"/>
  <c r="G1106" i="88" s="1"/>
  <c r="F1105" i="88"/>
  <c r="G1105" i="88" s="1"/>
  <c r="F1104" i="88"/>
  <c r="G1104" i="88" s="1"/>
  <c r="G1103" i="88"/>
  <c r="F1103" i="88"/>
  <c r="F1102" i="88"/>
  <c r="G1102" i="88" s="1"/>
  <c r="G1101" i="88"/>
  <c r="F1101" i="88"/>
  <c r="F1100" i="88"/>
  <c r="G1100" i="88" s="1"/>
  <c r="G1099" i="88"/>
  <c r="F1099" i="88"/>
  <c r="F1098" i="88"/>
  <c r="G1098" i="88" s="1"/>
  <c r="F1097" i="88"/>
  <c r="G1097" i="88" s="1"/>
  <c r="F1096" i="88"/>
  <c r="G1096" i="88" s="1"/>
  <c r="F1095" i="88"/>
  <c r="G1095" i="88" s="1"/>
  <c r="F1094" i="88"/>
  <c r="G1094" i="88" s="1"/>
  <c r="F1093" i="88"/>
  <c r="G1093" i="88" s="1"/>
  <c r="F1092" i="88"/>
  <c r="G1092" i="88" s="1"/>
  <c r="F1091" i="88"/>
  <c r="G1091" i="88" s="1"/>
  <c r="F1090" i="88"/>
  <c r="G1090" i="88" s="1"/>
  <c r="F1089" i="88"/>
  <c r="G1089" i="88" s="1"/>
  <c r="F1088" i="88"/>
  <c r="G1088" i="88" s="1"/>
  <c r="G1087" i="88"/>
  <c r="F1087" i="88"/>
  <c r="F1086" i="88"/>
  <c r="G1086" i="88" s="1"/>
  <c r="G1085" i="88"/>
  <c r="F1085" i="88"/>
  <c r="F1084" i="88"/>
  <c r="G1084" i="88" s="1"/>
  <c r="G1083" i="88"/>
  <c r="F1083" i="88"/>
  <c r="F1082" i="88"/>
  <c r="G1082" i="88" s="1"/>
  <c r="F1081" i="88"/>
  <c r="G1081" i="88" s="1"/>
  <c r="F1080" i="88"/>
  <c r="G1080" i="88" s="1"/>
  <c r="F1079" i="88"/>
  <c r="G1079" i="88" s="1"/>
  <c r="F1078" i="88"/>
  <c r="G1078" i="88" s="1"/>
  <c r="F1077" i="88"/>
  <c r="G1077" i="88" s="1"/>
  <c r="F1076" i="88"/>
  <c r="G1076" i="88" s="1"/>
  <c r="F1075" i="88"/>
  <c r="G1075" i="88" s="1"/>
  <c r="F1074" i="88"/>
  <c r="G1074" i="88" s="1"/>
  <c r="F1073" i="88"/>
  <c r="G1073" i="88" s="1"/>
  <c r="F1072" i="88"/>
  <c r="G1072" i="88" s="1"/>
  <c r="G1071" i="88"/>
  <c r="F1071" i="88"/>
  <c r="F1070" i="88"/>
  <c r="G1070" i="88" s="1"/>
  <c r="G1069" i="88"/>
  <c r="F1069" i="88"/>
  <c r="F1068" i="88"/>
  <c r="G1068" i="88" s="1"/>
  <c r="G1067" i="88"/>
  <c r="F1067" i="88"/>
  <c r="F1066" i="88"/>
  <c r="G1066" i="88" s="1"/>
  <c r="F1065" i="88"/>
  <c r="G1065" i="88" s="1"/>
  <c r="F1064" i="88"/>
  <c r="G1064" i="88" s="1"/>
  <c r="F1063" i="88"/>
  <c r="G1063" i="88" s="1"/>
  <c r="F1062" i="88"/>
  <c r="G1062" i="88" s="1"/>
  <c r="F1061" i="88"/>
  <c r="G1061" i="88" s="1"/>
  <c r="F1060" i="88"/>
  <c r="G1060" i="88" s="1"/>
  <c r="F1059" i="88"/>
  <c r="G1059" i="88" s="1"/>
  <c r="F1058" i="88"/>
  <c r="G1058" i="88" s="1"/>
  <c r="F1057" i="88"/>
  <c r="G1057" i="88" s="1"/>
  <c r="F1056" i="88"/>
  <c r="G1056" i="88" s="1"/>
  <c r="G1055" i="88"/>
  <c r="F1055" i="88"/>
  <c r="F1054" i="88"/>
  <c r="G1054" i="88" s="1"/>
  <c r="G1053" i="88"/>
  <c r="F1053" i="88"/>
  <c r="F1052" i="88"/>
  <c r="G1052" i="88" s="1"/>
  <c r="G1051" i="88"/>
  <c r="F1051" i="88"/>
  <c r="F1050" i="88"/>
  <c r="G1050" i="88" s="1"/>
  <c r="F1049" i="88"/>
  <c r="G1049" i="88" s="1"/>
  <c r="F1048" i="88"/>
  <c r="G1048" i="88" s="1"/>
  <c r="F1047" i="88"/>
  <c r="G1047" i="88" s="1"/>
  <c r="F1046" i="88"/>
  <c r="G1046" i="88" s="1"/>
  <c r="F1045" i="88"/>
  <c r="G1045" i="88" s="1"/>
  <c r="F1044" i="88"/>
  <c r="G1044" i="88" s="1"/>
  <c r="F1043" i="88"/>
  <c r="G1043" i="88" s="1"/>
  <c r="F1042" i="88"/>
  <c r="G1042" i="88" s="1"/>
  <c r="F1041" i="88"/>
  <c r="G1041" i="88" s="1"/>
  <c r="F1040" i="88"/>
  <c r="G1040" i="88" s="1"/>
  <c r="G1039" i="88"/>
  <c r="F1039" i="88"/>
  <c r="F1038" i="88"/>
  <c r="G1038" i="88" s="1"/>
  <c r="G1037" i="88"/>
  <c r="F1037" i="88"/>
  <c r="G1036" i="88"/>
  <c r="F1036" i="88"/>
  <c r="F1035" i="88"/>
  <c r="G1035" i="88" s="1"/>
  <c r="F1034" i="88"/>
  <c r="G1034" i="88" s="1"/>
  <c r="F1033" i="88"/>
  <c r="G1033" i="88" s="1"/>
  <c r="F1032" i="88"/>
  <c r="G1032" i="88" s="1"/>
  <c r="G1031" i="88"/>
  <c r="F1031" i="88"/>
  <c r="G1030" i="88"/>
  <c r="F1030" i="88"/>
  <c r="G1029" i="88"/>
  <c r="F1029" i="88"/>
  <c r="G1028" i="88"/>
  <c r="F1028" i="88"/>
  <c r="F1027" i="88"/>
  <c r="G1027" i="88" s="1"/>
  <c r="F1026" i="88"/>
  <c r="G1026" i="88" s="1"/>
  <c r="F1025" i="88"/>
  <c r="G1025" i="88" s="1"/>
  <c r="F1024" i="88"/>
  <c r="G1024" i="88" s="1"/>
  <c r="G1023" i="88"/>
  <c r="F1023" i="88"/>
  <c r="G1022" i="88"/>
  <c r="F1022" i="88"/>
  <c r="G1021" i="88"/>
  <c r="F1021" i="88"/>
  <c r="G1020" i="88"/>
  <c r="F1020" i="88"/>
  <c r="F1019" i="88"/>
  <c r="G1019" i="88" s="1"/>
  <c r="F1018" i="88"/>
  <c r="G1018" i="88" s="1"/>
  <c r="F1017" i="88"/>
  <c r="G1017" i="88" s="1"/>
  <c r="F1016" i="88"/>
  <c r="G1016" i="88" s="1"/>
  <c r="G1015" i="88"/>
  <c r="F1015" i="88"/>
  <c r="G1014" i="88"/>
  <c r="F1014" i="88"/>
  <c r="G1013" i="88"/>
  <c r="F1013" i="88"/>
  <c r="G1012" i="88"/>
  <c r="F1012" i="88"/>
  <c r="F1011" i="88"/>
  <c r="G1011" i="88" s="1"/>
  <c r="F1010" i="88"/>
  <c r="G1010" i="88" s="1"/>
  <c r="F1009" i="88"/>
  <c r="G1009" i="88" s="1"/>
  <c r="F1008" i="88"/>
  <c r="G1008" i="88" s="1"/>
  <c r="F1007" i="88"/>
  <c r="G1007" i="88" s="1"/>
  <c r="G1006" i="88"/>
  <c r="F1006" i="88"/>
  <c r="G1005" i="88"/>
  <c r="F1005" i="88"/>
  <c r="G1004" i="88"/>
  <c r="F1004" i="88"/>
  <c r="F1003" i="88"/>
  <c r="G1003" i="88" s="1"/>
  <c r="F1002" i="88"/>
  <c r="G1002" i="88" s="1"/>
  <c r="F1001" i="88"/>
  <c r="G1001" i="88" s="1"/>
  <c r="F1000" i="88"/>
  <c r="G1000" i="88" s="1"/>
  <c r="G999" i="88"/>
  <c r="F999" i="88"/>
  <c r="G998" i="88"/>
  <c r="F998" i="88"/>
  <c r="G997" i="88"/>
  <c r="F997" i="88"/>
  <c r="G996" i="88"/>
  <c r="F996" i="88"/>
  <c r="F995" i="88"/>
  <c r="G995" i="88" s="1"/>
  <c r="F994" i="88"/>
  <c r="G994" i="88" s="1"/>
  <c r="F993" i="88"/>
  <c r="G993" i="88" s="1"/>
  <c r="F992" i="88"/>
  <c r="G992" i="88" s="1"/>
  <c r="G991" i="88"/>
  <c r="F991" i="88"/>
  <c r="G990" i="88"/>
  <c r="F990" i="88"/>
  <c r="G989" i="88"/>
  <c r="F989" i="88"/>
  <c r="G988" i="88"/>
  <c r="F988" i="88"/>
  <c r="F987" i="88"/>
  <c r="G987" i="88" s="1"/>
  <c r="F986" i="88"/>
  <c r="G986" i="88" s="1"/>
  <c r="F985" i="88"/>
  <c r="G985" i="88" s="1"/>
  <c r="G984" i="88"/>
  <c r="F984" i="88"/>
  <c r="F983" i="88"/>
  <c r="G983" i="88" s="1"/>
  <c r="G982" i="88"/>
  <c r="F982" i="88"/>
  <c r="F981" i="88"/>
  <c r="G981" i="88" s="1"/>
  <c r="G980" i="88"/>
  <c r="F980" i="88"/>
  <c r="F979" i="88"/>
  <c r="G979" i="88" s="1"/>
  <c r="G978" i="88"/>
  <c r="F978" i="88"/>
  <c r="F977" i="88"/>
  <c r="G977" i="88" s="1"/>
  <c r="G976" i="88"/>
  <c r="F976" i="88"/>
  <c r="F975" i="88"/>
  <c r="G975" i="88" s="1"/>
  <c r="G974" i="88"/>
  <c r="F974" i="88"/>
  <c r="F973" i="88"/>
  <c r="G973" i="88" s="1"/>
  <c r="G972" i="88"/>
  <c r="F972" i="88"/>
  <c r="F971" i="88"/>
  <c r="G971" i="88" s="1"/>
  <c r="G970" i="88"/>
  <c r="F970" i="88"/>
  <c r="F969" i="88"/>
  <c r="G969" i="88" s="1"/>
  <c r="G968" i="88"/>
  <c r="F968" i="88"/>
  <c r="F967" i="88"/>
  <c r="G967" i="88" s="1"/>
  <c r="G966" i="88"/>
  <c r="F966" i="88"/>
  <c r="F965" i="88"/>
  <c r="G965" i="88" s="1"/>
  <c r="G964" i="88"/>
  <c r="F964" i="88"/>
  <c r="F963" i="88"/>
  <c r="G963" i="88" s="1"/>
  <c r="G962" i="88"/>
  <c r="F962" i="88"/>
  <c r="F961" i="88"/>
  <c r="G961" i="88" s="1"/>
  <c r="G960" i="88"/>
  <c r="F960" i="88"/>
  <c r="F959" i="88"/>
  <c r="G959" i="88" s="1"/>
  <c r="G958" i="88"/>
  <c r="F958" i="88"/>
  <c r="F957" i="88"/>
  <c r="G957" i="88" s="1"/>
  <c r="G956" i="88"/>
  <c r="F956" i="88"/>
  <c r="F955" i="88"/>
  <c r="G955" i="88" s="1"/>
  <c r="G954" i="88"/>
  <c r="F954" i="88"/>
  <c r="F953" i="88"/>
  <c r="G953" i="88" s="1"/>
  <c r="G952" i="88"/>
  <c r="F952" i="88"/>
  <c r="F951" i="88"/>
  <c r="G951" i="88" s="1"/>
  <c r="G950" i="88"/>
  <c r="F950" i="88"/>
  <c r="F949" i="88"/>
  <c r="G949" i="88" s="1"/>
  <c r="G948" i="88"/>
  <c r="F948" i="88"/>
  <c r="F947" i="88"/>
  <c r="G947" i="88" s="1"/>
  <c r="G946" i="88"/>
  <c r="F946" i="88"/>
  <c r="F945" i="88"/>
  <c r="G945" i="88" s="1"/>
  <c r="F944" i="88"/>
  <c r="G944" i="88" s="1"/>
  <c r="F943" i="88"/>
  <c r="G943" i="88" s="1"/>
  <c r="F942" i="88"/>
  <c r="G942" i="88" s="1"/>
  <c r="F941" i="88"/>
  <c r="G941" i="88" s="1"/>
  <c r="F940" i="88"/>
  <c r="G940" i="88" s="1"/>
  <c r="F939" i="88"/>
  <c r="G939" i="88" s="1"/>
  <c r="G938" i="88"/>
  <c r="F938" i="88"/>
  <c r="F937" i="88"/>
  <c r="G937" i="88" s="1"/>
  <c r="F936" i="88"/>
  <c r="G936" i="88" s="1"/>
  <c r="F935" i="88"/>
  <c r="G935" i="88" s="1"/>
  <c r="G934" i="88"/>
  <c r="F934" i="88"/>
  <c r="F933" i="88"/>
  <c r="G933" i="88" s="1"/>
  <c r="G932" i="88"/>
  <c r="F932" i="88"/>
  <c r="F931" i="88"/>
  <c r="G931" i="88" s="1"/>
  <c r="G930" i="88"/>
  <c r="F930" i="88"/>
  <c r="F929" i="88"/>
  <c r="G929" i="88" s="1"/>
  <c r="F928" i="88"/>
  <c r="G928" i="88" s="1"/>
  <c r="F927" i="88"/>
  <c r="G927" i="88" s="1"/>
  <c r="G926" i="88"/>
  <c r="F926" i="88"/>
  <c r="F925" i="88"/>
  <c r="G925" i="88" s="1"/>
  <c r="F924" i="88"/>
  <c r="G924" i="88" s="1"/>
  <c r="F923" i="88"/>
  <c r="G923" i="88" s="1"/>
  <c r="G922" i="88"/>
  <c r="F922" i="88"/>
  <c r="F921" i="88"/>
  <c r="G921" i="88" s="1"/>
  <c r="F920" i="88"/>
  <c r="G920" i="88" s="1"/>
  <c r="F919" i="88"/>
  <c r="G919" i="88" s="1"/>
  <c r="G918" i="88"/>
  <c r="F918" i="88"/>
  <c r="F917" i="88"/>
  <c r="G917" i="88" s="1"/>
  <c r="G916" i="88"/>
  <c r="F916" i="88"/>
  <c r="F915" i="88"/>
  <c r="G915" i="88" s="1"/>
  <c r="F914" i="88"/>
  <c r="G914" i="88" s="1"/>
  <c r="F913" i="88"/>
  <c r="G913" i="88" s="1"/>
  <c r="G912" i="88"/>
  <c r="F912" i="88"/>
  <c r="F911" i="88"/>
  <c r="G911" i="88" s="1"/>
  <c r="F910" i="88"/>
  <c r="G910" i="88" s="1"/>
  <c r="F909" i="88"/>
  <c r="G909" i="88" s="1"/>
  <c r="G908" i="88"/>
  <c r="F908" i="88"/>
  <c r="F907" i="88"/>
  <c r="G907" i="88" s="1"/>
  <c r="F906" i="88"/>
  <c r="G906" i="88" s="1"/>
  <c r="F905" i="88"/>
  <c r="G905" i="88" s="1"/>
  <c r="F904" i="88"/>
  <c r="G904" i="88" s="1"/>
  <c r="F903" i="88"/>
  <c r="G903" i="88" s="1"/>
  <c r="G902" i="88"/>
  <c r="F902" i="88"/>
  <c r="F901" i="88"/>
  <c r="G901" i="88" s="1"/>
  <c r="F900" i="88"/>
  <c r="G900" i="88" s="1"/>
  <c r="F899" i="88"/>
  <c r="G899" i="88" s="1"/>
  <c r="F898" i="88"/>
  <c r="G898" i="88" s="1"/>
  <c r="F897" i="88"/>
  <c r="G897" i="88" s="1"/>
  <c r="G896" i="88"/>
  <c r="F896" i="88"/>
  <c r="F895" i="88"/>
  <c r="G895" i="88" s="1"/>
  <c r="F894" i="88"/>
  <c r="G894" i="88" s="1"/>
  <c r="F893" i="88"/>
  <c r="G893" i="88" s="1"/>
  <c r="G892" i="88"/>
  <c r="F892" i="88"/>
  <c r="F891" i="88"/>
  <c r="G891" i="88" s="1"/>
  <c r="F890" i="88"/>
  <c r="G890" i="88" s="1"/>
  <c r="F889" i="88"/>
  <c r="G889" i="88" s="1"/>
  <c r="F888" i="88"/>
  <c r="G888" i="88" s="1"/>
  <c r="F887" i="88"/>
  <c r="G887" i="88" s="1"/>
  <c r="G886" i="88"/>
  <c r="F886" i="88"/>
  <c r="F885" i="88"/>
  <c r="G885" i="88" s="1"/>
  <c r="G884" i="88"/>
  <c r="F884" i="88"/>
  <c r="F883" i="88"/>
  <c r="G883" i="88" s="1"/>
  <c r="F882" i="88"/>
  <c r="G882" i="88" s="1"/>
  <c r="F881" i="88"/>
  <c r="G881" i="88" s="1"/>
  <c r="G880" i="88"/>
  <c r="F880" i="88"/>
  <c r="F879" i="88"/>
  <c r="G879" i="88" s="1"/>
  <c r="F878" i="88"/>
  <c r="G878" i="88" s="1"/>
  <c r="G877" i="88"/>
  <c r="F877" i="88"/>
  <c r="F876" i="88"/>
  <c r="G876" i="88" s="1"/>
  <c r="G875" i="88"/>
  <c r="F875" i="88"/>
  <c r="F874" i="88"/>
  <c r="G874" i="88" s="1"/>
  <c r="G873" i="88"/>
  <c r="F873" i="88"/>
  <c r="F872" i="88"/>
  <c r="G872" i="88" s="1"/>
  <c r="G871" i="88"/>
  <c r="F871" i="88"/>
  <c r="F870" i="88"/>
  <c r="G870" i="88" s="1"/>
  <c r="G869" i="88"/>
  <c r="F869" i="88"/>
  <c r="F868" i="88"/>
  <c r="G868" i="88" s="1"/>
  <c r="G867" i="88"/>
  <c r="F867" i="88"/>
  <c r="F866" i="88"/>
  <c r="G866" i="88" s="1"/>
  <c r="G865" i="88"/>
  <c r="F865" i="88"/>
  <c r="F864" i="88"/>
  <c r="G864" i="88" s="1"/>
  <c r="G863" i="88"/>
  <c r="F863" i="88"/>
  <c r="F862" i="88"/>
  <c r="G862" i="88" s="1"/>
  <c r="G861" i="88"/>
  <c r="F861" i="88"/>
  <c r="F860" i="88"/>
  <c r="G860" i="88" s="1"/>
  <c r="G859" i="88"/>
  <c r="F859" i="88"/>
  <c r="F858" i="88"/>
  <c r="G858" i="88" s="1"/>
  <c r="G857" i="88"/>
  <c r="F857" i="88"/>
  <c r="F856" i="88"/>
  <c r="G856" i="88" s="1"/>
  <c r="G855" i="88"/>
  <c r="F855" i="88"/>
  <c r="F854" i="88"/>
  <c r="G854" i="88" s="1"/>
  <c r="G853" i="88"/>
  <c r="F853" i="88"/>
  <c r="F852" i="88"/>
  <c r="G852" i="88" s="1"/>
  <c r="G851" i="88"/>
  <c r="F851" i="88"/>
  <c r="F850" i="88"/>
  <c r="G850" i="88" s="1"/>
  <c r="G849" i="88"/>
  <c r="F849" i="88"/>
  <c r="F848" i="88"/>
  <c r="G848" i="88" s="1"/>
  <c r="G847" i="88"/>
  <c r="F847" i="88"/>
  <c r="F846" i="88"/>
  <c r="G846" i="88" s="1"/>
  <c r="G845" i="88"/>
  <c r="F845" i="88"/>
  <c r="F844" i="88"/>
  <c r="G844" i="88" s="1"/>
  <c r="G843" i="88"/>
  <c r="F843" i="88"/>
  <c r="F842" i="88"/>
  <c r="G842" i="88" s="1"/>
  <c r="G841" i="88"/>
  <c r="F841" i="88"/>
  <c r="F840" i="88"/>
  <c r="G840" i="88" s="1"/>
  <c r="F839" i="88"/>
  <c r="G839" i="88" s="1"/>
  <c r="F838" i="88"/>
  <c r="G838" i="88" s="1"/>
  <c r="F837" i="88"/>
  <c r="G837" i="88" s="1"/>
  <c r="F836" i="88"/>
  <c r="G836" i="88" s="1"/>
  <c r="F835" i="88"/>
  <c r="G835" i="88" s="1"/>
  <c r="F834" i="88"/>
  <c r="G834" i="88" s="1"/>
  <c r="G833" i="88"/>
  <c r="F833" i="88"/>
  <c r="F832" i="88"/>
  <c r="G832" i="88" s="1"/>
  <c r="G831" i="88"/>
  <c r="F831" i="88"/>
  <c r="F830" i="88"/>
  <c r="G830" i="88" s="1"/>
  <c r="F829" i="88"/>
  <c r="G829" i="88" s="1"/>
  <c r="F828" i="88"/>
  <c r="G828" i="88" s="1"/>
  <c r="F827" i="88"/>
  <c r="G827" i="88" s="1"/>
  <c r="F826" i="88"/>
  <c r="G826" i="88" s="1"/>
  <c r="G825" i="88"/>
  <c r="F825" i="88"/>
  <c r="F824" i="88"/>
  <c r="G824" i="88" s="1"/>
  <c r="G823" i="88"/>
  <c r="F823" i="88"/>
  <c r="F822" i="88"/>
  <c r="G822" i="88" s="1"/>
  <c r="F821" i="88"/>
  <c r="G821" i="88" s="1"/>
  <c r="F820" i="88"/>
  <c r="G820" i="88" s="1"/>
  <c r="F819" i="88"/>
  <c r="G819" i="88" s="1"/>
  <c r="F818" i="88"/>
  <c r="G818" i="88" s="1"/>
  <c r="G817" i="88"/>
  <c r="F817" i="88"/>
  <c r="F816" i="88"/>
  <c r="G816" i="88" s="1"/>
  <c r="G815" i="88"/>
  <c r="F815" i="88"/>
  <c r="F814" i="88"/>
  <c r="G814" i="88" s="1"/>
  <c r="F813" i="88"/>
  <c r="G813" i="88" s="1"/>
  <c r="F812" i="88"/>
  <c r="G812" i="88" s="1"/>
  <c r="F811" i="88"/>
  <c r="G811" i="88" s="1"/>
  <c r="F810" i="88"/>
  <c r="G810" i="88" s="1"/>
  <c r="G809" i="88"/>
  <c r="F809" i="88"/>
  <c r="F808" i="88"/>
  <c r="G808" i="88" s="1"/>
  <c r="F807" i="88"/>
  <c r="G807" i="88" s="1"/>
  <c r="F806" i="88"/>
  <c r="G806" i="88" s="1"/>
  <c r="G805" i="88"/>
  <c r="F805" i="88"/>
  <c r="F804" i="88"/>
  <c r="G804" i="88" s="1"/>
  <c r="F803" i="88"/>
  <c r="G803" i="88" s="1"/>
  <c r="F802" i="88"/>
  <c r="G802" i="88" s="1"/>
  <c r="F801" i="88"/>
  <c r="G801" i="88" s="1"/>
  <c r="F800" i="88"/>
  <c r="G800" i="88" s="1"/>
  <c r="G799" i="88"/>
  <c r="F799" i="88"/>
  <c r="F798" i="88"/>
  <c r="G798" i="88" s="1"/>
  <c r="F797" i="88"/>
  <c r="G797" i="88" s="1"/>
  <c r="F796" i="88"/>
  <c r="G796" i="88" s="1"/>
  <c r="G795" i="88"/>
  <c r="F795" i="88"/>
  <c r="F794" i="88"/>
  <c r="G794" i="88" s="1"/>
  <c r="G793" i="88"/>
  <c r="F793" i="88"/>
  <c r="F792" i="88"/>
  <c r="G792" i="88" s="1"/>
  <c r="F791" i="88"/>
  <c r="G791" i="88" s="1"/>
  <c r="F790" i="88"/>
  <c r="G790" i="88" s="1"/>
  <c r="G789" i="88"/>
  <c r="F789" i="88"/>
  <c r="F788" i="88"/>
  <c r="G788" i="88" s="1"/>
  <c r="F787" i="88"/>
  <c r="G787" i="88" s="1"/>
  <c r="F786" i="88"/>
  <c r="G786" i="88" s="1"/>
  <c r="F785" i="88"/>
  <c r="G785" i="88" s="1"/>
  <c r="F784" i="88"/>
  <c r="G784" i="88" s="1"/>
  <c r="G783" i="88"/>
  <c r="F783" i="88"/>
  <c r="F782" i="88"/>
  <c r="G782" i="88" s="1"/>
  <c r="F781" i="88"/>
  <c r="G781" i="88" s="1"/>
  <c r="F780" i="88"/>
  <c r="G780" i="88" s="1"/>
  <c r="G779" i="88"/>
  <c r="F779" i="88"/>
  <c r="G778" i="88"/>
  <c r="F778" i="88"/>
  <c r="G777" i="88"/>
  <c r="F777" i="88"/>
  <c r="F776" i="88"/>
  <c r="G776" i="88" s="1"/>
  <c r="G775" i="88"/>
  <c r="F775" i="88"/>
  <c r="F774" i="88"/>
  <c r="G774" i="88" s="1"/>
  <c r="G773" i="88"/>
  <c r="F773" i="88"/>
  <c r="G772" i="88"/>
  <c r="F772" i="88"/>
  <c r="G771" i="88"/>
  <c r="F771" i="88"/>
  <c r="G770" i="88"/>
  <c r="F770" i="88"/>
  <c r="G769" i="88"/>
  <c r="F769" i="88"/>
  <c r="F768" i="88"/>
  <c r="G768" i="88" s="1"/>
  <c r="G767" i="88"/>
  <c r="F767" i="88"/>
  <c r="F766" i="88"/>
  <c r="G766" i="88" s="1"/>
  <c r="G765" i="88"/>
  <c r="F765" i="88"/>
  <c r="G764" i="88"/>
  <c r="F764" i="88"/>
  <c r="G763" i="88"/>
  <c r="F763" i="88"/>
  <c r="G762" i="88"/>
  <c r="F762" i="88"/>
  <c r="G761" i="88"/>
  <c r="F761" i="88"/>
  <c r="F760" i="88"/>
  <c r="G760" i="88" s="1"/>
  <c r="G759" i="88"/>
  <c r="F759" i="88"/>
  <c r="F758" i="88"/>
  <c r="G758" i="88" s="1"/>
  <c r="G757" i="88"/>
  <c r="F757" i="88"/>
  <c r="G756" i="88"/>
  <c r="F756" i="88"/>
  <c r="G755" i="88"/>
  <c r="F755" i="88"/>
  <c r="G754" i="88"/>
  <c r="F754" i="88"/>
  <c r="G753" i="88"/>
  <c r="F753" i="88"/>
  <c r="F752" i="88"/>
  <c r="G752" i="88" s="1"/>
  <c r="G751" i="88"/>
  <c r="F751" i="88"/>
  <c r="F750" i="88"/>
  <c r="G750" i="88" s="1"/>
  <c r="G749" i="88"/>
  <c r="F749" i="88"/>
  <c r="G748" i="88"/>
  <c r="F748" i="88"/>
  <c r="G747" i="88"/>
  <c r="F747" i="88"/>
  <c r="G746" i="88"/>
  <c r="F746" i="88"/>
  <c r="G745" i="88"/>
  <c r="F745" i="88"/>
  <c r="F744" i="88"/>
  <c r="G744" i="88" s="1"/>
  <c r="G743" i="88"/>
  <c r="F743" i="88"/>
  <c r="F742" i="88"/>
  <c r="G742" i="88" s="1"/>
  <c r="G741" i="88"/>
  <c r="F741" i="88"/>
  <c r="G740" i="88"/>
  <c r="F740" i="88"/>
  <c r="G739" i="88"/>
  <c r="F739" i="88"/>
  <c r="G738" i="88"/>
  <c r="F738" i="88"/>
  <c r="G737" i="88"/>
  <c r="F737" i="88"/>
  <c r="F736" i="88"/>
  <c r="G736" i="88" s="1"/>
  <c r="G735" i="88"/>
  <c r="F735" i="88"/>
  <c r="F734" i="88"/>
  <c r="G734" i="88" s="1"/>
  <c r="G733" i="88"/>
  <c r="F733" i="88"/>
  <c r="G732" i="88"/>
  <c r="F732" i="88"/>
  <c r="G731" i="88"/>
  <c r="F731" i="88"/>
  <c r="G730" i="88"/>
  <c r="F730" i="88"/>
  <c r="G729" i="88"/>
  <c r="F729" i="88"/>
  <c r="F728" i="88"/>
  <c r="G728" i="88" s="1"/>
  <c r="G727" i="88"/>
  <c r="F727" i="88"/>
  <c r="F726" i="88"/>
  <c r="G726" i="88" s="1"/>
  <c r="G725" i="88"/>
  <c r="F725" i="88"/>
  <c r="G724" i="88"/>
  <c r="F724" i="88"/>
  <c r="G723" i="88"/>
  <c r="F723" i="88"/>
  <c r="G722" i="88"/>
  <c r="F722" i="88"/>
  <c r="G721" i="88"/>
  <c r="F721" i="88"/>
  <c r="F720" i="88"/>
  <c r="G720" i="88" s="1"/>
  <c r="G719" i="88"/>
  <c r="F719" i="88"/>
  <c r="F718" i="88"/>
  <c r="G718" i="88" s="1"/>
  <c r="G717" i="88"/>
  <c r="F717" i="88"/>
  <c r="G716" i="88"/>
  <c r="F716" i="88"/>
  <c r="G715" i="88"/>
  <c r="F715" i="88"/>
  <c r="G714" i="88"/>
  <c r="F714" i="88"/>
  <c r="G713" i="88"/>
  <c r="F713" i="88"/>
  <c r="F712" i="88"/>
  <c r="G712" i="88" s="1"/>
  <c r="F711" i="88"/>
  <c r="G711" i="88" s="1"/>
  <c r="F710" i="88"/>
  <c r="G710" i="88" s="1"/>
  <c r="F709" i="88"/>
  <c r="G709" i="88" s="1"/>
  <c r="G708" i="88"/>
  <c r="F708" i="88"/>
  <c r="G707" i="88"/>
  <c r="F707" i="88"/>
  <c r="G706" i="88"/>
  <c r="F706" i="88"/>
  <c r="G705" i="88"/>
  <c r="F705" i="88"/>
  <c r="F704" i="88"/>
  <c r="G704" i="88" s="1"/>
  <c r="F703" i="88"/>
  <c r="G703" i="88" s="1"/>
  <c r="F702" i="88"/>
  <c r="G702" i="88" s="1"/>
  <c r="G701" i="88"/>
  <c r="F701" i="88"/>
  <c r="G700" i="88"/>
  <c r="F700" i="88"/>
  <c r="F699" i="88"/>
  <c r="G699" i="88" s="1"/>
  <c r="F698" i="88"/>
  <c r="G698" i="88" s="1"/>
  <c r="G697" i="88"/>
  <c r="F697" i="88"/>
  <c r="G696" i="88"/>
  <c r="F696" i="88"/>
  <c r="F695" i="88"/>
  <c r="G695" i="88" s="1"/>
  <c r="F694" i="88"/>
  <c r="G694" i="88" s="1"/>
  <c r="G693" i="88"/>
  <c r="F693" i="88"/>
  <c r="F692" i="88"/>
  <c r="G692" i="88" s="1"/>
  <c r="G691" i="88"/>
  <c r="F691" i="88"/>
  <c r="G690" i="88"/>
  <c r="F690" i="88"/>
  <c r="G689" i="88"/>
  <c r="F689" i="88"/>
  <c r="F688" i="88"/>
  <c r="G688" i="88" s="1"/>
  <c r="G687" i="88"/>
  <c r="F687" i="88"/>
  <c r="F686" i="88"/>
  <c r="G686" i="88" s="1"/>
  <c r="G685" i="88"/>
  <c r="F685" i="88"/>
  <c r="F684" i="88"/>
  <c r="G684" i="88" s="1"/>
  <c r="G683" i="88"/>
  <c r="F683" i="88"/>
  <c r="G682" i="88"/>
  <c r="F682" i="88"/>
  <c r="G681" i="88"/>
  <c r="F681" i="88"/>
  <c r="F680" i="88"/>
  <c r="G680" i="88" s="1"/>
  <c r="G679" i="88"/>
  <c r="F679" i="88"/>
  <c r="F678" i="88"/>
  <c r="G678" i="88" s="1"/>
  <c r="G677" i="88"/>
  <c r="F677" i="88"/>
  <c r="F676" i="88"/>
  <c r="G676" i="88" s="1"/>
  <c r="G675" i="88"/>
  <c r="F675" i="88"/>
  <c r="G674" i="88"/>
  <c r="F674" i="88"/>
  <c r="G673" i="88"/>
  <c r="F673" i="88"/>
  <c r="F672" i="88"/>
  <c r="G672" i="88" s="1"/>
  <c r="G671" i="88"/>
  <c r="F671" i="88"/>
  <c r="F670" i="88"/>
  <c r="G670" i="88" s="1"/>
  <c r="G669" i="88"/>
  <c r="F669" i="88"/>
  <c r="F668" i="88"/>
  <c r="G668" i="88" s="1"/>
  <c r="G667" i="88"/>
  <c r="F667" i="88"/>
  <c r="G666" i="88"/>
  <c r="F666" i="88"/>
  <c r="G665" i="88"/>
  <c r="F665" i="88"/>
  <c r="F664" i="88"/>
  <c r="G664" i="88" s="1"/>
  <c r="G663" i="88"/>
  <c r="F663" i="88"/>
  <c r="F662" i="88"/>
  <c r="G662" i="88" s="1"/>
  <c r="G661" i="88"/>
  <c r="F661" i="88"/>
  <c r="F660" i="88"/>
  <c r="G660" i="88" s="1"/>
  <c r="G659" i="88"/>
  <c r="F659" i="88"/>
  <c r="G658" i="88"/>
  <c r="F658" i="88"/>
  <c r="G657" i="88"/>
  <c r="F657" i="88"/>
  <c r="F656" i="88"/>
  <c r="G656" i="88" s="1"/>
  <c r="G655" i="88"/>
  <c r="F655" i="88"/>
  <c r="F654" i="88"/>
  <c r="G654" i="88" s="1"/>
  <c r="G653" i="88"/>
  <c r="F653" i="88"/>
  <c r="F652" i="88"/>
  <c r="G652" i="88" s="1"/>
  <c r="G651" i="88"/>
  <c r="F651" i="88"/>
  <c r="G650" i="88"/>
  <c r="F650" i="88"/>
  <c r="G649" i="88"/>
  <c r="F649" i="88"/>
  <c r="F648" i="88"/>
  <c r="G648" i="88" s="1"/>
  <c r="G647" i="88"/>
  <c r="F647" i="88"/>
  <c r="F646" i="88"/>
  <c r="G646" i="88" s="1"/>
  <c r="G645" i="88"/>
  <c r="F645" i="88"/>
  <c r="F644" i="88"/>
  <c r="G644" i="88" s="1"/>
  <c r="G643" i="88"/>
  <c r="F643" i="88"/>
  <c r="G642" i="88"/>
  <c r="F642" i="88"/>
  <c r="G641" i="88"/>
  <c r="F641" i="88"/>
  <c r="F640" i="88"/>
  <c r="G640" i="88" s="1"/>
  <c r="G639" i="88"/>
  <c r="F639" i="88"/>
  <c r="F638" i="88"/>
  <c r="G638" i="88" s="1"/>
  <c r="G637" i="88"/>
  <c r="F637" i="88"/>
  <c r="F636" i="88"/>
  <c r="G636" i="88" s="1"/>
  <c r="G635" i="88"/>
  <c r="F635" i="88"/>
  <c r="G634" i="88"/>
  <c r="F634" i="88"/>
  <c r="G633" i="88"/>
  <c r="F633" i="88"/>
  <c r="F632" i="88"/>
  <c r="G632" i="88" s="1"/>
  <c r="G631" i="88"/>
  <c r="F631" i="88"/>
  <c r="F630" i="88"/>
  <c r="G630" i="88" s="1"/>
  <c r="G629" i="88"/>
  <c r="F629" i="88"/>
  <c r="F628" i="88"/>
  <c r="G628" i="88" s="1"/>
  <c r="G627" i="88"/>
  <c r="F627" i="88"/>
  <c r="G626" i="88"/>
  <c r="F626" i="88"/>
  <c r="G625" i="88"/>
  <c r="F625" i="88"/>
  <c r="F624" i="88"/>
  <c r="G624" i="88" s="1"/>
  <c r="G623" i="88"/>
  <c r="F623" i="88"/>
  <c r="F622" i="88"/>
  <c r="G622" i="88" s="1"/>
  <c r="G621" i="88"/>
  <c r="F621" i="88"/>
  <c r="F620" i="88"/>
  <c r="G620" i="88" s="1"/>
  <c r="G619" i="88"/>
  <c r="F619" i="88"/>
  <c r="G618" i="88"/>
  <c r="F618" i="88"/>
  <c r="G617" i="88"/>
  <c r="F617" i="88"/>
  <c r="F616" i="88"/>
  <c r="G616" i="88" s="1"/>
  <c r="G615" i="88"/>
  <c r="F615" i="88"/>
  <c r="F614" i="88"/>
  <c r="G614" i="88" s="1"/>
  <c r="G613" i="88"/>
  <c r="F613" i="88"/>
  <c r="F612" i="88"/>
  <c r="G612" i="88" s="1"/>
  <c r="G611" i="88"/>
  <c r="F611" i="88"/>
  <c r="G610" i="88"/>
  <c r="F610" i="88"/>
  <c r="G609" i="88"/>
  <c r="F609" i="88"/>
  <c r="G608" i="88"/>
  <c r="G607" i="88"/>
  <c r="G606" i="88"/>
  <c r="G605" i="88"/>
  <c r="G604" i="88"/>
  <c r="G603" i="88"/>
  <c r="G600" i="88"/>
  <c r="G599" i="88"/>
  <c r="G598" i="88"/>
  <c r="G597" i="88"/>
  <c r="G596" i="88"/>
  <c r="G595" i="88"/>
  <c r="G592" i="88"/>
  <c r="G591" i="88"/>
  <c r="G590" i="88"/>
  <c r="G589" i="88"/>
  <c r="G588" i="88"/>
  <c r="G587" i="88"/>
  <c r="G584" i="88"/>
  <c r="G583" i="88"/>
  <c r="G582" i="88"/>
  <c r="G581" i="88"/>
  <c r="G580" i="88"/>
  <c r="G579" i="88"/>
  <c r="G578" i="88"/>
  <c r="G577" i="88"/>
  <c r="G573" i="88"/>
  <c r="G572" i="88"/>
  <c r="G570" i="88"/>
  <c r="G569" i="88"/>
  <c r="G565" i="88"/>
  <c r="G562" i="88"/>
  <c r="G561" i="88"/>
  <c r="G560" i="88"/>
  <c r="G558" i="88"/>
  <c r="G557" i="88"/>
  <c r="G554" i="88"/>
  <c r="G553" i="88"/>
  <c r="G552" i="88"/>
  <c r="G550" i="88"/>
  <c r="G549" i="88"/>
  <c r="G548" i="88"/>
  <c r="G547" i="88"/>
  <c r="G546" i="88"/>
  <c r="F546" i="88"/>
  <c r="G545" i="88"/>
  <c r="F545" i="88"/>
  <c r="F544" i="88"/>
  <c r="G544" i="88" s="1"/>
  <c r="G543" i="88"/>
  <c r="F543" i="88"/>
  <c r="F542" i="88"/>
  <c r="G542" i="88" s="1"/>
  <c r="F541" i="88"/>
  <c r="G541" i="88" s="1"/>
  <c r="F540" i="88"/>
  <c r="G540" i="88" s="1"/>
  <c r="G539" i="88"/>
  <c r="F539" i="88"/>
  <c r="G538" i="88"/>
  <c r="F538" i="88"/>
  <c r="G537" i="88"/>
  <c r="F537" i="88"/>
  <c r="F536" i="88"/>
  <c r="G536" i="88" s="1"/>
  <c r="G535" i="88"/>
  <c r="F535" i="88"/>
  <c r="F534" i="88"/>
  <c r="G534" i="88" s="1"/>
  <c r="G533" i="88"/>
  <c r="F533" i="88"/>
  <c r="F532" i="88"/>
  <c r="G532" i="88" s="1"/>
  <c r="G531" i="88"/>
  <c r="F531" i="88"/>
  <c r="G530" i="88"/>
  <c r="F530" i="88"/>
  <c r="G529" i="88"/>
  <c r="F529" i="88"/>
  <c r="F528" i="88"/>
  <c r="G528" i="88" s="1"/>
  <c r="G527" i="88"/>
  <c r="F527" i="88"/>
  <c r="F526" i="88"/>
  <c r="G526" i="88" s="1"/>
  <c r="G525" i="88"/>
  <c r="F525" i="88"/>
  <c r="F524" i="88"/>
  <c r="G524" i="88" s="1"/>
  <c r="G523" i="88"/>
  <c r="F523" i="88"/>
  <c r="G522" i="88"/>
  <c r="F522" i="88"/>
  <c r="G521" i="88"/>
  <c r="F521" i="88"/>
  <c r="F520" i="88"/>
  <c r="G520" i="88" s="1"/>
  <c r="G519" i="88"/>
  <c r="F519" i="88"/>
  <c r="F518" i="88"/>
  <c r="G518" i="88" s="1"/>
  <c r="F517" i="88"/>
  <c r="G517" i="88" s="1"/>
  <c r="F516" i="88"/>
  <c r="G516" i="88" s="1"/>
  <c r="G515" i="88"/>
  <c r="F515" i="88"/>
  <c r="G514" i="88"/>
  <c r="F514" i="88"/>
  <c r="G513" i="88"/>
  <c r="F513" i="88"/>
  <c r="F512" i="88"/>
  <c r="G512" i="88" s="1"/>
  <c r="G511" i="88"/>
  <c r="F511" i="88"/>
  <c r="F510" i="88"/>
  <c r="G510" i="88" s="1"/>
  <c r="G509" i="88"/>
  <c r="F509" i="88"/>
  <c r="F508" i="88"/>
  <c r="G508" i="88" s="1"/>
  <c r="G507" i="88"/>
  <c r="F507" i="88"/>
  <c r="G506" i="88"/>
  <c r="F506" i="88"/>
  <c r="G505" i="88"/>
  <c r="F505" i="88"/>
  <c r="F504" i="88"/>
  <c r="G504" i="88" s="1"/>
  <c r="G503" i="88"/>
  <c r="F503" i="88"/>
  <c r="F502" i="88"/>
  <c r="G502" i="88" s="1"/>
  <c r="F501" i="88"/>
  <c r="G501" i="88" s="1"/>
  <c r="F500" i="88"/>
  <c r="G500" i="88" s="1"/>
  <c r="G499" i="88"/>
  <c r="F499" i="88"/>
  <c r="G498" i="88"/>
  <c r="F498" i="88"/>
  <c r="G497" i="88"/>
  <c r="F497" i="88"/>
  <c r="F496" i="88"/>
  <c r="G496" i="88" s="1"/>
  <c r="G495" i="88"/>
  <c r="F495" i="88"/>
  <c r="F494" i="88"/>
  <c r="G494" i="88" s="1"/>
  <c r="G493" i="88"/>
  <c r="F493" i="88"/>
  <c r="F492" i="88"/>
  <c r="G492" i="88" s="1"/>
  <c r="G491" i="88"/>
  <c r="F491" i="88"/>
  <c r="F490" i="88"/>
  <c r="G490" i="88" s="1"/>
  <c r="G489" i="88"/>
  <c r="F489" i="88"/>
  <c r="F488" i="88"/>
  <c r="G488" i="88" s="1"/>
  <c r="G487" i="88"/>
  <c r="F487" i="88"/>
  <c r="F486" i="88"/>
  <c r="G486" i="88" s="1"/>
  <c r="G485" i="88"/>
  <c r="F485" i="88"/>
  <c r="F484" i="88"/>
  <c r="G484" i="88" s="1"/>
  <c r="G483" i="88"/>
  <c r="F483" i="88"/>
  <c r="G482" i="88"/>
  <c r="F482" i="88"/>
  <c r="G481" i="88"/>
  <c r="F481" i="88"/>
  <c r="F480" i="88"/>
  <c r="G480" i="88" s="1"/>
  <c r="G479" i="88"/>
  <c r="F479" i="88"/>
  <c r="G478" i="88"/>
  <c r="F478" i="88"/>
  <c r="F477" i="88"/>
  <c r="G477" i="88" s="1"/>
  <c r="F476" i="88"/>
  <c r="G476" i="88" s="1"/>
  <c r="G475" i="88"/>
  <c r="F475" i="88"/>
  <c r="F474" i="88"/>
  <c r="G474" i="88" s="1"/>
  <c r="F473" i="88"/>
  <c r="G473" i="88" s="1"/>
  <c r="F472" i="88"/>
  <c r="G472" i="88" s="1"/>
  <c r="G471" i="88"/>
  <c r="F471" i="88"/>
  <c r="F470" i="88"/>
  <c r="G470" i="88" s="1"/>
  <c r="G469" i="88"/>
  <c r="F469" i="88"/>
  <c r="F468" i="88"/>
  <c r="G468" i="88" s="1"/>
  <c r="G467" i="88"/>
  <c r="F467" i="88"/>
  <c r="G466" i="88"/>
  <c r="F466" i="88"/>
  <c r="G465" i="88"/>
  <c r="F465" i="88"/>
  <c r="F464" i="88"/>
  <c r="G464" i="88" s="1"/>
  <c r="G463" i="88"/>
  <c r="F463" i="88"/>
  <c r="G462" i="88"/>
  <c r="F462" i="88"/>
  <c r="F461" i="88"/>
  <c r="G461" i="88" s="1"/>
  <c r="F460" i="88"/>
  <c r="G460" i="88" s="1"/>
  <c r="G459" i="88"/>
  <c r="F459" i="88"/>
  <c r="F458" i="88"/>
  <c r="G458" i="88" s="1"/>
  <c r="F457" i="88"/>
  <c r="G457" i="88" s="1"/>
  <c r="F456" i="88"/>
  <c r="G456" i="88" s="1"/>
  <c r="G455" i="88"/>
  <c r="F455" i="88"/>
  <c r="F454" i="88"/>
  <c r="G454" i="88" s="1"/>
  <c r="G453" i="88"/>
  <c r="F453" i="88"/>
  <c r="F452" i="88"/>
  <c r="G452" i="88" s="1"/>
  <c r="G451" i="88"/>
  <c r="F451" i="88"/>
  <c r="G450" i="88"/>
  <c r="F450" i="88"/>
  <c r="G449" i="88"/>
  <c r="F449" i="88"/>
  <c r="F448" i="88"/>
  <c r="G448" i="88" s="1"/>
  <c r="G447" i="88"/>
  <c r="F447" i="88"/>
  <c r="G446" i="88"/>
  <c r="F446" i="88"/>
  <c r="F445" i="88"/>
  <c r="G445" i="88" s="1"/>
  <c r="F444" i="88"/>
  <c r="G444" i="88" s="1"/>
  <c r="G443" i="88"/>
  <c r="F443" i="88"/>
  <c r="F442" i="88"/>
  <c r="G442" i="88" s="1"/>
  <c r="F441" i="88"/>
  <c r="G441" i="88" s="1"/>
  <c r="F440" i="88"/>
  <c r="G440" i="88" s="1"/>
  <c r="G439" i="88"/>
  <c r="F439" i="88"/>
  <c r="F438" i="88"/>
  <c r="G438" i="88" s="1"/>
  <c r="G437" i="88"/>
  <c r="F437" i="88"/>
  <c r="F436" i="88"/>
  <c r="G436" i="88" s="1"/>
  <c r="G435" i="88"/>
  <c r="F435" i="88"/>
  <c r="G434" i="88"/>
  <c r="F434" i="88"/>
  <c r="G433" i="88"/>
  <c r="F433" i="88"/>
  <c r="F432" i="88"/>
  <c r="G432" i="88" s="1"/>
  <c r="G431" i="88"/>
  <c r="F431" i="88"/>
  <c r="G430" i="88"/>
  <c r="F430" i="88"/>
  <c r="F429" i="88"/>
  <c r="G429" i="88" s="1"/>
  <c r="F428" i="88"/>
  <c r="G428" i="88" s="1"/>
  <c r="G427" i="88"/>
  <c r="F427" i="88"/>
  <c r="F426" i="88"/>
  <c r="G426" i="88" s="1"/>
  <c r="F425" i="88"/>
  <c r="G425" i="88" s="1"/>
  <c r="F424" i="88"/>
  <c r="G424" i="88" s="1"/>
  <c r="G423" i="88"/>
  <c r="F423" i="88"/>
  <c r="F422" i="88"/>
  <c r="G422" i="88" s="1"/>
  <c r="G421" i="88"/>
  <c r="F421" i="88"/>
  <c r="G420" i="88"/>
  <c r="F420" i="88"/>
  <c r="F419" i="88"/>
  <c r="G419" i="88" s="1"/>
  <c r="F418" i="88"/>
  <c r="G418" i="88" s="1"/>
  <c r="F417" i="88"/>
  <c r="G417" i="88" s="1"/>
  <c r="G416" i="88"/>
  <c r="F416" i="88"/>
  <c r="G415" i="88"/>
  <c r="F415" i="88"/>
  <c r="G414" i="88"/>
  <c r="F414" i="88"/>
  <c r="G413" i="88"/>
  <c r="F413" i="88"/>
  <c r="G412" i="88"/>
  <c r="F412" i="88"/>
  <c r="F411" i="88"/>
  <c r="G411" i="88" s="1"/>
  <c r="F410" i="88"/>
  <c r="G410" i="88" s="1"/>
  <c r="F409" i="88"/>
  <c r="G409" i="88" s="1"/>
  <c r="G408" i="88"/>
  <c r="F408" i="88"/>
  <c r="G407" i="88"/>
  <c r="F407" i="88"/>
  <c r="G406" i="88"/>
  <c r="F406" i="88"/>
  <c r="F405" i="88"/>
  <c r="G405" i="88" s="1"/>
  <c r="G404" i="88"/>
  <c r="F404" i="88"/>
  <c r="F403" i="88"/>
  <c r="G403" i="88" s="1"/>
  <c r="G402" i="88"/>
  <c r="F402" i="88"/>
  <c r="F401" i="88"/>
  <c r="G401" i="88" s="1"/>
  <c r="G400" i="88"/>
  <c r="F400" i="88"/>
  <c r="F399" i="88"/>
  <c r="G399" i="88" s="1"/>
  <c r="G398" i="88"/>
  <c r="F398" i="88"/>
  <c r="F397" i="88"/>
  <c r="G397" i="88" s="1"/>
  <c r="G396" i="88"/>
  <c r="F396" i="88"/>
  <c r="F395" i="88"/>
  <c r="G395" i="88" s="1"/>
  <c r="G394" i="88"/>
  <c r="F394" i="88"/>
  <c r="F393" i="88"/>
  <c r="G393" i="88" s="1"/>
  <c r="G392" i="88"/>
  <c r="F392" i="88"/>
  <c r="F391" i="88"/>
  <c r="G391" i="88" s="1"/>
  <c r="G390" i="88"/>
  <c r="F390" i="88"/>
  <c r="F389" i="88"/>
  <c r="G389" i="88" s="1"/>
  <c r="G388" i="88"/>
  <c r="F388" i="88"/>
  <c r="F387" i="88"/>
  <c r="G387" i="88" s="1"/>
  <c r="G386" i="88"/>
  <c r="F386" i="88"/>
  <c r="F385" i="88"/>
  <c r="G385" i="88" s="1"/>
  <c r="G384" i="88"/>
  <c r="F384" i="88"/>
  <c r="F383" i="88"/>
  <c r="G383" i="88" s="1"/>
  <c r="G382" i="88"/>
  <c r="F382" i="88"/>
  <c r="F381" i="88"/>
  <c r="G381" i="88" s="1"/>
  <c r="G380" i="88"/>
  <c r="F380" i="88"/>
  <c r="F379" i="88"/>
  <c r="G379" i="88" s="1"/>
  <c r="G378" i="88"/>
  <c r="F378" i="88"/>
  <c r="F377" i="88"/>
  <c r="G377" i="88" s="1"/>
  <c r="G376" i="88"/>
  <c r="F376" i="88"/>
  <c r="F375" i="88"/>
  <c r="G375" i="88" s="1"/>
  <c r="G374" i="88"/>
  <c r="F374" i="88"/>
  <c r="F373" i="88"/>
  <c r="G373" i="88" s="1"/>
  <c r="G372" i="88"/>
  <c r="F372" i="88"/>
  <c r="F371" i="88"/>
  <c r="G371" i="88" s="1"/>
  <c r="G370" i="88"/>
  <c r="F370" i="88"/>
  <c r="F369" i="88"/>
  <c r="G369" i="88" s="1"/>
  <c r="G368" i="88"/>
  <c r="F368" i="88"/>
  <c r="F367" i="88"/>
  <c r="G367" i="88" s="1"/>
  <c r="G366" i="88"/>
  <c r="F366" i="88"/>
  <c r="F365" i="88"/>
  <c r="G365" i="88" s="1"/>
  <c r="G364" i="88"/>
  <c r="F364" i="88"/>
  <c r="F363" i="88"/>
  <c r="G363" i="88" s="1"/>
  <c r="G362" i="88"/>
  <c r="F362" i="88"/>
  <c r="F361" i="88"/>
  <c r="G361" i="88" s="1"/>
  <c r="G360" i="88"/>
  <c r="F360" i="88"/>
  <c r="F359" i="88"/>
  <c r="G359" i="88" s="1"/>
  <c r="G358" i="88"/>
  <c r="F358" i="88"/>
  <c r="F357" i="88"/>
  <c r="G357" i="88" s="1"/>
  <c r="G356" i="88"/>
  <c r="F356" i="88"/>
  <c r="F355" i="88"/>
  <c r="G355" i="88" s="1"/>
  <c r="G354" i="88"/>
  <c r="F354" i="88"/>
  <c r="F353" i="88"/>
  <c r="G353" i="88" s="1"/>
  <c r="G352" i="88"/>
  <c r="F352" i="88"/>
  <c r="F351" i="88"/>
  <c r="G351" i="88" s="1"/>
  <c r="G350" i="88"/>
  <c r="F350" i="88"/>
  <c r="F349" i="88"/>
  <c r="G349" i="88" s="1"/>
  <c r="G348" i="88"/>
  <c r="F348" i="88"/>
  <c r="F347" i="88"/>
  <c r="G347" i="88" s="1"/>
  <c r="G346" i="88"/>
  <c r="F346" i="88"/>
  <c r="F345" i="88"/>
  <c r="G345" i="88" s="1"/>
  <c r="G344" i="88"/>
  <c r="F344" i="88"/>
  <c r="F343" i="88"/>
  <c r="G343" i="88" s="1"/>
  <c r="G342" i="88"/>
  <c r="F342" i="88"/>
  <c r="F341" i="88"/>
  <c r="G341" i="88" s="1"/>
  <c r="G340" i="88"/>
  <c r="F340" i="88"/>
  <c r="F339" i="88"/>
  <c r="G339" i="88" s="1"/>
  <c r="G338" i="88"/>
  <c r="F338" i="88"/>
  <c r="F337" i="88"/>
  <c r="G337" i="88" s="1"/>
  <c r="G336" i="88"/>
  <c r="F336" i="88"/>
  <c r="F335" i="88"/>
  <c r="G335" i="88" s="1"/>
  <c r="G334" i="88"/>
  <c r="F334" i="88"/>
  <c r="F333" i="88"/>
  <c r="G333" i="88" s="1"/>
  <c r="G332" i="88"/>
  <c r="F332" i="88"/>
  <c r="F331" i="88"/>
  <c r="G331" i="88" s="1"/>
  <c r="G330" i="88"/>
  <c r="F330" i="88"/>
  <c r="F329" i="88"/>
  <c r="G329" i="88" s="1"/>
  <c r="G328" i="88"/>
  <c r="F328" i="88"/>
  <c r="F327" i="88"/>
  <c r="G327" i="88" s="1"/>
  <c r="G326" i="88"/>
  <c r="F326" i="88"/>
  <c r="F325" i="88"/>
  <c r="G325" i="88" s="1"/>
  <c r="G324" i="88"/>
  <c r="F324" i="88"/>
  <c r="F323" i="88"/>
  <c r="G323" i="88" s="1"/>
  <c r="G322" i="88"/>
  <c r="F322" i="88"/>
  <c r="F321" i="88"/>
  <c r="G321" i="88" s="1"/>
  <c r="G320" i="88"/>
  <c r="F320" i="88"/>
  <c r="F319" i="88"/>
  <c r="G319" i="88" s="1"/>
  <c r="G318" i="88"/>
  <c r="F318" i="88"/>
  <c r="F317" i="88"/>
  <c r="G317" i="88" s="1"/>
  <c r="G316" i="88"/>
  <c r="F316" i="88"/>
  <c r="F315" i="88"/>
  <c r="G315" i="88" s="1"/>
  <c r="G314" i="88"/>
  <c r="F314" i="88"/>
  <c r="F313" i="88"/>
  <c r="G313" i="88" s="1"/>
  <c r="G312" i="88"/>
  <c r="F312" i="88"/>
  <c r="F311" i="88"/>
  <c r="G311" i="88" s="1"/>
  <c r="G310" i="88"/>
  <c r="F310" i="88"/>
  <c r="F309" i="88"/>
  <c r="G309" i="88" s="1"/>
  <c r="G308" i="88"/>
  <c r="F308" i="88"/>
  <c r="F307" i="88"/>
  <c r="G307" i="88" s="1"/>
  <c r="G306" i="88"/>
  <c r="F306" i="88"/>
  <c r="F305" i="88"/>
  <c r="G305" i="88" s="1"/>
  <c r="G304" i="88"/>
  <c r="F304" i="88"/>
  <c r="F303" i="88"/>
  <c r="G303" i="88" s="1"/>
  <c r="G302" i="88"/>
  <c r="F302" i="88"/>
  <c r="F301" i="88"/>
  <c r="G301" i="88" s="1"/>
  <c r="G300" i="88"/>
  <c r="F300" i="88"/>
  <c r="F299" i="88"/>
  <c r="G299" i="88" s="1"/>
  <c r="G298" i="88"/>
  <c r="F298" i="88"/>
  <c r="F297" i="88"/>
  <c r="G297" i="88" s="1"/>
  <c r="G296" i="88"/>
  <c r="F296" i="88"/>
  <c r="F295" i="88"/>
  <c r="G295" i="88" s="1"/>
  <c r="G294" i="88"/>
  <c r="F294" i="88"/>
  <c r="F293" i="88"/>
  <c r="G293" i="88" s="1"/>
  <c r="G292" i="88"/>
  <c r="F292" i="88"/>
  <c r="F291" i="88"/>
  <c r="G291" i="88" s="1"/>
  <c r="G290" i="88"/>
  <c r="F290" i="88"/>
  <c r="F289" i="88"/>
  <c r="G289" i="88" s="1"/>
  <c r="G288" i="88"/>
  <c r="F288" i="88"/>
  <c r="F287" i="88"/>
  <c r="G287" i="88" s="1"/>
  <c r="G286" i="88"/>
  <c r="F286" i="88"/>
  <c r="F285" i="88"/>
  <c r="G285" i="88" s="1"/>
  <c r="G284" i="88"/>
  <c r="F284" i="88"/>
  <c r="F283" i="88"/>
  <c r="G283" i="88" s="1"/>
  <c r="G282" i="88"/>
  <c r="F282" i="88"/>
  <c r="F281" i="88"/>
  <c r="G281" i="88" s="1"/>
  <c r="G280" i="88"/>
  <c r="F280" i="88"/>
  <c r="F279" i="88"/>
  <c r="G279" i="88" s="1"/>
  <c r="G278" i="88"/>
  <c r="F278" i="88"/>
  <c r="F277" i="88"/>
  <c r="G277" i="88" s="1"/>
  <c r="G276" i="88"/>
  <c r="F276" i="88"/>
  <c r="F275" i="88"/>
  <c r="G275" i="88" s="1"/>
  <c r="G274" i="88"/>
  <c r="F274" i="88"/>
  <c r="F273" i="88"/>
  <c r="G273" i="88" s="1"/>
  <c r="G272" i="88"/>
  <c r="F272" i="88"/>
  <c r="F271" i="88"/>
  <c r="G271" i="88" s="1"/>
  <c r="G270" i="88"/>
  <c r="F270" i="88"/>
  <c r="F269" i="88"/>
  <c r="G269" i="88" s="1"/>
  <c r="G268" i="88"/>
  <c r="F268" i="88"/>
  <c r="F267" i="88"/>
  <c r="G267" i="88" s="1"/>
  <c r="G266" i="88"/>
  <c r="F266" i="88"/>
  <c r="F265" i="88"/>
  <c r="G265" i="88" s="1"/>
  <c r="G264" i="88"/>
  <c r="F264" i="88"/>
  <c r="F263" i="88"/>
  <c r="G263" i="88" s="1"/>
  <c r="G262" i="88"/>
  <c r="F262" i="88"/>
  <c r="F261" i="88"/>
  <c r="G261" i="88" s="1"/>
  <c r="G260" i="88"/>
  <c r="F260" i="88"/>
  <c r="F259" i="88"/>
  <c r="G259" i="88" s="1"/>
  <c r="G258" i="88"/>
  <c r="F258" i="88"/>
  <c r="F257" i="88"/>
  <c r="G257" i="88" s="1"/>
  <c r="G256" i="88"/>
  <c r="F256" i="88"/>
  <c r="F255" i="88"/>
  <c r="G255" i="88" s="1"/>
  <c r="G254" i="88"/>
  <c r="F254" i="88"/>
  <c r="F253" i="88"/>
  <c r="G253" i="88" s="1"/>
  <c r="G252" i="88"/>
  <c r="F252" i="88"/>
  <c r="F251" i="88"/>
  <c r="G251" i="88" s="1"/>
  <c r="G250" i="88"/>
  <c r="F250" i="88"/>
  <c r="F249" i="88"/>
  <c r="G249" i="88" s="1"/>
  <c r="G248" i="88"/>
  <c r="F248" i="88"/>
  <c r="F247" i="88"/>
  <c r="G247" i="88" s="1"/>
  <c r="G246" i="88"/>
  <c r="F246" i="88"/>
  <c r="F245" i="88"/>
  <c r="G245" i="88" s="1"/>
  <c r="G244" i="88"/>
  <c r="F244" i="88"/>
  <c r="F243" i="88"/>
  <c r="G243" i="88" s="1"/>
  <c r="F242" i="88"/>
  <c r="G242" i="88" s="1"/>
  <c r="F241" i="88"/>
  <c r="G241" i="88" s="1"/>
  <c r="F240" i="88"/>
  <c r="G240" i="88" s="1"/>
  <c r="F239" i="88"/>
  <c r="G239" i="88" s="1"/>
  <c r="F238" i="88"/>
  <c r="G238" i="88" s="1"/>
  <c r="F237" i="88"/>
  <c r="G237" i="88" s="1"/>
  <c r="G236" i="88"/>
  <c r="F236" i="88"/>
  <c r="F235" i="88"/>
  <c r="G235" i="88" s="1"/>
  <c r="F234" i="88"/>
  <c r="G234" i="88" s="1"/>
  <c r="F233" i="88"/>
  <c r="G233" i="88" s="1"/>
  <c r="G232" i="88"/>
  <c r="F232" i="88"/>
  <c r="F231" i="88"/>
  <c r="G231" i="88" s="1"/>
  <c r="G230" i="88"/>
  <c r="F230" i="88"/>
  <c r="F229" i="88"/>
  <c r="G229" i="88" s="1"/>
  <c r="G228" i="88"/>
  <c r="F228" i="88"/>
  <c r="F227" i="88"/>
  <c r="G227" i="88" s="1"/>
  <c r="F226" i="88"/>
  <c r="G226" i="88" s="1"/>
  <c r="F225" i="88"/>
  <c r="G225" i="88" s="1"/>
  <c r="F224" i="88"/>
  <c r="G224" i="88" s="1"/>
  <c r="F223" i="88"/>
  <c r="G223" i="88" s="1"/>
  <c r="F222" i="88"/>
  <c r="G222" i="88" s="1"/>
  <c r="F221" i="88"/>
  <c r="G221" i="88" s="1"/>
  <c r="G220" i="88"/>
  <c r="F220" i="88"/>
  <c r="F219" i="88"/>
  <c r="G219" i="88" s="1"/>
  <c r="F218" i="88"/>
  <c r="G218" i="88" s="1"/>
  <c r="F217" i="88"/>
  <c r="G217" i="88" s="1"/>
  <c r="G216" i="88"/>
  <c r="F216" i="88"/>
  <c r="F215" i="88"/>
  <c r="G215" i="88" s="1"/>
  <c r="G214" i="88"/>
  <c r="F214" i="88"/>
  <c r="F213" i="88"/>
  <c r="G213" i="88" s="1"/>
  <c r="G212" i="88"/>
  <c r="F212" i="88"/>
  <c r="F211" i="88"/>
  <c r="G211" i="88" s="1"/>
  <c r="F210" i="88"/>
  <c r="G210" i="88" s="1"/>
  <c r="F209" i="88"/>
  <c r="G209" i="88" s="1"/>
  <c r="F208" i="88"/>
  <c r="G208" i="88" s="1"/>
  <c r="F207" i="88"/>
  <c r="G207" i="88" s="1"/>
  <c r="F206" i="88"/>
  <c r="G206" i="88" s="1"/>
  <c r="F205" i="88"/>
  <c r="G205" i="88" s="1"/>
  <c r="G204" i="88"/>
  <c r="F204" i="88"/>
  <c r="F203" i="88"/>
  <c r="G203" i="88" s="1"/>
  <c r="F202" i="88"/>
  <c r="G202" i="88" s="1"/>
  <c r="F201" i="88"/>
  <c r="G201" i="88" s="1"/>
  <c r="G200" i="88"/>
  <c r="F200" i="88"/>
  <c r="F199" i="88"/>
  <c r="G199" i="88" s="1"/>
  <c r="G198" i="88"/>
  <c r="F198" i="88"/>
  <c r="F197" i="88"/>
  <c r="G197" i="88" s="1"/>
  <c r="G196" i="88"/>
  <c r="F196" i="88"/>
  <c r="F195" i="88"/>
  <c r="G195" i="88" s="1"/>
  <c r="F194" i="88"/>
  <c r="G194" i="88" s="1"/>
  <c r="F193" i="88"/>
  <c r="G193" i="88" s="1"/>
  <c r="F192" i="88"/>
  <c r="G192" i="88" s="1"/>
  <c r="F191" i="88"/>
  <c r="G191" i="88" s="1"/>
  <c r="F190" i="88"/>
  <c r="G190" i="88" s="1"/>
  <c r="F189" i="88"/>
  <c r="G189" i="88" s="1"/>
  <c r="G188" i="88"/>
  <c r="F188" i="88"/>
  <c r="F187" i="88"/>
  <c r="G187" i="88" s="1"/>
  <c r="F186" i="88"/>
  <c r="G186" i="88" s="1"/>
  <c r="F185" i="88"/>
  <c r="G185" i="88" s="1"/>
  <c r="G184" i="88"/>
  <c r="F184" i="88"/>
  <c r="F183" i="88"/>
  <c r="G183" i="88" s="1"/>
  <c r="G182" i="88"/>
  <c r="F182" i="88"/>
  <c r="F181" i="88"/>
  <c r="G181" i="88" s="1"/>
  <c r="G180" i="88"/>
  <c r="F180" i="88"/>
  <c r="F179" i="88"/>
  <c r="G179" i="88" s="1"/>
  <c r="F178" i="88"/>
  <c r="G178" i="88" s="1"/>
  <c r="F177" i="88"/>
  <c r="G177" i="88" s="1"/>
  <c r="F176" i="88"/>
  <c r="G176" i="88" s="1"/>
  <c r="F175" i="88"/>
  <c r="G175" i="88" s="1"/>
  <c r="F174" i="88"/>
  <c r="G174" i="88" s="1"/>
  <c r="F173" i="88"/>
  <c r="G173" i="88" s="1"/>
  <c r="G172" i="88"/>
  <c r="F172" i="88"/>
  <c r="F171" i="88"/>
  <c r="G171" i="88" s="1"/>
  <c r="F170" i="88"/>
  <c r="G170" i="88" s="1"/>
  <c r="F169" i="88"/>
  <c r="G169" i="88" s="1"/>
  <c r="G168" i="88"/>
  <c r="F168" i="88"/>
  <c r="F167" i="88"/>
  <c r="G167" i="88" s="1"/>
  <c r="G166" i="88"/>
  <c r="F166" i="88"/>
  <c r="F165" i="88"/>
  <c r="G165" i="88" s="1"/>
  <c r="G164" i="88"/>
  <c r="F164" i="88"/>
  <c r="F163" i="88"/>
  <c r="G163" i="88" s="1"/>
  <c r="F162" i="88"/>
  <c r="G162" i="88" s="1"/>
  <c r="F161" i="88"/>
  <c r="G161" i="88" s="1"/>
  <c r="F160" i="88"/>
  <c r="G160" i="88" s="1"/>
  <c r="F159" i="88"/>
  <c r="G159" i="88" s="1"/>
  <c r="F158" i="88"/>
  <c r="G158" i="88" s="1"/>
  <c r="F157" i="88"/>
  <c r="G157" i="88" s="1"/>
  <c r="G156" i="88"/>
  <c r="F156" i="88"/>
  <c r="F155" i="88"/>
  <c r="G155" i="88" s="1"/>
  <c r="F154" i="88"/>
  <c r="G154" i="88" s="1"/>
  <c r="F153" i="88"/>
  <c r="G153" i="88" s="1"/>
  <c r="G152" i="88"/>
  <c r="F152" i="88"/>
  <c r="F151" i="88"/>
  <c r="G151" i="88" s="1"/>
  <c r="G150" i="88"/>
  <c r="F150" i="88"/>
  <c r="F149" i="88"/>
  <c r="G149" i="88" s="1"/>
  <c r="G148" i="88"/>
  <c r="F148" i="88"/>
  <c r="F147" i="88"/>
  <c r="G147" i="88" s="1"/>
  <c r="F146" i="88"/>
  <c r="G146" i="88" s="1"/>
  <c r="F145" i="88"/>
  <c r="G145" i="88" s="1"/>
  <c r="F144" i="88"/>
  <c r="G144" i="88" s="1"/>
  <c r="F143" i="88"/>
  <c r="G143" i="88" s="1"/>
  <c r="F142" i="88"/>
  <c r="G142" i="88" s="1"/>
  <c r="F141" i="88"/>
  <c r="G141" i="88" s="1"/>
  <c r="G140" i="88"/>
  <c r="F140" i="88"/>
  <c r="F139" i="88"/>
  <c r="G139" i="88" s="1"/>
  <c r="F138" i="88"/>
  <c r="G138" i="88" s="1"/>
  <c r="F137" i="88"/>
  <c r="G137" i="88" s="1"/>
  <c r="G136" i="88"/>
  <c r="F136" i="88"/>
  <c r="F135" i="88"/>
  <c r="G135" i="88" s="1"/>
  <c r="F134" i="88"/>
  <c r="G134" i="88" s="1"/>
  <c r="F133" i="88"/>
  <c r="G133" i="88" s="1"/>
  <c r="G132" i="88"/>
  <c r="F132" i="88"/>
  <c r="F131" i="88"/>
  <c r="G131" i="88" s="1"/>
  <c r="G130" i="88"/>
  <c r="F130" i="88"/>
  <c r="F129" i="88"/>
  <c r="G129" i="88" s="1"/>
  <c r="F128" i="88"/>
  <c r="G128" i="88" s="1"/>
  <c r="F127" i="88"/>
  <c r="G127" i="88" s="1"/>
  <c r="F126" i="88"/>
  <c r="G126" i="88" s="1"/>
  <c r="F125" i="88"/>
  <c r="G125" i="88" s="1"/>
  <c r="F124" i="88"/>
  <c r="G124" i="88" s="1"/>
  <c r="F123" i="88"/>
  <c r="G123" i="88" s="1"/>
  <c r="F122" i="88"/>
  <c r="G122" i="88" s="1"/>
  <c r="F121" i="88"/>
  <c r="G121" i="88" s="1"/>
  <c r="F120" i="88"/>
  <c r="G120" i="88" s="1"/>
  <c r="F119" i="88"/>
  <c r="G119" i="88" s="1"/>
  <c r="D119" i="88"/>
  <c r="F118" i="88"/>
  <c r="G118" i="88" s="1"/>
  <c r="F117" i="88"/>
  <c r="G117" i="88" s="1"/>
  <c r="D117" i="88"/>
  <c r="F116" i="88"/>
  <c r="G116" i="88" s="1"/>
  <c r="F115" i="88"/>
  <c r="G115" i="88" s="1"/>
  <c r="D115" i="88"/>
  <c r="F114" i="88"/>
  <c r="G114" i="88" s="1"/>
  <c r="F113" i="88"/>
  <c r="G113" i="88" s="1"/>
  <c r="D113" i="88"/>
  <c r="F112" i="88"/>
  <c r="G112" i="88" s="1"/>
  <c r="F111" i="88"/>
  <c r="G111" i="88" s="1"/>
  <c r="D111" i="88"/>
  <c r="F110" i="88"/>
  <c r="G110" i="88" s="1"/>
  <c r="F109" i="88"/>
  <c r="G109" i="88" s="1"/>
  <c r="D109" i="88"/>
  <c r="F108" i="88"/>
  <c r="G108" i="88" s="1"/>
  <c r="F107" i="88"/>
  <c r="G107" i="88" s="1"/>
  <c r="D107" i="88"/>
  <c r="F106" i="88"/>
  <c r="G106" i="88" s="1"/>
  <c r="F105" i="88"/>
  <c r="G105" i="88" s="1"/>
  <c r="D105" i="88"/>
  <c r="F104" i="88"/>
  <c r="G104" i="88" s="1"/>
  <c r="F103" i="88"/>
  <c r="G103" i="88" s="1"/>
  <c r="D103" i="88"/>
  <c r="F102" i="88"/>
  <c r="G102" i="88" s="1"/>
  <c r="F101" i="88"/>
  <c r="G101" i="88" s="1"/>
  <c r="D101" i="88"/>
  <c r="F100" i="88"/>
  <c r="G100" i="88" s="1"/>
  <c r="F99" i="88"/>
  <c r="G99" i="88" s="1"/>
  <c r="D99" i="88"/>
  <c r="F98" i="88"/>
  <c r="G98" i="88" s="1"/>
  <c r="F97" i="88"/>
  <c r="G97" i="88" s="1"/>
  <c r="D97" i="88"/>
  <c r="F96" i="88"/>
  <c r="G96" i="88" s="1"/>
  <c r="F95" i="88"/>
  <c r="G95" i="88" s="1"/>
  <c r="D95" i="88"/>
  <c r="F94" i="88"/>
  <c r="G94" i="88" s="1"/>
  <c r="F93" i="88"/>
  <c r="G93" i="88" s="1"/>
  <c r="D93" i="88"/>
  <c r="F92" i="88"/>
  <c r="G92" i="88" s="1"/>
  <c r="F91" i="88"/>
  <c r="G91" i="88" s="1"/>
  <c r="D91" i="88"/>
  <c r="E120" i="88" s="1"/>
  <c r="F90" i="88"/>
  <c r="G90" i="88" s="1"/>
  <c r="E90" i="88"/>
  <c r="D120" i="88" s="1"/>
  <c r="G89" i="88"/>
  <c r="F89" i="88"/>
  <c r="E89" i="88"/>
  <c r="F88" i="88"/>
  <c r="G88" i="88" s="1"/>
  <c r="E88" i="88"/>
  <c r="F87" i="88"/>
  <c r="G87" i="88" s="1"/>
  <c r="E87" i="88"/>
  <c r="F86" i="88"/>
  <c r="G86" i="88" s="1"/>
  <c r="E86" i="88"/>
  <c r="G85" i="88"/>
  <c r="F85" i="88"/>
  <c r="E85" i="88"/>
  <c r="G84" i="88"/>
  <c r="F84" i="88"/>
  <c r="E84" i="88"/>
  <c r="G83" i="88"/>
  <c r="F83" i="88"/>
  <c r="E83" i="88"/>
  <c r="F82" i="88"/>
  <c r="G82" i="88" s="1"/>
  <c r="E82" i="88"/>
  <c r="G81" i="88"/>
  <c r="F81" i="88"/>
  <c r="E81" i="88"/>
  <c r="F80" i="88"/>
  <c r="G80" i="88" s="1"/>
  <c r="E80" i="88"/>
  <c r="F79" i="88"/>
  <c r="G79" i="88" s="1"/>
  <c r="E79" i="88"/>
  <c r="F78" i="88"/>
  <c r="G78" i="88" s="1"/>
  <c r="E78" i="88"/>
  <c r="G77" i="88"/>
  <c r="F77" i="88"/>
  <c r="E77" i="88"/>
  <c r="G76" i="88"/>
  <c r="F76" i="88"/>
  <c r="E76" i="88"/>
  <c r="G75" i="88"/>
  <c r="F75" i="88"/>
  <c r="E75" i="88"/>
  <c r="F74" i="88"/>
  <c r="G74" i="88" s="1"/>
  <c r="E74" i="88"/>
  <c r="G73" i="88"/>
  <c r="F73" i="88"/>
  <c r="E73" i="88"/>
  <c r="F72" i="88"/>
  <c r="G72" i="88" s="1"/>
  <c r="E72" i="88"/>
  <c r="F71" i="88"/>
  <c r="G71" i="88" s="1"/>
  <c r="E71" i="88"/>
  <c r="F70" i="88"/>
  <c r="G70" i="88" s="1"/>
  <c r="E70" i="88"/>
  <c r="G69" i="88"/>
  <c r="F69" i="88"/>
  <c r="E69" i="88"/>
  <c r="G68" i="88"/>
  <c r="F68" i="88"/>
  <c r="E68" i="88"/>
  <c r="G67" i="88"/>
  <c r="F67" i="88"/>
  <c r="E67" i="88"/>
  <c r="F66" i="88"/>
  <c r="G66" i="88" s="1"/>
  <c r="E66" i="88"/>
  <c r="G65" i="88"/>
  <c r="F65" i="88"/>
  <c r="E65" i="88"/>
  <c r="F64" i="88"/>
  <c r="G64" i="88" s="1"/>
  <c r="E64" i="88"/>
  <c r="F63" i="88"/>
  <c r="G63" i="88" s="1"/>
  <c r="E63" i="88"/>
  <c r="F62" i="88"/>
  <c r="G62" i="88" s="1"/>
  <c r="E62" i="88"/>
  <c r="G61" i="88"/>
  <c r="F61" i="88"/>
  <c r="E61" i="88"/>
  <c r="G60" i="88"/>
  <c r="F60" i="88"/>
  <c r="E60" i="88"/>
  <c r="F363" i="86"/>
  <c r="F302" i="86"/>
  <c r="F273" i="86"/>
  <c r="F272" i="86"/>
  <c r="F243" i="86"/>
  <c r="F212" i="86"/>
  <c r="F182" i="86"/>
  <c r="F60" i="84"/>
  <c r="E60" i="84"/>
  <c r="D335" i="84"/>
  <c r="E335" i="84"/>
  <c r="F335" i="84"/>
  <c r="D336" i="84"/>
  <c r="E336" i="84"/>
  <c r="F336" i="84"/>
  <c r="D337" i="84"/>
  <c r="E337" i="84"/>
  <c r="F337" i="84"/>
  <c r="D338" i="84"/>
  <c r="E338" i="84"/>
  <c r="F338" i="84"/>
  <c r="D339" i="84"/>
  <c r="E339" i="84"/>
  <c r="F339" i="84"/>
  <c r="D340" i="84"/>
  <c r="E340" i="84"/>
  <c r="F340" i="84"/>
  <c r="D341" i="84"/>
  <c r="E341" i="84"/>
  <c r="F341" i="84"/>
  <c r="D342" i="84"/>
  <c r="E342" i="84"/>
  <c r="F342" i="84"/>
  <c r="D343" i="84"/>
  <c r="E343" i="84"/>
  <c r="F343" i="84"/>
  <c r="D344" i="84"/>
  <c r="E344" i="84"/>
  <c r="F344" i="84"/>
  <c r="D345" i="84"/>
  <c r="E345" i="84"/>
  <c r="F345" i="84"/>
  <c r="D346" i="84"/>
  <c r="E346" i="84"/>
  <c r="F346" i="84"/>
  <c r="D347" i="84"/>
  <c r="E347" i="84"/>
  <c r="F347" i="84"/>
  <c r="D348" i="84"/>
  <c r="E348" i="84"/>
  <c r="F348" i="84"/>
  <c r="D349" i="84"/>
  <c r="E349" i="84"/>
  <c r="F349" i="84"/>
  <c r="D350" i="84"/>
  <c r="E350" i="84"/>
  <c r="F350" i="84"/>
  <c r="D351" i="84"/>
  <c r="E351" i="84"/>
  <c r="F351" i="84"/>
  <c r="D352" i="84"/>
  <c r="E352" i="84"/>
  <c r="F352" i="84"/>
  <c r="D353" i="84"/>
  <c r="E353" i="84"/>
  <c r="F353" i="84"/>
  <c r="D354" i="84"/>
  <c r="E354" i="84"/>
  <c r="F354" i="84"/>
  <c r="D355" i="84"/>
  <c r="E355" i="84"/>
  <c r="F355" i="84"/>
  <c r="D356" i="84"/>
  <c r="E356" i="84"/>
  <c r="F356" i="84"/>
  <c r="D357" i="84"/>
  <c r="E357" i="84"/>
  <c r="F357" i="84"/>
  <c r="D358" i="84"/>
  <c r="E358" i="84"/>
  <c r="F358" i="84"/>
  <c r="D359" i="84"/>
  <c r="E359" i="84"/>
  <c r="F359" i="84"/>
  <c r="D360" i="84"/>
  <c r="E360" i="84"/>
  <c r="F360" i="84"/>
  <c r="D361" i="84"/>
  <c r="E361" i="84"/>
  <c r="F361" i="84"/>
  <c r="D362" i="84"/>
  <c r="E362" i="84"/>
  <c r="F362" i="84"/>
  <c r="D363" i="84"/>
  <c r="E363" i="84"/>
  <c r="F363" i="84"/>
  <c r="D364" i="84"/>
  <c r="E364" i="84"/>
  <c r="F364" i="84"/>
  <c r="F334" i="84"/>
  <c r="E334" i="84"/>
  <c r="D334" i="84"/>
  <c r="D305" i="84"/>
  <c r="E305" i="84"/>
  <c r="F305" i="84"/>
  <c r="D306" i="84"/>
  <c r="E306" i="84"/>
  <c r="F306" i="84"/>
  <c r="D307" i="84"/>
  <c r="E307" i="84"/>
  <c r="F307" i="84"/>
  <c r="D308" i="84"/>
  <c r="E308" i="84"/>
  <c r="F308" i="84"/>
  <c r="D309" i="84"/>
  <c r="E309" i="84"/>
  <c r="F309" i="84"/>
  <c r="D310" i="84"/>
  <c r="E310" i="84"/>
  <c r="F310" i="84"/>
  <c r="D311" i="84"/>
  <c r="E311" i="84"/>
  <c r="F311" i="84"/>
  <c r="D312" i="84"/>
  <c r="E312" i="84"/>
  <c r="F312" i="84"/>
  <c r="D313" i="84"/>
  <c r="E313" i="84"/>
  <c r="F313" i="84"/>
  <c r="D314" i="84"/>
  <c r="E314" i="84"/>
  <c r="F314" i="84"/>
  <c r="D315" i="84"/>
  <c r="E315" i="84"/>
  <c r="F315" i="84"/>
  <c r="D316" i="84"/>
  <c r="E316" i="84"/>
  <c r="F316" i="84"/>
  <c r="D317" i="84"/>
  <c r="E317" i="84"/>
  <c r="F317" i="84"/>
  <c r="D318" i="84"/>
  <c r="E318" i="84"/>
  <c r="F318" i="84"/>
  <c r="D319" i="84"/>
  <c r="E319" i="84"/>
  <c r="F319" i="84"/>
  <c r="D320" i="84"/>
  <c r="E320" i="84"/>
  <c r="F320" i="84"/>
  <c r="D321" i="84"/>
  <c r="E321" i="84"/>
  <c r="F321" i="84"/>
  <c r="D322" i="84"/>
  <c r="E322" i="84"/>
  <c r="F322" i="84"/>
  <c r="D323" i="84"/>
  <c r="E323" i="84"/>
  <c r="F323" i="84"/>
  <c r="D324" i="84"/>
  <c r="E324" i="84"/>
  <c r="F324" i="84"/>
  <c r="D325" i="84"/>
  <c r="E325" i="84"/>
  <c r="F325" i="84"/>
  <c r="D326" i="84"/>
  <c r="E326" i="84"/>
  <c r="F326" i="84"/>
  <c r="D327" i="84"/>
  <c r="E327" i="84"/>
  <c r="F327" i="84"/>
  <c r="D328" i="84"/>
  <c r="E328" i="84"/>
  <c r="F328" i="84"/>
  <c r="D329" i="84"/>
  <c r="E329" i="84"/>
  <c r="F329" i="84"/>
  <c r="D330" i="84"/>
  <c r="E330" i="84"/>
  <c r="F330" i="84"/>
  <c r="D331" i="84"/>
  <c r="E331" i="84"/>
  <c r="F331" i="84"/>
  <c r="D332" i="84"/>
  <c r="E332" i="84"/>
  <c r="F332" i="84"/>
  <c r="D333" i="84"/>
  <c r="E333" i="84"/>
  <c r="F333" i="84"/>
  <c r="F304" i="84"/>
  <c r="E304" i="84"/>
  <c r="D304" i="84"/>
  <c r="D274" i="84"/>
  <c r="E274" i="84"/>
  <c r="F274" i="84"/>
  <c r="D275" i="84"/>
  <c r="E275" i="84"/>
  <c r="F275" i="84"/>
  <c r="D276" i="84"/>
  <c r="E276" i="84"/>
  <c r="F276" i="84"/>
  <c r="D277" i="84"/>
  <c r="E277" i="84"/>
  <c r="F277" i="84"/>
  <c r="D278" i="84"/>
  <c r="E278" i="84"/>
  <c r="F278" i="84"/>
  <c r="D279" i="84"/>
  <c r="E279" i="84"/>
  <c r="F279" i="84"/>
  <c r="D280" i="84"/>
  <c r="E280" i="84"/>
  <c r="F280" i="84"/>
  <c r="D281" i="84"/>
  <c r="E281" i="84"/>
  <c r="F281" i="84"/>
  <c r="D282" i="84"/>
  <c r="E282" i="84"/>
  <c r="F282" i="84"/>
  <c r="D283" i="84"/>
  <c r="E283" i="84"/>
  <c r="F283" i="84"/>
  <c r="D284" i="84"/>
  <c r="E284" i="84"/>
  <c r="F284" i="84"/>
  <c r="D285" i="84"/>
  <c r="E285" i="84"/>
  <c r="F285" i="84"/>
  <c r="D286" i="84"/>
  <c r="E286" i="84"/>
  <c r="F286" i="84"/>
  <c r="D287" i="84"/>
  <c r="E287" i="84"/>
  <c r="F287" i="84"/>
  <c r="D288" i="84"/>
  <c r="E288" i="84"/>
  <c r="F288" i="84"/>
  <c r="D289" i="84"/>
  <c r="E289" i="84"/>
  <c r="F289" i="84"/>
  <c r="D290" i="84"/>
  <c r="E290" i="84"/>
  <c r="F290" i="84"/>
  <c r="D291" i="84"/>
  <c r="E291" i="84"/>
  <c r="F291" i="84"/>
  <c r="D292" i="84"/>
  <c r="E292" i="84"/>
  <c r="F292" i="84"/>
  <c r="D293" i="84"/>
  <c r="E293" i="84"/>
  <c r="F293" i="84"/>
  <c r="D294" i="84"/>
  <c r="E294" i="84"/>
  <c r="F294" i="84"/>
  <c r="D295" i="84"/>
  <c r="E295" i="84"/>
  <c r="F295" i="84"/>
  <c r="D296" i="84"/>
  <c r="E296" i="84"/>
  <c r="F296" i="84"/>
  <c r="D297" i="84"/>
  <c r="E297" i="84"/>
  <c r="F297" i="84"/>
  <c r="D298" i="84"/>
  <c r="E298" i="84"/>
  <c r="F298" i="84"/>
  <c r="D299" i="84"/>
  <c r="E299" i="84"/>
  <c r="F299" i="84"/>
  <c r="D300" i="84"/>
  <c r="E300" i="84"/>
  <c r="F300" i="84"/>
  <c r="D301" i="84"/>
  <c r="E301" i="84"/>
  <c r="F301" i="84"/>
  <c r="D302" i="84"/>
  <c r="E302" i="84"/>
  <c r="F302" i="84"/>
  <c r="D303" i="84"/>
  <c r="E303" i="84"/>
  <c r="F303" i="84"/>
  <c r="F273" i="84"/>
  <c r="E273" i="84"/>
  <c r="D273" i="84"/>
  <c r="D246" i="84"/>
  <c r="E246" i="84"/>
  <c r="F246" i="84"/>
  <c r="D247" i="84"/>
  <c r="E247" i="84"/>
  <c r="F247" i="84"/>
  <c r="D248" i="84"/>
  <c r="E248" i="84"/>
  <c r="F248" i="84"/>
  <c r="D249" i="84"/>
  <c r="E249" i="84"/>
  <c r="F249" i="84"/>
  <c r="D250" i="84"/>
  <c r="E250" i="84"/>
  <c r="F250" i="84"/>
  <c r="D251" i="84"/>
  <c r="E251" i="84"/>
  <c r="F251" i="84"/>
  <c r="D252" i="84"/>
  <c r="E252" i="84"/>
  <c r="F252" i="84"/>
  <c r="D253" i="84"/>
  <c r="E253" i="84"/>
  <c r="F253" i="84"/>
  <c r="D254" i="84"/>
  <c r="E254" i="84"/>
  <c r="F254" i="84"/>
  <c r="D255" i="84"/>
  <c r="E255" i="84"/>
  <c r="F255" i="84"/>
  <c r="D256" i="84"/>
  <c r="E256" i="84"/>
  <c r="F256" i="84"/>
  <c r="D257" i="84"/>
  <c r="E257" i="84"/>
  <c r="F257" i="84"/>
  <c r="D258" i="84"/>
  <c r="E258" i="84"/>
  <c r="F258" i="84"/>
  <c r="D259" i="84"/>
  <c r="E259" i="84"/>
  <c r="F259" i="84"/>
  <c r="D260" i="84"/>
  <c r="E260" i="84"/>
  <c r="F260" i="84"/>
  <c r="D261" i="84"/>
  <c r="E261" i="84"/>
  <c r="F261" i="84"/>
  <c r="D262" i="84"/>
  <c r="E262" i="84"/>
  <c r="F262" i="84"/>
  <c r="D263" i="84"/>
  <c r="E263" i="84"/>
  <c r="F263" i="84"/>
  <c r="D264" i="84"/>
  <c r="E264" i="84"/>
  <c r="F264" i="84"/>
  <c r="D265" i="84"/>
  <c r="E265" i="84"/>
  <c r="F265" i="84"/>
  <c r="D266" i="84"/>
  <c r="E266" i="84"/>
  <c r="F266" i="84"/>
  <c r="D267" i="84"/>
  <c r="E267" i="84"/>
  <c r="F267" i="84"/>
  <c r="D268" i="84"/>
  <c r="E268" i="84"/>
  <c r="F268" i="84"/>
  <c r="D269" i="84"/>
  <c r="E269" i="84"/>
  <c r="F269" i="84"/>
  <c r="D270" i="84"/>
  <c r="E270" i="84"/>
  <c r="F270" i="84"/>
  <c r="D271" i="84"/>
  <c r="E271" i="84"/>
  <c r="F271" i="84"/>
  <c r="D272" i="84"/>
  <c r="E272" i="84"/>
  <c r="F272" i="84"/>
  <c r="F245" i="84"/>
  <c r="E245" i="84"/>
  <c r="D245" i="84"/>
  <c r="D215" i="84"/>
  <c r="E215" i="84"/>
  <c r="F215" i="84"/>
  <c r="D216" i="84"/>
  <c r="E216" i="84"/>
  <c r="F216" i="84"/>
  <c r="D217" i="84"/>
  <c r="E217" i="84"/>
  <c r="F217" i="84"/>
  <c r="D218" i="84"/>
  <c r="E218" i="84"/>
  <c r="F218" i="84"/>
  <c r="D219" i="84"/>
  <c r="E219" i="84"/>
  <c r="F219" i="84"/>
  <c r="D220" i="84"/>
  <c r="E220" i="84"/>
  <c r="F220" i="84"/>
  <c r="D221" i="84"/>
  <c r="E221" i="84"/>
  <c r="F221" i="84"/>
  <c r="D222" i="84"/>
  <c r="E222" i="84"/>
  <c r="F222" i="84"/>
  <c r="D223" i="84"/>
  <c r="E223" i="84"/>
  <c r="F223" i="84"/>
  <c r="D224" i="84"/>
  <c r="E224" i="84"/>
  <c r="F224" i="84"/>
  <c r="D225" i="84"/>
  <c r="E225" i="84"/>
  <c r="F225" i="84"/>
  <c r="D226" i="84"/>
  <c r="E226" i="84"/>
  <c r="F226" i="84"/>
  <c r="D227" i="84"/>
  <c r="E227" i="84"/>
  <c r="F227" i="84"/>
  <c r="D228" i="84"/>
  <c r="E228" i="84"/>
  <c r="F228" i="84"/>
  <c r="D229" i="84"/>
  <c r="E229" i="84"/>
  <c r="F229" i="84"/>
  <c r="D230" i="84"/>
  <c r="E230" i="84"/>
  <c r="F230" i="84"/>
  <c r="D231" i="84"/>
  <c r="E231" i="84"/>
  <c r="F231" i="84"/>
  <c r="D232" i="84"/>
  <c r="E232" i="84"/>
  <c r="F232" i="84"/>
  <c r="D233" i="84"/>
  <c r="E233" i="84"/>
  <c r="F233" i="84"/>
  <c r="D234" i="84"/>
  <c r="E234" i="84"/>
  <c r="F234" i="84"/>
  <c r="D235" i="84"/>
  <c r="E235" i="84"/>
  <c r="F235" i="84"/>
  <c r="D236" i="84"/>
  <c r="E236" i="84"/>
  <c r="F236" i="84"/>
  <c r="D237" i="84"/>
  <c r="E237" i="84"/>
  <c r="F237" i="84"/>
  <c r="D238" i="84"/>
  <c r="E238" i="84"/>
  <c r="F238" i="84"/>
  <c r="D239" i="84"/>
  <c r="E239" i="84"/>
  <c r="F239" i="84"/>
  <c r="D240" i="84"/>
  <c r="E240" i="84"/>
  <c r="F240" i="84"/>
  <c r="D241" i="84"/>
  <c r="E241" i="84"/>
  <c r="F241" i="84"/>
  <c r="D242" i="84"/>
  <c r="E242" i="84"/>
  <c r="F242" i="84"/>
  <c r="D243" i="84"/>
  <c r="E243" i="84"/>
  <c r="F243" i="84"/>
  <c r="D244" i="84"/>
  <c r="E244" i="84"/>
  <c r="F244" i="84"/>
  <c r="F214" i="84"/>
  <c r="E214" i="84"/>
  <c r="D214" i="84"/>
  <c r="D184" i="84"/>
  <c r="E184" i="84"/>
  <c r="F184" i="84"/>
  <c r="D185" i="84"/>
  <c r="E185" i="84"/>
  <c r="F185" i="84"/>
  <c r="D186" i="84"/>
  <c r="E186" i="84"/>
  <c r="F186" i="84"/>
  <c r="D187" i="84"/>
  <c r="E187" i="84"/>
  <c r="F187" i="84"/>
  <c r="D188" i="84"/>
  <c r="E188" i="84"/>
  <c r="F188" i="84"/>
  <c r="D189" i="84"/>
  <c r="E189" i="84"/>
  <c r="F189" i="84"/>
  <c r="D190" i="84"/>
  <c r="E190" i="84"/>
  <c r="F190" i="84"/>
  <c r="D191" i="84"/>
  <c r="E191" i="84"/>
  <c r="F191" i="84"/>
  <c r="D192" i="84"/>
  <c r="E192" i="84"/>
  <c r="F192" i="84"/>
  <c r="D193" i="84"/>
  <c r="E193" i="84"/>
  <c r="F193" i="84"/>
  <c r="D194" i="84"/>
  <c r="E194" i="84"/>
  <c r="F194" i="84"/>
  <c r="D195" i="84"/>
  <c r="E195" i="84"/>
  <c r="F195" i="84"/>
  <c r="D196" i="84"/>
  <c r="E196" i="84"/>
  <c r="F196" i="84"/>
  <c r="D197" i="84"/>
  <c r="E197" i="84"/>
  <c r="F197" i="84"/>
  <c r="D198" i="84"/>
  <c r="E198" i="84"/>
  <c r="F198" i="84"/>
  <c r="D199" i="84"/>
  <c r="E199" i="84"/>
  <c r="F199" i="84"/>
  <c r="D200" i="84"/>
  <c r="E200" i="84"/>
  <c r="F200" i="84"/>
  <c r="D201" i="84"/>
  <c r="E201" i="84"/>
  <c r="F201" i="84"/>
  <c r="D202" i="84"/>
  <c r="E202" i="84"/>
  <c r="F202" i="84"/>
  <c r="D203" i="84"/>
  <c r="E203" i="84"/>
  <c r="F203" i="84"/>
  <c r="D204" i="84"/>
  <c r="E204" i="84"/>
  <c r="F204" i="84"/>
  <c r="D205" i="84"/>
  <c r="E205" i="84"/>
  <c r="F205" i="84"/>
  <c r="D206" i="84"/>
  <c r="E206" i="84"/>
  <c r="F206" i="84"/>
  <c r="D207" i="84"/>
  <c r="E207" i="84"/>
  <c r="F207" i="84"/>
  <c r="D208" i="84"/>
  <c r="E208" i="84"/>
  <c r="F208" i="84"/>
  <c r="D209" i="84"/>
  <c r="E209" i="84"/>
  <c r="F209" i="84"/>
  <c r="D210" i="84"/>
  <c r="E210" i="84"/>
  <c r="F210" i="84"/>
  <c r="D211" i="84"/>
  <c r="E211" i="84"/>
  <c r="F211" i="84"/>
  <c r="D212" i="84"/>
  <c r="E212" i="84"/>
  <c r="F212" i="84"/>
  <c r="D213" i="84"/>
  <c r="E213" i="84"/>
  <c r="F213" i="84"/>
  <c r="D183" i="84"/>
  <c r="D154" i="84"/>
  <c r="D155" i="84"/>
  <c r="D156" i="84"/>
  <c r="D157" i="84"/>
  <c r="D158" i="84"/>
  <c r="D159" i="84"/>
  <c r="D160" i="84"/>
  <c r="D161" i="84"/>
  <c r="D162" i="84"/>
  <c r="D163" i="84"/>
  <c r="D164" i="84"/>
  <c r="D165" i="84"/>
  <c r="D166" i="84"/>
  <c r="D167" i="84"/>
  <c r="D168" i="84"/>
  <c r="D169" i="84"/>
  <c r="D170" i="84"/>
  <c r="D171" i="84"/>
  <c r="D172" i="84"/>
  <c r="D173" i="84"/>
  <c r="D174" i="84"/>
  <c r="D175" i="84"/>
  <c r="D176" i="84"/>
  <c r="D177" i="84"/>
  <c r="D178" i="84"/>
  <c r="D179" i="84"/>
  <c r="D180" i="84"/>
  <c r="D181" i="84"/>
  <c r="D182" i="84"/>
  <c r="E183" i="84"/>
  <c r="F183" i="84"/>
  <c r="E155" i="84"/>
  <c r="E156" i="84"/>
  <c r="E157" i="84"/>
  <c r="E158" i="84"/>
  <c r="E159" i="84"/>
  <c r="E160" i="84"/>
  <c r="E161" i="84"/>
  <c r="E162" i="84"/>
  <c r="E163" i="84"/>
  <c r="E164" i="84"/>
  <c r="E165" i="84"/>
  <c r="E166" i="84"/>
  <c r="E167" i="84"/>
  <c r="E168" i="84"/>
  <c r="E169" i="84"/>
  <c r="E170" i="84"/>
  <c r="E171" i="84"/>
  <c r="E172" i="84"/>
  <c r="E173" i="84"/>
  <c r="E174" i="84"/>
  <c r="E175" i="84"/>
  <c r="E176" i="84"/>
  <c r="E177" i="84"/>
  <c r="E178" i="84"/>
  <c r="E179" i="84"/>
  <c r="E180" i="84"/>
  <c r="E181" i="84"/>
  <c r="E182" i="84"/>
  <c r="E154" i="84"/>
  <c r="E153" i="84"/>
  <c r="D153" i="84"/>
  <c r="F154" i="84"/>
  <c r="F155" i="84"/>
  <c r="F156" i="84"/>
  <c r="F157" i="84"/>
  <c r="F158" i="84"/>
  <c r="F159" i="84"/>
  <c r="F160" i="84"/>
  <c r="F161" i="84"/>
  <c r="F162" i="84"/>
  <c r="F163" i="84"/>
  <c r="F164" i="84"/>
  <c r="F165" i="84"/>
  <c r="F166" i="84"/>
  <c r="F167" i="84"/>
  <c r="F168" i="84"/>
  <c r="F169" i="84"/>
  <c r="F170" i="84"/>
  <c r="F171" i="84"/>
  <c r="F172" i="84"/>
  <c r="F173" i="84"/>
  <c r="F174" i="84"/>
  <c r="F175" i="84"/>
  <c r="F176" i="84"/>
  <c r="F177" i="84"/>
  <c r="F178" i="84"/>
  <c r="F179" i="84"/>
  <c r="F180" i="84"/>
  <c r="F181" i="84"/>
  <c r="F182" i="84"/>
  <c r="F153" i="84"/>
  <c r="F123" i="84"/>
  <c r="F124" i="84"/>
  <c r="F125" i="84"/>
  <c r="F126" i="84"/>
  <c r="F127" i="84"/>
  <c r="F128" i="84"/>
  <c r="F129" i="84"/>
  <c r="F130" i="84"/>
  <c r="F131" i="84"/>
  <c r="F132" i="84"/>
  <c r="F133" i="84"/>
  <c r="F134" i="84"/>
  <c r="F135" i="84"/>
  <c r="F136" i="84"/>
  <c r="F137" i="84"/>
  <c r="F138" i="84"/>
  <c r="F139" i="84"/>
  <c r="F140" i="84"/>
  <c r="F141" i="84"/>
  <c r="F142" i="84"/>
  <c r="F143" i="84"/>
  <c r="F144" i="84"/>
  <c r="F145" i="84"/>
  <c r="F146" i="84"/>
  <c r="F147" i="84"/>
  <c r="F148" i="84"/>
  <c r="F149" i="84"/>
  <c r="F150" i="84"/>
  <c r="F151" i="84"/>
  <c r="F152" i="84"/>
  <c r="D123" i="84"/>
  <c r="E123" i="84"/>
  <c r="D124" i="84"/>
  <c r="E124" i="84"/>
  <c r="D125" i="84"/>
  <c r="E125" i="84"/>
  <c r="D126" i="84"/>
  <c r="E126" i="84"/>
  <c r="D127" i="84"/>
  <c r="E127" i="84"/>
  <c r="D128" i="84"/>
  <c r="E128" i="84"/>
  <c r="D129" i="84"/>
  <c r="E129" i="84"/>
  <c r="D130" i="84"/>
  <c r="E130" i="84"/>
  <c r="D131" i="84"/>
  <c r="E131" i="84"/>
  <c r="D132" i="84"/>
  <c r="E132" i="84"/>
  <c r="D133" i="84"/>
  <c r="E133" i="84"/>
  <c r="D134" i="84"/>
  <c r="E134" i="84"/>
  <c r="D135" i="84"/>
  <c r="E135" i="84"/>
  <c r="D136" i="84"/>
  <c r="E136" i="84"/>
  <c r="D137" i="84"/>
  <c r="E137" i="84"/>
  <c r="D138" i="84"/>
  <c r="E138" i="84"/>
  <c r="D139" i="84"/>
  <c r="E139" i="84"/>
  <c r="D140" i="84"/>
  <c r="E140" i="84"/>
  <c r="D141" i="84"/>
  <c r="E141" i="84"/>
  <c r="D142" i="84"/>
  <c r="E142" i="84"/>
  <c r="D143" i="84"/>
  <c r="E143" i="84"/>
  <c r="D144" i="84"/>
  <c r="E144" i="84"/>
  <c r="D145" i="84"/>
  <c r="E145" i="84"/>
  <c r="D146" i="84"/>
  <c r="E146" i="84"/>
  <c r="D147" i="84"/>
  <c r="E147" i="84"/>
  <c r="D148" i="84"/>
  <c r="E148" i="84"/>
  <c r="D149" i="84"/>
  <c r="E149" i="84"/>
  <c r="D150" i="84"/>
  <c r="E150" i="84"/>
  <c r="D151" i="84"/>
  <c r="E151" i="84"/>
  <c r="D152" i="84"/>
  <c r="E152" i="84"/>
  <c r="D122" i="84"/>
  <c r="E122" i="84" s="1"/>
  <c r="F122" i="84"/>
  <c r="F99" i="84"/>
  <c r="F100" i="84"/>
  <c r="F101" i="84"/>
  <c r="F102" i="84"/>
  <c r="F103" i="84"/>
  <c r="F104" i="84"/>
  <c r="F105" i="84"/>
  <c r="F106" i="84"/>
  <c r="F107" i="84"/>
  <c r="F108" i="84"/>
  <c r="F109" i="84"/>
  <c r="F110" i="84"/>
  <c r="F111" i="84"/>
  <c r="F112" i="84"/>
  <c r="F113" i="84"/>
  <c r="F114" i="84"/>
  <c r="F115" i="84"/>
  <c r="F116" i="84"/>
  <c r="F117" i="84"/>
  <c r="F118" i="84"/>
  <c r="F119" i="84"/>
  <c r="F120" i="84"/>
  <c r="F121" i="84"/>
  <c r="F93" i="84"/>
  <c r="F94" i="84"/>
  <c r="F95" i="84"/>
  <c r="F96" i="84"/>
  <c r="F97" i="84"/>
  <c r="F98" i="84"/>
  <c r="F92" i="84"/>
  <c r="B60" i="84"/>
  <c r="G97" i="84" s="1"/>
  <c r="E93" i="84"/>
  <c r="E94" i="84"/>
  <c r="E95" i="84"/>
  <c r="E96" i="84"/>
  <c r="E97" i="84"/>
  <c r="E98" i="84"/>
  <c r="E99" i="84"/>
  <c r="E100" i="84"/>
  <c r="E101" i="84"/>
  <c r="E102" i="84"/>
  <c r="E103" i="84"/>
  <c r="E104" i="84"/>
  <c r="E105" i="84"/>
  <c r="E106" i="84"/>
  <c r="E107" i="84"/>
  <c r="E108" i="84"/>
  <c r="E109" i="84"/>
  <c r="E110" i="84"/>
  <c r="E111" i="84"/>
  <c r="E112" i="84"/>
  <c r="E113" i="84"/>
  <c r="E114" i="84"/>
  <c r="E115" i="84"/>
  <c r="E116" i="84"/>
  <c r="E117" i="84"/>
  <c r="E118" i="84"/>
  <c r="E119" i="84"/>
  <c r="E120" i="84"/>
  <c r="E121" i="84"/>
  <c r="D93" i="84"/>
  <c r="D94" i="84"/>
  <c r="D95" i="84"/>
  <c r="D96" i="84"/>
  <c r="D97" i="84"/>
  <c r="D98" i="84"/>
  <c r="D99" i="84"/>
  <c r="D100" i="84"/>
  <c r="D101" i="84"/>
  <c r="D102" i="84"/>
  <c r="D103" i="84"/>
  <c r="D104" i="84"/>
  <c r="D105" i="84"/>
  <c r="D106" i="84"/>
  <c r="D107" i="84"/>
  <c r="D108" i="84"/>
  <c r="D109" i="84"/>
  <c r="D110" i="84"/>
  <c r="D111" i="84"/>
  <c r="D112" i="84"/>
  <c r="D113" i="84"/>
  <c r="D114" i="84"/>
  <c r="D115" i="84"/>
  <c r="D116" i="84"/>
  <c r="D117" i="84"/>
  <c r="D118" i="84"/>
  <c r="D119" i="84"/>
  <c r="D120" i="84"/>
  <c r="D121" i="84"/>
  <c r="D92" i="84"/>
  <c r="E92" i="84"/>
  <c r="F62" i="84"/>
  <c r="F63" i="84"/>
  <c r="F64" i="84"/>
  <c r="F65" i="84"/>
  <c r="F66" i="84"/>
  <c r="F67" i="84"/>
  <c r="F68" i="84"/>
  <c r="F69" i="84"/>
  <c r="F70" i="84"/>
  <c r="F71" i="84"/>
  <c r="F72" i="84"/>
  <c r="F73" i="84"/>
  <c r="F74" i="84"/>
  <c r="F75" i="84"/>
  <c r="F76" i="84"/>
  <c r="G76" i="84" s="1"/>
  <c r="F77" i="84"/>
  <c r="F78" i="84"/>
  <c r="F79" i="84"/>
  <c r="F80" i="84"/>
  <c r="F81" i="84"/>
  <c r="F82" i="84"/>
  <c r="F83" i="84"/>
  <c r="F84" i="84"/>
  <c r="G84" i="84" s="1"/>
  <c r="F85" i="84"/>
  <c r="F86" i="84"/>
  <c r="F87" i="84"/>
  <c r="F88" i="84"/>
  <c r="F89" i="84"/>
  <c r="F90" i="84"/>
  <c r="F91" i="84"/>
  <c r="F61" i="84"/>
  <c r="E62" i="84"/>
  <c r="E63" i="84"/>
  <c r="E64" i="84"/>
  <c r="E65" i="84"/>
  <c r="E66" i="84"/>
  <c r="E67" i="84"/>
  <c r="E68" i="84"/>
  <c r="E69" i="84"/>
  <c r="E70" i="84"/>
  <c r="E71" i="84"/>
  <c r="E72" i="84"/>
  <c r="E73" i="84"/>
  <c r="E74" i="84"/>
  <c r="E75" i="84"/>
  <c r="E76" i="84"/>
  <c r="E77" i="84"/>
  <c r="E78" i="84"/>
  <c r="E79" i="84"/>
  <c r="E80" i="84"/>
  <c r="E81" i="84"/>
  <c r="E82" i="84"/>
  <c r="E83" i="84"/>
  <c r="E84" i="84"/>
  <c r="E85" i="84"/>
  <c r="E86" i="84"/>
  <c r="E87" i="84"/>
  <c r="E88" i="84"/>
  <c r="E89" i="84"/>
  <c r="E90" i="84"/>
  <c r="E91" i="84"/>
  <c r="E61" i="84"/>
  <c r="G67" i="84"/>
  <c r="G75" i="84"/>
  <c r="G83" i="84"/>
  <c r="F81" i="82"/>
  <c r="F82" i="82"/>
  <c r="F83" i="82"/>
  <c r="F84" i="82"/>
  <c r="F85" i="82"/>
  <c r="F86" i="82"/>
  <c r="F87" i="82"/>
  <c r="F88" i="82"/>
  <c r="F89" i="82"/>
  <c r="F90" i="82"/>
  <c r="F91" i="82"/>
  <c r="F92" i="82"/>
  <c r="F93" i="82"/>
  <c r="F94" i="82"/>
  <c r="F95" i="82"/>
  <c r="F96" i="82"/>
  <c r="F97" i="82"/>
  <c r="F98" i="82"/>
  <c r="F99" i="82"/>
  <c r="F80" i="82"/>
  <c r="F79" i="82"/>
  <c r="F78" i="82"/>
  <c r="F77" i="82"/>
  <c r="F76" i="82"/>
  <c r="F75" i="82"/>
  <c r="F74" i="82"/>
  <c r="F73" i="82"/>
  <c r="F72" i="82"/>
  <c r="F71" i="82"/>
  <c r="F70" i="82"/>
  <c r="E99" i="82"/>
  <c r="E98" i="82"/>
  <c r="E97" i="82"/>
  <c r="E96" i="82"/>
  <c r="E95" i="82"/>
  <c r="E94" i="82"/>
  <c r="E93" i="82"/>
  <c r="E92" i="82"/>
  <c r="E91" i="82"/>
  <c r="E90" i="82"/>
  <c r="E89" i="82"/>
  <c r="E88" i="82"/>
  <c r="E87" i="82"/>
  <c r="E86" i="82"/>
  <c r="E85" i="82"/>
  <c r="E84" i="82"/>
  <c r="E83" i="82"/>
  <c r="E82" i="82"/>
  <c r="E81" i="82"/>
  <c r="E80" i="82"/>
  <c r="E79" i="82"/>
  <c r="E78" i="82"/>
  <c r="E77" i="82"/>
  <c r="E76" i="82"/>
  <c r="E75" i="82"/>
  <c r="E74" i="82"/>
  <c r="E73" i="82"/>
  <c r="E72" i="82"/>
  <c r="E71" i="82"/>
  <c r="E70" i="82"/>
  <c r="B68" i="82"/>
  <c r="B107" i="100"/>
  <c r="B106" i="100"/>
  <c r="B105" i="100"/>
  <c r="B104" i="100"/>
  <c r="B103" i="100"/>
  <c r="B102" i="100"/>
  <c r="B101" i="100"/>
  <c r="B100" i="100"/>
  <c r="B99" i="100"/>
  <c r="B98" i="100"/>
  <c r="B97" i="100"/>
  <c r="B96" i="100"/>
  <c r="B95" i="100"/>
  <c r="B94" i="100"/>
  <c r="B93" i="100"/>
  <c r="C92" i="100"/>
  <c r="B92" i="100"/>
  <c r="C91" i="100"/>
  <c r="B91" i="100"/>
  <c r="C90" i="100"/>
  <c r="B90" i="100"/>
  <c r="C89" i="100"/>
  <c r="B89" i="100"/>
  <c r="C88" i="100"/>
  <c r="B88" i="100"/>
  <c r="C87" i="100"/>
  <c r="B87" i="100"/>
  <c r="C86" i="100"/>
  <c r="B86" i="100"/>
  <c r="C85" i="100"/>
  <c r="B85" i="100"/>
  <c r="C84" i="100"/>
  <c r="B84" i="100"/>
  <c r="C83" i="100"/>
  <c r="B83" i="100"/>
  <c r="C82" i="100"/>
  <c r="B82" i="100"/>
  <c r="C81" i="100"/>
  <c r="B81" i="100"/>
  <c r="B80" i="100"/>
  <c r="B79" i="100"/>
  <c r="B78" i="100"/>
  <c r="B77" i="100"/>
  <c r="B76" i="100"/>
  <c r="B75" i="100"/>
  <c r="B74" i="100"/>
  <c r="B73" i="100"/>
  <c r="B72" i="100"/>
  <c r="B71" i="100"/>
  <c r="B70" i="100"/>
  <c r="B69" i="100"/>
  <c r="B68" i="100"/>
  <c r="B67" i="100"/>
  <c r="B66" i="100"/>
  <c r="B65" i="100"/>
  <c r="B64" i="100"/>
  <c r="B63" i="100"/>
  <c r="B62" i="100"/>
  <c r="B61" i="100"/>
  <c r="B60" i="100"/>
  <c r="B59" i="100"/>
  <c r="B58" i="100"/>
  <c r="B57" i="100"/>
  <c r="B56" i="100"/>
  <c r="B55" i="100"/>
  <c r="B54" i="100"/>
  <c r="B53" i="100"/>
  <c r="B52" i="100"/>
  <c r="B51" i="100"/>
  <c r="B50" i="100"/>
  <c r="B49" i="100"/>
  <c r="B48" i="100"/>
  <c r="B47" i="100"/>
  <c r="B46" i="100"/>
  <c r="B45" i="100"/>
  <c r="B44" i="100"/>
  <c r="B43" i="100"/>
  <c r="B42" i="100"/>
  <c r="B41" i="100"/>
  <c r="B40" i="100"/>
  <c r="B39" i="100"/>
  <c r="B38" i="100"/>
  <c r="B37" i="100"/>
  <c r="B36" i="100"/>
  <c r="B35" i="100"/>
  <c r="B34" i="100"/>
  <c r="B33" i="100"/>
  <c r="B32" i="100"/>
  <c r="B31" i="100"/>
  <c r="B30" i="100"/>
  <c r="B29" i="100"/>
  <c r="B28" i="100"/>
  <c r="B27" i="100"/>
  <c r="B26" i="100"/>
  <c r="B25" i="100"/>
  <c r="B24" i="100"/>
  <c r="B23" i="100"/>
  <c r="B22" i="100"/>
  <c r="B21" i="100"/>
  <c r="B20" i="100"/>
  <c r="B19" i="100"/>
  <c r="B18" i="100"/>
  <c r="B17" i="100"/>
  <c r="B16" i="100"/>
  <c r="B15" i="100"/>
  <c r="B14" i="100"/>
  <c r="B13" i="100"/>
  <c r="B12" i="100"/>
  <c r="B11" i="100"/>
  <c r="B10" i="100"/>
  <c r="B9" i="100"/>
  <c r="B8" i="100"/>
  <c r="B7" i="100"/>
  <c r="B6" i="100"/>
  <c r="B5" i="100"/>
  <c r="E4" i="100"/>
  <c r="B4" i="100"/>
  <c r="J2" i="100"/>
  <c r="C106" i="100" s="1"/>
  <c r="N1" i="100"/>
  <c r="C78" i="100" s="1"/>
  <c r="H1" i="100"/>
  <c r="C67" i="100" s="1"/>
  <c r="D1" i="100"/>
  <c r="C62" i="100" s="1"/>
  <c r="F204" i="98"/>
  <c r="F139" i="98"/>
  <c r="F140" i="98"/>
  <c r="F141" i="98"/>
  <c r="F142" i="98"/>
  <c r="F143" i="98"/>
  <c r="F144" i="98"/>
  <c r="G144" i="98" s="1"/>
  <c r="F145" i="98"/>
  <c r="F146" i="98"/>
  <c r="G146" i="98" s="1"/>
  <c r="F147" i="98"/>
  <c r="F148" i="98"/>
  <c r="F149" i="98"/>
  <c r="F150" i="98"/>
  <c r="F151" i="98"/>
  <c r="F152" i="98"/>
  <c r="G152" i="98" s="1"/>
  <c r="F153" i="98"/>
  <c r="F154" i="98"/>
  <c r="G154" i="98" s="1"/>
  <c r="F155" i="98"/>
  <c r="F156" i="98"/>
  <c r="F157" i="98"/>
  <c r="F158" i="98"/>
  <c r="F159" i="98"/>
  <c r="F160" i="98"/>
  <c r="G160" i="98" s="1"/>
  <c r="F161" i="98"/>
  <c r="F162" i="98"/>
  <c r="G162" i="98" s="1"/>
  <c r="F163" i="98"/>
  <c r="F164" i="98"/>
  <c r="F165" i="98"/>
  <c r="F166" i="98"/>
  <c r="F167" i="98"/>
  <c r="F168" i="98"/>
  <c r="F169" i="98"/>
  <c r="F170" i="98"/>
  <c r="F171" i="98"/>
  <c r="F172" i="98"/>
  <c r="F173" i="98"/>
  <c r="F174" i="98"/>
  <c r="F175" i="98"/>
  <c r="F176" i="98"/>
  <c r="F177" i="98"/>
  <c r="F178" i="98"/>
  <c r="F179" i="98"/>
  <c r="F180" i="98"/>
  <c r="F181" i="98"/>
  <c r="F182" i="98"/>
  <c r="F183" i="98"/>
  <c r="F184" i="98"/>
  <c r="F185" i="98"/>
  <c r="F186" i="98"/>
  <c r="F187" i="98"/>
  <c r="F188" i="98"/>
  <c r="F189" i="98"/>
  <c r="F190" i="98"/>
  <c r="F191" i="98"/>
  <c r="F192" i="98"/>
  <c r="F193" i="98"/>
  <c r="F194" i="98"/>
  <c r="F195" i="98"/>
  <c r="F196" i="98"/>
  <c r="F197" i="98"/>
  <c r="F198" i="98"/>
  <c r="F199" i="98"/>
  <c r="F200" i="98"/>
  <c r="F201" i="98"/>
  <c r="F202" i="98"/>
  <c r="F203" i="98"/>
  <c r="F138" i="98"/>
  <c r="G138" i="98" s="1"/>
  <c r="G145" i="98"/>
  <c r="G151" i="98"/>
  <c r="G153" i="98"/>
  <c r="G161" i="98"/>
  <c r="F137" i="98"/>
  <c r="G147" i="98"/>
  <c r="G163" i="98"/>
  <c r="F136" i="98"/>
  <c r="G136" i="98" s="1"/>
  <c r="D142" i="98"/>
  <c r="F134" i="98"/>
  <c r="F135" i="98"/>
  <c r="F133" i="98"/>
  <c r="G133" i="98"/>
  <c r="E139" i="98"/>
  <c r="E138" i="98"/>
  <c r="C194" i="98"/>
  <c r="C195" i="98"/>
  <c r="C196" i="98"/>
  <c r="C197" i="98"/>
  <c r="C198" i="98"/>
  <c r="C199" i="98"/>
  <c r="C200" i="98"/>
  <c r="C201" i="98"/>
  <c r="C202" i="98"/>
  <c r="C203" i="98"/>
  <c r="C204" i="98"/>
  <c r="C193" i="98"/>
  <c r="B194" i="98"/>
  <c r="B195" i="98"/>
  <c r="B196" i="98"/>
  <c r="B197" i="98"/>
  <c r="B198" i="98"/>
  <c r="B199" i="98"/>
  <c r="B200" i="98"/>
  <c r="B201" i="98"/>
  <c r="B202" i="98"/>
  <c r="B203" i="98"/>
  <c r="B204" i="98"/>
  <c r="B193" i="98"/>
  <c r="G140" i="98"/>
  <c r="G166" i="98"/>
  <c r="E134" i="98"/>
  <c r="E133" i="98"/>
  <c r="B167" i="98"/>
  <c r="C167" i="98"/>
  <c r="B168" i="98"/>
  <c r="C168" i="98"/>
  <c r="B169" i="98"/>
  <c r="C169" i="98"/>
  <c r="B170" i="98"/>
  <c r="C170" i="98"/>
  <c r="B171" i="98"/>
  <c r="C171" i="98"/>
  <c r="B172" i="98"/>
  <c r="C172" i="98"/>
  <c r="B173" i="98"/>
  <c r="C173" i="98"/>
  <c r="B174" i="98"/>
  <c r="C174" i="98"/>
  <c r="B175" i="98"/>
  <c r="C175" i="98"/>
  <c r="B176" i="98"/>
  <c r="C176" i="98"/>
  <c r="B177" i="98"/>
  <c r="C177" i="98"/>
  <c r="B178" i="98"/>
  <c r="C178" i="98"/>
  <c r="B179" i="98"/>
  <c r="C179" i="98"/>
  <c r="B180" i="98"/>
  <c r="C180" i="98"/>
  <c r="B181" i="98"/>
  <c r="C181" i="98"/>
  <c r="B182" i="98"/>
  <c r="C182" i="98"/>
  <c r="B183" i="98"/>
  <c r="C183" i="98"/>
  <c r="B184" i="98"/>
  <c r="C184" i="98"/>
  <c r="B185" i="98"/>
  <c r="C185" i="98"/>
  <c r="B186" i="98"/>
  <c r="C186" i="98"/>
  <c r="B187" i="98"/>
  <c r="C187" i="98"/>
  <c r="B188" i="98"/>
  <c r="C188" i="98"/>
  <c r="B189" i="98"/>
  <c r="C189" i="98"/>
  <c r="B190" i="98"/>
  <c r="C190" i="98"/>
  <c r="B191" i="98"/>
  <c r="C191" i="98"/>
  <c r="B192" i="98"/>
  <c r="C192" i="98"/>
  <c r="B166" i="98"/>
  <c r="C166" i="98"/>
  <c r="C134" i="98"/>
  <c r="C135" i="98"/>
  <c r="C136" i="98"/>
  <c r="C137" i="98"/>
  <c r="C138" i="98"/>
  <c r="C139" i="98"/>
  <c r="C140" i="98"/>
  <c r="C141" i="98"/>
  <c r="C142" i="98"/>
  <c r="G142" i="98" s="1"/>
  <c r="C143" i="98"/>
  <c r="C144" i="98"/>
  <c r="C145" i="98"/>
  <c r="C146" i="98"/>
  <c r="C147" i="98"/>
  <c r="C148" i="98"/>
  <c r="C149" i="98"/>
  <c r="C150" i="98"/>
  <c r="C151" i="98"/>
  <c r="C152" i="98"/>
  <c r="C153" i="98"/>
  <c r="C154" i="98"/>
  <c r="C155" i="98"/>
  <c r="C156" i="98"/>
  <c r="C157" i="98"/>
  <c r="C158" i="98"/>
  <c r="G158" i="98" s="1"/>
  <c r="C159" i="98"/>
  <c r="C160" i="98"/>
  <c r="C161" i="98"/>
  <c r="C162" i="98"/>
  <c r="C163" i="98"/>
  <c r="C164" i="98"/>
  <c r="C165" i="98"/>
  <c r="B134" i="98"/>
  <c r="B135" i="98"/>
  <c r="B136" i="98"/>
  <c r="B137" i="98"/>
  <c r="B138" i="98"/>
  <c r="B139" i="98"/>
  <c r="B140" i="98"/>
  <c r="B141" i="98"/>
  <c r="B142" i="98"/>
  <c r="B143" i="98"/>
  <c r="B144" i="98"/>
  <c r="B145" i="98"/>
  <c r="B146" i="98"/>
  <c r="B147" i="98"/>
  <c r="B148" i="98"/>
  <c r="G148" i="98" s="1"/>
  <c r="B149" i="98"/>
  <c r="B150" i="98"/>
  <c r="B151" i="98"/>
  <c r="B152" i="98"/>
  <c r="B153" i="98"/>
  <c r="B154" i="98"/>
  <c r="B155" i="98"/>
  <c r="B156" i="98"/>
  <c r="G156" i="98" s="1"/>
  <c r="B157" i="98"/>
  <c r="B158" i="98"/>
  <c r="B159" i="98"/>
  <c r="B160" i="98"/>
  <c r="B161" i="98"/>
  <c r="B162" i="98"/>
  <c r="B163" i="98"/>
  <c r="B164" i="98"/>
  <c r="G164" i="98" s="1"/>
  <c r="B165" i="98"/>
  <c r="C133" i="98"/>
  <c r="B133" i="98"/>
  <c r="C132" i="98"/>
  <c r="F132" i="98" s="1"/>
  <c r="G132" i="98" s="1"/>
  <c r="G150" i="98"/>
  <c r="G143" i="98"/>
  <c r="G137" i="98"/>
  <c r="G135" i="98"/>
  <c r="G134" i="98"/>
  <c r="D133" i="98"/>
  <c r="D134" i="98" s="1"/>
  <c r="D135" i="98" s="1"/>
  <c r="B131" i="98"/>
  <c r="C130" i="98"/>
  <c r="B130" i="98"/>
  <c r="C129" i="98"/>
  <c r="B129" i="98"/>
  <c r="B128" i="98"/>
  <c r="B127" i="98"/>
  <c r="C126" i="98"/>
  <c r="B126" i="98"/>
  <c r="C125" i="98"/>
  <c r="B125" i="98"/>
  <c r="B124" i="98"/>
  <c r="B123" i="98"/>
  <c r="C122" i="98"/>
  <c r="B122" i="98"/>
  <c r="C121" i="98"/>
  <c r="B121" i="98"/>
  <c r="B120" i="98"/>
  <c r="B119" i="98"/>
  <c r="C118" i="98"/>
  <c r="B118" i="98"/>
  <c r="C117" i="98"/>
  <c r="B117" i="98"/>
  <c r="B116" i="98"/>
  <c r="B115" i="98"/>
  <c r="C114" i="98"/>
  <c r="B114" i="98"/>
  <c r="C113" i="98"/>
  <c r="B113" i="98"/>
  <c r="B112" i="98"/>
  <c r="B111" i="98"/>
  <c r="C110" i="98"/>
  <c r="B110" i="98"/>
  <c r="C109" i="98"/>
  <c r="B109" i="98"/>
  <c r="B108" i="98"/>
  <c r="B107" i="98"/>
  <c r="C106" i="98"/>
  <c r="B106" i="98"/>
  <c r="C105" i="98"/>
  <c r="B105" i="98"/>
  <c r="B104" i="98"/>
  <c r="B103" i="98"/>
  <c r="C102" i="98"/>
  <c r="B102" i="98"/>
  <c r="C101" i="98"/>
  <c r="B101" i="98"/>
  <c r="B100" i="98"/>
  <c r="B99" i="98"/>
  <c r="C98" i="98"/>
  <c r="B98" i="98"/>
  <c r="C97" i="98"/>
  <c r="B97" i="98"/>
  <c r="B96" i="98"/>
  <c r="B95" i="98"/>
  <c r="C94" i="98"/>
  <c r="B94" i="98"/>
  <c r="C93" i="98"/>
  <c r="B93" i="98"/>
  <c r="C92" i="98"/>
  <c r="B92" i="98"/>
  <c r="C91" i="98"/>
  <c r="B91" i="98"/>
  <c r="C90" i="98"/>
  <c r="B90" i="98"/>
  <c r="C89" i="98"/>
  <c r="B89" i="98"/>
  <c r="C88" i="98"/>
  <c r="B88" i="98"/>
  <c r="C87" i="98"/>
  <c r="B87" i="98"/>
  <c r="C86" i="98"/>
  <c r="B86" i="98"/>
  <c r="C85" i="98"/>
  <c r="B85" i="98"/>
  <c r="C84" i="98"/>
  <c r="B84" i="98"/>
  <c r="C83" i="98"/>
  <c r="B83" i="98"/>
  <c r="C82" i="98"/>
  <c r="B82" i="98"/>
  <c r="C81" i="98"/>
  <c r="B81" i="98"/>
  <c r="B80" i="98"/>
  <c r="B79" i="98"/>
  <c r="B78" i="98"/>
  <c r="C77" i="98"/>
  <c r="B77" i="98"/>
  <c r="B76" i="98"/>
  <c r="B75" i="98"/>
  <c r="B74" i="98"/>
  <c r="C73" i="98"/>
  <c r="B73" i="98"/>
  <c r="B72" i="98"/>
  <c r="B71" i="98"/>
  <c r="B70" i="98"/>
  <c r="C69" i="98"/>
  <c r="B69" i="98"/>
  <c r="B68" i="98"/>
  <c r="B67" i="98"/>
  <c r="B66" i="98"/>
  <c r="B65" i="98"/>
  <c r="B64" i="98"/>
  <c r="B63" i="98"/>
  <c r="B62" i="98"/>
  <c r="B61" i="98"/>
  <c r="B60" i="98"/>
  <c r="B59" i="98"/>
  <c r="B58" i="98"/>
  <c r="C57" i="98"/>
  <c r="B57" i="98"/>
  <c r="B56" i="98"/>
  <c r="B55" i="98"/>
  <c r="B54" i="98"/>
  <c r="C53" i="98"/>
  <c r="B53" i="98"/>
  <c r="B52" i="98"/>
  <c r="B51" i="98"/>
  <c r="B50" i="98"/>
  <c r="C49" i="98"/>
  <c r="B49" i="98"/>
  <c r="B48" i="98"/>
  <c r="B47" i="98"/>
  <c r="B46" i="98"/>
  <c r="C45" i="98"/>
  <c r="B45" i="98"/>
  <c r="B44" i="98"/>
  <c r="B43" i="98"/>
  <c r="B42" i="98"/>
  <c r="C41" i="98"/>
  <c r="B41" i="98"/>
  <c r="B40" i="98"/>
  <c r="B39" i="98"/>
  <c r="B38" i="98"/>
  <c r="C37" i="98"/>
  <c r="B37" i="98"/>
  <c r="B36" i="98"/>
  <c r="B35" i="98"/>
  <c r="B34" i="98"/>
  <c r="C33" i="98"/>
  <c r="B33" i="98"/>
  <c r="B32" i="98"/>
  <c r="B31" i="98"/>
  <c r="B30" i="98"/>
  <c r="C29" i="98"/>
  <c r="B29" i="98"/>
  <c r="B28" i="98"/>
  <c r="B27" i="98"/>
  <c r="B26" i="98"/>
  <c r="C25" i="98"/>
  <c r="B25" i="98"/>
  <c r="B24" i="98"/>
  <c r="B23" i="98"/>
  <c r="B22" i="98"/>
  <c r="C21" i="98"/>
  <c r="B21" i="98"/>
  <c r="B20" i="98"/>
  <c r="B19" i="98"/>
  <c r="B18" i="98"/>
  <c r="C17" i="98"/>
  <c r="B17" i="98"/>
  <c r="B16" i="98"/>
  <c r="B15" i="98"/>
  <c r="B14" i="98"/>
  <c r="C13" i="98"/>
  <c r="B13" i="98"/>
  <c r="B12" i="98"/>
  <c r="B11" i="98"/>
  <c r="B10" i="98"/>
  <c r="C9" i="98"/>
  <c r="B9" i="98"/>
  <c r="B8" i="98"/>
  <c r="B7" i="98"/>
  <c r="B6" i="98"/>
  <c r="C5" i="98"/>
  <c r="B5" i="98"/>
  <c r="E4" i="98"/>
  <c r="C4" i="98"/>
  <c r="D4" i="98" s="1"/>
  <c r="G4" i="98" s="1"/>
  <c r="F5" i="98" s="1"/>
  <c r="B4" i="98"/>
  <c r="J2" i="98"/>
  <c r="C131" i="98" s="1"/>
  <c r="D131" i="98" s="1"/>
  <c r="N1" i="98"/>
  <c r="C78" i="98" s="1"/>
  <c r="H1" i="98"/>
  <c r="D1" i="98"/>
  <c r="C62" i="98" s="1"/>
  <c r="B61" i="96"/>
  <c r="C60" i="96"/>
  <c r="B60" i="96"/>
  <c r="C59" i="96"/>
  <c r="B59" i="96"/>
  <c r="C58" i="96"/>
  <c r="B58" i="96"/>
  <c r="C57" i="96"/>
  <c r="B57" i="96"/>
  <c r="C56" i="96"/>
  <c r="B56" i="96"/>
  <c r="C55" i="96"/>
  <c r="B55" i="96"/>
  <c r="C54" i="96"/>
  <c r="B54" i="96"/>
  <c r="C53" i="96"/>
  <c r="B53" i="96"/>
  <c r="B52" i="96"/>
  <c r="B51" i="96"/>
  <c r="B50" i="96"/>
  <c r="B49" i="96"/>
  <c r="B48" i="96"/>
  <c r="B47" i="96"/>
  <c r="B46" i="96"/>
  <c r="B45" i="96"/>
  <c r="B44" i="96"/>
  <c r="B43" i="96"/>
  <c r="B42" i="96"/>
  <c r="B41" i="96"/>
  <c r="B40" i="96"/>
  <c r="B39" i="96"/>
  <c r="B38" i="96"/>
  <c r="B37" i="96"/>
  <c r="B36" i="96"/>
  <c r="B35" i="96"/>
  <c r="B34" i="96"/>
  <c r="B33" i="96"/>
  <c r="B32" i="96"/>
  <c r="B31" i="96"/>
  <c r="B30" i="96"/>
  <c r="B29" i="96"/>
  <c r="B28" i="96"/>
  <c r="B27" i="96"/>
  <c r="B26" i="96"/>
  <c r="B25" i="96"/>
  <c r="B24" i="96"/>
  <c r="B23" i="96"/>
  <c r="B22" i="96"/>
  <c r="B21" i="96"/>
  <c r="B20" i="96"/>
  <c r="B19" i="96"/>
  <c r="B18" i="96"/>
  <c r="B17" i="96"/>
  <c r="B16" i="96"/>
  <c r="B15" i="96"/>
  <c r="B14" i="96"/>
  <c r="B13" i="96"/>
  <c r="B12" i="96"/>
  <c r="B11" i="96"/>
  <c r="B10" i="96"/>
  <c r="B9" i="96"/>
  <c r="B8" i="96"/>
  <c r="B7" i="96"/>
  <c r="B6" i="96"/>
  <c r="B5" i="96"/>
  <c r="E4" i="96"/>
  <c r="F91" i="96" s="1"/>
  <c r="G91" i="96" s="1"/>
  <c r="B4" i="96"/>
  <c r="F1" i="96"/>
  <c r="C51" i="96" s="1"/>
  <c r="D1" i="96"/>
  <c r="B73" i="94"/>
  <c r="C72" i="94"/>
  <c r="B72" i="94"/>
  <c r="C71" i="94"/>
  <c r="B71" i="94"/>
  <c r="C70" i="94"/>
  <c r="B70" i="94"/>
  <c r="C69" i="94"/>
  <c r="B69" i="94"/>
  <c r="C68" i="94"/>
  <c r="B68" i="94"/>
  <c r="C67" i="94"/>
  <c r="B67" i="94"/>
  <c r="C66" i="94"/>
  <c r="B66" i="94"/>
  <c r="C65" i="94"/>
  <c r="B65" i="94"/>
  <c r="C64" i="94"/>
  <c r="B64" i="94"/>
  <c r="C63" i="94"/>
  <c r="B63" i="94"/>
  <c r="C62" i="94"/>
  <c r="B62" i="94"/>
  <c r="C61" i="94"/>
  <c r="B61" i="94"/>
  <c r="C60" i="94"/>
  <c r="B60" i="94"/>
  <c r="C59" i="94"/>
  <c r="B59" i="94"/>
  <c r="C58" i="94"/>
  <c r="B58" i="94"/>
  <c r="C57" i="94"/>
  <c r="B57" i="94"/>
  <c r="C56" i="94"/>
  <c r="B56" i="94"/>
  <c r="C55" i="94"/>
  <c r="B55" i="94"/>
  <c r="C54" i="94"/>
  <c r="B54" i="94"/>
  <c r="C53" i="94"/>
  <c r="B53" i="94"/>
  <c r="B52" i="94"/>
  <c r="C51" i="94"/>
  <c r="B51" i="94"/>
  <c r="B50" i="94"/>
  <c r="B49" i="94"/>
  <c r="B48" i="94"/>
  <c r="B47" i="94"/>
  <c r="B46" i="94"/>
  <c r="B45" i="94"/>
  <c r="B44" i="94"/>
  <c r="C43" i="94"/>
  <c r="B43" i="94"/>
  <c r="B42" i="94"/>
  <c r="B41" i="94"/>
  <c r="B40" i="94"/>
  <c r="B39" i="94"/>
  <c r="B38" i="94"/>
  <c r="B37" i="94"/>
  <c r="C36" i="94"/>
  <c r="B36" i="94"/>
  <c r="B35" i="94"/>
  <c r="B34" i="94"/>
  <c r="B33" i="94"/>
  <c r="C32" i="94"/>
  <c r="B32" i="94"/>
  <c r="B31" i="94"/>
  <c r="B30" i="94"/>
  <c r="B29" i="94"/>
  <c r="B28" i="94"/>
  <c r="B27" i="94"/>
  <c r="B26" i="94"/>
  <c r="B25" i="94"/>
  <c r="C24" i="94"/>
  <c r="B24" i="94"/>
  <c r="B23" i="94"/>
  <c r="B22" i="94"/>
  <c r="B21" i="94"/>
  <c r="B20" i="94"/>
  <c r="B19" i="94"/>
  <c r="B18" i="94"/>
  <c r="B17" i="94"/>
  <c r="B16" i="94"/>
  <c r="B15" i="94"/>
  <c r="B14" i="94"/>
  <c r="B13" i="94"/>
  <c r="B12" i="94"/>
  <c r="B11" i="94"/>
  <c r="B10" i="94"/>
  <c r="B9" i="94"/>
  <c r="B8" i="94"/>
  <c r="B7" i="94"/>
  <c r="B6" i="94"/>
  <c r="B5" i="94"/>
  <c r="C4" i="94"/>
  <c r="B4" i="94"/>
  <c r="E4" i="94" s="1"/>
  <c r="F99" i="94" s="1"/>
  <c r="G99" i="94" s="1"/>
  <c r="F1" i="94"/>
  <c r="C52" i="94" s="1"/>
  <c r="D1" i="94"/>
  <c r="C37" i="94" s="1"/>
  <c r="B63" i="92"/>
  <c r="B62" i="92"/>
  <c r="B61" i="92"/>
  <c r="B60" i="92"/>
  <c r="B59" i="92"/>
  <c r="B58" i="92"/>
  <c r="B57" i="92"/>
  <c r="B56" i="92"/>
  <c r="B55" i="92"/>
  <c r="B54" i="92"/>
  <c r="B53" i="92"/>
  <c r="B52" i="92"/>
  <c r="B51" i="92"/>
  <c r="B50" i="92"/>
  <c r="B49" i="92"/>
  <c r="B48" i="92"/>
  <c r="B47" i="92"/>
  <c r="B46" i="92"/>
  <c r="B45" i="92"/>
  <c r="B44" i="92"/>
  <c r="B43" i="92"/>
  <c r="B42" i="92"/>
  <c r="B41" i="92"/>
  <c r="B40" i="92"/>
  <c r="B39" i="92"/>
  <c r="C38" i="92"/>
  <c r="B38" i="92"/>
  <c r="B37" i="92"/>
  <c r="C36" i="92"/>
  <c r="B36" i="92"/>
  <c r="B35" i="92"/>
  <c r="C34" i="92"/>
  <c r="B34" i="92"/>
  <c r="C33" i="92"/>
  <c r="B33" i="92"/>
  <c r="C32" i="92"/>
  <c r="B32" i="92"/>
  <c r="C31" i="92"/>
  <c r="B31" i="92"/>
  <c r="C30" i="92"/>
  <c r="B30" i="92"/>
  <c r="C29" i="92"/>
  <c r="B29" i="92"/>
  <c r="C28" i="92"/>
  <c r="B28" i="92"/>
  <c r="C27" i="92"/>
  <c r="B27" i="92"/>
  <c r="C26" i="92"/>
  <c r="B26" i="92"/>
  <c r="C25" i="92"/>
  <c r="B25" i="92"/>
  <c r="C24" i="92"/>
  <c r="B24" i="92"/>
  <c r="C23" i="92"/>
  <c r="B23" i="92"/>
  <c r="C22" i="92"/>
  <c r="B22" i="92"/>
  <c r="C21" i="92"/>
  <c r="B21" i="92"/>
  <c r="C20" i="92"/>
  <c r="B20" i="92"/>
  <c r="C19" i="92"/>
  <c r="B19" i="92"/>
  <c r="C18" i="92"/>
  <c r="B18" i="92"/>
  <c r="C17" i="92"/>
  <c r="B17" i="92"/>
  <c r="C16" i="92"/>
  <c r="B16" i="92"/>
  <c r="C15" i="92"/>
  <c r="B15" i="92"/>
  <c r="C14" i="92"/>
  <c r="B14" i="92"/>
  <c r="C13" i="92"/>
  <c r="B13" i="92"/>
  <c r="C12" i="92"/>
  <c r="B12" i="92"/>
  <c r="C11" i="92"/>
  <c r="B11" i="92"/>
  <c r="C10" i="92"/>
  <c r="B10" i="92"/>
  <c r="C9" i="92"/>
  <c r="B9" i="92"/>
  <c r="C8" i="92"/>
  <c r="B8" i="92"/>
  <c r="C7" i="92"/>
  <c r="B7" i="92"/>
  <c r="C6" i="92"/>
  <c r="B6" i="92"/>
  <c r="C5" i="92"/>
  <c r="B5" i="92"/>
  <c r="B4" i="92"/>
  <c r="H4" i="92" s="1"/>
  <c r="H2" i="92"/>
  <c r="C62" i="92" s="1"/>
  <c r="E2" i="92"/>
  <c r="C46" i="92" s="1"/>
  <c r="C2" i="92"/>
  <c r="C39" i="92" s="1"/>
  <c r="D39" i="92" s="1"/>
  <c r="B63" i="90"/>
  <c r="B62" i="90"/>
  <c r="B61" i="90"/>
  <c r="B60" i="90"/>
  <c r="B59" i="90"/>
  <c r="B58" i="90"/>
  <c r="B57" i="90"/>
  <c r="B56" i="90"/>
  <c r="B55" i="90"/>
  <c r="B54" i="90"/>
  <c r="B53" i="90"/>
  <c r="B52" i="90"/>
  <c r="B51" i="90"/>
  <c r="B50" i="90"/>
  <c r="B49" i="90"/>
  <c r="B48" i="90"/>
  <c r="B47" i="90"/>
  <c r="B46" i="90"/>
  <c r="B45" i="90"/>
  <c r="B44" i="90"/>
  <c r="B43" i="90"/>
  <c r="B42" i="90"/>
  <c r="B41" i="90"/>
  <c r="B40" i="90"/>
  <c r="B39" i="90"/>
  <c r="B38" i="90"/>
  <c r="B37" i="90"/>
  <c r="B36" i="90"/>
  <c r="B35" i="90"/>
  <c r="B34" i="90"/>
  <c r="B33" i="90"/>
  <c r="B32" i="90"/>
  <c r="B31" i="90"/>
  <c r="B30" i="90"/>
  <c r="B29" i="90"/>
  <c r="B28" i="90"/>
  <c r="B27" i="90"/>
  <c r="B26" i="90"/>
  <c r="B25" i="90"/>
  <c r="B24" i="90"/>
  <c r="B23" i="90"/>
  <c r="B22" i="90"/>
  <c r="B21" i="90"/>
  <c r="B20" i="90"/>
  <c r="B19" i="90"/>
  <c r="B18" i="90"/>
  <c r="B17" i="90"/>
  <c r="B16" i="90"/>
  <c r="B15" i="90"/>
  <c r="B14" i="90"/>
  <c r="B13" i="90"/>
  <c r="B12" i="90"/>
  <c r="B11" i="90"/>
  <c r="B10" i="90"/>
  <c r="B9" i="90"/>
  <c r="B8" i="90"/>
  <c r="B7" i="90"/>
  <c r="B6" i="90"/>
  <c r="B5" i="90"/>
  <c r="B4" i="90"/>
  <c r="H4" i="90" s="1"/>
  <c r="H2" i="90"/>
  <c r="C62" i="90" s="1"/>
  <c r="E2" i="90"/>
  <c r="C47" i="90" s="1"/>
  <c r="C2" i="90"/>
  <c r="C38" i="90" s="1"/>
  <c r="B59" i="88"/>
  <c r="B58" i="88"/>
  <c r="C57" i="88"/>
  <c r="B57" i="88"/>
  <c r="B56" i="88"/>
  <c r="B55" i="88"/>
  <c r="B54" i="88"/>
  <c r="C53" i="88"/>
  <c r="B53" i="88"/>
  <c r="B52" i="88"/>
  <c r="B51" i="88"/>
  <c r="B50" i="88"/>
  <c r="C49" i="88"/>
  <c r="B49" i="88"/>
  <c r="B48" i="88"/>
  <c r="B47" i="88"/>
  <c r="B46" i="88"/>
  <c r="C45" i="88"/>
  <c r="B45" i="88"/>
  <c r="B44" i="88"/>
  <c r="B43" i="88"/>
  <c r="B42" i="88"/>
  <c r="C41" i="88"/>
  <c r="B41" i="88"/>
  <c r="B40" i="88"/>
  <c r="B39" i="88"/>
  <c r="B38" i="88"/>
  <c r="B37" i="88"/>
  <c r="B36" i="88"/>
  <c r="B35" i="88"/>
  <c r="B34" i="88"/>
  <c r="B33" i="88"/>
  <c r="B32" i="88"/>
  <c r="B31" i="88"/>
  <c r="B30" i="88"/>
  <c r="B29" i="88"/>
  <c r="B28" i="88"/>
  <c r="B27" i="88"/>
  <c r="B26" i="88"/>
  <c r="B25" i="88"/>
  <c r="B24" i="88"/>
  <c r="B23" i="88"/>
  <c r="B22" i="88"/>
  <c r="B21" i="88"/>
  <c r="B20" i="88"/>
  <c r="B19" i="88"/>
  <c r="B18" i="88"/>
  <c r="B17" i="88"/>
  <c r="B16" i="88"/>
  <c r="B15" i="88"/>
  <c r="B14" i="88"/>
  <c r="B13" i="88"/>
  <c r="B12" i="88"/>
  <c r="B11" i="88"/>
  <c r="B10" i="88"/>
  <c r="B9" i="88"/>
  <c r="B8" i="88"/>
  <c r="B7" i="88"/>
  <c r="B6" i="88"/>
  <c r="B5" i="88"/>
  <c r="B4" i="88"/>
  <c r="H4" i="88" s="1"/>
  <c r="M2" i="88"/>
  <c r="L2" i="88"/>
  <c r="K2" i="88"/>
  <c r="J2" i="88"/>
  <c r="H2" i="88"/>
  <c r="C58" i="88" s="1"/>
  <c r="E2" i="88"/>
  <c r="C50" i="88" s="1"/>
  <c r="C2" i="88"/>
  <c r="C38" i="88" s="1"/>
  <c r="B59" i="86"/>
  <c r="B58" i="86"/>
  <c r="B57" i="86"/>
  <c r="B56" i="86"/>
  <c r="B55" i="86"/>
  <c r="B54" i="86"/>
  <c r="B53" i="86"/>
  <c r="B52" i="86"/>
  <c r="B51" i="86"/>
  <c r="B50" i="86"/>
  <c r="B49" i="86"/>
  <c r="B48" i="86"/>
  <c r="B47" i="86"/>
  <c r="B46" i="86"/>
  <c r="B45" i="86"/>
  <c r="B44" i="86"/>
  <c r="B43" i="86"/>
  <c r="B42" i="86"/>
  <c r="B41" i="86"/>
  <c r="B39" i="86"/>
  <c r="B38" i="86"/>
  <c r="B37" i="86"/>
  <c r="B36" i="86"/>
  <c r="B35" i="86"/>
  <c r="B34" i="86"/>
  <c r="B33" i="86"/>
  <c r="B32" i="86"/>
  <c r="B31" i="86"/>
  <c r="B30" i="86"/>
  <c r="B29" i="86"/>
  <c r="B28" i="86"/>
  <c r="B27" i="86"/>
  <c r="B26" i="86"/>
  <c r="B25" i="86"/>
  <c r="B24" i="86"/>
  <c r="B23" i="86"/>
  <c r="B22" i="86"/>
  <c r="B21" i="86"/>
  <c r="B20" i="86"/>
  <c r="B19" i="86"/>
  <c r="B18" i="86"/>
  <c r="B17" i="86"/>
  <c r="B16" i="86"/>
  <c r="B15" i="86"/>
  <c r="B14" i="86"/>
  <c r="B13" i="86"/>
  <c r="B12" i="86"/>
  <c r="B11" i="86"/>
  <c r="B10" i="86"/>
  <c r="B9" i="86"/>
  <c r="B8" i="86"/>
  <c r="B7" i="86"/>
  <c r="B6" i="86"/>
  <c r="B5" i="86"/>
  <c r="B4" i="86"/>
  <c r="H4" i="86" s="1"/>
  <c r="H2" i="86"/>
  <c r="C58" i="86" s="1"/>
  <c r="E2" i="86"/>
  <c r="C50" i="86" s="1"/>
  <c r="C2" i="86"/>
  <c r="C39" i="86" s="1"/>
  <c r="D39" i="86" s="1"/>
  <c r="G96" i="84"/>
  <c r="G82" i="84"/>
  <c r="G62" i="84"/>
  <c r="G64" i="84"/>
  <c r="G65" i="84"/>
  <c r="G66" i="84"/>
  <c r="G68" i="84"/>
  <c r="G70" i="84"/>
  <c r="G73" i="84"/>
  <c r="G78" i="84"/>
  <c r="G81" i="84"/>
  <c r="G86" i="84"/>
  <c r="G89" i="84"/>
  <c r="G91" i="84"/>
  <c r="G92" i="84"/>
  <c r="G94" i="84"/>
  <c r="G90" i="84"/>
  <c r="B59" i="84"/>
  <c r="B58" i="84"/>
  <c r="C57" i="84"/>
  <c r="B57" i="84"/>
  <c r="B56" i="84"/>
  <c r="B55" i="84"/>
  <c r="B54" i="84"/>
  <c r="C53" i="84"/>
  <c r="B53" i="84"/>
  <c r="B52" i="84"/>
  <c r="B51" i="84"/>
  <c r="B50" i="84"/>
  <c r="C49" i="84"/>
  <c r="B49" i="84"/>
  <c r="B48" i="84"/>
  <c r="B47" i="84"/>
  <c r="B46" i="84"/>
  <c r="C45" i="84"/>
  <c r="B45" i="84"/>
  <c r="B44" i="84"/>
  <c r="B43" i="84"/>
  <c r="B42" i="84"/>
  <c r="C41" i="84"/>
  <c r="B41" i="84"/>
  <c r="B40" i="84"/>
  <c r="B39" i="84"/>
  <c r="B38" i="84"/>
  <c r="B37" i="84"/>
  <c r="B36" i="84"/>
  <c r="B35" i="84"/>
  <c r="B34" i="84"/>
  <c r="B33" i="84"/>
  <c r="B32" i="84"/>
  <c r="B31" i="84"/>
  <c r="B30" i="84"/>
  <c r="B29" i="84"/>
  <c r="B28" i="84"/>
  <c r="B27" i="84"/>
  <c r="B26" i="84"/>
  <c r="B25" i="84"/>
  <c r="B24" i="84"/>
  <c r="B23" i="84"/>
  <c r="B22" i="84"/>
  <c r="B21" i="84"/>
  <c r="B20" i="84"/>
  <c r="B19" i="84"/>
  <c r="B18" i="84"/>
  <c r="B17" i="84"/>
  <c r="B16" i="84"/>
  <c r="B15" i="84"/>
  <c r="B14" i="84"/>
  <c r="B13" i="84"/>
  <c r="B12" i="84"/>
  <c r="B11" i="84"/>
  <c r="B10" i="84"/>
  <c r="B9" i="84"/>
  <c r="B8" i="84"/>
  <c r="B7" i="84"/>
  <c r="B6" i="84"/>
  <c r="F5" i="84"/>
  <c r="H5" i="84" s="1"/>
  <c r="B5" i="84"/>
  <c r="G4" i="84"/>
  <c r="E4" i="84"/>
  <c r="B4" i="84"/>
  <c r="H4" i="84" s="1"/>
  <c r="I4" i="84" s="1"/>
  <c r="M2" i="84"/>
  <c r="L2" i="84"/>
  <c r="J2" i="84"/>
  <c r="C58" i="84" s="1"/>
  <c r="H2" i="84"/>
  <c r="G2" i="84"/>
  <c r="E2" i="84"/>
  <c r="C54" i="84" s="1"/>
  <c r="C2" i="84"/>
  <c r="C38" i="84" s="1"/>
  <c r="E68" i="82"/>
  <c r="B67" i="82"/>
  <c r="B66" i="82"/>
  <c r="B65" i="82"/>
  <c r="B64" i="82"/>
  <c r="B63" i="82"/>
  <c r="B62" i="82"/>
  <c r="B61" i="82"/>
  <c r="B60" i="82"/>
  <c r="B59" i="82"/>
  <c r="B58" i="82"/>
  <c r="B57" i="82"/>
  <c r="B56" i="82"/>
  <c r="B55" i="82"/>
  <c r="B54" i="82"/>
  <c r="B53" i="82"/>
  <c r="B52" i="82"/>
  <c r="B51" i="82"/>
  <c r="B50" i="82"/>
  <c r="B49" i="82"/>
  <c r="B48" i="82"/>
  <c r="B47" i="82"/>
  <c r="B46" i="82"/>
  <c r="B45" i="82"/>
  <c r="B44" i="82"/>
  <c r="B43" i="82"/>
  <c r="B42" i="82"/>
  <c r="B40" i="82"/>
  <c r="B39" i="82"/>
  <c r="B38" i="82"/>
  <c r="B37" i="82"/>
  <c r="B36" i="82"/>
  <c r="B35" i="82"/>
  <c r="B34" i="82"/>
  <c r="B33" i="82"/>
  <c r="B32" i="82"/>
  <c r="B31" i="82"/>
  <c r="B30" i="82"/>
  <c r="B29" i="82"/>
  <c r="B28" i="82"/>
  <c r="B27" i="82"/>
  <c r="B26" i="82"/>
  <c r="B25" i="82"/>
  <c r="B24" i="82"/>
  <c r="B23" i="82"/>
  <c r="B22" i="82"/>
  <c r="B21" i="82"/>
  <c r="B20" i="82"/>
  <c r="B19" i="82"/>
  <c r="B18" i="82"/>
  <c r="B17" i="82"/>
  <c r="B16" i="82"/>
  <c r="B15" i="82"/>
  <c r="B14" i="82"/>
  <c r="B13" i="82"/>
  <c r="B12" i="82"/>
  <c r="B11" i="82"/>
  <c r="B10" i="82"/>
  <c r="B9" i="82"/>
  <c r="B8" i="82"/>
  <c r="B7" i="82"/>
  <c r="B6" i="82"/>
  <c r="B5" i="82"/>
  <c r="G4" i="82"/>
  <c r="F5" i="82" s="1"/>
  <c r="B4" i="82"/>
  <c r="H4" i="82" s="1"/>
  <c r="D2" i="82"/>
  <c r="C66" i="82" s="1"/>
  <c r="F1" i="82"/>
  <c r="C50" i="82" s="1"/>
  <c r="D1" i="82"/>
  <c r="C39" i="82" s="1"/>
  <c r="E2" i="80"/>
  <c r="C49" i="80" s="1"/>
  <c r="C46" i="80"/>
  <c r="B41" i="80"/>
  <c r="B65" i="80"/>
  <c r="F100" i="80" s="1"/>
  <c r="B64" i="80"/>
  <c r="B63" i="80"/>
  <c r="B62" i="80"/>
  <c r="B61" i="80"/>
  <c r="B60" i="80"/>
  <c r="B59" i="80"/>
  <c r="B58" i="80"/>
  <c r="B57" i="80"/>
  <c r="B56" i="80"/>
  <c r="B55" i="80"/>
  <c r="B54" i="80"/>
  <c r="B53" i="80"/>
  <c r="B52" i="80"/>
  <c r="B51" i="80"/>
  <c r="B50" i="80"/>
  <c r="B49" i="80"/>
  <c r="B48" i="80"/>
  <c r="B47" i="80"/>
  <c r="B46" i="80"/>
  <c r="B45" i="80"/>
  <c r="B44" i="80"/>
  <c r="B43" i="80"/>
  <c r="B42" i="80"/>
  <c r="C100" i="80"/>
  <c r="B100" i="80"/>
  <c r="C99" i="80"/>
  <c r="B99" i="80"/>
  <c r="C98" i="80"/>
  <c r="B98" i="80"/>
  <c r="C97" i="80"/>
  <c r="B97" i="80"/>
  <c r="C96" i="80"/>
  <c r="B96" i="80"/>
  <c r="C95" i="80"/>
  <c r="B95" i="80"/>
  <c r="C94" i="80"/>
  <c r="B94" i="80"/>
  <c r="C93" i="80"/>
  <c r="B93" i="80"/>
  <c r="C92" i="80"/>
  <c r="B92" i="80"/>
  <c r="C91" i="80"/>
  <c r="B91" i="80"/>
  <c r="C90" i="80"/>
  <c r="B90" i="80"/>
  <c r="C89" i="80"/>
  <c r="B89" i="80"/>
  <c r="C88" i="80"/>
  <c r="B88" i="80"/>
  <c r="C87" i="80"/>
  <c r="B87" i="80"/>
  <c r="C86" i="80"/>
  <c r="B86" i="80"/>
  <c r="C85" i="80"/>
  <c r="B85" i="80"/>
  <c r="C84" i="80"/>
  <c r="B84" i="80"/>
  <c r="C83" i="80"/>
  <c r="B83" i="80"/>
  <c r="C82" i="80"/>
  <c r="B82" i="80"/>
  <c r="C81" i="80"/>
  <c r="B81" i="80"/>
  <c r="C80" i="80"/>
  <c r="B80" i="80"/>
  <c r="C79" i="80"/>
  <c r="B79" i="80"/>
  <c r="C78" i="80"/>
  <c r="B78" i="80"/>
  <c r="C77" i="80"/>
  <c r="B77" i="80"/>
  <c r="C76" i="80"/>
  <c r="B76" i="80"/>
  <c r="C75" i="80"/>
  <c r="B75" i="80"/>
  <c r="C74" i="80"/>
  <c r="B74" i="80"/>
  <c r="C73" i="80"/>
  <c r="B73" i="80"/>
  <c r="C72" i="80"/>
  <c r="B72" i="80"/>
  <c r="C71" i="80"/>
  <c r="B71" i="80"/>
  <c r="C70" i="80"/>
  <c r="B70" i="80"/>
  <c r="C69" i="80"/>
  <c r="B69" i="80"/>
  <c r="C68" i="80"/>
  <c r="B68" i="80"/>
  <c r="C67" i="80"/>
  <c r="B67" i="80"/>
  <c r="E66" i="80"/>
  <c r="D67" i="80" s="1"/>
  <c r="C66" i="80"/>
  <c r="B38" i="80"/>
  <c r="B37" i="80"/>
  <c r="B36" i="80"/>
  <c r="B35" i="80"/>
  <c r="B34" i="80"/>
  <c r="B33" i="80"/>
  <c r="B32" i="80"/>
  <c r="B31" i="80"/>
  <c r="B30" i="80"/>
  <c r="B29" i="80"/>
  <c r="B28" i="80"/>
  <c r="B27" i="80"/>
  <c r="B26" i="80"/>
  <c r="B25" i="80"/>
  <c r="B24" i="80"/>
  <c r="B23" i="80"/>
  <c r="B22" i="80"/>
  <c r="B21" i="80"/>
  <c r="B20" i="80"/>
  <c r="B19" i="80"/>
  <c r="B18" i="80"/>
  <c r="B17" i="80"/>
  <c r="B16" i="80"/>
  <c r="B15" i="80"/>
  <c r="B14" i="80"/>
  <c r="B13" i="80"/>
  <c r="B12" i="80"/>
  <c r="B11" i="80"/>
  <c r="B10" i="80"/>
  <c r="B9" i="80"/>
  <c r="B8" i="80"/>
  <c r="B7" i="80"/>
  <c r="B6" i="80"/>
  <c r="B5" i="80"/>
  <c r="G4" i="80"/>
  <c r="F5" i="80" s="1"/>
  <c r="B4" i="80"/>
  <c r="H4" i="80" s="1"/>
  <c r="K2" i="80"/>
  <c r="H2" i="80"/>
  <c r="C2" i="80"/>
  <c r="D85" i="78"/>
  <c r="E85" i="78"/>
  <c r="E84" i="78"/>
  <c r="E67" i="78"/>
  <c r="E66" i="78"/>
  <c r="D67" i="78" s="1"/>
  <c r="F108" i="78"/>
  <c r="F86" i="78"/>
  <c r="F87" i="78"/>
  <c r="F88" i="78"/>
  <c r="F89" i="78"/>
  <c r="F90" i="78"/>
  <c r="F91" i="78"/>
  <c r="F92" i="78"/>
  <c r="F93" i="78"/>
  <c r="F94" i="78"/>
  <c r="F95" i="78"/>
  <c r="F96" i="78"/>
  <c r="F97" i="78"/>
  <c r="F98" i="78"/>
  <c r="F99" i="78"/>
  <c r="F100" i="78"/>
  <c r="F101" i="78"/>
  <c r="F102" i="78"/>
  <c r="F103" i="78"/>
  <c r="F104" i="78"/>
  <c r="F105" i="78"/>
  <c r="F106" i="78"/>
  <c r="F107" i="78"/>
  <c r="F85" i="78"/>
  <c r="F84" i="78"/>
  <c r="F68" i="78"/>
  <c r="F69" i="78"/>
  <c r="F70" i="78"/>
  <c r="F71" i="78"/>
  <c r="F72" i="78"/>
  <c r="F73" i="78"/>
  <c r="F74" i="78"/>
  <c r="F75" i="78"/>
  <c r="F76" i="78"/>
  <c r="F77" i="78"/>
  <c r="F78" i="78"/>
  <c r="F79" i="78"/>
  <c r="F80" i="78"/>
  <c r="F81" i="78"/>
  <c r="F82" i="78"/>
  <c r="F83" i="78"/>
  <c r="F67" i="78"/>
  <c r="G68" i="78"/>
  <c r="F66" i="78"/>
  <c r="C104" i="78"/>
  <c r="C105" i="78"/>
  <c r="C106" i="78"/>
  <c r="C107" i="78"/>
  <c r="C108" i="78"/>
  <c r="C103" i="78"/>
  <c r="B104" i="78"/>
  <c r="B105" i="78"/>
  <c r="B106" i="78"/>
  <c r="B107" i="78"/>
  <c r="B108" i="78"/>
  <c r="B103" i="78"/>
  <c r="B68" i="78"/>
  <c r="B69" i="78"/>
  <c r="B70" i="78"/>
  <c r="B71" i="78"/>
  <c r="B72" i="78"/>
  <c r="B73" i="78"/>
  <c r="B74" i="78"/>
  <c r="B75" i="78"/>
  <c r="B76" i="78"/>
  <c r="B77" i="78"/>
  <c r="B78" i="78"/>
  <c r="B79" i="78"/>
  <c r="B80" i="78"/>
  <c r="B81" i="78"/>
  <c r="B82" i="78"/>
  <c r="B83" i="78"/>
  <c r="B84" i="78"/>
  <c r="B85" i="78"/>
  <c r="B86" i="78"/>
  <c r="B87" i="78"/>
  <c r="B88" i="78"/>
  <c r="B89" i="78"/>
  <c r="B90" i="78"/>
  <c r="B91" i="78"/>
  <c r="B92" i="78"/>
  <c r="B93" i="78"/>
  <c r="B94" i="78"/>
  <c r="B95" i="78"/>
  <c r="B96" i="78"/>
  <c r="B97" i="78"/>
  <c r="B98" i="78"/>
  <c r="B99" i="78"/>
  <c r="B100" i="78"/>
  <c r="B101" i="78"/>
  <c r="B102" i="78"/>
  <c r="B67" i="78"/>
  <c r="C68" i="78"/>
  <c r="C69" i="78"/>
  <c r="C70" i="78"/>
  <c r="G70" i="78" s="1"/>
  <c r="C71" i="78"/>
  <c r="C72" i="78"/>
  <c r="C73" i="78"/>
  <c r="C74" i="78"/>
  <c r="C75" i="78"/>
  <c r="C76" i="78"/>
  <c r="C77" i="78"/>
  <c r="C78" i="78"/>
  <c r="C79" i="78"/>
  <c r="C80" i="78"/>
  <c r="C81" i="78"/>
  <c r="C82" i="78"/>
  <c r="C83" i="78"/>
  <c r="C84" i="78"/>
  <c r="C85" i="78"/>
  <c r="C86" i="78"/>
  <c r="C87" i="78"/>
  <c r="C88" i="78"/>
  <c r="C89" i="78"/>
  <c r="C90" i="78"/>
  <c r="C91" i="78"/>
  <c r="C92" i="78"/>
  <c r="C93" i="78"/>
  <c r="C94" i="78"/>
  <c r="C95" i="78"/>
  <c r="C96" i="78"/>
  <c r="C97" i="78"/>
  <c r="C98" i="78"/>
  <c r="C99" i="78"/>
  <c r="C100" i="78"/>
  <c r="C101" i="78"/>
  <c r="C102" i="78"/>
  <c r="C67" i="78"/>
  <c r="C66" i="78"/>
  <c r="G73" i="78"/>
  <c r="G72" i="78"/>
  <c r="G71" i="78"/>
  <c r="G69" i="78"/>
  <c r="M2" i="78"/>
  <c r="C62" i="78"/>
  <c r="C64" i="78"/>
  <c r="B60" i="78"/>
  <c r="B61" i="78"/>
  <c r="B62" i="78"/>
  <c r="B63" i="78"/>
  <c r="B64" i="78"/>
  <c r="B65" i="78"/>
  <c r="C58" i="78"/>
  <c r="E2" i="78"/>
  <c r="C46" i="78" s="1"/>
  <c r="B43" i="78"/>
  <c r="B44" i="78"/>
  <c r="B45" i="78"/>
  <c r="C45" i="78"/>
  <c r="B46" i="78"/>
  <c r="B47" i="78"/>
  <c r="B48" i="78"/>
  <c r="C48" i="78"/>
  <c r="B49" i="78"/>
  <c r="B50" i="78"/>
  <c r="B51" i="78"/>
  <c r="C51" i="78"/>
  <c r="B52" i="78"/>
  <c r="B53" i="78"/>
  <c r="C53" i="78"/>
  <c r="B54" i="78"/>
  <c r="B55" i="78"/>
  <c r="B56" i="78"/>
  <c r="B57" i="78"/>
  <c r="B58" i="78"/>
  <c r="B59" i="78"/>
  <c r="Q2" i="78"/>
  <c r="R2" i="78"/>
  <c r="L2" i="78"/>
  <c r="O2" i="78"/>
  <c r="B42" i="78"/>
  <c r="B41" i="78"/>
  <c r="B40" i="78"/>
  <c r="B39" i="78"/>
  <c r="B38" i="78"/>
  <c r="B37" i="78"/>
  <c r="B36" i="78"/>
  <c r="B35" i="78"/>
  <c r="B34" i="78"/>
  <c r="B33" i="78"/>
  <c r="B32" i="78"/>
  <c r="B31" i="78"/>
  <c r="B30" i="78"/>
  <c r="B29" i="78"/>
  <c r="B28" i="78"/>
  <c r="B27" i="78"/>
  <c r="B26" i="78"/>
  <c r="B25" i="78"/>
  <c r="B24" i="78"/>
  <c r="B23" i="78"/>
  <c r="B22" i="78"/>
  <c r="B21" i="78"/>
  <c r="B20" i="78"/>
  <c r="B19" i="78"/>
  <c r="B18" i="78"/>
  <c r="B17" i="78"/>
  <c r="B16" i="78"/>
  <c r="B15" i="78"/>
  <c r="B14" i="78"/>
  <c r="B13" i="78"/>
  <c r="B12" i="78"/>
  <c r="B11" i="78"/>
  <c r="B10" i="78"/>
  <c r="B9" i="78"/>
  <c r="B8" i="78"/>
  <c r="B7" i="78"/>
  <c r="B6" i="78"/>
  <c r="B5" i="78"/>
  <c r="G4" i="78"/>
  <c r="F5" i="78" s="1"/>
  <c r="B4" i="78"/>
  <c r="E4" i="78" s="1"/>
  <c r="G76" i="78" s="1"/>
  <c r="J2" i="78"/>
  <c r="H2" i="78"/>
  <c r="G2" i="78"/>
  <c r="C2" i="78"/>
  <c r="C39" i="78" s="1"/>
  <c r="F47" i="106" l="1"/>
  <c r="B47" i="106"/>
  <c r="C50" i="106"/>
  <c r="C51" i="106"/>
  <c r="C52" i="106"/>
  <c r="C47" i="106"/>
  <c r="C53" i="106"/>
  <c r="C54" i="106"/>
  <c r="C55" i="106"/>
  <c r="C48" i="106"/>
  <c r="C56" i="106"/>
  <c r="C49" i="106"/>
  <c r="C57" i="106"/>
  <c r="C26" i="106"/>
  <c r="C18" i="106"/>
  <c r="C46" i="106"/>
  <c r="C42" i="106"/>
  <c r="C13" i="106"/>
  <c r="C41" i="106"/>
  <c r="C33" i="106"/>
  <c r="C25" i="106"/>
  <c r="C17" i="106"/>
  <c r="C40" i="106"/>
  <c r="C32" i="106"/>
  <c r="C24" i="106"/>
  <c r="C16" i="106"/>
  <c r="C39" i="106"/>
  <c r="C31" i="106"/>
  <c r="C23" i="106"/>
  <c r="C15" i="106"/>
  <c r="A6" i="106"/>
  <c r="A7" i="106" s="1"/>
  <c r="A8" i="106" s="1"/>
  <c r="A9" i="106" s="1"/>
  <c r="A10" i="106" s="1"/>
  <c r="A11" i="106" s="1"/>
  <c r="A12" i="106" s="1"/>
  <c r="A13" i="106" s="1"/>
  <c r="A14" i="106" s="1"/>
  <c r="A15" i="106" s="1"/>
  <c r="A16" i="106" s="1"/>
  <c r="A17" i="106" s="1"/>
  <c r="A18" i="106" s="1"/>
  <c r="A19" i="106" s="1"/>
  <c r="A20" i="106" s="1"/>
  <c r="A21" i="106" s="1"/>
  <c r="A22" i="106" s="1"/>
  <c r="A23" i="106" s="1"/>
  <c r="A24" i="106" s="1"/>
  <c r="A25" i="106" s="1"/>
  <c r="A26" i="106" s="1"/>
  <c r="A27" i="106" s="1"/>
  <c r="A28" i="106" s="1"/>
  <c r="A29" i="106" s="1"/>
  <c r="A30" i="106" s="1"/>
  <c r="A31" i="106" s="1"/>
  <c r="A32" i="106" s="1"/>
  <c r="A33" i="106" s="1"/>
  <c r="A34" i="106" s="1"/>
  <c r="A35" i="106" s="1"/>
  <c r="A36" i="106" s="1"/>
  <c r="A37" i="106" s="1"/>
  <c r="A38" i="106" s="1"/>
  <c r="A39" i="106" s="1"/>
  <c r="A40" i="106" s="1"/>
  <c r="A41" i="106" s="1"/>
  <c r="C38" i="106"/>
  <c r="C30" i="106"/>
  <c r="C22" i="106"/>
  <c r="C14" i="106"/>
  <c r="C45" i="106"/>
  <c r="C37" i="106"/>
  <c r="C29" i="106"/>
  <c r="C21" i="106"/>
  <c r="C44" i="106"/>
  <c r="C36" i="106"/>
  <c r="C28" i="106"/>
  <c r="C20" i="106"/>
  <c r="C43" i="106"/>
  <c r="C35" i="106"/>
  <c r="C27" i="106"/>
  <c r="C19" i="106"/>
  <c r="E4" i="106"/>
  <c r="E5" i="106"/>
  <c r="C5" i="106"/>
  <c r="C6" i="106"/>
  <c r="C7" i="106"/>
  <c r="C8" i="106"/>
  <c r="C9" i="106"/>
  <c r="C10" i="106"/>
  <c r="C11" i="106"/>
  <c r="C12" i="106"/>
  <c r="D40" i="80"/>
  <c r="G40" i="80" s="1"/>
  <c r="C64" i="80"/>
  <c r="C63" i="80"/>
  <c r="C55" i="80"/>
  <c r="D39" i="104"/>
  <c r="G39" i="104" s="1"/>
  <c r="F40" i="104" s="1"/>
  <c r="D40" i="104"/>
  <c r="G40" i="104" s="1"/>
  <c r="C64" i="102"/>
  <c r="C36" i="102"/>
  <c r="C40" i="102"/>
  <c r="D40" i="102" s="1"/>
  <c r="H5" i="102"/>
  <c r="I5" i="102" s="1"/>
  <c r="C43" i="102"/>
  <c r="C47" i="102"/>
  <c r="C51" i="102"/>
  <c r="C55" i="102"/>
  <c r="C59" i="102"/>
  <c r="C63" i="102"/>
  <c r="C42" i="102"/>
  <c r="C46" i="102"/>
  <c r="C50" i="102"/>
  <c r="C54" i="102"/>
  <c r="C58" i="102"/>
  <c r="C62" i="102"/>
  <c r="C5" i="102"/>
  <c r="D5" i="102" s="1"/>
  <c r="G5" i="102" s="1"/>
  <c r="F6" i="102" s="1"/>
  <c r="C6" i="102"/>
  <c r="C7" i="102"/>
  <c r="C8" i="102"/>
  <c r="C9" i="102"/>
  <c r="C10" i="102"/>
  <c r="C11" i="102"/>
  <c r="C12" i="102"/>
  <c r="C13" i="102"/>
  <c r="C14" i="102"/>
  <c r="C15" i="102"/>
  <c r="C16" i="102"/>
  <c r="C17" i="102"/>
  <c r="C18" i="102"/>
  <c r="C19" i="102"/>
  <c r="C20" i="102"/>
  <c r="C21" i="102"/>
  <c r="C22" i="102"/>
  <c r="C23" i="102"/>
  <c r="C24" i="102"/>
  <c r="C25" i="102"/>
  <c r="C26" i="102"/>
  <c r="C27" i="102"/>
  <c r="C28" i="102"/>
  <c r="C29" i="102"/>
  <c r="C30" i="102"/>
  <c r="C31" i="102"/>
  <c r="C32" i="102"/>
  <c r="C33" i="102"/>
  <c r="C34" i="102"/>
  <c r="C38" i="102"/>
  <c r="C45" i="102"/>
  <c r="C49" i="102"/>
  <c r="C53" i="102"/>
  <c r="C57" i="102"/>
  <c r="C61" i="102"/>
  <c r="H5" i="104"/>
  <c r="I5" i="104" s="1"/>
  <c r="E5" i="104"/>
  <c r="C43" i="104"/>
  <c r="C47" i="104"/>
  <c r="C51" i="104"/>
  <c r="C55" i="104"/>
  <c r="C59" i="104"/>
  <c r="C63" i="104"/>
  <c r="C37" i="104"/>
  <c r="E4" i="104"/>
  <c r="F66" i="104" s="1"/>
  <c r="G66" i="104" s="1"/>
  <c r="C42" i="104"/>
  <c r="C46" i="104"/>
  <c r="C50" i="104"/>
  <c r="C54" i="104"/>
  <c r="C58" i="104"/>
  <c r="C62" i="104"/>
  <c r="C36" i="104"/>
  <c r="C41" i="104"/>
  <c r="C45" i="104"/>
  <c r="C49" i="104"/>
  <c r="C53" i="104"/>
  <c r="C57" i="104"/>
  <c r="C61" i="104"/>
  <c r="C65" i="104"/>
  <c r="D65" i="104" s="1"/>
  <c r="C35" i="104"/>
  <c r="C44" i="104"/>
  <c r="C48" i="104"/>
  <c r="C52" i="104"/>
  <c r="C56" i="104"/>
  <c r="C60" i="104"/>
  <c r="C5" i="104"/>
  <c r="D5" i="104" s="1"/>
  <c r="G5" i="104" s="1"/>
  <c r="F6" i="104" s="1"/>
  <c r="C6" i="104"/>
  <c r="C7" i="104"/>
  <c r="C8" i="104"/>
  <c r="C9" i="104"/>
  <c r="C10" i="104"/>
  <c r="C11" i="104"/>
  <c r="C12" i="104"/>
  <c r="C13" i="104"/>
  <c r="C14" i="104"/>
  <c r="C15" i="104"/>
  <c r="C16" i="104"/>
  <c r="C17" i="104"/>
  <c r="C18" i="104"/>
  <c r="C19" i="104"/>
  <c r="C20" i="104"/>
  <c r="C21" i="104"/>
  <c r="C22" i="104"/>
  <c r="C23" i="104"/>
  <c r="C24" i="104"/>
  <c r="C25" i="104"/>
  <c r="C26" i="104"/>
  <c r="C27" i="104"/>
  <c r="C28" i="104"/>
  <c r="C29" i="104"/>
  <c r="C30" i="104"/>
  <c r="C31" i="104"/>
  <c r="C32" i="104"/>
  <c r="C33" i="104"/>
  <c r="C34" i="104"/>
  <c r="E228" i="100"/>
  <c r="E244" i="100"/>
  <c r="E260" i="100"/>
  <c r="E238" i="100"/>
  <c r="E270" i="100"/>
  <c r="E286" i="100"/>
  <c r="E229" i="100"/>
  <c r="E227" i="100"/>
  <c r="E225" i="100"/>
  <c r="E223" i="100"/>
  <c r="E221" i="100"/>
  <c r="E259" i="100"/>
  <c r="E257" i="100"/>
  <c r="E255" i="100"/>
  <c r="E253" i="100"/>
  <c r="E251" i="100"/>
  <c r="E249" i="100"/>
  <c r="E247" i="100"/>
  <c r="E245" i="100"/>
  <c r="E243" i="100"/>
  <c r="E241" i="100"/>
  <c r="E239" i="100"/>
  <c r="E237" i="100"/>
  <c r="E235" i="100"/>
  <c r="E233" i="100"/>
  <c r="E231" i="100"/>
  <c r="E232" i="100"/>
  <c r="E248" i="100"/>
  <c r="E200" i="100"/>
  <c r="E202" i="100"/>
  <c r="E204" i="100"/>
  <c r="E206" i="100"/>
  <c r="E208" i="100"/>
  <c r="E210" i="100"/>
  <c r="E212" i="100"/>
  <c r="E214" i="100"/>
  <c r="E216" i="100"/>
  <c r="E218" i="100"/>
  <c r="E220" i="100"/>
  <c r="E226" i="100"/>
  <c r="E242" i="100"/>
  <c r="E258" i="100"/>
  <c r="E236" i="100"/>
  <c r="E252" i="100"/>
  <c r="E268" i="100"/>
  <c r="E284" i="100"/>
  <c r="E230" i="100"/>
  <c r="E246" i="100"/>
  <c r="E262" i="100"/>
  <c r="E291" i="100"/>
  <c r="E289" i="100"/>
  <c r="E287" i="100"/>
  <c r="E285" i="100"/>
  <c r="E283" i="100"/>
  <c r="E281" i="100"/>
  <c r="E279" i="100"/>
  <c r="E277" i="100"/>
  <c r="E275" i="100"/>
  <c r="E273" i="100"/>
  <c r="E271" i="100"/>
  <c r="E269" i="100"/>
  <c r="E267" i="100"/>
  <c r="E265" i="100"/>
  <c r="E263" i="100"/>
  <c r="E261" i="100"/>
  <c r="E224" i="100"/>
  <c r="E240" i="100"/>
  <c r="E256" i="100"/>
  <c r="E272" i="100"/>
  <c r="E288" i="100"/>
  <c r="D228" i="100"/>
  <c r="D226" i="100"/>
  <c r="D224" i="100"/>
  <c r="D222" i="100"/>
  <c r="D229" i="100"/>
  <c r="D227" i="100"/>
  <c r="D225" i="100"/>
  <c r="D223" i="100"/>
  <c r="D260" i="100"/>
  <c r="D258" i="100"/>
  <c r="D256" i="100"/>
  <c r="D254" i="100"/>
  <c r="D252" i="100"/>
  <c r="D250" i="100"/>
  <c r="D248" i="100"/>
  <c r="D246" i="100"/>
  <c r="D244" i="100"/>
  <c r="D242" i="100"/>
  <c r="D240" i="100"/>
  <c r="D238" i="100"/>
  <c r="D236" i="100"/>
  <c r="D234" i="100"/>
  <c r="D232" i="100"/>
  <c r="D230" i="100"/>
  <c r="D259" i="100"/>
  <c r="D257" i="100"/>
  <c r="D255" i="100"/>
  <c r="D253" i="100"/>
  <c r="D251" i="100"/>
  <c r="D249" i="100"/>
  <c r="D247" i="100"/>
  <c r="D245" i="100"/>
  <c r="D243" i="100"/>
  <c r="D241" i="100"/>
  <c r="D239" i="100"/>
  <c r="D237" i="100"/>
  <c r="D235" i="100"/>
  <c r="D233" i="100"/>
  <c r="D231" i="100"/>
  <c r="E201" i="100"/>
  <c r="E203" i="100"/>
  <c r="E205" i="100"/>
  <c r="E207" i="100"/>
  <c r="E209" i="100"/>
  <c r="E211" i="100"/>
  <c r="E213" i="100"/>
  <c r="E215" i="100"/>
  <c r="E217" i="100"/>
  <c r="E219" i="100"/>
  <c r="E234" i="100"/>
  <c r="E250" i="100"/>
  <c r="E266" i="100"/>
  <c r="E282" i="100"/>
  <c r="C4" i="96"/>
  <c r="C31" i="96"/>
  <c r="F63" i="96"/>
  <c r="G63" i="96" s="1"/>
  <c r="F66" i="96"/>
  <c r="G66" i="96" s="1"/>
  <c r="F79" i="96"/>
  <c r="G79" i="96" s="1"/>
  <c r="F82" i="96"/>
  <c r="G82" i="96" s="1"/>
  <c r="F64" i="96"/>
  <c r="G64" i="96" s="1"/>
  <c r="F67" i="96"/>
  <c r="G67" i="96" s="1"/>
  <c r="F70" i="96"/>
  <c r="G70" i="96" s="1"/>
  <c r="F80" i="96"/>
  <c r="G80" i="96" s="1"/>
  <c r="F83" i="96"/>
  <c r="G83" i="96" s="1"/>
  <c r="F86" i="96"/>
  <c r="G86" i="96" s="1"/>
  <c r="F77" i="96"/>
  <c r="G77" i="96" s="1"/>
  <c r="F71" i="96"/>
  <c r="G71" i="96" s="1"/>
  <c r="F74" i="96"/>
  <c r="G74" i="96" s="1"/>
  <c r="F87" i="96"/>
  <c r="G87" i="96" s="1"/>
  <c r="F90" i="96"/>
  <c r="G90" i="96" s="1"/>
  <c r="F65" i="96"/>
  <c r="G65" i="96" s="1"/>
  <c r="F68" i="96"/>
  <c r="G68" i="96" s="1"/>
  <c r="F81" i="96"/>
  <c r="G81" i="96" s="1"/>
  <c r="F84" i="96"/>
  <c r="G84" i="96" s="1"/>
  <c r="F62" i="96"/>
  <c r="G62" i="96" s="1"/>
  <c r="F72" i="96"/>
  <c r="G72" i="96" s="1"/>
  <c r="F75" i="96"/>
  <c r="G75" i="96" s="1"/>
  <c r="F78" i="96"/>
  <c r="G78" i="96" s="1"/>
  <c r="F88" i="96"/>
  <c r="G88" i="96" s="1"/>
  <c r="C20" i="94"/>
  <c r="F94" i="94"/>
  <c r="G94" i="94" s="1"/>
  <c r="C8" i="94"/>
  <c r="C40" i="94"/>
  <c r="C28" i="94"/>
  <c r="C47" i="94"/>
  <c r="F78" i="94"/>
  <c r="G78" i="94" s="1"/>
  <c r="F104" i="94"/>
  <c r="G104" i="94" s="1"/>
  <c r="F88" i="94"/>
  <c r="G88" i="94" s="1"/>
  <c r="F103" i="94"/>
  <c r="G103" i="94" s="1"/>
  <c r="F98" i="94"/>
  <c r="G98" i="94" s="1"/>
  <c r="F93" i="94"/>
  <c r="G93" i="94" s="1"/>
  <c r="F87" i="94"/>
  <c r="G87" i="94" s="1"/>
  <c r="F82" i="94"/>
  <c r="G82" i="94" s="1"/>
  <c r="F77" i="94"/>
  <c r="G77" i="94" s="1"/>
  <c r="F92" i="94"/>
  <c r="G92" i="94" s="1"/>
  <c r="F76" i="94"/>
  <c r="G76" i="94" s="1"/>
  <c r="F102" i="94"/>
  <c r="G102" i="94" s="1"/>
  <c r="F97" i="94"/>
  <c r="G97" i="94" s="1"/>
  <c r="F91" i="94"/>
  <c r="G91" i="94" s="1"/>
  <c r="F86" i="94"/>
  <c r="G86" i="94" s="1"/>
  <c r="F81" i="94"/>
  <c r="G81" i="94" s="1"/>
  <c r="F75" i="94"/>
  <c r="G75" i="94" s="1"/>
  <c r="F96" i="94"/>
  <c r="G96" i="94" s="1"/>
  <c r="F80" i="94"/>
  <c r="G80" i="94" s="1"/>
  <c r="F101" i="94"/>
  <c r="G101" i="94" s="1"/>
  <c r="F95" i="94"/>
  <c r="G95" i="94" s="1"/>
  <c r="F90" i="94"/>
  <c r="G90" i="94" s="1"/>
  <c r="F85" i="94"/>
  <c r="G85" i="94" s="1"/>
  <c r="F79" i="94"/>
  <c r="G79" i="94" s="1"/>
  <c r="F74" i="94"/>
  <c r="G74" i="94" s="1"/>
  <c r="C16" i="94"/>
  <c r="F100" i="94"/>
  <c r="G100" i="94" s="1"/>
  <c r="F83" i="94"/>
  <c r="G83" i="94" s="1"/>
  <c r="F84" i="94"/>
  <c r="G84" i="94" s="1"/>
  <c r="C12" i="94"/>
  <c r="F89" i="94"/>
  <c r="G89" i="94" s="1"/>
  <c r="E122" i="92"/>
  <c r="E95" i="92"/>
  <c r="D102" i="92"/>
  <c r="E104" i="92"/>
  <c r="D109" i="92"/>
  <c r="E111" i="92"/>
  <c r="D118" i="92"/>
  <c r="E120" i="92"/>
  <c r="D100" i="92"/>
  <c r="E102" i="92"/>
  <c r="D107" i="92"/>
  <c r="E109" i="92"/>
  <c r="D116" i="92"/>
  <c r="E118" i="92"/>
  <c r="D123" i="92"/>
  <c r="E106" i="92"/>
  <c r="D98" i="92"/>
  <c r="E100" i="92"/>
  <c r="D105" i="92"/>
  <c r="E107" i="92"/>
  <c r="D114" i="92"/>
  <c r="E116" i="92"/>
  <c r="E123" i="92"/>
  <c r="E98" i="92"/>
  <c r="E105" i="92"/>
  <c r="E114" i="92"/>
  <c r="E121" i="92"/>
  <c r="E113" i="92"/>
  <c r="E96" i="92"/>
  <c r="E103" i="92"/>
  <c r="E112" i="92"/>
  <c r="E119" i="92"/>
  <c r="E101" i="92"/>
  <c r="E110" i="92"/>
  <c r="E117" i="92"/>
  <c r="E99" i="92"/>
  <c r="E108" i="92"/>
  <c r="E115" i="92"/>
  <c r="C36" i="90"/>
  <c r="C42" i="90"/>
  <c r="C44" i="90"/>
  <c r="C40" i="90"/>
  <c r="C60" i="90"/>
  <c r="C56" i="90"/>
  <c r="C46" i="90"/>
  <c r="C52" i="90"/>
  <c r="E4" i="90"/>
  <c r="C48" i="90"/>
  <c r="D151" i="88"/>
  <c r="D149" i="88"/>
  <c r="D147" i="88"/>
  <c r="D145" i="88"/>
  <c r="D136" i="88"/>
  <c r="D129" i="88"/>
  <c r="D138" i="88"/>
  <c r="D131" i="88"/>
  <c r="D150" i="88"/>
  <c r="D130" i="88"/>
  <c r="D148" i="88"/>
  <c r="D140" i="88"/>
  <c r="D133" i="88"/>
  <c r="D142" i="88"/>
  <c r="D135" i="88"/>
  <c r="D126" i="88"/>
  <c r="D124" i="88"/>
  <c r="D122" i="88"/>
  <c r="D144" i="88"/>
  <c r="D137" i="88"/>
  <c r="D128" i="88"/>
  <c r="D134" i="88"/>
  <c r="D139" i="88"/>
  <c r="D141" i="88"/>
  <c r="D132" i="88"/>
  <c r="D146" i="88"/>
  <c r="D143" i="88"/>
  <c r="D127" i="88"/>
  <c r="D125" i="88"/>
  <c r="D123" i="88"/>
  <c r="D121" i="88"/>
  <c r="E91" i="88"/>
  <c r="E93" i="88"/>
  <c r="E95" i="88"/>
  <c r="E97" i="88"/>
  <c r="E99" i="88"/>
  <c r="E101" i="88"/>
  <c r="E103" i="88"/>
  <c r="E105" i="88"/>
  <c r="E107" i="88"/>
  <c r="E109" i="88"/>
  <c r="E111" i="88"/>
  <c r="E113" i="88"/>
  <c r="E115" i="88"/>
  <c r="E117" i="88"/>
  <c r="E119" i="88"/>
  <c r="D92" i="88"/>
  <c r="D94" i="88"/>
  <c r="D96" i="88"/>
  <c r="D98" i="88"/>
  <c r="D100" i="88"/>
  <c r="D102" i="88"/>
  <c r="D104" i="88"/>
  <c r="D106" i="88"/>
  <c r="D108" i="88"/>
  <c r="D110" i="88"/>
  <c r="D112" i="88"/>
  <c r="D114" i="88"/>
  <c r="D116" i="88"/>
  <c r="D118" i="88"/>
  <c r="E92" i="88"/>
  <c r="E94" i="88"/>
  <c r="E96" i="88"/>
  <c r="E98" i="88"/>
  <c r="E100" i="88"/>
  <c r="E102" i="88"/>
  <c r="E104" i="88"/>
  <c r="E106" i="88"/>
  <c r="E108" i="88"/>
  <c r="E110" i="88"/>
  <c r="E112" i="88"/>
  <c r="E114" i="88"/>
  <c r="E116" i="88"/>
  <c r="E118" i="88"/>
  <c r="E4" i="86"/>
  <c r="F88" i="86" s="1"/>
  <c r="G88" i="86" s="1"/>
  <c r="C36" i="86"/>
  <c r="C41" i="86"/>
  <c r="C56" i="86"/>
  <c r="C4" i="86"/>
  <c r="F64" i="86"/>
  <c r="G64" i="86" s="1"/>
  <c r="C8" i="86"/>
  <c r="C12" i="86"/>
  <c r="C16" i="86"/>
  <c r="C20" i="86"/>
  <c r="C24" i="86"/>
  <c r="C28" i="86"/>
  <c r="C32" i="86"/>
  <c r="C51" i="86"/>
  <c r="C37" i="86"/>
  <c r="C47" i="86"/>
  <c r="C5" i="86"/>
  <c r="C9" i="86"/>
  <c r="C13" i="86"/>
  <c r="C17" i="86"/>
  <c r="C21" i="86"/>
  <c r="C25" i="86"/>
  <c r="C29" i="86"/>
  <c r="C33" i="86"/>
  <c r="C43" i="86"/>
  <c r="C52" i="86"/>
  <c r="C38" i="86"/>
  <c r="C48" i="86"/>
  <c r="C6" i="86"/>
  <c r="C10" i="86"/>
  <c r="C14" i="86"/>
  <c r="C18" i="86"/>
  <c r="C22" i="86"/>
  <c r="C26" i="86"/>
  <c r="C30" i="86"/>
  <c r="C34" i="86"/>
  <c r="C44" i="86"/>
  <c r="C40" i="86"/>
  <c r="C49" i="86"/>
  <c r="C7" i="86"/>
  <c r="C11" i="86"/>
  <c r="C15" i="86"/>
  <c r="C19" i="86"/>
  <c r="C23" i="86"/>
  <c r="C27" i="86"/>
  <c r="C31" i="86"/>
  <c r="C45" i="86"/>
  <c r="G98" i="84"/>
  <c r="G99" i="84"/>
  <c r="C66" i="100"/>
  <c r="C65" i="100"/>
  <c r="C69" i="100"/>
  <c r="C73" i="100"/>
  <c r="C77" i="100"/>
  <c r="C93" i="100"/>
  <c r="C97" i="100"/>
  <c r="C101" i="100"/>
  <c r="C105" i="100"/>
  <c r="C5" i="100"/>
  <c r="C9" i="100"/>
  <c r="C13" i="100"/>
  <c r="C17" i="100"/>
  <c r="C21" i="100"/>
  <c r="C25" i="100"/>
  <c r="C29" i="100"/>
  <c r="C33" i="100"/>
  <c r="C37" i="100"/>
  <c r="C41" i="100"/>
  <c r="C45" i="100"/>
  <c r="C49" i="100"/>
  <c r="C53" i="100"/>
  <c r="C57" i="100"/>
  <c r="C61" i="100"/>
  <c r="C64" i="100"/>
  <c r="C68" i="100"/>
  <c r="C72" i="100"/>
  <c r="C76" i="100"/>
  <c r="C80" i="100"/>
  <c r="C96" i="100"/>
  <c r="C100" i="100"/>
  <c r="C104" i="100"/>
  <c r="C8" i="100"/>
  <c r="C12" i="100"/>
  <c r="C16" i="100"/>
  <c r="C20" i="100"/>
  <c r="C24" i="100"/>
  <c r="C28" i="100"/>
  <c r="C32" i="100"/>
  <c r="C36" i="100"/>
  <c r="C40" i="100"/>
  <c r="C44" i="100"/>
  <c r="C48" i="100"/>
  <c r="C52" i="100"/>
  <c r="C56" i="100"/>
  <c r="C60" i="100"/>
  <c r="C4" i="100"/>
  <c r="D4" i="100" s="1"/>
  <c r="C71" i="100"/>
  <c r="C75" i="100"/>
  <c r="C79" i="100"/>
  <c r="C95" i="100"/>
  <c r="C99" i="100"/>
  <c r="C103" i="100"/>
  <c r="C107" i="100"/>
  <c r="D107" i="100" s="1"/>
  <c r="C7" i="100"/>
  <c r="C11" i="100"/>
  <c r="C15" i="100"/>
  <c r="C19" i="100"/>
  <c r="C23" i="100"/>
  <c r="C27" i="100"/>
  <c r="C31" i="100"/>
  <c r="C35" i="100"/>
  <c r="C39" i="100"/>
  <c r="C43" i="100"/>
  <c r="C47" i="100"/>
  <c r="C51" i="100"/>
  <c r="C55" i="100"/>
  <c r="C59" i="100"/>
  <c r="C63" i="100"/>
  <c r="D63" i="100" s="1"/>
  <c r="C70" i="100"/>
  <c r="C74" i="100"/>
  <c r="C94" i="100"/>
  <c r="C98" i="100"/>
  <c r="C102" i="100"/>
  <c r="C6" i="100"/>
  <c r="C10" i="100"/>
  <c r="C14" i="100"/>
  <c r="C18" i="100"/>
  <c r="C22" i="100"/>
  <c r="C26" i="100"/>
  <c r="C30" i="100"/>
  <c r="C34" i="100"/>
  <c r="C38" i="100"/>
  <c r="C42" i="100"/>
  <c r="C46" i="100"/>
  <c r="C50" i="100"/>
  <c r="C54" i="100"/>
  <c r="C58" i="100"/>
  <c r="G167" i="98"/>
  <c r="G159" i="98"/>
  <c r="G139" i="98"/>
  <c r="G155" i="98"/>
  <c r="E135" i="98"/>
  <c r="G169" i="98"/>
  <c r="G168" i="98"/>
  <c r="G165" i="98"/>
  <c r="G157" i="98"/>
  <c r="G149" i="98"/>
  <c r="G141" i="98"/>
  <c r="G5" i="98"/>
  <c r="F6" i="98" s="1"/>
  <c r="E5" i="98"/>
  <c r="D5" i="98"/>
  <c r="C66" i="98"/>
  <c r="C65" i="98"/>
  <c r="C67" i="98"/>
  <c r="C68" i="98"/>
  <c r="C61" i="98"/>
  <c r="C64" i="98"/>
  <c r="C72" i="98"/>
  <c r="C76" i="98"/>
  <c r="C80" i="98"/>
  <c r="C96" i="98"/>
  <c r="C100" i="98"/>
  <c r="C104" i="98"/>
  <c r="C108" i="98"/>
  <c r="C112" i="98"/>
  <c r="C116" i="98"/>
  <c r="C120" i="98"/>
  <c r="C124" i="98"/>
  <c r="C128" i="98"/>
  <c r="C8" i="98"/>
  <c r="C12" i="98"/>
  <c r="C16" i="98"/>
  <c r="C20" i="98"/>
  <c r="C24" i="98"/>
  <c r="C28" i="98"/>
  <c r="C32" i="98"/>
  <c r="C36" i="98"/>
  <c r="C40" i="98"/>
  <c r="C44" i="98"/>
  <c r="C48" i="98"/>
  <c r="C52" i="98"/>
  <c r="C56" i="98"/>
  <c r="C60" i="98"/>
  <c r="C71" i="98"/>
  <c r="C75" i="98"/>
  <c r="C79" i="98"/>
  <c r="C95" i="98"/>
  <c r="C99" i="98"/>
  <c r="C103" i="98"/>
  <c r="C107" i="98"/>
  <c r="C111" i="98"/>
  <c r="C115" i="98"/>
  <c r="C119" i="98"/>
  <c r="C123" i="98"/>
  <c r="C127" i="98"/>
  <c r="C7" i="98"/>
  <c r="C11" i="98"/>
  <c r="C15" i="98"/>
  <c r="C19" i="98"/>
  <c r="C23" i="98"/>
  <c r="C27" i="98"/>
  <c r="C31" i="98"/>
  <c r="C35" i="98"/>
  <c r="C39" i="98"/>
  <c r="C43" i="98"/>
  <c r="C47" i="98"/>
  <c r="C51" i="98"/>
  <c r="C55" i="98"/>
  <c r="C59" i="98"/>
  <c r="C63" i="98"/>
  <c r="D63" i="98" s="1"/>
  <c r="C70" i="98"/>
  <c r="C74" i="98"/>
  <c r="C6" i="98"/>
  <c r="C10" i="98"/>
  <c r="C14" i="98"/>
  <c r="C18" i="98"/>
  <c r="C22" i="98"/>
  <c r="C26" i="98"/>
  <c r="C30" i="98"/>
  <c r="C34" i="98"/>
  <c r="C38" i="98"/>
  <c r="C42" i="98"/>
  <c r="C46" i="98"/>
  <c r="C50" i="98"/>
  <c r="C54" i="98"/>
  <c r="C58" i="98"/>
  <c r="C23" i="96"/>
  <c r="C11" i="96"/>
  <c r="C19" i="96"/>
  <c r="C39" i="96"/>
  <c r="D39" i="96" s="1"/>
  <c r="C7" i="96"/>
  <c r="C35" i="96"/>
  <c r="D4" i="96"/>
  <c r="C27" i="96"/>
  <c r="C15" i="96"/>
  <c r="C42" i="96"/>
  <c r="C46" i="96"/>
  <c r="C50" i="96"/>
  <c r="C6" i="96"/>
  <c r="C10" i="96"/>
  <c r="C14" i="96"/>
  <c r="C18" i="96"/>
  <c r="C22" i="96"/>
  <c r="C26" i="96"/>
  <c r="C30" i="96"/>
  <c r="C34" i="96"/>
  <c r="C38" i="96"/>
  <c r="C41" i="96"/>
  <c r="C45" i="96"/>
  <c r="C49" i="96"/>
  <c r="C5" i="96"/>
  <c r="C9" i="96"/>
  <c r="C13" i="96"/>
  <c r="C17" i="96"/>
  <c r="C21" i="96"/>
  <c r="C25" i="96"/>
  <c r="C29" i="96"/>
  <c r="C33" i="96"/>
  <c r="C37" i="96"/>
  <c r="C40" i="96"/>
  <c r="C44" i="96"/>
  <c r="C48" i="96"/>
  <c r="C52" i="96"/>
  <c r="C8" i="96"/>
  <c r="C12" i="96"/>
  <c r="C16" i="96"/>
  <c r="C20" i="96"/>
  <c r="C24" i="96"/>
  <c r="C28" i="96"/>
  <c r="C32" i="96"/>
  <c r="C36" i="96"/>
  <c r="C43" i="96"/>
  <c r="C47" i="96"/>
  <c r="D4" i="94"/>
  <c r="C7" i="94"/>
  <c r="C11" i="94"/>
  <c r="C15" i="94"/>
  <c r="C19" i="94"/>
  <c r="C23" i="94"/>
  <c r="C27" i="94"/>
  <c r="C31" i="94"/>
  <c r="C35" i="94"/>
  <c r="C39" i="94"/>
  <c r="D39" i="94" s="1"/>
  <c r="C42" i="94"/>
  <c r="C46" i="94"/>
  <c r="C50" i="94"/>
  <c r="C6" i="94"/>
  <c r="C10" i="94"/>
  <c r="C14" i="94"/>
  <c r="C18" i="94"/>
  <c r="C22" i="94"/>
  <c r="C26" i="94"/>
  <c r="C30" i="94"/>
  <c r="C34" i="94"/>
  <c r="C38" i="94"/>
  <c r="C41" i="94"/>
  <c r="C45" i="94"/>
  <c r="C49" i="94"/>
  <c r="C5" i="94"/>
  <c r="C9" i="94"/>
  <c r="C13" i="94"/>
  <c r="C17" i="94"/>
  <c r="C21" i="94"/>
  <c r="C25" i="94"/>
  <c r="C29" i="94"/>
  <c r="C33" i="94"/>
  <c r="C44" i="94"/>
  <c r="C48" i="94"/>
  <c r="C4" i="92"/>
  <c r="C41" i="92"/>
  <c r="C45" i="92"/>
  <c r="C49" i="92"/>
  <c r="C53" i="92"/>
  <c r="C57" i="92"/>
  <c r="C61" i="92"/>
  <c r="C37" i="92"/>
  <c r="E4" i="92"/>
  <c r="I4" i="92" s="1"/>
  <c r="C40" i="92"/>
  <c r="C44" i="92"/>
  <c r="C48" i="92"/>
  <c r="C52" i="92"/>
  <c r="C56" i="92"/>
  <c r="C60" i="92"/>
  <c r="C43" i="92"/>
  <c r="C47" i="92"/>
  <c r="C51" i="92"/>
  <c r="C55" i="92"/>
  <c r="C59" i="92"/>
  <c r="C63" i="92"/>
  <c r="D63" i="92" s="1"/>
  <c r="C35" i="92"/>
  <c r="C42" i="92"/>
  <c r="C50" i="92"/>
  <c r="C54" i="92"/>
  <c r="C58" i="92"/>
  <c r="C4" i="90"/>
  <c r="C41" i="90"/>
  <c r="C45" i="90"/>
  <c r="C49" i="90"/>
  <c r="C53" i="90"/>
  <c r="C57" i="90"/>
  <c r="C61" i="90"/>
  <c r="C37" i="90"/>
  <c r="C43" i="90"/>
  <c r="C51" i="90"/>
  <c r="C55" i="90"/>
  <c r="C59" i="90"/>
  <c r="C63" i="90"/>
  <c r="D63" i="90" s="1"/>
  <c r="C35" i="90"/>
  <c r="C39" i="90"/>
  <c r="D39" i="90" s="1"/>
  <c r="C50" i="90"/>
  <c r="C54" i="90"/>
  <c r="C58" i="90"/>
  <c r="C5" i="90"/>
  <c r="C6" i="90"/>
  <c r="C7" i="90"/>
  <c r="C8" i="90"/>
  <c r="C9" i="90"/>
  <c r="C10" i="90"/>
  <c r="C11" i="90"/>
  <c r="C12" i="90"/>
  <c r="C13" i="90"/>
  <c r="C14" i="90"/>
  <c r="C15" i="90"/>
  <c r="C16" i="90"/>
  <c r="C17" i="90"/>
  <c r="C18" i="90"/>
  <c r="C19" i="90"/>
  <c r="C20" i="90"/>
  <c r="C21" i="90"/>
  <c r="C22" i="90"/>
  <c r="C23" i="90"/>
  <c r="C24" i="90"/>
  <c r="C25" i="90"/>
  <c r="C26" i="90"/>
  <c r="C27" i="90"/>
  <c r="C28" i="90"/>
  <c r="C29" i="90"/>
  <c r="C30" i="90"/>
  <c r="C31" i="90"/>
  <c r="C32" i="90"/>
  <c r="C33" i="90"/>
  <c r="C34" i="90"/>
  <c r="C37" i="88"/>
  <c r="E4" i="88"/>
  <c r="I4" i="88" s="1"/>
  <c r="C40" i="88"/>
  <c r="C44" i="88"/>
  <c r="C48" i="88"/>
  <c r="C52" i="88"/>
  <c r="C56" i="88"/>
  <c r="C36" i="88"/>
  <c r="C43" i="88"/>
  <c r="C47" i="88"/>
  <c r="C51" i="88"/>
  <c r="C55" i="88"/>
  <c r="C59" i="88"/>
  <c r="D59" i="88" s="1"/>
  <c r="C35" i="88"/>
  <c r="C39" i="88"/>
  <c r="D39" i="88" s="1"/>
  <c r="C42" i="88"/>
  <c r="C46" i="88"/>
  <c r="C54" i="88"/>
  <c r="C4" i="88"/>
  <c r="C5" i="88"/>
  <c r="C6" i="88"/>
  <c r="C7" i="88"/>
  <c r="C8" i="88"/>
  <c r="C9" i="88"/>
  <c r="C10" i="88"/>
  <c r="C11" i="88"/>
  <c r="C12" i="88"/>
  <c r="C13" i="88"/>
  <c r="C14" i="88"/>
  <c r="C15" i="88"/>
  <c r="C16" i="88"/>
  <c r="C17" i="88"/>
  <c r="C18" i="88"/>
  <c r="C19" i="88"/>
  <c r="C20" i="88"/>
  <c r="C21" i="88"/>
  <c r="C22" i="88"/>
  <c r="C23" i="88"/>
  <c r="C24" i="88"/>
  <c r="C25" i="88"/>
  <c r="C26" i="88"/>
  <c r="C27" i="88"/>
  <c r="C28" i="88"/>
  <c r="C29" i="88"/>
  <c r="C30" i="88"/>
  <c r="C31" i="88"/>
  <c r="C32" i="88"/>
  <c r="C33" i="88"/>
  <c r="C34" i="88"/>
  <c r="C53" i="86"/>
  <c r="C57" i="86"/>
  <c r="C55" i="86"/>
  <c r="C59" i="86"/>
  <c r="D59" i="86" s="1"/>
  <c r="C35" i="86"/>
  <c r="C42" i="86"/>
  <c r="C46" i="86"/>
  <c r="C54" i="86"/>
  <c r="G95" i="84"/>
  <c r="G79" i="84"/>
  <c r="G74" i="84"/>
  <c r="G80" i="84"/>
  <c r="G63" i="84"/>
  <c r="G61" i="84"/>
  <c r="G60" i="84"/>
  <c r="G88" i="84"/>
  <c r="G72" i="84"/>
  <c r="G87" i="84"/>
  <c r="G71" i="84"/>
  <c r="G77" i="84"/>
  <c r="G93" i="84"/>
  <c r="G69" i="84"/>
  <c r="G85" i="84"/>
  <c r="E5" i="84"/>
  <c r="I5" i="84" s="1"/>
  <c r="C37" i="84"/>
  <c r="C44" i="84"/>
  <c r="C48" i="84"/>
  <c r="C52" i="84"/>
  <c r="C56" i="84"/>
  <c r="C36" i="84"/>
  <c r="C40" i="84"/>
  <c r="D40" i="84" s="1"/>
  <c r="C43" i="84"/>
  <c r="C47" i="84"/>
  <c r="C51" i="84"/>
  <c r="C55" i="84"/>
  <c r="C59" i="84"/>
  <c r="D59" i="84" s="1"/>
  <c r="C35" i="84"/>
  <c r="C39" i="84"/>
  <c r="C42" i="84"/>
  <c r="C46" i="84"/>
  <c r="C50" i="84"/>
  <c r="C5" i="84"/>
  <c r="C6" i="84"/>
  <c r="C7" i="84"/>
  <c r="C8" i="84"/>
  <c r="C9" i="84"/>
  <c r="C10" i="84"/>
  <c r="C11" i="84"/>
  <c r="C12" i="84"/>
  <c r="C13" i="84"/>
  <c r="C14" i="84"/>
  <c r="C15" i="84"/>
  <c r="C16" i="84"/>
  <c r="C17" i="84"/>
  <c r="C18" i="84"/>
  <c r="C19" i="84"/>
  <c r="C20" i="84"/>
  <c r="C21" i="84"/>
  <c r="C22" i="84"/>
  <c r="C23" i="84"/>
  <c r="C24" i="84"/>
  <c r="C25" i="84"/>
  <c r="C26" i="84"/>
  <c r="C27" i="84"/>
  <c r="C28" i="84"/>
  <c r="C29" i="84"/>
  <c r="C30" i="84"/>
  <c r="C31" i="84"/>
  <c r="C32" i="84"/>
  <c r="C33" i="84"/>
  <c r="C34" i="84"/>
  <c r="H5" i="82"/>
  <c r="E5" i="82"/>
  <c r="F69" i="82" s="1"/>
  <c r="C5" i="82"/>
  <c r="C6" i="82"/>
  <c r="C7" i="82"/>
  <c r="C8" i="82"/>
  <c r="C9" i="82"/>
  <c r="C10" i="82"/>
  <c r="C11" i="82"/>
  <c r="C12" i="82"/>
  <c r="C13" i="82"/>
  <c r="C14" i="82"/>
  <c r="C15" i="82"/>
  <c r="C16" i="82"/>
  <c r="C17" i="82"/>
  <c r="C18" i="82"/>
  <c r="C19" i="82"/>
  <c r="C20" i="82"/>
  <c r="C21" i="82"/>
  <c r="C22" i="82"/>
  <c r="C23" i="82"/>
  <c r="C24" i="82"/>
  <c r="C25" i="82"/>
  <c r="C26" i="82"/>
  <c r="C27" i="82"/>
  <c r="C28" i="82"/>
  <c r="C29" i="82"/>
  <c r="C30" i="82"/>
  <c r="C31" i="82"/>
  <c r="C32" i="82"/>
  <c r="C33" i="82"/>
  <c r="C34" i="82"/>
  <c r="C38" i="82"/>
  <c r="C41" i="82"/>
  <c r="C45" i="82"/>
  <c r="C49" i="82"/>
  <c r="C53" i="82"/>
  <c r="C57" i="82"/>
  <c r="C61" i="82"/>
  <c r="C65" i="82"/>
  <c r="C37" i="82"/>
  <c r="C44" i="82"/>
  <c r="C48" i="82"/>
  <c r="C52" i="82"/>
  <c r="C56" i="82"/>
  <c r="C60" i="82"/>
  <c r="C64" i="82"/>
  <c r="E4" i="82"/>
  <c r="F68" i="82" s="1"/>
  <c r="C36" i="82"/>
  <c r="C40" i="82"/>
  <c r="D40" i="82" s="1"/>
  <c r="C43" i="82"/>
  <c r="C47" i="82"/>
  <c r="C51" i="82"/>
  <c r="C55" i="82"/>
  <c r="C59" i="82"/>
  <c r="C63" i="82"/>
  <c r="C67" i="82"/>
  <c r="D67" i="82" s="1"/>
  <c r="C35" i="82"/>
  <c r="C42" i="82"/>
  <c r="C46" i="82"/>
  <c r="C54" i="82"/>
  <c r="C58" i="82"/>
  <c r="C62" i="82"/>
  <c r="C62" i="80"/>
  <c r="C56" i="80"/>
  <c r="C54" i="80"/>
  <c r="C48" i="80"/>
  <c r="C47" i="80"/>
  <c r="C45" i="80"/>
  <c r="C60" i="80"/>
  <c r="C52" i="80"/>
  <c r="C44" i="80"/>
  <c r="C61" i="80"/>
  <c r="C53" i="80"/>
  <c r="C59" i="80"/>
  <c r="C51" i="80"/>
  <c r="C43" i="80"/>
  <c r="C42" i="80"/>
  <c r="C50" i="80"/>
  <c r="C58" i="80"/>
  <c r="C65" i="80"/>
  <c r="C57" i="80"/>
  <c r="C41" i="80"/>
  <c r="E4" i="80"/>
  <c r="H5" i="80"/>
  <c r="C35" i="80"/>
  <c r="C5" i="80"/>
  <c r="C6" i="80"/>
  <c r="C7" i="80"/>
  <c r="C8" i="80"/>
  <c r="C9" i="80"/>
  <c r="C10" i="80"/>
  <c r="C11" i="80"/>
  <c r="C12" i="80"/>
  <c r="C13" i="80"/>
  <c r="C14" i="80"/>
  <c r="C15" i="80"/>
  <c r="C16" i="80"/>
  <c r="C17" i="80"/>
  <c r="C18" i="80"/>
  <c r="C19" i="80"/>
  <c r="C20" i="80"/>
  <c r="C21" i="80"/>
  <c r="C22" i="80"/>
  <c r="C23" i="80"/>
  <c r="C24" i="80"/>
  <c r="C25" i="80"/>
  <c r="C26" i="80"/>
  <c r="C27" i="80"/>
  <c r="C28" i="80"/>
  <c r="C29" i="80"/>
  <c r="C30" i="80"/>
  <c r="C31" i="80"/>
  <c r="C32" i="80"/>
  <c r="C33" i="80"/>
  <c r="C34" i="80"/>
  <c r="C38" i="80"/>
  <c r="E5" i="80"/>
  <c r="C37" i="80"/>
  <c r="C36" i="80"/>
  <c r="G75" i="78"/>
  <c r="D68" i="78"/>
  <c r="E68" i="78" s="1"/>
  <c r="G66" i="78"/>
  <c r="C60" i="78"/>
  <c r="C65" i="78"/>
  <c r="G74" i="78"/>
  <c r="C52" i="78"/>
  <c r="C63" i="78"/>
  <c r="C61" i="78"/>
  <c r="G67" i="78"/>
  <c r="E5" i="78"/>
  <c r="G77" i="78" s="1"/>
  <c r="C8" i="78"/>
  <c r="C12" i="78"/>
  <c r="C16" i="78"/>
  <c r="C20" i="78"/>
  <c r="C24" i="78"/>
  <c r="C28" i="78"/>
  <c r="C32" i="78"/>
  <c r="C37" i="78"/>
  <c r="C57" i="78"/>
  <c r="C17" i="78"/>
  <c r="C33" i="78"/>
  <c r="C5" i="78"/>
  <c r="C49" i="78"/>
  <c r="C56" i="78"/>
  <c r="C9" i="78"/>
  <c r="C21" i="78"/>
  <c r="C38" i="78"/>
  <c r="C6" i="78"/>
  <c r="C10" i="78"/>
  <c r="C14" i="78"/>
  <c r="C18" i="78"/>
  <c r="C22" i="78"/>
  <c r="C26" i="78"/>
  <c r="C30" i="78"/>
  <c r="C34" i="78"/>
  <c r="C13" i="78"/>
  <c r="C29" i="78"/>
  <c r="C55" i="78"/>
  <c r="C25" i="78"/>
  <c r="C7" i="78"/>
  <c r="C11" i="78"/>
  <c r="C15" i="78"/>
  <c r="C19" i="78"/>
  <c r="C23" i="78"/>
  <c r="C27" i="78"/>
  <c r="C31" i="78"/>
  <c r="C59" i="78"/>
  <c r="C44" i="78"/>
  <c r="C47" i="78"/>
  <c r="C43" i="78"/>
  <c r="C42" i="78"/>
  <c r="C54" i="78"/>
  <c r="C50" i="78"/>
  <c r="H5" i="78"/>
  <c r="C41" i="78"/>
  <c r="C36" i="78"/>
  <c r="C40" i="78"/>
  <c r="D40" i="78" s="1"/>
  <c r="H4" i="78"/>
  <c r="I4" i="78" s="1"/>
  <c r="C35" i="78"/>
  <c r="E47" i="106" l="1"/>
  <c r="D47" i="106" s="1"/>
  <c r="G47" i="106" s="1"/>
  <c r="F48" i="106" s="1"/>
  <c r="A48" i="106"/>
  <c r="B48" i="106" s="1"/>
  <c r="A42" i="106"/>
  <c r="B41" i="106"/>
  <c r="B6" i="106"/>
  <c r="B7" i="106"/>
  <c r="D5" i="106"/>
  <c r="I4" i="80"/>
  <c r="F66" i="80"/>
  <c r="E67" i="104"/>
  <c r="D68" i="104" s="1"/>
  <c r="H6" i="104"/>
  <c r="E6" i="104"/>
  <c r="F67" i="104" s="1"/>
  <c r="G67" i="104" s="1"/>
  <c r="E6" i="102"/>
  <c r="H6" i="102"/>
  <c r="I6" i="102" s="1"/>
  <c r="G6" i="102"/>
  <c r="F7" i="102" s="1"/>
  <c r="E67" i="102"/>
  <c r="D68" i="102" s="1"/>
  <c r="E68" i="102" s="1"/>
  <c r="D69" i="102" s="1"/>
  <c r="D6" i="102"/>
  <c r="I4" i="104"/>
  <c r="E317" i="100"/>
  <c r="E319" i="100"/>
  <c r="E316" i="100"/>
  <c r="E311" i="100"/>
  <c r="E309" i="100"/>
  <c r="E307" i="100"/>
  <c r="E305" i="100"/>
  <c r="E303" i="100"/>
  <c r="E301" i="100"/>
  <c r="E299" i="100"/>
  <c r="E297" i="100"/>
  <c r="E295" i="100"/>
  <c r="E293" i="100"/>
  <c r="E313" i="100"/>
  <c r="E318" i="100"/>
  <c r="E298" i="100"/>
  <c r="E314" i="100"/>
  <c r="E304" i="100"/>
  <c r="E310" i="100"/>
  <c r="E294" i="100"/>
  <c r="E300" i="100"/>
  <c r="E306" i="100"/>
  <c r="E312" i="100"/>
  <c r="E296" i="100"/>
  <c r="E315" i="100"/>
  <c r="E302" i="100"/>
  <c r="E308" i="100"/>
  <c r="E292" i="100"/>
  <c r="D290" i="100"/>
  <c r="D288" i="100"/>
  <c r="D286" i="100"/>
  <c r="D284" i="100"/>
  <c r="D282" i="100"/>
  <c r="D280" i="100"/>
  <c r="D278" i="100"/>
  <c r="D276" i="100"/>
  <c r="D274" i="100"/>
  <c r="D272" i="100"/>
  <c r="D270" i="100"/>
  <c r="D268" i="100"/>
  <c r="D266" i="100"/>
  <c r="D264" i="100"/>
  <c r="D262" i="100"/>
  <c r="D291" i="100"/>
  <c r="D289" i="100"/>
  <c r="D287" i="100"/>
  <c r="D285" i="100"/>
  <c r="D283" i="100"/>
  <c r="D281" i="100"/>
  <c r="D279" i="100"/>
  <c r="D277" i="100"/>
  <c r="D275" i="100"/>
  <c r="D273" i="100"/>
  <c r="D271" i="100"/>
  <c r="D269" i="100"/>
  <c r="D267" i="100"/>
  <c r="D265" i="100"/>
  <c r="D263" i="100"/>
  <c r="D261" i="100"/>
  <c r="D349" i="100"/>
  <c r="D347" i="100"/>
  <c r="D345" i="100"/>
  <c r="D343" i="100"/>
  <c r="D341" i="100"/>
  <c r="D339" i="100"/>
  <c r="D337" i="100"/>
  <c r="D335" i="100"/>
  <c r="D333" i="100"/>
  <c r="D331" i="100"/>
  <c r="D329" i="100"/>
  <c r="D327" i="100"/>
  <c r="D325" i="100"/>
  <c r="D323" i="100"/>
  <c r="D321" i="100"/>
  <c r="D350" i="100"/>
  <c r="D348" i="100"/>
  <c r="D346" i="100"/>
  <c r="D344" i="100"/>
  <c r="D342" i="100"/>
  <c r="D340" i="100"/>
  <c r="D338" i="100"/>
  <c r="D336" i="100"/>
  <c r="D334" i="100"/>
  <c r="D332" i="100"/>
  <c r="D330" i="100"/>
  <c r="D328" i="100"/>
  <c r="D326" i="100"/>
  <c r="D324" i="100"/>
  <c r="D322" i="100"/>
  <c r="D320" i="100"/>
  <c r="D319" i="100"/>
  <c r="D317" i="100"/>
  <c r="D315" i="100"/>
  <c r="D313" i="100"/>
  <c r="D318" i="100"/>
  <c r="D316" i="100"/>
  <c r="D314" i="100"/>
  <c r="D312" i="100"/>
  <c r="D310" i="100"/>
  <c r="D308" i="100"/>
  <c r="D306" i="100"/>
  <c r="D304" i="100"/>
  <c r="D302" i="100"/>
  <c r="D300" i="100"/>
  <c r="D298" i="100"/>
  <c r="D296" i="100"/>
  <c r="D294" i="100"/>
  <c r="D292" i="100"/>
  <c r="D311" i="100"/>
  <c r="D309" i="100"/>
  <c r="D307" i="100"/>
  <c r="D305" i="100"/>
  <c r="D303" i="100"/>
  <c r="D301" i="100"/>
  <c r="D299" i="100"/>
  <c r="D297" i="100"/>
  <c r="D295" i="100"/>
  <c r="D293" i="100"/>
  <c r="G4" i="96"/>
  <c r="F5" i="96" s="1"/>
  <c r="E5" i="96" s="1"/>
  <c r="D5" i="96" s="1"/>
  <c r="G5" i="96" s="1"/>
  <c r="F6" i="96" s="1"/>
  <c r="E85" i="96"/>
  <c r="E69" i="96"/>
  <c r="E91" i="96"/>
  <c r="E88" i="96"/>
  <c r="E78" i="96"/>
  <c r="E75" i="96"/>
  <c r="E72" i="96"/>
  <c r="E62" i="96"/>
  <c r="E84" i="96"/>
  <c r="E81" i="96"/>
  <c r="E68" i="96"/>
  <c r="E65" i="96"/>
  <c r="E90" i="96"/>
  <c r="E87" i="96"/>
  <c r="E74" i="96"/>
  <c r="E71" i="96"/>
  <c r="E77" i="96"/>
  <c r="E92" i="96"/>
  <c r="E89" i="96"/>
  <c r="E76" i="96"/>
  <c r="E73" i="96"/>
  <c r="E82" i="96"/>
  <c r="E80" i="96"/>
  <c r="E67" i="96"/>
  <c r="E79" i="96"/>
  <c r="E66" i="96"/>
  <c r="E63" i="96"/>
  <c r="E86" i="96"/>
  <c r="E64" i="96"/>
  <c r="E83" i="96"/>
  <c r="E70" i="96"/>
  <c r="G4" i="94"/>
  <c r="F5" i="94" s="1"/>
  <c r="E76" i="94"/>
  <c r="E84" i="94"/>
  <c r="E92" i="94"/>
  <c r="E100" i="94"/>
  <c r="E78" i="94"/>
  <c r="E86" i="94"/>
  <c r="E94" i="94"/>
  <c r="E102" i="94"/>
  <c r="E83" i="94"/>
  <c r="E95" i="94"/>
  <c r="E74" i="94"/>
  <c r="E85" i="94"/>
  <c r="E96" i="94"/>
  <c r="E75" i="94"/>
  <c r="E87" i="94"/>
  <c r="E97" i="94"/>
  <c r="E77" i="94"/>
  <c r="E88" i="94"/>
  <c r="E98" i="94"/>
  <c r="E79" i="94"/>
  <c r="E89" i="94"/>
  <c r="E99" i="94"/>
  <c r="E80" i="94"/>
  <c r="E90" i="94"/>
  <c r="E101" i="94"/>
  <c r="E81" i="94"/>
  <c r="E91" i="94"/>
  <c r="E103" i="94"/>
  <c r="E82" i="94"/>
  <c r="E93" i="94"/>
  <c r="E104" i="94"/>
  <c r="D145" i="92"/>
  <c r="D138" i="92"/>
  <c r="D129" i="92"/>
  <c r="D154" i="92"/>
  <c r="D147" i="92"/>
  <c r="D140" i="92"/>
  <c r="D131" i="92"/>
  <c r="D136" i="92"/>
  <c r="D149" i="92"/>
  <c r="D142" i="92"/>
  <c r="D133" i="92"/>
  <c r="D126" i="92"/>
  <c r="D151" i="92"/>
  <c r="D144" i="92"/>
  <c r="D135" i="92"/>
  <c r="D128" i="92"/>
  <c r="D146" i="92"/>
  <c r="D137" i="92"/>
  <c r="D130" i="92"/>
  <c r="D155" i="92"/>
  <c r="D143" i="92"/>
  <c r="D153" i="92"/>
  <c r="D148" i="92"/>
  <c r="D139" i="92"/>
  <c r="D132" i="92"/>
  <c r="D150" i="92"/>
  <c r="D141" i="92"/>
  <c r="D134" i="92"/>
  <c r="D125" i="92"/>
  <c r="D152" i="92"/>
  <c r="D127" i="92"/>
  <c r="F84" i="90"/>
  <c r="G84" i="90" s="1"/>
  <c r="F68" i="90"/>
  <c r="G68" i="90" s="1"/>
  <c r="F94" i="90"/>
  <c r="G94" i="90" s="1"/>
  <c r="F89" i="90"/>
  <c r="G89" i="90" s="1"/>
  <c r="F83" i="90"/>
  <c r="G83" i="90" s="1"/>
  <c r="F79" i="90"/>
  <c r="G79" i="90" s="1"/>
  <c r="F73" i="90"/>
  <c r="G73" i="90" s="1"/>
  <c r="F67" i="90"/>
  <c r="G67" i="90" s="1"/>
  <c r="F93" i="90"/>
  <c r="G93" i="90" s="1"/>
  <c r="F78" i="90"/>
  <c r="G78" i="90" s="1"/>
  <c r="F92" i="90"/>
  <c r="G92" i="90" s="1"/>
  <c r="F88" i="90"/>
  <c r="G88" i="90" s="1"/>
  <c r="F82" i="90"/>
  <c r="G82" i="90" s="1"/>
  <c r="F77" i="90"/>
  <c r="G77" i="90" s="1"/>
  <c r="F72" i="90"/>
  <c r="G72" i="90" s="1"/>
  <c r="F66" i="90"/>
  <c r="G66" i="90" s="1"/>
  <c r="F87" i="90"/>
  <c r="G87" i="90" s="1"/>
  <c r="F75" i="90"/>
  <c r="G75" i="90" s="1"/>
  <c r="F65" i="90"/>
  <c r="G65" i="90" s="1"/>
  <c r="F91" i="90"/>
  <c r="G91" i="90" s="1"/>
  <c r="F76" i="90"/>
  <c r="G76" i="90" s="1"/>
  <c r="F81" i="90"/>
  <c r="G81" i="90" s="1"/>
  <c r="F71" i="90"/>
  <c r="G71" i="90" s="1"/>
  <c r="F90" i="90"/>
  <c r="G90" i="90" s="1"/>
  <c r="F86" i="90"/>
  <c r="G86" i="90" s="1"/>
  <c r="F70" i="90"/>
  <c r="G70" i="90" s="1"/>
  <c r="F85" i="90"/>
  <c r="G85" i="90" s="1"/>
  <c r="F80" i="90"/>
  <c r="G80" i="90" s="1"/>
  <c r="F74" i="90"/>
  <c r="G74" i="90" s="1"/>
  <c r="F69" i="90"/>
  <c r="G69" i="90" s="1"/>
  <c r="F64" i="90"/>
  <c r="G64" i="90" s="1"/>
  <c r="D4" i="90"/>
  <c r="I4" i="90"/>
  <c r="E151" i="88"/>
  <c r="E149" i="88"/>
  <c r="E147" i="88"/>
  <c r="E145" i="88"/>
  <c r="E138" i="88"/>
  <c r="E131" i="88"/>
  <c r="E148" i="88"/>
  <c r="E140" i="88"/>
  <c r="E133" i="88"/>
  <c r="E142" i="88"/>
  <c r="E135" i="88"/>
  <c r="E126" i="88"/>
  <c r="E124" i="88"/>
  <c r="E122" i="88"/>
  <c r="E144" i="88"/>
  <c r="E137" i="88"/>
  <c r="E128" i="88"/>
  <c r="E150" i="88"/>
  <c r="E139" i="88"/>
  <c r="E130" i="88"/>
  <c r="E141" i="88"/>
  <c r="E132" i="88"/>
  <c r="E146" i="88"/>
  <c r="E143" i="88"/>
  <c r="E134" i="88"/>
  <c r="E127" i="88"/>
  <c r="E125" i="88"/>
  <c r="E123" i="88"/>
  <c r="E121" i="88"/>
  <c r="E136" i="88"/>
  <c r="E129" i="88"/>
  <c r="F66" i="86"/>
  <c r="G66" i="86" s="1"/>
  <c r="F86" i="86"/>
  <c r="G86" i="86" s="1"/>
  <c r="F68" i="86"/>
  <c r="G68" i="86" s="1"/>
  <c r="F70" i="86"/>
  <c r="G70" i="86" s="1"/>
  <c r="F76" i="86"/>
  <c r="G76" i="86" s="1"/>
  <c r="F69" i="86"/>
  <c r="G69" i="86" s="1"/>
  <c r="F60" i="86"/>
  <c r="G60" i="86" s="1"/>
  <c r="F72" i="86"/>
  <c r="G72" i="86" s="1"/>
  <c r="F83" i="86"/>
  <c r="G83" i="86" s="1"/>
  <c r="F62" i="86"/>
  <c r="G62" i="86" s="1"/>
  <c r="F78" i="86"/>
  <c r="G78" i="86" s="1"/>
  <c r="F80" i="86"/>
  <c r="G80" i="86" s="1"/>
  <c r="F74" i="86"/>
  <c r="G74" i="86" s="1"/>
  <c r="F84" i="86"/>
  <c r="G84" i="86" s="1"/>
  <c r="F82" i="86"/>
  <c r="G82" i="86" s="1"/>
  <c r="D4" i="86"/>
  <c r="F63" i="86"/>
  <c r="G63" i="86" s="1"/>
  <c r="F65" i="86"/>
  <c r="G65" i="86" s="1"/>
  <c r="F90" i="86"/>
  <c r="G90" i="86" s="1"/>
  <c r="I4" i="86"/>
  <c r="F61" i="86"/>
  <c r="G61" i="86" s="1"/>
  <c r="F85" i="86"/>
  <c r="G85" i="86" s="1"/>
  <c r="F71" i="86"/>
  <c r="G71" i="86" s="1"/>
  <c r="F73" i="86"/>
  <c r="G73" i="86" s="1"/>
  <c r="F67" i="86"/>
  <c r="G67" i="86" s="1"/>
  <c r="F79" i="86"/>
  <c r="G79" i="86" s="1"/>
  <c r="F81" i="86"/>
  <c r="G81" i="86" s="1"/>
  <c r="F75" i="86"/>
  <c r="G75" i="86" s="1"/>
  <c r="F77" i="86"/>
  <c r="G77" i="86" s="1"/>
  <c r="F87" i="86"/>
  <c r="G87" i="86" s="1"/>
  <c r="F89" i="86"/>
  <c r="G89" i="86" s="1"/>
  <c r="G4" i="86"/>
  <c r="F5" i="86" s="1"/>
  <c r="G100" i="84"/>
  <c r="G4" i="100"/>
  <c r="F5" i="100" s="1"/>
  <c r="E5" i="100" s="1"/>
  <c r="D136" i="98"/>
  <c r="E6" i="98"/>
  <c r="D6" i="98" s="1"/>
  <c r="G6" i="98" s="1"/>
  <c r="F7" i="98" s="1"/>
  <c r="E5" i="94"/>
  <c r="D4" i="92"/>
  <c r="G4" i="92" s="1"/>
  <c r="F5" i="92" s="1"/>
  <c r="D4" i="88"/>
  <c r="G4" i="88" s="1"/>
  <c r="F5" i="88" s="1"/>
  <c r="D5" i="84"/>
  <c r="G5" i="84" s="1"/>
  <c r="F6" i="84" s="1"/>
  <c r="G68" i="82"/>
  <c r="I4" i="82"/>
  <c r="D5" i="82"/>
  <c r="I5" i="82"/>
  <c r="I5" i="80"/>
  <c r="D5" i="80"/>
  <c r="G66" i="80"/>
  <c r="D69" i="78"/>
  <c r="D5" i="78"/>
  <c r="G5" i="78" s="1"/>
  <c r="F6" i="78" s="1"/>
  <c r="H6" i="78" s="1"/>
  <c r="I5" i="78"/>
  <c r="E48" i="106" l="1"/>
  <c r="D48" i="106" s="1"/>
  <c r="G48" i="106" s="1"/>
  <c r="F49" i="106" s="1"/>
  <c r="A49" i="106"/>
  <c r="A50" i="106" s="1"/>
  <c r="A51" i="106" s="1"/>
  <c r="A43" i="106"/>
  <c r="B42" i="106"/>
  <c r="B8" i="106"/>
  <c r="G5" i="106"/>
  <c r="F6" i="106" s="1"/>
  <c r="I6" i="104"/>
  <c r="D6" i="104"/>
  <c r="E7" i="102"/>
  <c r="H7" i="102"/>
  <c r="I7" i="102" s="1"/>
  <c r="F68" i="102"/>
  <c r="G68" i="102" s="1"/>
  <c r="F67" i="102"/>
  <c r="G67" i="102" s="1"/>
  <c r="E373" i="100"/>
  <c r="E365" i="100"/>
  <c r="E357" i="100"/>
  <c r="E375" i="100"/>
  <c r="E367" i="100"/>
  <c r="E359" i="100"/>
  <c r="E351" i="100"/>
  <c r="E380" i="100"/>
  <c r="E372" i="100"/>
  <c r="E364" i="100"/>
  <c r="E356" i="100"/>
  <c r="E377" i="100"/>
  <c r="E369" i="100"/>
  <c r="E361" i="100"/>
  <c r="E353" i="100"/>
  <c r="E366" i="100"/>
  <c r="E355" i="100"/>
  <c r="E352" i="100"/>
  <c r="E362" i="100"/>
  <c r="E379" i="100"/>
  <c r="E376" i="100"/>
  <c r="E358" i="100"/>
  <c r="E354" i="100"/>
  <c r="E371" i="100"/>
  <c r="E368" i="100"/>
  <c r="E378" i="100"/>
  <c r="E374" i="100"/>
  <c r="E363" i="100"/>
  <c r="E360" i="100"/>
  <c r="E370" i="100"/>
  <c r="E349" i="100"/>
  <c r="E341" i="100"/>
  <c r="E333" i="100"/>
  <c r="E325" i="100"/>
  <c r="E343" i="100"/>
  <c r="E335" i="100"/>
  <c r="E327" i="100"/>
  <c r="E348" i="100"/>
  <c r="E340" i="100"/>
  <c r="E332" i="100"/>
  <c r="E324" i="100"/>
  <c r="E345" i="100"/>
  <c r="E337" i="100"/>
  <c r="E329" i="100"/>
  <c r="E321" i="100"/>
  <c r="E322" i="100"/>
  <c r="E344" i="100"/>
  <c r="E347" i="100"/>
  <c r="E336" i="100"/>
  <c r="E339" i="100"/>
  <c r="E328" i="100"/>
  <c r="E350" i="100"/>
  <c r="E331" i="100"/>
  <c r="E320" i="100"/>
  <c r="E346" i="100"/>
  <c r="E342" i="100"/>
  <c r="E323" i="100"/>
  <c r="E338" i="100"/>
  <c r="E334" i="100"/>
  <c r="E330" i="100"/>
  <c r="E326" i="100"/>
  <c r="E408" i="100"/>
  <c r="E400" i="100"/>
  <c r="E392" i="100"/>
  <c r="E384" i="100"/>
  <c r="E405" i="100"/>
  <c r="E397" i="100"/>
  <c r="E389" i="100"/>
  <c r="E381" i="100"/>
  <c r="E410" i="100"/>
  <c r="E402" i="100"/>
  <c r="E394" i="100"/>
  <c r="E386" i="100"/>
  <c r="E407" i="100"/>
  <c r="E399" i="100"/>
  <c r="E391" i="100"/>
  <c r="E383" i="100"/>
  <c r="E404" i="100"/>
  <c r="E396" i="100"/>
  <c r="E388" i="100"/>
  <c r="E409" i="100"/>
  <c r="E401" i="100"/>
  <c r="E393" i="100"/>
  <c r="E385" i="100"/>
  <c r="E411" i="100"/>
  <c r="E403" i="100"/>
  <c r="E395" i="100"/>
  <c r="E387" i="100"/>
  <c r="E406" i="100"/>
  <c r="E398" i="100"/>
  <c r="E390" i="100"/>
  <c r="E382" i="100"/>
  <c r="D379" i="100"/>
  <c r="D377" i="100"/>
  <c r="D375" i="100"/>
  <c r="D373" i="100"/>
  <c r="D371" i="100"/>
  <c r="D369" i="100"/>
  <c r="D367" i="100"/>
  <c r="D365" i="100"/>
  <c r="D363" i="100"/>
  <c r="D361" i="100"/>
  <c r="D359" i="100"/>
  <c r="D357" i="100"/>
  <c r="D355" i="100"/>
  <c r="D353" i="100"/>
  <c r="D351" i="100"/>
  <c r="D380" i="100"/>
  <c r="D378" i="100"/>
  <c r="D376" i="100"/>
  <c r="D374" i="100"/>
  <c r="D372" i="100"/>
  <c r="D370" i="100"/>
  <c r="D368" i="100"/>
  <c r="D366" i="100"/>
  <c r="D364" i="100"/>
  <c r="D362" i="100"/>
  <c r="D360" i="100"/>
  <c r="D358" i="100"/>
  <c r="D356" i="100"/>
  <c r="D354" i="100"/>
  <c r="D352" i="100"/>
  <c r="F139" i="96"/>
  <c r="G139" i="96" s="1"/>
  <c r="F128" i="96"/>
  <c r="G128" i="96" s="1"/>
  <c r="F119" i="96"/>
  <c r="G119" i="96" s="1"/>
  <c r="F115" i="96"/>
  <c r="G115" i="96" s="1"/>
  <c r="F111" i="96"/>
  <c r="G111" i="96" s="1"/>
  <c r="F107" i="96"/>
  <c r="G107" i="96" s="1"/>
  <c r="F103" i="96"/>
  <c r="G103" i="96" s="1"/>
  <c r="F99" i="96"/>
  <c r="G99" i="96" s="1"/>
  <c r="F95" i="96"/>
  <c r="G95" i="96" s="1"/>
  <c r="F122" i="96"/>
  <c r="G122" i="96" s="1"/>
  <c r="F118" i="96"/>
  <c r="G118" i="96" s="1"/>
  <c r="F114" i="96"/>
  <c r="G114" i="96" s="1"/>
  <c r="F110" i="96"/>
  <c r="G110" i="96" s="1"/>
  <c r="F106" i="96"/>
  <c r="G106" i="96" s="1"/>
  <c r="F102" i="96"/>
  <c r="G102" i="96" s="1"/>
  <c r="F98" i="96"/>
  <c r="G98" i="96" s="1"/>
  <c r="F94" i="96"/>
  <c r="G94" i="96" s="1"/>
  <c r="F148" i="96"/>
  <c r="G148" i="96" s="1"/>
  <c r="F143" i="96"/>
  <c r="G143" i="96" s="1"/>
  <c r="F127" i="96"/>
  <c r="G127" i="96" s="1"/>
  <c r="F153" i="96"/>
  <c r="G153" i="96" s="1"/>
  <c r="F142" i="96"/>
  <c r="G142" i="96" s="1"/>
  <c r="F152" i="96"/>
  <c r="G152" i="96" s="1"/>
  <c r="F147" i="96"/>
  <c r="G147" i="96" s="1"/>
  <c r="F131" i="96"/>
  <c r="G131" i="96" s="1"/>
  <c r="F121" i="96"/>
  <c r="G121" i="96" s="1"/>
  <c r="F117" i="96"/>
  <c r="G117" i="96" s="1"/>
  <c r="F113" i="96"/>
  <c r="G113" i="96" s="1"/>
  <c r="F109" i="96"/>
  <c r="G109" i="96" s="1"/>
  <c r="F105" i="96"/>
  <c r="G105" i="96" s="1"/>
  <c r="F101" i="96"/>
  <c r="G101" i="96" s="1"/>
  <c r="F97" i="96"/>
  <c r="G97" i="96" s="1"/>
  <c r="F93" i="96"/>
  <c r="G93" i="96" s="1"/>
  <c r="F151" i="96"/>
  <c r="G151" i="96" s="1"/>
  <c r="F140" i="96"/>
  <c r="G140" i="96" s="1"/>
  <c r="F150" i="96"/>
  <c r="G150" i="96" s="1"/>
  <c r="F129" i="96"/>
  <c r="G129" i="96" s="1"/>
  <c r="F125" i="96"/>
  <c r="G125" i="96" s="1"/>
  <c r="F108" i="96"/>
  <c r="G108" i="96" s="1"/>
  <c r="F145" i="96"/>
  <c r="G145" i="96" s="1"/>
  <c r="F116" i="96"/>
  <c r="G116" i="96" s="1"/>
  <c r="F120" i="96"/>
  <c r="G120" i="96" s="1"/>
  <c r="F104" i="96"/>
  <c r="G104" i="96" s="1"/>
  <c r="F130" i="96"/>
  <c r="G130" i="96" s="1"/>
  <c r="F112" i="96"/>
  <c r="G112" i="96" s="1"/>
  <c r="F96" i="96"/>
  <c r="G96" i="96" s="1"/>
  <c r="F100" i="96"/>
  <c r="G100" i="96" s="1"/>
  <c r="F127" i="94"/>
  <c r="G127" i="94" s="1"/>
  <c r="F112" i="94"/>
  <c r="G112" i="94" s="1"/>
  <c r="F134" i="94"/>
  <c r="G134" i="94" s="1"/>
  <c r="F126" i="94"/>
  <c r="G126" i="94" s="1"/>
  <c r="F119" i="94"/>
  <c r="G119" i="94" s="1"/>
  <c r="F111" i="94"/>
  <c r="G111" i="94" s="1"/>
  <c r="F133" i="94"/>
  <c r="G133" i="94" s="1"/>
  <c r="F125" i="94"/>
  <c r="G125" i="94" s="1"/>
  <c r="F118" i="94"/>
  <c r="G118" i="94" s="1"/>
  <c r="F110" i="94"/>
  <c r="G110" i="94" s="1"/>
  <c r="F132" i="94"/>
  <c r="G132" i="94" s="1"/>
  <c r="F124" i="94"/>
  <c r="G124" i="94" s="1"/>
  <c r="F117" i="94"/>
  <c r="G117" i="94" s="1"/>
  <c r="F109" i="94"/>
  <c r="G109" i="94" s="1"/>
  <c r="F131" i="94"/>
  <c r="G131" i="94" s="1"/>
  <c r="F123" i="94"/>
  <c r="G123" i="94" s="1"/>
  <c r="F116" i="94"/>
  <c r="G116" i="94" s="1"/>
  <c r="F108" i="94"/>
  <c r="G108" i="94" s="1"/>
  <c r="F130" i="94"/>
  <c r="G130" i="94" s="1"/>
  <c r="F122" i="94"/>
  <c r="G122" i="94" s="1"/>
  <c r="F115" i="94"/>
  <c r="G115" i="94" s="1"/>
  <c r="F107" i="94"/>
  <c r="G107" i="94" s="1"/>
  <c r="F113" i="94"/>
  <c r="G113" i="94" s="1"/>
  <c r="F114" i="94"/>
  <c r="G114" i="94" s="1"/>
  <c r="F106" i="94"/>
  <c r="G106" i="94" s="1"/>
  <c r="F105" i="94"/>
  <c r="G105" i="94" s="1"/>
  <c r="F129" i="94"/>
  <c r="G129" i="94" s="1"/>
  <c r="F128" i="94"/>
  <c r="G128" i="94" s="1"/>
  <c r="F121" i="94"/>
  <c r="G121" i="94" s="1"/>
  <c r="F120" i="94"/>
  <c r="G120" i="94" s="1"/>
  <c r="D5" i="94"/>
  <c r="G5" i="94" s="1"/>
  <c r="F6" i="94" s="1"/>
  <c r="D133" i="94"/>
  <c r="D112" i="94"/>
  <c r="D128" i="94"/>
  <c r="D115" i="94"/>
  <c r="D131" i="94"/>
  <c r="D116" i="94"/>
  <c r="D132" i="94"/>
  <c r="D119" i="94"/>
  <c r="D107" i="94"/>
  <c r="D118" i="94"/>
  <c r="D134" i="94"/>
  <c r="D105" i="94"/>
  <c r="D121" i="94"/>
  <c r="D120" i="94"/>
  <c r="D123" i="94"/>
  <c r="D106" i="94"/>
  <c r="D122" i="94"/>
  <c r="D109" i="94"/>
  <c r="D125" i="94"/>
  <c r="D108" i="94"/>
  <c r="D124" i="94"/>
  <c r="D111" i="94"/>
  <c r="D127" i="94"/>
  <c r="D110" i="94"/>
  <c r="D126" i="94"/>
  <c r="D113" i="94"/>
  <c r="D129" i="94"/>
  <c r="D114" i="94"/>
  <c r="D130" i="94"/>
  <c r="D117" i="94"/>
  <c r="E154" i="92"/>
  <c r="E152" i="92"/>
  <c r="E147" i="92"/>
  <c r="E140" i="92"/>
  <c r="E131" i="92"/>
  <c r="E129" i="92"/>
  <c r="E149" i="92"/>
  <c r="E142" i="92"/>
  <c r="E133" i="92"/>
  <c r="E126" i="92"/>
  <c r="E151" i="92"/>
  <c r="E144" i="92"/>
  <c r="E135" i="92"/>
  <c r="E128" i="92"/>
  <c r="E146" i="92"/>
  <c r="E137" i="92"/>
  <c r="E130" i="92"/>
  <c r="E145" i="92"/>
  <c r="E153" i="92"/>
  <c r="E148" i="92"/>
  <c r="E139" i="92"/>
  <c r="E132" i="92"/>
  <c r="E150" i="92"/>
  <c r="E141" i="92"/>
  <c r="E134" i="92"/>
  <c r="E125" i="92"/>
  <c r="E155" i="92"/>
  <c r="E143" i="92"/>
  <c r="E136" i="92"/>
  <c r="E127" i="92"/>
  <c r="E138" i="92"/>
  <c r="G4" i="90"/>
  <c r="F5" i="90" s="1"/>
  <c r="E70" i="90"/>
  <c r="E78" i="90"/>
  <c r="E86" i="90"/>
  <c r="E94" i="90"/>
  <c r="E71" i="90"/>
  <c r="E79" i="90"/>
  <c r="E87" i="90"/>
  <c r="E64" i="90"/>
  <c r="E72" i="90"/>
  <c r="E80" i="90"/>
  <c r="E88" i="90"/>
  <c r="E65" i="90"/>
  <c r="E73" i="90"/>
  <c r="E81" i="90"/>
  <c r="E89" i="90"/>
  <c r="E66" i="90"/>
  <c r="E74" i="90"/>
  <c r="E82" i="90"/>
  <c r="E90" i="90"/>
  <c r="E67" i="90"/>
  <c r="E75" i="90"/>
  <c r="E83" i="90"/>
  <c r="E91" i="90"/>
  <c r="E68" i="90"/>
  <c r="E76" i="90"/>
  <c r="E84" i="90"/>
  <c r="E92" i="90"/>
  <c r="E69" i="90"/>
  <c r="E77" i="90"/>
  <c r="E85" i="90"/>
  <c r="E93" i="90"/>
  <c r="D181" i="88"/>
  <c r="D179" i="88"/>
  <c r="D177" i="88"/>
  <c r="D175" i="88"/>
  <c r="D173" i="88"/>
  <c r="D171" i="88"/>
  <c r="D169" i="88"/>
  <c r="D167" i="88"/>
  <c r="D165" i="88"/>
  <c r="D163" i="88"/>
  <c r="D161" i="88"/>
  <c r="D159" i="88"/>
  <c r="D157" i="88"/>
  <c r="D155" i="88"/>
  <c r="D153" i="88"/>
  <c r="D168" i="88"/>
  <c r="D152" i="88"/>
  <c r="D174" i="88"/>
  <c r="D158" i="88"/>
  <c r="D180" i="88"/>
  <c r="D164" i="88"/>
  <c r="D170" i="88"/>
  <c r="D154" i="88"/>
  <c r="D176" i="88"/>
  <c r="D160" i="88"/>
  <c r="D166" i="88"/>
  <c r="D172" i="88"/>
  <c r="D156" i="88"/>
  <c r="D178" i="88"/>
  <c r="D162" i="88"/>
  <c r="E61" i="86"/>
  <c r="E69" i="86"/>
  <c r="E77" i="86"/>
  <c r="E85" i="86"/>
  <c r="E62" i="86"/>
  <c r="E70" i="86"/>
  <c r="E78" i="86"/>
  <c r="E86" i="86"/>
  <c r="E63" i="86"/>
  <c r="E71" i="86"/>
  <c r="E79" i="86"/>
  <c r="E87" i="86"/>
  <c r="E64" i="86"/>
  <c r="E72" i="86"/>
  <c r="E80" i="86"/>
  <c r="E88" i="86"/>
  <c r="E65" i="86"/>
  <c r="E73" i="86"/>
  <c r="E81" i="86"/>
  <c r="E89" i="86"/>
  <c r="E84" i="86"/>
  <c r="E66" i="86"/>
  <c r="E74" i="86"/>
  <c r="E82" i="86"/>
  <c r="E90" i="86"/>
  <c r="E76" i="86"/>
  <c r="E67" i="86"/>
  <c r="E75" i="86"/>
  <c r="E83" i="86"/>
  <c r="E68" i="86"/>
  <c r="E60" i="86"/>
  <c r="E5" i="86"/>
  <c r="H5" i="86"/>
  <c r="G101" i="84"/>
  <c r="E69" i="82"/>
  <c r="D5" i="100"/>
  <c r="G5" i="100" s="1"/>
  <c r="F6" i="100" s="1"/>
  <c r="E6" i="100" s="1"/>
  <c r="E136" i="98"/>
  <c r="E7" i="98"/>
  <c r="D7" i="98" s="1"/>
  <c r="G7" i="98" s="1"/>
  <c r="E6" i="96"/>
  <c r="F144" i="96" s="1"/>
  <c r="G144" i="96" s="1"/>
  <c r="E6" i="94"/>
  <c r="H5" i="92"/>
  <c r="I5" i="92" s="1"/>
  <c r="E5" i="92"/>
  <c r="D5" i="92" s="1"/>
  <c r="G5" i="92" s="1"/>
  <c r="F6" i="92" s="1"/>
  <c r="H5" i="88"/>
  <c r="E5" i="88"/>
  <c r="D5" i="88" s="1"/>
  <c r="G5" i="88" s="1"/>
  <c r="F6" i="88" s="1"/>
  <c r="H6" i="84"/>
  <c r="E6" i="84"/>
  <c r="D6" i="84" s="1"/>
  <c r="G6" i="84" s="1"/>
  <c r="F7" i="84" s="1"/>
  <c r="G5" i="82"/>
  <c r="F6" i="82" s="1"/>
  <c r="G5" i="80"/>
  <c r="F6" i="80" s="1"/>
  <c r="E67" i="80"/>
  <c r="D68" i="80" s="1"/>
  <c r="E69" i="78"/>
  <c r="D70" i="78" s="1"/>
  <c r="E70" i="78" s="1"/>
  <c r="D71" i="78" s="1"/>
  <c r="E71" i="78" s="1"/>
  <c r="E6" i="78"/>
  <c r="I6" i="78"/>
  <c r="B50" i="106" l="1"/>
  <c r="B49" i="106"/>
  <c r="E49" i="106" s="1"/>
  <c r="D49" i="106" s="1"/>
  <c r="G49" i="106" s="1"/>
  <c r="F50" i="106" s="1"/>
  <c r="A52" i="106"/>
  <c r="B51" i="106"/>
  <c r="B43" i="106"/>
  <c r="A44" i="106"/>
  <c r="B9" i="106"/>
  <c r="E6" i="106"/>
  <c r="D7" i="102"/>
  <c r="E68" i="104"/>
  <c r="D69" i="104" s="1"/>
  <c r="G6" i="104"/>
  <c r="F7" i="104" s="1"/>
  <c r="E438" i="100"/>
  <c r="E429" i="100"/>
  <c r="E440" i="100"/>
  <c r="E431" i="100"/>
  <c r="E433" i="100"/>
  <c r="E437" i="100"/>
  <c r="E430" i="100"/>
  <c r="E435" i="100"/>
  <c r="E424" i="100"/>
  <c r="E416" i="100"/>
  <c r="E441" i="100"/>
  <c r="E432" i="100"/>
  <c r="E421" i="100"/>
  <c r="E413" i="100"/>
  <c r="E426" i="100"/>
  <c r="E418" i="100"/>
  <c r="E434" i="100"/>
  <c r="E423" i="100"/>
  <c r="E415" i="100"/>
  <c r="E428" i="100"/>
  <c r="E420" i="100"/>
  <c r="E412" i="100"/>
  <c r="E436" i="100"/>
  <c r="E425" i="100"/>
  <c r="E417" i="100"/>
  <c r="E439" i="100"/>
  <c r="E427" i="100"/>
  <c r="E419" i="100"/>
  <c r="E422" i="100"/>
  <c r="E414" i="100"/>
  <c r="D411" i="100"/>
  <c r="D409" i="100"/>
  <c r="D407" i="100"/>
  <c r="D405" i="100"/>
  <c r="D403" i="100"/>
  <c r="D401" i="100"/>
  <c r="D399" i="100"/>
  <c r="D397" i="100"/>
  <c r="D395" i="100"/>
  <c r="D393" i="100"/>
  <c r="D391" i="100"/>
  <c r="D389" i="100"/>
  <c r="D387" i="100"/>
  <c r="D385" i="100"/>
  <c r="D383" i="100"/>
  <c r="D381" i="100"/>
  <c r="D410" i="100"/>
  <c r="D408" i="100"/>
  <c r="D406" i="100"/>
  <c r="D404" i="100"/>
  <c r="D402" i="100"/>
  <c r="D400" i="100"/>
  <c r="D398" i="100"/>
  <c r="D396" i="100"/>
  <c r="D394" i="100"/>
  <c r="D392" i="100"/>
  <c r="D390" i="100"/>
  <c r="D388" i="100"/>
  <c r="D386" i="100"/>
  <c r="D384" i="100"/>
  <c r="D382" i="100"/>
  <c r="D441" i="100"/>
  <c r="D439" i="100"/>
  <c r="D437" i="100"/>
  <c r="D435" i="100"/>
  <c r="D433" i="100"/>
  <c r="D431" i="100"/>
  <c r="D429" i="100"/>
  <c r="D436" i="100"/>
  <c r="D427" i="100"/>
  <c r="D425" i="100"/>
  <c r="D423" i="100"/>
  <c r="D421" i="100"/>
  <c r="D419" i="100"/>
  <c r="D417" i="100"/>
  <c r="D415" i="100"/>
  <c r="D413" i="100"/>
  <c r="D438" i="100"/>
  <c r="D440" i="100"/>
  <c r="D428" i="100"/>
  <c r="D426" i="100"/>
  <c r="D424" i="100"/>
  <c r="D422" i="100"/>
  <c r="D420" i="100"/>
  <c r="D418" i="100"/>
  <c r="D416" i="100"/>
  <c r="D414" i="100"/>
  <c r="D412" i="100"/>
  <c r="D432" i="100"/>
  <c r="D434" i="100"/>
  <c r="D430" i="100"/>
  <c r="D471" i="100"/>
  <c r="D469" i="100"/>
  <c r="D467" i="100"/>
  <c r="D465" i="100"/>
  <c r="D463" i="100"/>
  <c r="D461" i="100"/>
  <c r="D459" i="100"/>
  <c r="D457" i="100"/>
  <c r="D455" i="100"/>
  <c r="D453" i="100"/>
  <c r="D451" i="100"/>
  <c r="D449" i="100"/>
  <c r="D447" i="100"/>
  <c r="D445" i="100"/>
  <c r="D443" i="100"/>
  <c r="D468" i="100"/>
  <c r="D452" i="100"/>
  <c r="D470" i="100"/>
  <c r="D454" i="100"/>
  <c r="D472" i="100"/>
  <c r="D456" i="100"/>
  <c r="D460" i="100"/>
  <c r="D444" i="100"/>
  <c r="D450" i="100"/>
  <c r="D464" i="100"/>
  <c r="D458" i="100"/>
  <c r="D446" i="100"/>
  <c r="D466" i="100"/>
  <c r="D442" i="100"/>
  <c r="D448" i="100"/>
  <c r="D462" i="100"/>
  <c r="F134" i="96"/>
  <c r="G134" i="96" s="1"/>
  <c r="F146" i="96"/>
  <c r="G146" i="96" s="1"/>
  <c r="F136" i="96"/>
  <c r="G136" i="96" s="1"/>
  <c r="F132" i="96"/>
  <c r="G132" i="96" s="1"/>
  <c r="F160" i="96"/>
  <c r="G160" i="96" s="1"/>
  <c r="F155" i="96"/>
  <c r="G155" i="96" s="1"/>
  <c r="F183" i="96"/>
  <c r="G183" i="96" s="1"/>
  <c r="F176" i="96"/>
  <c r="G176" i="96" s="1"/>
  <c r="F171" i="96"/>
  <c r="G171" i="96" s="1"/>
  <c r="F181" i="96"/>
  <c r="G181" i="96" s="1"/>
  <c r="F169" i="96"/>
  <c r="G169" i="96" s="1"/>
  <c r="F163" i="96"/>
  <c r="G163" i="96" s="1"/>
  <c r="F179" i="96"/>
  <c r="G179" i="96" s="1"/>
  <c r="F162" i="96"/>
  <c r="G162" i="96" s="1"/>
  <c r="F161" i="96"/>
  <c r="G161" i="96" s="1"/>
  <c r="F157" i="96"/>
  <c r="G157" i="96" s="1"/>
  <c r="F174" i="96"/>
  <c r="G174" i="96" s="1"/>
  <c r="F180" i="96"/>
  <c r="G180" i="96" s="1"/>
  <c r="F141" i="96"/>
  <c r="G141" i="96" s="1"/>
  <c r="F124" i="96"/>
  <c r="G124" i="96" s="1"/>
  <c r="F126" i="96"/>
  <c r="G126" i="96" s="1"/>
  <c r="F133" i="96"/>
  <c r="G133" i="96" s="1"/>
  <c r="F135" i="96"/>
  <c r="G135" i="96" s="1"/>
  <c r="F137" i="96"/>
  <c r="G137" i="96" s="1"/>
  <c r="F138" i="96"/>
  <c r="G138" i="96" s="1"/>
  <c r="F149" i="96"/>
  <c r="G149" i="96" s="1"/>
  <c r="F123" i="96"/>
  <c r="G123" i="96" s="1"/>
  <c r="D6" i="94"/>
  <c r="G6" i="94" s="1"/>
  <c r="F7" i="94" s="1"/>
  <c r="E7" i="94" s="1"/>
  <c r="F146" i="94"/>
  <c r="G146" i="94" s="1"/>
  <c r="F158" i="94"/>
  <c r="G158" i="94" s="1"/>
  <c r="F161" i="94"/>
  <c r="G161" i="94" s="1"/>
  <c r="F162" i="94"/>
  <c r="G162" i="94" s="1"/>
  <c r="F163" i="94"/>
  <c r="G163" i="94" s="1"/>
  <c r="F164" i="94"/>
  <c r="G164" i="94" s="1"/>
  <c r="F165" i="94"/>
  <c r="G165" i="94" s="1"/>
  <c r="F160" i="94"/>
  <c r="G160" i="94" s="1"/>
  <c r="F149" i="94"/>
  <c r="G149" i="94" s="1"/>
  <c r="F144" i="94"/>
  <c r="G144" i="94" s="1"/>
  <c r="F157" i="94"/>
  <c r="G157" i="94" s="1"/>
  <c r="F136" i="94"/>
  <c r="G136" i="94" s="1"/>
  <c r="F148" i="94"/>
  <c r="G148" i="94" s="1"/>
  <c r="F156" i="94"/>
  <c r="G156" i="94" s="1"/>
  <c r="F152" i="94"/>
  <c r="G152" i="94" s="1"/>
  <c r="F145" i="94"/>
  <c r="G145" i="94" s="1"/>
  <c r="F135" i="94"/>
  <c r="G135" i="94" s="1"/>
  <c r="F143" i="94"/>
  <c r="G143" i="94" s="1"/>
  <c r="F147" i="94"/>
  <c r="G147" i="94" s="1"/>
  <c r="F154" i="94"/>
  <c r="G154" i="94" s="1"/>
  <c r="E108" i="94"/>
  <c r="E113" i="94"/>
  <c r="E121" i="94"/>
  <c r="E129" i="94"/>
  <c r="E106" i="94"/>
  <c r="E115" i="94"/>
  <c r="E123" i="94"/>
  <c r="E131" i="94"/>
  <c r="E112" i="94"/>
  <c r="E124" i="94"/>
  <c r="E134" i="94"/>
  <c r="E114" i="94"/>
  <c r="E125" i="94"/>
  <c r="E105" i="94"/>
  <c r="E116" i="94"/>
  <c r="E126" i="94"/>
  <c r="E117" i="94"/>
  <c r="E127" i="94"/>
  <c r="E107" i="94"/>
  <c r="E118" i="94"/>
  <c r="E128" i="94"/>
  <c r="E109" i="94"/>
  <c r="E119" i="94"/>
  <c r="E130" i="94"/>
  <c r="E110" i="94"/>
  <c r="E120" i="94"/>
  <c r="E132" i="94"/>
  <c r="E133" i="94"/>
  <c r="E111" i="94"/>
  <c r="E122" i="94"/>
  <c r="F153" i="94"/>
  <c r="G153" i="94" s="1"/>
  <c r="F137" i="94"/>
  <c r="G137" i="94" s="1"/>
  <c r="F151" i="94"/>
  <c r="G151" i="94" s="1"/>
  <c r="F150" i="94"/>
  <c r="G150" i="94" s="1"/>
  <c r="F155" i="94"/>
  <c r="G155" i="94" s="1"/>
  <c r="F138" i="94"/>
  <c r="G138" i="94" s="1"/>
  <c r="F139" i="94"/>
  <c r="G139" i="94" s="1"/>
  <c r="F140" i="94"/>
  <c r="G140" i="94" s="1"/>
  <c r="F141" i="94"/>
  <c r="G141" i="94" s="1"/>
  <c r="F142" i="94"/>
  <c r="G142" i="94" s="1"/>
  <c r="F159" i="94"/>
  <c r="G159" i="94" s="1"/>
  <c r="D182" i="92"/>
  <c r="D173" i="92"/>
  <c r="D177" i="92"/>
  <c r="D176" i="92"/>
  <c r="D184" i="92"/>
  <c r="D170" i="92"/>
  <c r="D165" i="92"/>
  <c r="D162" i="92"/>
  <c r="D157" i="92"/>
  <c r="D179" i="92"/>
  <c r="D181" i="92"/>
  <c r="D178" i="92"/>
  <c r="D168" i="92"/>
  <c r="D175" i="92"/>
  <c r="D172" i="92"/>
  <c r="D167" i="92"/>
  <c r="D164" i="92"/>
  <c r="D159" i="92"/>
  <c r="D156" i="92"/>
  <c r="D163" i="92"/>
  <c r="D183" i="92"/>
  <c r="D171" i="92"/>
  <c r="D180" i="92"/>
  <c r="D174" i="92"/>
  <c r="D169" i="92"/>
  <c r="D166" i="92"/>
  <c r="D161" i="92"/>
  <c r="D158" i="92"/>
  <c r="D160" i="92"/>
  <c r="D185" i="92"/>
  <c r="D123" i="90"/>
  <c r="D119" i="90"/>
  <c r="D115" i="90"/>
  <c r="D111" i="90"/>
  <c r="D107" i="90"/>
  <c r="D103" i="90"/>
  <c r="D99" i="90"/>
  <c r="D95" i="90"/>
  <c r="D121" i="90"/>
  <c r="D117" i="90"/>
  <c r="D113" i="90"/>
  <c r="D109" i="90"/>
  <c r="D105" i="90"/>
  <c r="D101" i="90"/>
  <c r="D97" i="90"/>
  <c r="D124" i="90"/>
  <c r="D100" i="90"/>
  <c r="D116" i="90"/>
  <c r="D102" i="90"/>
  <c r="D118" i="90"/>
  <c r="D104" i="90"/>
  <c r="D120" i="90"/>
  <c r="D106" i="90"/>
  <c r="D122" i="90"/>
  <c r="D108" i="90"/>
  <c r="D110" i="90"/>
  <c r="D96" i="90"/>
  <c r="D112" i="90"/>
  <c r="D98" i="90"/>
  <c r="D114" i="90"/>
  <c r="E5" i="90"/>
  <c r="H5" i="90"/>
  <c r="I5" i="90" s="1"/>
  <c r="E181" i="88"/>
  <c r="E179" i="88"/>
  <c r="E177" i="88"/>
  <c r="E175" i="88"/>
  <c r="E173" i="88"/>
  <c r="E171" i="88"/>
  <c r="E169" i="88"/>
  <c r="E167" i="88"/>
  <c r="E165" i="88"/>
  <c r="E163" i="88"/>
  <c r="E161" i="88"/>
  <c r="E159" i="88"/>
  <c r="E157" i="88"/>
  <c r="E155" i="88"/>
  <c r="E153" i="88"/>
  <c r="E174" i="88"/>
  <c r="E158" i="88"/>
  <c r="E180" i="88"/>
  <c r="E164" i="88"/>
  <c r="E172" i="88"/>
  <c r="E152" i="88"/>
  <c r="E170" i="88"/>
  <c r="E154" i="88"/>
  <c r="E176" i="88"/>
  <c r="E160" i="88"/>
  <c r="E166" i="88"/>
  <c r="E156" i="88"/>
  <c r="E178" i="88"/>
  <c r="E162" i="88"/>
  <c r="E168" i="88"/>
  <c r="D120" i="86"/>
  <c r="D110" i="86"/>
  <c r="D97" i="86"/>
  <c r="D104" i="86"/>
  <c r="D113" i="86"/>
  <c r="D95" i="86"/>
  <c r="D116" i="86"/>
  <c r="D119" i="86"/>
  <c r="D105" i="86"/>
  <c r="D118" i="86"/>
  <c r="D114" i="86"/>
  <c r="D100" i="86"/>
  <c r="D92" i="86"/>
  <c r="D99" i="86"/>
  <c r="D91" i="86"/>
  <c r="D112" i="86"/>
  <c r="D102" i="86"/>
  <c r="D109" i="86"/>
  <c r="D115" i="86"/>
  <c r="D96" i="86"/>
  <c r="D101" i="86"/>
  <c r="D98" i="86"/>
  <c r="D108" i="86"/>
  <c r="D117" i="86"/>
  <c r="D94" i="86"/>
  <c r="D107" i="86"/>
  <c r="D111" i="86"/>
  <c r="D93" i="86"/>
  <c r="D106" i="86"/>
  <c r="D103" i="86"/>
  <c r="F105" i="86"/>
  <c r="G105" i="86" s="1"/>
  <c r="F115" i="86"/>
  <c r="G115" i="86" s="1"/>
  <c r="F117" i="86"/>
  <c r="G117" i="86" s="1"/>
  <c r="F103" i="86"/>
  <c r="G103" i="86" s="1"/>
  <c r="F92" i="86"/>
  <c r="G92" i="86" s="1"/>
  <c r="F110" i="86"/>
  <c r="G110" i="86" s="1"/>
  <c r="F100" i="86"/>
  <c r="G100" i="86" s="1"/>
  <c r="F113" i="86"/>
  <c r="G113" i="86" s="1"/>
  <c r="D5" i="86"/>
  <c r="F91" i="86"/>
  <c r="G91" i="86" s="1"/>
  <c r="F111" i="86"/>
  <c r="G111" i="86" s="1"/>
  <c r="F96" i="86"/>
  <c r="G96" i="86" s="1"/>
  <c r="F98" i="86"/>
  <c r="G98" i="86" s="1"/>
  <c r="F108" i="86"/>
  <c r="G108" i="86" s="1"/>
  <c r="F118" i="86"/>
  <c r="G118" i="86" s="1"/>
  <c r="F102" i="86"/>
  <c r="G102" i="86" s="1"/>
  <c r="F104" i="86"/>
  <c r="G104" i="86" s="1"/>
  <c r="F106" i="86"/>
  <c r="G106" i="86" s="1"/>
  <c r="F116" i="86"/>
  <c r="G116" i="86" s="1"/>
  <c r="F119" i="86"/>
  <c r="G119" i="86" s="1"/>
  <c r="F112" i="86"/>
  <c r="G112" i="86" s="1"/>
  <c r="F93" i="86"/>
  <c r="G93" i="86" s="1"/>
  <c r="F94" i="86"/>
  <c r="G94" i="86" s="1"/>
  <c r="F95" i="86"/>
  <c r="G95" i="86" s="1"/>
  <c r="F97" i="86"/>
  <c r="G97" i="86" s="1"/>
  <c r="F114" i="86"/>
  <c r="G114" i="86" s="1"/>
  <c r="F107" i="86"/>
  <c r="G107" i="86" s="1"/>
  <c r="F120" i="86"/>
  <c r="G120" i="86" s="1"/>
  <c r="F99" i="86"/>
  <c r="G99" i="86" s="1"/>
  <c r="F101" i="86"/>
  <c r="G101" i="86" s="1"/>
  <c r="F109" i="86"/>
  <c r="G109" i="86" s="1"/>
  <c r="I5" i="86"/>
  <c r="G102" i="84"/>
  <c r="D6" i="100"/>
  <c r="G6" i="100" s="1"/>
  <c r="F7" i="100" s="1"/>
  <c r="E7" i="100"/>
  <c r="G170" i="98"/>
  <c r="D137" i="98"/>
  <c r="F8" i="98"/>
  <c r="F64" i="98"/>
  <c r="D6" i="96"/>
  <c r="G6" i="96" s="1"/>
  <c r="F7" i="96" s="1"/>
  <c r="E7" i="96" s="1"/>
  <c r="F165" i="96" s="1"/>
  <c r="G165" i="96" s="1"/>
  <c r="H6" i="92"/>
  <c r="I6" i="92" s="1"/>
  <c r="E6" i="92"/>
  <c r="D6" i="92" s="1"/>
  <c r="G6" i="92" s="1"/>
  <c r="F7" i="92" s="1"/>
  <c r="H6" i="88"/>
  <c r="E6" i="88"/>
  <c r="D6" i="88" s="1"/>
  <c r="G6" i="88" s="1"/>
  <c r="F7" i="88" s="1"/>
  <c r="I5" i="88"/>
  <c r="H7" i="84"/>
  <c r="E7" i="84"/>
  <c r="D7" i="84" s="1"/>
  <c r="G7" i="84" s="1"/>
  <c r="F8" i="84" s="1"/>
  <c r="I6" i="84"/>
  <c r="H6" i="82"/>
  <c r="E6" i="82"/>
  <c r="E6" i="80"/>
  <c r="H6" i="80"/>
  <c r="D72" i="78"/>
  <c r="E72" i="78" s="1"/>
  <c r="D6" i="78"/>
  <c r="G6" i="78" s="1"/>
  <c r="F7" i="78" s="1"/>
  <c r="G78" i="78"/>
  <c r="E50" i="106" l="1"/>
  <c r="D50" i="106" s="1"/>
  <c r="G50" i="106" s="1"/>
  <c r="F51" i="106" s="1"/>
  <c r="E51" i="106" s="1"/>
  <c r="D51" i="106" s="1"/>
  <c r="G51" i="106" s="1"/>
  <c r="F52" i="106" s="1"/>
  <c r="B52" i="106"/>
  <c r="A53" i="106"/>
  <c r="B44" i="106"/>
  <c r="A45" i="106"/>
  <c r="B10" i="106"/>
  <c r="D6" i="106"/>
  <c r="H7" i="104"/>
  <c r="E7" i="104"/>
  <c r="E69" i="102"/>
  <c r="D70" i="102" s="1"/>
  <c r="G7" i="102"/>
  <c r="F8" i="102" s="1"/>
  <c r="D503" i="100"/>
  <c r="D501" i="100"/>
  <c r="D499" i="100"/>
  <c r="D497" i="100"/>
  <c r="D495" i="100"/>
  <c r="D493" i="100"/>
  <c r="D491" i="100"/>
  <c r="D489" i="100"/>
  <c r="D487" i="100"/>
  <c r="D485" i="100"/>
  <c r="D483" i="100"/>
  <c r="D481" i="100"/>
  <c r="D479" i="100"/>
  <c r="D477" i="100"/>
  <c r="D475" i="100"/>
  <c r="D473" i="100"/>
  <c r="D500" i="100"/>
  <c r="D484" i="100"/>
  <c r="D502" i="100"/>
  <c r="D486" i="100"/>
  <c r="D488" i="100"/>
  <c r="D492" i="100"/>
  <c r="D476" i="100"/>
  <c r="D482" i="100"/>
  <c r="D496" i="100"/>
  <c r="D490" i="100"/>
  <c r="D478" i="100"/>
  <c r="D498" i="100"/>
  <c r="D474" i="100"/>
  <c r="D480" i="100"/>
  <c r="D494" i="100"/>
  <c r="E502" i="100"/>
  <c r="E493" i="100"/>
  <c r="E486" i="100"/>
  <c r="E477" i="100"/>
  <c r="E495" i="100"/>
  <c r="E488" i="100"/>
  <c r="E479" i="100"/>
  <c r="E497" i="100"/>
  <c r="E490" i="100"/>
  <c r="E481" i="100"/>
  <c r="E474" i="100"/>
  <c r="E501" i="100"/>
  <c r="E494" i="100"/>
  <c r="E485" i="100"/>
  <c r="E478" i="100"/>
  <c r="E499" i="100"/>
  <c r="E476" i="100"/>
  <c r="E496" i="100"/>
  <c r="E484" i="100"/>
  <c r="E473" i="100"/>
  <c r="E487" i="100"/>
  <c r="E498" i="100"/>
  <c r="E475" i="100"/>
  <c r="E492" i="100"/>
  <c r="E483" i="100"/>
  <c r="E500" i="100"/>
  <c r="E489" i="100"/>
  <c r="E480" i="100"/>
  <c r="E482" i="100"/>
  <c r="E503" i="100"/>
  <c r="E491" i="100"/>
  <c r="E470" i="100"/>
  <c r="E461" i="100"/>
  <c r="E454" i="100"/>
  <c r="E445" i="100"/>
  <c r="E472" i="100"/>
  <c r="E463" i="100"/>
  <c r="E456" i="100"/>
  <c r="E447" i="100"/>
  <c r="E465" i="100"/>
  <c r="E458" i="100"/>
  <c r="E449" i="100"/>
  <c r="E442" i="100"/>
  <c r="E469" i="100"/>
  <c r="E462" i="100"/>
  <c r="E453" i="100"/>
  <c r="E446" i="100"/>
  <c r="E467" i="100"/>
  <c r="E444" i="100"/>
  <c r="E464" i="100"/>
  <c r="E452" i="100"/>
  <c r="E455" i="100"/>
  <c r="E466" i="100"/>
  <c r="E443" i="100"/>
  <c r="E460" i="100"/>
  <c r="E451" i="100"/>
  <c r="E468" i="100"/>
  <c r="E457" i="100"/>
  <c r="E448" i="100"/>
  <c r="E471" i="100"/>
  <c r="E459" i="100"/>
  <c r="E450" i="100"/>
  <c r="E533" i="100"/>
  <c r="E527" i="100"/>
  <c r="E532" i="100"/>
  <c r="E529" i="100"/>
  <c r="E528" i="100"/>
  <c r="E525" i="100"/>
  <c r="E518" i="100"/>
  <c r="E509" i="100"/>
  <c r="E531" i="100"/>
  <c r="E520" i="100"/>
  <c r="E511" i="100"/>
  <c r="E504" i="100"/>
  <c r="E522" i="100"/>
  <c r="E513" i="100"/>
  <c r="E506" i="100"/>
  <c r="E530" i="100"/>
  <c r="E526" i="100"/>
  <c r="E517" i="100"/>
  <c r="E510" i="100"/>
  <c r="E508" i="100"/>
  <c r="E516" i="100"/>
  <c r="E505" i="100"/>
  <c r="E519" i="100"/>
  <c r="E507" i="100"/>
  <c r="E524" i="100"/>
  <c r="E515" i="100"/>
  <c r="E521" i="100"/>
  <c r="E512" i="100"/>
  <c r="E523" i="100"/>
  <c r="E514" i="100"/>
  <c r="D123" i="96"/>
  <c r="F166" i="96"/>
  <c r="G166" i="96" s="1"/>
  <c r="F167" i="96"/>
  <c r="G167" i="96" s="1"/>
  <c r="F158" i="96"/>
  <c r="G158" i="96" s="1"/>
  <c r="F154" i="96"/>
  <c r="G154" i="96" s="1"/>
  <c r="F172" i="96"/>
  <c r="G172" i="96" s="1"/>
  <c r="F182" i="96"/>
  <c r="G182" i="96" s="1"/>
  <c r="F168" i="96"/>
  <c r="G168" i="96" s="1"/>
  <c r="F164" i="96"/>
  <c r="G164" i="96" s="1"/>
  <c r="F159" i="96"/>
  <c r="G159" i="96" s="1"/>
  <c r="F178" i="96"/>
  <c r="G178" i="96" s="1"/>
  <c r="F173" i="96"/>
  <c r="G173" i="96" s="1"/>
  <c r="F170" i="96"/>
  <c r="G170" i="96" s="1"/>
  <c r="F156" i="96"/>
  <c r="G156" i="96" s="1"/>
  <c r="F175" i="96"/>
  <c r="G175" i="96" s="1"/>
  <c r="F177" i="96"/>
  <c r="G177" i="96" s="1"/>
  <c r="D7" i="94"/>
  <c r="G7" i="94" s="1"/>
  <c r="F8" i="94" s="1"/>
  <c r="F207" i="94"/>
  <c r="G207" i="94" s="1"/>
  <c r="F214" i="94"/>
  <c r="G214" i="94" s="1"/>
  <c r="F206" i="94"/>
  <c r="G206" i="94" s="1"/>
  <c r="F205" i="94"/>
  <c r="G205" i="94" s="1"/>
  <c r="F212" i="94"/>
  <c r="G212" i="94" s="1"/>
  <c r="F204" i="94"/>
  <c r="G204" i="94" s="1"/>
  <c r="F203" i="94"/>
  <c r="G203" i="94" s="1"/>
  <c r="F210" i="94"/>
  <c r="G210" i="94" s="1"/>
  <c r="F202" i="94"/>
  <c r="G202" i="94" s="1"/>
  <c r="F201" i="94"/>
  <c r="G201" i="94" s="1"/>
  <c r="F216" i="94"/>
  <c r="G216" i="94" s="1"/>
  <c r="F208" i="94"/>
  <c r="G208" i="94" s="1"/>
  <c r="F166" i="94"/>
  <c r="G166" i="94" s="1"/>
  <c r="F187" i="94"/>
  <c r="G187" i="94" s="1"/>
  <c r="F185" i="94"/>
  <c r="G185" i="94" s="1"/>
  <c r="F191" i="94"/>
  <c r="G191" i="94" s="1"/>
  <c r="F189" i="94"/>
  <c r="G189" i="94" s="1"/>
  <c r="F179" i="94"/>
  <c r="G179" i="94" s="1"/>
  <c r="F177" i="94"/>
  <c r="G177" i="94" s="1"/>
  <c r="F184" i="94"/>
  <c r="G184" i="94" s="1"/>
  <c r="F193" i="94"/>
  <c r="G193" i="94" s="1"/>
  <c r="F183" i="94"/>
  <c r="G183" i="94" s="1"/>
  <c r="F181" i="94"/>
  <c r="G181" i="94" s="1"/>
  <c r="F171" i="94"/>
  <c r="G171" i="94" s="1"/>
  <c r="F169" i="94"/>
  <c r="G169" i="94" s="1"/>
  <c r="F186" i="94"/>
  <c r="G186" i="94" s="1"/>
  <c r="F174" i="94"/>
  <c r="G174" i="94" s="1"/>
  <c r="F175" i="94"/>
  <c r="G175" i="94" s="1"/>
  <c r="F173" i="94"/>
  <c r="G173" i="94" s="1"/>
  <c r="F194" i="94"/>
  <c r="G194" i="94" s="1"/>
  <c r="F192" i="94"/>
  <c r="G192" i="94" s="1"/>
  <c r="F188" i="94"/>
  <c r="G188" i="94" s="1"/>
  <c r="F167" i="94"/>
  <c r="G167" i="94" s="1"/>
  <c r="F190" i="94"/>
  <c r="G190" i="94" s="1"/>
  <c r="F180" i="94"/>
  <c r="G180" i="94" s="1"/>
  <c r="F178" i="94"/>
  <c r="G178" i="94" s="1"/>
  <c r="F176" i="94"/>
  <c r="G176" i="94" s="1"/>
  <c r="F182" i="94"/>
  <c r="G182" i="94" s="1"/>
  <c r="F172" i="94"/>
  <c r="G172" i="94" s="1"/>
  <c r="F170" i="94"/>
  <c r="G170" i="94" s="1"/>
  <c r="F168" i="94"/>
  <c r="G168" i="94" s="1"/>
  <c r="F195" i="94"/>
  <c r="G195" i="94" s="1"/>
  <c r="D165" i="94"/>
  <c r="D144" i="94"/>
  <c r="D160" i="94"/>
  <c r="D149" i="94"/>
  <c r="D146" i="94"/>
  <c r="D135" i="94"/>
  <c r="D148" i="94"/>
  <c r="D164" i="94"/>
  <c r="D137" i="94"/>
  <c r="D153" i="94"/>
  <c r="D136" i="94"/>
  <c r="D152" i="94"/>
  <c r="D141" i="94"/>
  <c r="D157" i="94"/>
  <c r="D150" i="94"/>
  <c r="D139" i="94"/>
  <c r="D155" i="94"/>
  <c r="D138" i="94"/>
  <c r="D154" i="94"/>
  <c r="D143" i="94"/>
  <c r="D159" i="94"/>
  <c r="D140" i="94"/>
  <c r="D156" i="94"/>
  <c r="D145" i="94"/>
  <c r="D161" i="94"/>
  <c r="D142" i="94"/>
  <c r="D158" i="94"/>
  <c r="D147" i="94"/>
  <c r="D163" i="94"/>
  <c r="D162" i="94"/>
  <c r="D151" i="94"/>
  <c r="E184" i="92"/>
  <c r="E182" i="92"/>
  <c r="E180" i="92"/>
  <c r="E178" i="92"/>
  <c r="E176" i="92"/>
  <c r="E174" i="92"/>
  <c r="E172" i="92"/>
  <c r="E175" i="92"/>
  <c r="E179" i="92"/>
  <c r="E170" i="92"/>
  <c r="E168" i="92"/>
  <c r="E166" i="92"/>
  <c r="E164" i="92"/>
  <c r="E162" i="92"/>
  <c r="E160" i="92"/>
  <c r="E158" i="92"/>
  <c r="E156" i="92"/>
  <c r="E173" i="92"/>
  <c r="E165" i="92"/>
  <c r="E157" i="92"/>
  <c r="E181" i="92"/>
  <c r="E167" i="92"/>
  <c r="E159" i="92"/>
  <c r="E183" i="92"/>
  <c r="E169" i="92"/>
  <c r="E161" i="92"/>
  <c r="E185" i="92"/>
  <c r="E177" i="92"/>
  <c r="E171" i="92"/>
  <c r="E163" i="92"/>
  <c r="D5" i="90"/>
  <c r="G5" i="90" s="1"/>
  <c r="F6" i="90" s="1"/>
  <c r="F112" i="90"/>
  <c r="G112" i="90" s="1"/>
  <c r="F122" i="90"/>
  <c r="G122" i="90" s="1"/>
  <c r="F118" i="90"/>
  <c r="G118" i="90" s="1"/>
  <c r="F114" i="90"/>
  <c r="G114" i="90" s="1"/>
  <c r="F110" i="90"/>
  <c r="G110" i="90" s="1"/>
  <c r="F106" i="90"/>
  <c r="G106" i="90" s="1"/>
  <c r="F102" i="90"/>
  <c r="G102" i="90" s="1"/>
  <c r="F98" i="90"/>
  <c r="G98" i="90" s="1"/>
  <c r="F121" i="90"/>
  <c r="G121" i="90" s="1"/>
  <c r="F117" i="90"/>
  <c r="G117" i="90" s="1"/>
  <c r="F113" i="90"/>
  <c r="G113" i="90" s="1"/>
  <c r="F109" i="90"/>
  <c r="G109" i="90" s="1"/>
  <c r="F105" i="90"/>
  <c r="G105" i="90" s="1"/>
  <c r="F101" i="90"/>
  <c r="G101" i="90" s="1"/>
  <c r="F97" i="90"/>
  <c r="G97" i="90" s="1"/>
  <c r="F120" i="90"/>
  <c r="G120" i="90" s="1"/>
  <c r="F104" i="90"/>
  <c r="G104" i="90" s="1"/>
  <c r="F124" i="90"/>
  <c r="G124" i="90" s="1"/>
  <c r="F116" i="90"/>
  <c r="G116" i="90" s="1"/>
  <c r="F100" i="90"/>
  <c r="G100" i="90" s="1"/>
  <c r="F108" i="90"/>
  <c r="G108" i="90" s="1"/>
  <c r="F123" i="90"/>
  <c r="G123" i="90" s="1"/>
  <c r="F119" i="90"/>
  <c r="G119" i="90" s="1"/>
  <c r="F115" i="90"/>
  <c r="G115" i="90" s="1"/>
  <c r="F111" i="90"/>
  <c r="G111" i="90" s="1"/>
  <c r="F107" i="90"/>
  <c r="G107" i="90" s="1"/>
  <c r="F103" i="90"/>
  <c r="G103" i="90" s="1"/>
  <c r="F99" i="90"/>
  <c r="G99" i="90" s="1"/>
  <c r="F95" i="90"/>
  <c r="G95" i="90" s="1"/>
  <c r="F96" i="90"/>
  <c r="G96" i="90" s="1"/>
  <c r="D211" i="88"/>
  <c r="D209" i="88"/>
  <c r="D207" i="88"/>
  <c r="D205" i="88"/>
  <c r="D203" i="88"/>
  <c r="D201" i="88"/>
  <c r="D199" i="88"/>
  <c r="D197" i="88"/>
  <c r="D195" i="88"/>
  <c r="D193" i="88"/>
  <c r="D191" i="88"/>
  <c r="D189" i="88"/>
  <c r="D187" i="88"/>
  <c r="D185" i="88"/>
  <c r="D183" i="88"/>
  <c r="D200" i="88"/>
  <c r="D184" i="88"/>
  <c r="D206" i="88"/>
  <c r="D190" i="88"/>
  <c r="D198" i="88"/>
  <c r="D212" i="88"/>
  <c r="D196" i="88"/>
  <c r="D202" i="88"/>
  <c r="D186" i="88"/>
  <c r="D182" i="88"/>
  <c r="D208" i="88"/>
  <c r="D192" i="88"/>
  <c r="D204" i="88"/>
  <c r="D188" i="88"/>
  <c r="D210" i="88"/>
  <c r="D194" i="88"/>
  <c r="G5" i="86"/>
  <c r="F6" i="86" s="1"/>
  <c r="E110" i="86"/>
  <c r="E112" i="86"/>
  <c r="E114" i="86"/>
  <c r="E108" i="86"/>
  <c r="E101" i="86"/>
  <c r="E118" i="86"/>
  <c r="E120" i="86"/>
  <c r="E99" i="86"/>
  <c r="E117" i="86"/>
  <c r="E95" i="86"/>
  <c r="E97" i="86"/>
  <c r="E107" i="86"/>
  <c r="E109" i="86"/>
  <c r="E111" i="86"/>
  <c r="E92" i="86"/>
  <c r="E103" i="86"/>
  <c r="E105" i="86"/>
  <c r="E115" i="86"/>
  <c r="E116" i="86"/>
  <c r="E113" i="86"/>
  <c r="E104" i="86"/>
  <c r="E106" i="86"/>
  <c r="E119" i="86"/>
  <c r="E91" i="86"/>
  <c r="E93" i="86"/>
  <c r="E94" i="86"/>
  <c r="E96" i="86"/>
  <c r="E98" i="86"/>
  <c r="E100" i="86"/>
  <c r="E102" i="86"/>
  <c r="G103" i="84"/>
  <c r="D7" i="100"/>
  <c r="G7" i="100" s="1"/>
  <c r="F8" i="100"/>
  <c r="F64" i="100"/>
  <c r="D138" i="98"/>
  <c r="E137" i="98"/>
  <c r="E8" i="98"/>
  <c r="E64" i="98"/>
  <c r="D7" i="96"/>
  <c r="G7" i="96" s="1"/>
  <c r="F8" i="96" s="1"/>
  <c r="E8" i="96" s="1"/>
  <c r="E8" i="94"/>
  <c r="F223" i="94" s="1"/>
  <c r="G223" i="94" s="1"/>
  <c r="H7" i="92"/>
  <c r="I7" i="92" s="1"/>
  <c r="E7" i="92"/>
  <c r="D7" i="92" s="1"/>
  <c r="G7" i="92" s="1"/>
  <c r="F8" i="92" s="1"/>
  <c r="H7" i="88"/>
  <c r="E7" i="88"/>
  <c r="D7" i="88" s="1"/>
  <c r="G7" i="88" s="1"/>
  <c r="F8" i="88" s="1"/>
  <c r="I6" i="88"/>
  <c r="H8" i="84"/>
  <c r="I8" i="84" s="1"/>
  <c r="E8" i="84"/>
  <c r="D8" i="84" s="1"/>
  <c r="G8" i="84" s="1"/>
  <c r="F9" i="84" s="1"/>
  <c r="I7" i="84"/>
  <c r="G69" i="82"/>
  <c r="I6" i="82"/>
  <c r="D6" i="82"/>
  <c r="I6" i="80"/>
  <c r="D6" i="80"/>
  <c r="F67" i="80"/>
  <c r="G67" i="80" s="1"/>
  <c r="D73" i="78"/>
  <c r="E73" i="78" s="1"/>
  <c r="H7" i="78"/>
  <c r="E7" i="78"/>
  <c r="E52" i="106" l="1"/>
  <c r="D52" i="106" s="1"/>
  <c r="G52" i="106" s="1"/>
  <c r="F53" i="106" s="1"/>
  <c r="B53" i="106"/>
  <c r="A54" i="106"/>
  <c r="A46" i="106"/>
  <c r="B46" i="106" s="1"/>
  <c r="B45" i="106"/>
  <c r="B11" i="106"/>
  <c r="G6" i="106"/>
  <c r="F7" i="106" s="1"/>
  <c r="I7" i="104"/>
  <c r="E8" i="102"/>
  <c r="H8" i="102"/>
  <c r="I8" i="102" s="1"/>
  <c r="D7" i="104"/>
  <c r="F68" i="104"/>
  <c r="G68" i="104" s="1"/>
  <c r="D532" i="100"/>
  <c r="D530" i="100"/>
  <c r="D528" i="100"/>
  <c r="D533" i="100"/>
  <c r="D531" i="100"/>
  <c r="D529" i="100"/>
  <c r="D527" i="100"/>
  <c r="D525" i="100"/>
  <c r="D523" i="100"/>
  <c r="D521" i="100"/>
  <c r="D519" i="100"/>
  <c r="D517" i="100"/>
  <c r="D515" i="100"/>
  <c r="D513" i="100"/>
  <c r="D511" i="100"/>
  <c r="D509" i="100"/>
  <c r="D507" i="100"/>
  <c r="D505" i="100"/>
  <c r="D516" i="100"/>
  <c r="D518" i="100"/>
  <c r="D520" i="100"/>
  <c r="D504" i="100"/>
  <c r="D524" i="100"/>
  <c r="D508" i="100"/>
  <c r="D514" i="100"/>
  <c r="D522" i="100"/>
  <c r="D510" i="100"/>
  <c r="D512" i="100"/>
  <c r="D526" i="100"/>
  <c r="D506" i="100"/>
  <c r="E561" i="100"/>
  <c r="E558" i="100"/>
  <c r="E545" i="100"/>
  <c r="E542" i="100"/>
  <c r="E557" i="100"/>
  <c r="E554" i="100"/>
  <c r="E541" i="100"/>
  <c r="E538" i="100"/>
  <c r="E535" i="100"/>
  <c r="E563" i="100"/>
  <c r="E560" i="100"/>
  <c r="E547" i="100"/>
  <c r="E544" i="100"/>
  <c r="E553" i="100"/>
  <c r="E550" i="100"/>
  <c r="E537" i="100"/>
  <c r="E562" i="100"/>
  <c r="E540" i="100"/>
  <c r="E552" i="100"/>
  <c r="E548" i="100"/>
  <c r="E543" i="100"/>
  <c r="E539" i="100"/>
  <c r="E551" i="100"/>
  <c r="E556" i="100"/>
  <c r="E549" i="100"/>
  <c r="E534" i="100"/>
  <c r="E555" i="100"/>
  <c r="E559" i="100"/>
  <c r="E564" i="100"/>
  <c r="E536" i="100"/>
  <c r="E546" i="100"/>
  <c r="D594" i="100"/>
  <c r="D592" i="100"/>
  <c r="D590" i="100"/>
  <c r="D588" i="100"/>
  <c r="D586" i="100"/>
  <c r="D584" i="100"/>
  <c r="D582" i="100"/>
  <c r="D580" i="100"/>
  <c r="D578" i="100"/>
  <c r="D576" i="100"/>
  <c r="D574" i="100"/>
  <c r="D572" i="100"/>
  <c r="D570" i="100"/>
  <c r="D568" i="100"/>
  <c r="D566" i="100"/>
  <c r="D593" i="100"/>
  <c r="D591" i="100"/>
  <c r="D589" i="100"/>
  <c r="D587" i="100"/>
  <c r="D585" i="100"/>
  <c r="D583" i="100"/>
  <c r="D581" i="100"/>
  <c r="D579" i="100"/>
  <c r="D577" i="100"/>
  <c r="D575" i="100"/>
  <c r="D573" i="100"/>
  <c r="D571" i="100"/>
  <c r="D569" i="100"/>
  <c r="D567" i="100"/>
  <c r="D565" i="100"/>
  <c r="D564" i="100"/>
  <c r="D562" i="100"/>
  <c r="D560" i="100"/>
  <c r="D558" i="100"/>
  <c r="D556" i="100"/>
  <c r="D554" i="100"/>
  <c r="D552" i="100"/>
  <c r="D550" i="100"/>
  <c r="D548" i="100"/>
  <c r="D546" i="100"/>
  <c r="D544" i="100"/>
  <c r="D542" i="100"/>
  <c r="D540" i="100"/>
  <c r="D538" i="100"/>
  <c r="D536" i="100"/>
  <c r="D534" i="100"/>
  <c r="D563" i="100"/>
  <c r="D561" i="100"/>
  <c r="D559" i="100"/>
  <c r="D557" i="100"/>
  <c r="D555" i="100"/>
  <c r="D553" i="100"/>
  <c r="D551" i="100"/>
  <c r="D549" i="100"/>
  <c r="D547" i="100"/>
  <c r="D545" i="100"/>
  <c r="D543" i="100"/>
  <c r="D541" i="100"/>
  <c r="D539" i="100"/>
  <c r="D537" i="100"/>
  <c r="D535" i="100"/>
  <c r="F204" i="96"/>
  <c r="G204" i="96" s="1"/>
  <c r="F189" i="96"/>
  <c r="G189" i="96" s="1"/>
  <c r="F198" i="96"/>
  <c r="G198" i="96" s="1"/>
  <c r="F206" i="96"/>
  <c r="G206" i="96" s="1"/>
  <c r="F197" i="96"/>
  <c r="G197" i="96" s="1"/>
  <c r="F207" i="96"/>
  <c r="G207" i="96" s="1"/>
  <c r="F195" i="96"/>
  <c r="G195" i="96" s="1"/>
  <c r="F210" i="96"/>
  <c r="G210" i="96" s="1"/>
  <c r="F214" i="96"/>
  <c r="G214" i="96" s="1"/>
  <c r="F194" i="96"/>
  <c r="G194" i="96" s="1"/>
  <c r="F200" i="96"/>
  <c r="G200" i="96" s="1"/>
  <c r="F199" i="96"/>
  <c r="G199" i="96" s="1"/>
  <c r="F203" i="96"/>
  <c r="G203" i="96" s="1"/>
  <c r="F208" i="96"/>
  <c r="G208" i="96" s="1"/>
  <c r="F192" i="96"/>
  <c r="G192" i="96" s="1"/>
  <c r="F211" i="96"/>
  <c r="G211" i="96" s="1"/>
  <c r="F196" i="96"/>
  <c r="G196" i="96" s="1"/>
  <c r="F201" i="96"/>
  <c r="G201" i="96" s="1"/>
  <c r="F212" i="96"/>
  <c r="G212" i="96" s="1"/>
  <c r="F205" i="96"/>
  <c r="G205" i="96" s="1"/>
  <c r="F190" i="96"/>
  <c r="G190" i="96" s="1"/>
  <c r="F188" i="96"/>
  <c r="G188" i="96" s="1"/>
  <c r="F185" i="96"/>
  <c r="G185" i="96" s="1"/>
  <c r="F209" i="96"/>
  <c r="G209" i="96" s="1"/>
  <c r="F187" i="96"/>
  <c r="G187" i="96" s="1"/>
  <c r="F191" i="96"/>
  <c r="G191" i="96" s="1"/>
  <c r="F202" i="96"/>
  <c r="G202" i="96" s="1"/>
  <c r="F193" i="96"/>
  <c r="G193" i="96" s="1"/>
  <c r="F213" i="96"/>
  <c r="G213" i="96" s="1"/>
  <c r="F184" i="96"/>
  <c r="G184" i="96" s="1"/>
  <c r="F186" i="96"/>
  <c r="G186" i="96" s="1"/>
  <c r="F224" i="94"/>
  <c r="G224" i="94" s="1"/>
  <c r="F218" i="94"/>
  <c r="G218" i="94" s="1"/>
  <c r="F220" i="94"/>
  <c r="G220" i="94" s="1"/>
  <c r="F222" i="94"/>
  <c r="G222" i="94" s="1"/>
  <c r="F200" i="94"/>
  <c r="G200" i="94" s="1"/>
  <c r="F226" i="94"/>
  <c r="G226" i="94" s="1"/>
  <c r="F197" i="94"/>
  <c r="G197" i="94" s="1"/>
  <c r="F199" i="94"/>
  <c r="G199" i="94" s="1"/>
  <c r="E137" i="94"/>
  <c r="E145" i="94"/>
  <c r="E153" i="94"/>
  <c r="E161" i="94"/>
  <c r="E140" i="94"/>
  <c r="E148" i="94"/>
  <c r="E156" i="94"/>
  <c r="E164" i="94"/>
  <c r="E143" i="94"/>
  <c r="E154" i="94"/>
  <c r="E165" i="94"/>
  <c r="E146" i="94"/>
  <c r="E157" i="94"/>
  <c r="E147" i="94"/>
  <c r="E160" i="94"/>
  <c r="E149" i="94"/>
  <c r="E162" i="94"/>
  <c r="E136" i="94"/>
  <c r="E150" i="94"/>
  <c r="E163" i="94"/>
  <c r="E138" i="94"/>
  <c r="E151" i="94"/>
  <c r="E135" i="94"/>
  <c r="E139" i="94"/>
  <c r="E152" i="94"/>
  <c r="E141" i="94"/>
  <c r="E155" i="94"/>
  <c r="E142" i="94"/>
  <c r="E158" i="94"/>
  <c r="E144" i="94"/>
  <c r="E159" i="94"/>
  <c r="F209" i="94"/>
  <c r="G209" i="94" s="1"/>
  <c r="F211" i="94"/>
  <c r="G211" i="94" s="1"/>
  <c r="F213" i="94"/>
  <c r="G213" i="94" s="1"/>
  <c r="F215" i="94"/>
  <c r="G215" i="94" s="1"/>
  <c r="F217" i="94"/>
  <c r="G217" i="94" s="1"/>
  <c r="F219" i="94"/>
  <c r="G219" i="94" s="1"/>
  <c r="F221" i="94"/>
  <c r="G221" i="94" s="1"/>
  <c r="D8" i="94"/>
  <c r="G8" i="94" s="1"/>
  <c r="F9" i="94" s="1"/>
  <c r="E9" i="94" s="1"/>
  <c r="F225" i="94"/>
  <c r="G225" i="94" s="1"/>
  <c r="F196" i="94"/>
  <c r="G196" i="94" s="1"/>
  <c r="F198" i="94"/>
  <c r="G198" i="94" s="1"/>
  <c r="D212" i="92"/>
  <c r="D204" i="92"/>
  <c r="D196" i="92"/>
  <c r="D189" i="92"/>
  <c r="D214" i="92"/>
  <c r="D206" i="92"/>
  <c r="D198" i="92"/>
  <c r="D193" i="92"/>
  <c r="D186" i="92"/>
  <c r="D210" i="92"/>
  <c r="D213" i="92"/>
  <c r="D199" i="92"/>
  <c r="D195" i="92"/>
  <c r="D187" i="92"/>
  <c r="D190" i="92"/>
  <c r="D216" i="92"/>
  <c r="D209" i="92"/>
  <c r="D202" i="92"/>
  <c r="D192" i="92"/>
  <c r="D203" i="92"/>
  <c r="D205" i="92"/>
  <c r="D207" i="92"/>
  <c r="D208" i="92"/>
  <c r="D201" i="92"/>
  <c r="D194" i="92"/>
  <c r="D215" i="92"/>
  <c r="D211" i="92"/>
  <c r="D197" i="92"/>
  <c r="D191" i="92"/>
  <c r="D188" i="92"/>
  <c r="D200" i="92"/>
  <c r="E112" i="90"/>
  <c r="E106" i="90"/>
  <c r="E96" i="90"/>
  <c r="E111" i="90"/>
  <c r="E117" i="90"/>
  <c r="E100" i="90"/>
  <c r="E115" i="90"/>
  <c r="E99" i="90"/>
  <c r="E103" i="90"/>
  <c r="E122" i="90"/>
  <c r="E102" i="90"/>
  <c r="E113" i="90"/>
  <c r="E101" i="90"/>
  <c r="E105" i="90"/>
  <c r="E124" i="90"/>
  <c r="H6" i="90"/>
  <c r="E6" i="90"/>
  <c r="E97" i="90"/>
  <c r="E118" i="90"/>
  <c r="E116" i="90"/>
  <c r="E98" i="90"/>
  <c r="E120" i="90"/>
  <c r="E110" i="90"/>
  <c r="E108" i="90"/>
  <c r="E114" i="90"/>
  <c r="E104" i="90"/>
  <c r="E95" i="90"/>
  <c r="E123" i="90"/>
  <c r="E121" i="90"/>
  <c r="E119" i="90"/>
  <c r="E109" i="90"/>
  <c r="E107" i="90"/>
  <c r="E211" i="88"/>
  <c r="E209" i="88"/>
  <c r="E207" i="88"/>
  <c r="E205" i="88"/>
  <c r="E203" i="88"/>
  <c r="E201" i="88"/>
  <c r="E199" i="88"/>
  <c r="E197" i="88"/>
  <c r="E195" i="88"/>
  <c r="E193" i="88"/>
  <c r="E191" i="88"/>
  <c r="E189" i="88"/>
  <c r="E187" i="88"/>
  <c r="E185" i="88"/>
  <c r="E183" i="88"/>
  <c r="E206" i="88"/>
  <c r="E190" i="88"/>
  <c r="E212" i="88"/>
  <c r="E196" i="88"/>
  <c r="E202" i="88"/>
  <c r="E186" i="88"/>
  <c r="E208" i="88"/>
  <c r="E192" i="88"/>
  <c r="E204" i="88"/>
  <c r="E198" i="88"/>
  <c r="E182" i="88"/>
  <c r="E188" i="88"/>
  <c r="E210" i="88"/>
  <c r="E194" i="88"/>
  <c r="E200" i="88"/>
  <c r="E184" i="88"/>
  <c r="D129" i="86"/>
  <c r="D121" i="86"/>
  <c r="D139" i="86"/>
  <c r="D127" i="86"/>
  <c r="D150" i="86"/>
  <c r="D131" i="86"/>
  <c r="D142" i="86"/>
  <c r="D143" i="86"/>
  <c r="D130" i="86"/>
  <c r="D136" i="86"/>
  <c r="D128" i="86"/>
  <c r="D135" i="86"/>
  <c r="D137" i="86"/>
  <c r="D149" i="86"/>
  <c r="D138" i="86"/>
  <c r="D123" i="86"/>
  <c r="D124" i="86"/>
  <c r="D148" i="86"/>
  <c r="D132" i="86"/>
  <c r="D145" i="86"/>
  <c r="D144" i="86"/>
  <c r="D126" i="86"/>
  <c r="D151" i="86"/>
  <c r="D146" i="86"/>
  <c r="D133" i="86"/>
  <c r="D140" i="86"/>
  <c r="D125" i="86"/>
  <c r="D122" i="86"/>
  <c r="D134" i="86"/>
  <c r="D147" i="86"/>
  <c r="D141" i="86"/>
  <c r="H6" i="86"/>
  <c r="E6" i="86"/>
  <c r="G104" i="84"/>
  <c r="E8" i="100"/>
  <c r="E64" i="100"/>
  <c r="G171" i="98"/>
  <c r="D8" i="98"/>
  <c r="G8" i="98" s="1"/>
  <c r="F9" i="98" s="1"/>
  <c r="D64" i="98"/>
  <c r="G64" i="98" s="1"/>
  <c r="F65" i="98" s="1"/>
  <c r="D8" i="96"/>
  <c r="G8" i="96" s="1"/>
  <c r="F9" i="96" s="1"/>
  <c r="E9" i="96" s="1"/>
  <c r="H8" i="92"/>
  <c r="E8" i="92"/>
  <c r="D8" i="92" s="1"/>
  <c r="G8" i="92" s="1"/>
  <c r="F9" i="92" s="1"/>
  <c r="H8" i="88"/>
  <c r="E8" i="88"/>
  <c r="D8" i="88" s="1"/>
  <c r="G8" i="88" s="1"/>
  <c r="F9" i="88" s="1"/>
  <c r="I7" i="88"/>
  <c r="H9" i="84"/>
  <c r="I9" i="84" s="1"/>
  <c r="E9" i="84"/>
  <c r="D9" i="84" s="1"/>
  <c r="G9" i="84" s="1"/>
  <c r="F10" i="84" s="1"/>
  <c r="G6" i="82"/>
  <c r="F7" i="82" s="1"/>
  <c r="G6" i="80"/>
  <c r="F7" i="80" s="1"/>
  <c r="E68" i="80"/>
  <c r="D69" i="80" s="1"/>
  <c r="D74" i="78"/>
  <c r="E74" i="78" s="1"/>
  <c r="I7" i="78"/>
  <c r="D7" i="78"/>
  <c r="G7" i="78" s="1"/>
  <c r="F8" i="78" s="1"/>
  <c r="G79" i="78"/>
  <c r="E53" i="106" l="1"/>
  <c r="D53" i="106" s="1"/>
  <c r="G53" i="106" s="1"/>
  <c r="F54" i="106" s="1"/>
  <c r="B54" i="106"/>
  <c r="A55" i="106"/>
  <c r="B12" i="106"/>
  <c r="E7" i="106"/>
  <c r="D8" i="102"/>
  <c r="F69" i="102"/>
  <c r="G69" i="102" s="1"/>
  <c r="E69" i="104"/>
  <c r="D70" i="104" s="1"/>
  <c r="G7" i="104"/>
  <c r="F8" i="104" s="1"/>
  <c r="E593" i="100"/>
  <c r="E590" i="100"/>
  <c r="E577" i="100"/>
  <c r="E574" i="100"/>
  <c r="E589" i="100"/>
  <c r="E586" i="100"/>
  <c r="E573" i="100"/>
  <c r="E570" i="100"/>
  <c r="E592" i="100"/>
  <c r="E579" i="100"/>
  <c r="E576" i="100"/>
  <c r="E585" i="100"/>
  <c r="E582" i="100"/>
  <c r="E569" i="100"/>
  <c r="E566" i="100"/>
  <c r="E594" i="100"/>
  <c r="E572" i="100"/>
  <c r="E584" i="100"/>
  <c r="E580" i="100"/>
  <c r="E575" i="100"/>
  <c r="E571" i="100"/>
  <c r="E588" i="100"/>
  <c r="E583" i="100"/>
  <c r="E565" i="100"/>
  <c r="E578" i="100"/>
  <c r="E567" i="100"/>
  <c r="E581" i="100"/>
  <c r="E587" i="100"/>
  <c r="E568" i="100"/>
  <c r="E591" i="100"/>
  <c r="E646" i="100"/>
  <c r="E641" i="100"/>
  <c r="E638" i="100"/>
  <c r="E633" i="100"/>
  <c r="E630" i="100"/>
  <c r="E652" i="100"/>
  <c r="E649" i="100"/>
  <c r="E648" i="100"/>
  <c r="E654" i="100"/>
  <c r="E651" i="100"/>
  <c r="E645" i="100"/>
  <c r="E642" i="100"/>
  <c r="E637" i="100"/>
  <c r="E634" i="100"/>
  <c r="E629" i="100"/>
  <c r="E626" i="100"/>
  <c r="E653" i="100"/>
  <c r="E640" i="100"/>
  <c r="E632" i="100"/>
  <c r="E656" i="100"/>
  <c r="E647" i="100"/>
  <c r="E643" i="100"/>
  <c r="E639" i="100"/>
  <c r="E635" i="100"/>
  <c r="E631" i="100"/>
  <c r="E627" i="100"/>
  <c r="E650" i="100"/>
  <c r="E644" i="100"/>
  <c r="E628" i="100"/>
  <c r="E655" i="100"/>
  <c r="E636" i="100"/>
  <c r="D625" i="100"/>
  <c r="D623" i="100"/>
  <c r="D621" i="100"/>
  <c r="D619" i="100"/>
  <c r="D617" i="100"/>
  <c r="D615" i="100"/>
  <c r="D613" i="100"/>
  <c r="D612" i="100"/>
  <c r="D610" i="100"/>
  <c r="D608" i="100"/>
  <c r="D606" i="100"/>
  <c r="D604" i="100"/>
  <c r="D602" i="100"/>
  <c r="D600" i="100"/>
  <c r="D598" i="100"/>
  <c r="D596" i="100"/>
  <c r="D622" i="100"/>
  <c r="D614" i="100"/>
  <c r="D624" i="100"/>
  <c r="D616" i="100"/>
  <c r="D611" i="100"/>
  <c r="D609" i="100"/>
  <c r="D607" i="100"/>
  <c r="D605" i="100"/>
  <c r="D603" i="100"/>
  <c r="D601" i="100"/>
  <c r="D599" i="100"/>
  <c r="D597" i="100"/>
  <c r="D595" i="100"/>
  <c r="D620" i="100"/>
  <c r="D618" i="100"/>
  <c r="E625" i="100"/>
  <c r="E622" i="100"/>
  <c r="E617" i="100"/>
  <c r="E614" i="100"/>
  <c r="E611" i="100"/>
  <c r="E609" i="100"/>
  <c r="E607" i="100"/>
  <c r="E605" i="100"/>
  <c r="E603" i="100"/>
  <c r="E601" i="100"/>
  <c r="E599" i="100"/>
  <c r="E597" i="100"/>
  <c r="E595" i="100"/>
  <c r="E621" i="100"/>
  <c r="E618" i="100"/>
  <c r="E613" i="100"/>
  <c r="E624" i="100"/>
  <c r="E616" i="100"/>
  <c r="E612" i="100"/>
  <c r="E608" i="100"/>
  <c r="E604" i="100"/>
  <c r="E600" i="100"/>
  <c r="E596" i="100"/>
  <c r="E623" i="100"/>
  <c r="E619" i="100"/>
  <c r="E615" i="100"/>
  <c r="E606" i="100"/>
  <c r="E598" i="100"/>
  <c r="E610" i="100"/>
  <c r="E620" i="100"/>
  <c r="E602" i="100"/>
  <c r="F231" i="96"/>
  <c r="G231" i="96" s="1"/>
  <c r="F243" i="96"/>
  <c r="G243" i="96" s="1"/>
  <c r="F235" i="96"/>
  <c r="G235" i="96" s="1"/>
  <c r="F245" i="96"/>
  <c r="G245" i="96" s="1"/>
  <c r="F225" i="96"/>
  <c r="G225" i="96" s="1"/>
  <c r="F237" i="96"/>
  <c r="G237" i="96" s="1"/>
  <c r="F228" i="96"/>
  <c r="G228" i="96" s="1"/>
  <c r="F219" i="96"/>
  <c r="G219" i="96" s="1"/>
  <c r="F236" i="96"/>
  <c r="G236" i="96" s="1"/>
  <c r="F218" i="96"/>
  <c r="G218" i="96" s="1"/>
  <c r="F229" i="96"/>
  <c r="G229" i="96" s="1"/>
  <c r="F222" i="96"/>
  <c r="G222" i="96" s="1"/>
  <c r="F239" i="96"/>
  <c r="G239" i="96" s="1"/>
  <c r="F227" i="96"/>
  <c r="G227" i="96" s="1"/>
  <c r="F244" i="96"/>
  <c r="G244" i="96" s="1"/>
  <c r="F223" i="96"/>
  <c r="G223" i="96" s="1"/>
  <c r="F240" i="96"/>
  <c r="G240" i="96" s="1"/>
  <c r="F241" i="96"/>
  <c r="G241" i="96" s="1"/>
  <c r="F230" i="96"/>
  <c r="G230" i="96" s="1"/>
  <c r="F238" i="96"/>
  <c r="G238" i="96" s="1"/>
  <c r="F216" i="96"/>
  <c r="G216" i="96" s="1"/>
  <c r="F233" i="96"/>
  <c r="G233" i="96" s="1"/>
  <c r="F232" i="96"/>
  <c r="G232" i="96" s="1"/>
  <c r="F220" i="96"/>
  <c r="G220" i="96" s="1"/>
  <c r="F224" i="96"/>
  <c r="G224" i="96" s="1"/>
  <c r="F215" i="96"/>
  <c r="G215" i="96" s="1"/>
  <c r="F226" i="96"/>
  <c r="G226" i="96" s="1"/>
  <c r="F234" i="96"/>
  <c r="G234" i="96" s="1"/>
  <c r="F217" i="96"/>
  <c r="G217" i="96" s="1"/>
  <c r="F242" i="96"/>
  <c r="G242" i="96" s="1"/>
  <c r="F221" i="96"/>
  <c r="G221" i="96" s="1"/>
  <c r="D154" i="96"/>
  <c r="D9" i="94"/>
  <c r="G9" i="94" s="1"/>
  <c r="F10" i="94" s="1"/>
  <c r="F247" i="94"/>
  <c r="G247" i="94" s="1"/>
  <c r="F245" i="94"/>
  <c r="G245" i="94" s="1"/>
  <c r="F243" i="94"/>
  <c r="G243" i="94" s="1"/>
  <c r="F241" i="94"/>
  <c r="G241" i="94" s="1"/>
  <c r="F239" i="94"/>
  <c r="G239" i="94" s="1"/>
  <c r="F237" i="94"/>
  <c r="G237" i="94" s="1"/>
  <c r="F235" i="94"/>
  <c r="G235" i="94" s="1"/>
  <c r="F233" i="94"/>
  <c r="G233" i="94" s="1"/>
  <c r="F250" i="94"/>
  <c r="G250" i="94" s="1"/>
  <c r="F248" i="94"/>
  <c r="G248" i="94" s="1"/>
  <c r="F251" i="94"/>
  <c r="G251" i="94" s="1"/>
  <c r="F231" i="94"/>
  <c r="G231" i="94" s="1"/>
  <c r="F229" i="94"/>
  <c r="G229" i="94" s="1"/>
  <c r="F227" i="94"/>
  <c r="G227" i="94" s="1"/>
  <c r="F256" i="94"/>
  <c r="G256" i="94" s="1"/>
  <c r="F252" i="94"/>
  <c r="G252" i="94" s="1"/>
  <c r="F253" i="94"/>
  <c r="G253" i="94" s="1"/>
  <c r="F254" i="94"/>
  <c r="G254" i="94" s="1"/>
  <c r="F255" i="94"/>
  <c r="G255" i="94" s="1"/>
  <c r="F249" i="94"/>
  <c r="G249" i="94" s="1"/>
  <c r="F246" i="94"/>
  <c r="G246" i="94" s="1"/>
  <c r="F244" i="94"/>
  <c r="G244" i="94" s="1"/>
  <c r="F242" i="94"/>
  <c r="G242" i="94" s="1"/>
  <c r="F240" i="94"/>
  <c r="G240" i="94" s="1"/>
  <c r="F238" i="94"/>
  <c r="G238" i="94" s="1"/>
  <c r="F236" i="94"/>
  <c r="G236" i="94" s="1"/>
  <c r="F234" i="94"/>
  <c r="G234" i="94" s="1"/>
  <c r="F232" i="94"/>
  <c r="G232" i="94" s="1"/>
  <c r="F230" i="94"/>
  <c r="G230" i="94" s="1"/>
  <c r="F228" i="94"/>
  <c r="G228" i="94" s="1"/>
  <c r="F257" i="94"/>
  <c r="G257" i="94" s="1"/>
  <c r="D185" i="94"/>
  <c r="D169" i="94"/>
  <c r="D182" i="94"/>
  <c r="D166" i="94"/>
  <c r="D168" i="94"/>
  <c r="D183" i="94"/>
  <c r="D167" i="94"/>
  <c r="D180" i="94"/>
  <c r="D173" i="94"/>
  <c r="D187" i="94"/>
  <c r="D181" i="94"/>
  <c r="D194" i="94"/>
  <c r="D178" i="94"/>
  <c r="D171" i="94"/>
  <c r="D195" i="94"/>
  <c r="D179" i="94"/>
  <c r="D192" i="94"/>
  <c r="D176" i="94"/>
  <c r="D189" i="94"/>
  <c r="D193" i="94"/>
  <c r="D177" i="94"/>
  <c r="D190" i="94"/>
  <c r="D174" i="94"/>
  <c r="D170" i="94"/>
  <c r="D184" i="94"/>
  <c r="D191" i="94"/>
  <c r="D175" i="94"/>
  <c r="D188" i="94"/>
  <c r="D172" i="94"/>
  <c r="D186" i="94"/>
  <c r="E216" i="92"/>
  <c r="E214" i="92"/>
  <c r="E212" i="92"/>
  <c r="E210" i="92"/>
  <c r="E208" i="92"/>
  <c r="E206" i="92"/>
  <c r="E204" i="92"/>
  <c r="E202" i="92"/>
  <c r="E200" i="92"/>
  <c r="E198" i="92"/>
  <c r="E196" i="92"/>
  <c r="E194" i="92"/>
  <c r="E192" i="92"/>
  <c r="E190" i="92"/>
  <c r="E188" i="92"/>
  <c r="E186" i="92"/>
  <c r="E209" i="92"/>
  <c r="E201" i="92"/>
  <c r="E191" i="92"/>
  <c r="E211" i="92"/>
  <c r="E203" i="92"/>
  <c r="E195" i="92"/>
  <c r="E213" i="92"/>
  <c r="E199" i="92"/>
  <c r="E187" i="92"/>
  <c r="E205" i="92"/>
  <c r="E189" i="92"/>
  <c r="E193" i="92"/>
  <c r="E215" i="92"/>
  <c r="E197" i="92"/>
  <c r="E207" i="92"/>
  <c r="D153" i="90"/>
  <c r="D137" i="90"/>
  <c r="D152" i="90"/>
  <c r="D136" i="90"/>
  <c r="D151" i="90"/>
  <c r="D135" i="90"/>
  <c r="D150" i="90"/>
  <c r="D134" i="90"/>
  <c r="D149" i="90"/>
  <c r="D133" i="90"/>
  <c r="D148" i="90"/>
  <c r="D132" i="90"/>
  <c r="D147" i="90"/>
  <c r="D131" i="90"/>
  <c r="D146" i="90"/>
  <c r="D130" i="90"/>
  <c r="D145" i="90"/>
  <c r="D129" i="90"/>
  <c r="D144" i="90"/>
  <c r="D128" i="90"/>
  <c r="D143" i="90"/>
  <c r="D127" i="90"/>
  <c r="D142" i="90"/>
  <c r="D126" i="90"/>
  <c r="D141" i="90"/>
  <c r="D125" i="90"/>
  <c r="D140" i="90"/>
  <c r="D155" i="90"/>
  <c r="D139" i="90"/>
  <c r="D154" i="90"/>
  <c r="D138" i="90"/>
  <c r="D6" i="90"/>
  <c r="G6" i="90" s="1"/>
  <c r="F7" i="90" s="1"/>
  <c r="F138" i="90"/>
  <c r="G138" i="90" s="1"/>
  <c r="F137" i="90"/>
  <c r="G137" i="90" s="1"/>
  <c r="F141" i="90"/>
  <c r="G141" i="90" s="1"/>
  <c r="F135" i="90"/>
  <c r="G135" i="90" s="1"/>
  <c r="F139" i="90"/>
  <c r="G139" i="90" s="1"/>
  <c r="F133" i="90"/>
  <c r="G133" i="90" s="1"/>
  <c r="F126" i="90"/>
  <c r="G126" i="90" s="1"/>
  <c r="F130" i="90"/>
  <c r="G130" i="90" s="1"/>
  <c r="F150" i="90"/>
  <c r="G150" i="90" s="1"/>
  <c r="F128" i="90"/>
  <c r="G128" i="90" s="1"/>
  <c r="F146" i="90"/>
  <c r="G146" i="90" s="1"/>
  <c r="F152" i="90"/>
  <c r="G152" i="90" s="1"/>
  <c r="F125" i="90"/>
  <c r="G125" i="90" s="1"/>
  <c r="F145" i="90"/>
  <c r="G145" i="90" s="1"/>
  <c r="F148" i="90"/>
  <c r="G148" i="90" s="1"/>
  <c r="F147" i="90"/>
  <c r="G147" i="90" s="1"/>
  <c r="F151" i="90"/>
  <c r="G151" i="90" s="1"/>
  <c r="F134" i="90"/>
  <c r="G134" i="90" s="1"/>
  <c r="F144" i="90"/>
  <c r="G144" i="90" s="1"/>
  <c r="F143" i="90"/>
  <c r="G143" i="90" s="1"/>
  <c r="F136" i="90"/>
  <c r="G136" i="90" s="1"/>
  <c r="F140" i="90"/>
  <c r="G140" i="90" s="1"/>
  <c r="F129" i="90"/>
  <c r="G129" i="90" s="1"/>
  <c r="F154" i="90"/>
  <c r="G154" i="90" s="1"/>
  <c r="F153" i="90"/>
  <c r="G153" i="90" s="1"/>
  <c r="F149" i="90"/>
  <c r="G149" i="90" s="1"/>
  <c r="F132" i="90"/>
  <c r="G132" i="90" s="1"/>
  <c r="F131" i="90"/>
  <c r="G131" i="90" s="1"/>
  <c r="F127" i="90"/>
  <c r="G127" i="90" s="1"/>
  <c r="F155" i="90"/>
  <c r="G155" i="90" s="1"/>
  <c r="F142" i="90"/>
  <c r="G142" i="90" s="1"/>
  <c r="I6" i="90"/>
  <c r="D243" i="88"/>
  <c r="D241" i="88"/>
  <c r="D239" i="88"/>
  <c r="D237" i="88"/>
  <c r="D235" i="88"/>
  <c r="D233" i="88"/>
  <c r="D231" i="88"/>
  <c r="D229" i="88"/>
  <c r="D227" i="88"/>
  <c r="D225" i="88"/>
  <c r="D223" i="88"/>
  <c r="D221" i="88"/>
  <c r="D219" i="88"/>
  <c r="D217" i="88"/>
  <c r="D215" i="88"/>
  <c r="D213" i="88"/>
  <c r="D232" i="88"/>
  <c r="D216" i="88"/>
  <c r="D238" i="88"/>
  <c r="D222" i="88"/>
  <c r="D228" i="88"/>
  <c r="D234" i="88"/>
  <c r="D218" i="88"/>
  <c r="D230" i="88"/>
  <c r="D240" i="88"/>
  <c r="D224" i="88"/>
  <c r="D214" i="88"/>
  <c r="D236" i="88"/>
  <c r="D220" i="88"/>
  <c r="D242" i="88"/>
  <c r="D226" i="88"/>
  <c r="I6" i="86"/>
  <c r="F133" i="86"/>
  <c r="G133" i="86" s="1"/>
  <c r="D6" i="86"/>
  <c r="G6" i="86" s="1"/>
  <c r="F7" i="86" s="1"/>
  <c r="F142" i="86"/>
  <c r="G142" i="86" s="1"/>
  <c r="F146" i="86"/>
  <c r="G146" i="86" s="1"/>
  <c r="F131" i="86"/>
  <c r="G131" i="86" s="1"/>
  <c r="F151" i="86"/>
  <c r="G151" i="86" s="1"/>
  <c r="F127" i="86"/>
  <c r="G127" i="86" s="1"/>
  <c r="F147" i="86"/>
  <c r="G147" i="86" s="1"/>
  <c r="F140" i="86"/>
  <c r="G140" i="86" s="1"/>
  <c r="F138" i="86"/>
  <c r="G138" i="86" s="1"/>
  <c r="F144" i="86"/>
  <c r="G144" i="86" s="1"/>
  <c r="F132" i="86"/>
  <c r="G132" i="86" s="1"/>
  <c r="F148" i="86"/>
  <c r="G148" i="86" s="1"/>
  <c r="F129" i="86"/>
  <c r="G129" i="86" s="1"/>
  <c r="F143" i="86"/>
  <c r="G143" i="86" s="1"/>
  <c r="F124" i="86"/>
  <c r="G124" i="86" s="1"/>
  <c r="F150" i="86"/>
  <c r="G150" i="86" s="1"/>
  <c r="F125" i="86"/>
  <c r="G125" i="86" s="1"/>
  <c r="F149" i="86"/>
  <c r="G149" i="86" s="1"/>
  <c r="F128" i="86"/>
  <c r="G128" i="86" s="1"/>
  <c r="F137" i="86"/>
  <c r="G137" i="86" s="1"/>
  <c r="F122" i="86"/>
  <c r="G122" i="86" s="1"/>
  <c r="F135" i="86"/>
  <c r="G135" i="86" s="1"/>
  <c r="F121" i="86"/>
  <c r="G121" i="86" s="1"/>
  <c r="F126" i="86"/>
  <c r="G126" i="86" s="1"/>
  <c r="F136" i="86"/>
  <c r="G136" i="86" s="1"/>
  <c r="F145" i="86"/>
  <c r="G145" i="86" s="1"/>
  <c r="F123" i="86"/>
  <c r="G123" i="86" s="1"/>
  <c r="F141" i="86"/>
  <c r="G141" i="86" s="1"/>
  <c r="F139" i="86"/>
  <c r="G139" i="86" s="1"/>
  <c r="F134" i="86"/>
  <c r="G134" i="86" s="1"/>
  <c r="F130" i="86"/>
  <c r="G130" i="86" s="1"/>
  <c r="G105" i="84"/>
  <c r="D8" i="100"/>
  <c r="G8" i="100" s="1"/>
  <c r="F9" i="100" s="1"/>
  <c r="D64" i="100"/>
  <c r="G64" i="100" s="1"/>
  <c r="F65" i="100" s="1"/>
  <c r="D139" i="98"/>
  <c r="G172" i="98"/>
  <c r="E65" i="98"/>
  <c r="D65" i="98" s="1"/>
  <c r="G65" i="98" s="1"/>
  <c r="F66" i="98" s="1"/>
  <c r="E9" i="98"/>
  <c r="D9" i="98" s="1"/>
  <c r="G9" i="98" s="1"/>
  <c r="F10" i="98" s="1"/>
  <c r="D9" i="96"/>
  <c r="G9" i="96" s="1"/>
  <c r="F10" i="96" s="1"/>
  <c r="E10" i="96" s="1"/>
  <c r="E10" i="94"/>
  <c r="F263" i="94" s="1"/>
  <c r="G263" i="94" s="1"/>
  <c r="H9" i="92"/>
  <c r="I9" i="92" s="1"/>
  <c r="E9" i="92"/>
  <c r="D9" i="92" s="1"/>
  <c r="G9" i="92" s="1"/>
  <c r="F10" i="92" s="1"/>
  <c r="I8" i="92"/>
  <c r="H9" i="88"/>
  <c r="I9" i="88" s="1"/>
  <c r="E9" i="88"/>
  <c r="D9" i="88" s="1"/>
  <c r="G9" i="88" s="1"/>
  <c r="F10" i="88" s="1"/>
  <c r="I8" i="88"/>
  <c r="H10" i="84"/>
  <c r="E10" i="84"/>
  <c r="D10" i="84" s="1"/>
  <c r="G10" i="84" s="1"/>
  <c r="F11" i="84" s="1"/>
  <c r="H7" i="82"/>
  <c r="E7" i="82"/>
  <c r="E7" i="80"/>
  <c r="H7" i="80"/>
  <c r="D75" i="78"/>
  <c r="E75" i="78" s="1"/>
  <c r="E8" i="78"/>
  <c r="H8" i="78"/>
  <c r="E54" i="106" l="1"/>
  <c r="D54" i="106" s="1"/>
  <c r="G54" i="106" s="1"/>
  <c r="F55" i="106" s="1"/>
  <c r="B55" i="106"/>
  <c r="A56" i="106"/>
  <c r="B13" i="106"/>
  <c r="D7" i="106"/>
  <c r="H8" i="104"/>
  <c r="E8" i="104"/>
  <c r="G8" i="102"/>
  <c r="F9" i="102" s="1"/>
  <c r="E70" i="102"/>
  <c r="D71" i="102" s="1"/>
  <c r="D715" i="100"/>
  <c r="D713" i="100"/>
  <c r="D711" i="100"/>
  <c r="D709" i="100"/>
  <c r="D707" i="100"/>
  <c r="D705" i="100"/>
  <c r="D703" i="100"/>
  <c r="D701" i="100"/>
  <c r="D699" i="100"/>
  <c r="D697" i="100"/>
  <c r="D695" i="100"/>
  <c r="D693" i="100"/>
  <c r="D691" i="100"/>
  <c r="D689" i="100"/>
  <c r="D687" i="100"/>
  <c r="D704" i="100"/>
  <c r="D688" i="100"/>
  <c r="D710" i="100"/>
  <c r="D694" i="100"/>
  <c r="D716" i="100"/>
  <c r="D706" i="100"/>
  <c r="D690" i="100"/>
  <c r="D712" i="100"/>
  <c r="D696" i="100"/>
  <c r="D714" i="100"/>
  <c r="D700" i="100"/>
  <c r="D686" i="100"/>
  <c r="D708" i="100"/>
  <c r="D702" i="100"/>
  <c r="D698" i="100"/>
  <c r="D692" i="100"/>
  <c r="E678" i="100"/>
  <c r="E675" i="100"/>
  <c r="E662" i="100"/>
  <c r="E659" i="100"/>
  <c r="E684" i="100"/>
  <c r="E681" i="100"/>
  <c r="E668" i="100"/>
  <c r="E665" i="100"/>
  <c r="E680" i="100"/>
  <c r="E677" i="100"/>
  <c r="E664" i="100"/>
  <c r="E661" i="100"/>
  <c r="E683" i="100"/>
  <c r="E670" i="100"/>
  <c r="E667" i="100"/>
  <c r="E682" i="100"/>
  <c r="E676" i="100"/>
  <c r="E672" i="100"/>
  <c r="E663" i="100"/>
  <c r="E658" i="100"/>
  <c r="E685" i="100"/>
  <c r="E671" i="100"/>
  <c r="E657" i="100"/>
  <c r="E666" i="100"/>
  <c r="E679" i="100"/>
  <c r="E674" i="100"/>
  <c r="E660" i="100"/>
  <c r="E669" i="100"/>
  <c r="E673" i="100"/>
  <c r="D655" i="100"/>
  <c r="D653" i="100"/>
  <c r="D651" i="100"/>
  <c r="D649" i="100"/>
  <c r="D647" i="100"/>
  <c r="D645" i="100"/>
  <c r="D643" i="100"/>
  <c r="D641" i="100"/>
  <c r="D639" i="100"/>
  <c r="D637" i="100"/>
  <c r="D635" i="100"/>
  <c r="D633" i="100"/>
  <c r="D631" i="100"/>
  <c r="D629" i="100"/>
  <c r="D627" i="100"/>
  <c r="D656" i="100"/>
  <c r="D646" i="100"/>
  <c r="D638" i="100"/>
  <c r="D630" i="100"/>
  <c r="D640" i="100"/>
  <c r="D632" i="100"/>
  <c r="D648" i="100"/>
  <c r="D654" i="100"/>
  <c r="D650" i="100"/>
  <c r="D644" i="100"/>
  <c r="D636" i="100"/>
  <c r="D628" i="100"/>
  <c r="D652" i="100"/>
  <c r="D634" i="100"/>
  <c r="D642" i="100"/>
  <c r="D626" i="100"/>
  <c r="D685" i="100"/>
  <c r="D683" i="100"/>
  <c r="D681" i="100"/>
  <c r="D679" i="100"/>
  <c r="D677" i="100"/>
  <c r="D675" i="100"/>
  <c r="D673" i="100"/>
  <c r="D671" i="100"/>
  <c r="D669" i="100"/>
  <c r="D667" i="100"/>
  <c r="D665" i="100"/>
  <c r="D663" i="100"/>
  <c r="D661" i="100"/>
  <c r="D659" i="100"/>
  <c r="D657" i="100"/>
  <c r="D672" i="100"/>
  <c r="D678" i="100"/>
  <c r="D662" i="100"/>
  <c r="D674" i="100"/>
  <c r="D658" i="100"/>
  <c r="D680" i="100"/>
  <c r="D664" i="100"/>
  <c r="D682" i="100"/>
  <c r="D668" i="100"/>
  <c r="D676" i="100"/>
  <c r="D684" i="100"/>
  <c r="D670" i="100"/>
  <c r="D666" i="100"/>
  <c r="D660" i="100"/>
  <c r="F281" i="96"/>
  <c r="G281" i="96" s="1"/>
  <c r="F279" i="96"/>
  <c r="G279" i="96" s="1"/>
  <c r="F283" i="96"/>
  <c r="G283" i="96" s="1"/>
  <c r="F272" i="96"/>
  <c r="G272" i="96" s="1"/>
  <c r="F263" i="96"/>
  <c r="G263" i="96" s="1"/>
  <c r="F261" i="96"/>
  <c r="G261" i="96" s="1"/>
  <c r="F247" i="96"/>
  <c r="G247" i="96" s="1"/>
  <c r="F273" i="96"/>
  <c r="G273" i="96" s="1"/>
  <c r="F257" i="96"/>
  <c r="G257" i="96" s="1"/>
  <c r="F255" i="96"/>
  <c r="G255" i="96" s="1"/>
  <c r="F266" i="96"/>
  <c r="G266" i="96" s="1"/>
  <c r="F260" i="96"/>
  <c r="G260" i="96" s="1"/>
  <c r="F265" i="96"/>
  <c r="G265" i="96" s="1"/>
  <c r="F250" i="96"/>
  <c r="G250" i="96" s="1"/>
  <c r="F248" i="96"/>
  <c r="G248" i="96" s="1"/>
  <c r="F268" i="96"/>
  <c r="G268" i="96" s="1"/>
  <c r="F262" i="96"/>
  <c r="G262" i="96" s="1"/>
  <c r="F256" i="96"/>
  <c r="G256" i="96" s="1"/>
  <c r="F252" i="96"/>
  <c r="G252" i="96" s="1"/>
  <c r="F270" i="96"/>
  <c r="G270" i="96" s="1"/>
  <c r="F267" i="96"/>
  <c r="G267" i="96" s="1"/>
  <c r="F259" i="96"/>
  <c r="G259" i="96" s="1"/>
  <c r="F271" i="96"/>
  <c r="G271" i="96" s="1"/>
  <c r="F258" i="96"/>
  <c r="G258" i="96" s="1"/>
  <c r="F249" i="96"/>
  <c r="G249" i="96" s="1"/>
  <c r="F246" i="96"/>
  <c r="G246" i="96" s="1"/>
  <c r="F264" i="96"/>
  <c r="G264" i="96" s="1"/>
  <c r="F251" i="96"/>
  <c r="G251" i="96" s="1"/>
  <c r="F269" i="96"/>
  <c r="G269" i="96" s="1"/>
  <c r="F253" i="96"/>
  <c r="G253" i="96" s="1"/>
  <c r="F254" i="96"/>
  <c r="G254" i="96" s="1"/>
  <c r="F273" i="94"/>
  <c r="G273" i="94" s="1"/>
  <c r="E174" i="94"/>
  <c r="E182" i="94"/>
  <c r="E190" i="94"/>
  <c r="E169" i="94"/>
  <c r="E177" i="94"/>
  <c r="E185" i="94"/>
  <c r="E193" i="94"/>
  <c r="E172" i="94"/>
  <c r="E183" i="94"/>
  <c r="E194" i="94"/>
  <c r="E175" i="94"/>
  <c r="E186" i="94"/>
  <c r="E166" i="94"/>
  <c r="E179" i="94"/>
  <c r="E192" i="94"/>
  <c r="E167" i="94"/>
  <c r="E180" i="94"/>
  <c r="E195" i="94"/>
  <c r="E168" i="94"/>
  <c r="E181" i="94"/>
  <c r="E170" i="94"/>
  <c r="E184" i="94"/>
  <c r="E171" i="94"/>
  <c r="E187" i="94"/>
  <c r="E173" i="94"/>
  <c r="E188" i="94"/>
  <c r="E176" i="94"/>
  <c r="E189" i="94"/>
  <c r="E178" i="94"/>
  <c r="E191" i="94"/>
  <c r="F281" i="94"/>
  <c r="G281" i="94" s="1"/>
  <c r="F283" i="94"/>
  <c r="G283" i="94" s="1"/>
  <c r="F262" i="94"/>
  <c r="G262" i="94" s="1"/>
  <c r="F275" i="94"/>
  <c r="G275" i="94" s="1"/>
  <c r="F284" i="94"/>
  <c r="G284" i="94" s="1"/>
  <c r="F258" i="94"/>
  <c r="G258" i="94" s="1"/>
  <c r="F260" i="94"/>
  <c r="G260" i="94" s="1"/>
  <c r="F270" i="94"/>
  <c r="G270" i="94" s="1"/>
  <c r="F266" i="94"/>
  <c r="G266" i="94" s="1"/>
  <c r="F268" i="94"/>
  <c r="G268" i="94" s="1"/>
  <c r="F278" i="94"/>
  <c r="G278" i="94" s="1"/>
  <c r="F272" i="94"/>
  <c r="G272" i="94" s="1"/>
  <c r="F274" i="94"/>
  <c r="G274" i="94" s="1"/>
  <c r="F276" i="94"/>
  <c r="G276" i="94" s="1"/>
  <c r="F285" i="94"/>
  <c r="G285" i="94" s="1"/>
  <c r="F280" i="94"/>
  <c r="G280" i="94" s="1"/>
  <c r="F282" i="94"/>
  <c r="G282" i="94" s="1"/>
  <c r="F261" i="94"/>
  <c r="G261" i="94" s="1"/>
  <c r="D10" i="94"/>
  <c r="G10" i="94" s="1"/>
  <c r="F11" i="94" s="1"/>
  <c r="F303" i="94"/>
  <c r="G303" i="94" s="1"/>
  <c r="F289" i="94"/>
  <c r="G289" i="94" s="1"/>
  <c r="F316" i="94"/>
  <c r="G316" i="94" s="1"/>
  <c r="F287" i="94"/>
  <c r="G287" i="94" s="1"/>
  <c r="F264" i="94"/>
  <c r="G264" i="94" s="1"/>
  <c r="F259" i="94"/>
  <c r="G259" i="94" s="1"/>
  <c r="F269" i="94"/>
  <c r="G269" i="94" s="1"/>
  <c r="F271" i="94"/>
  <c r="G271" i="94" s="1"/>
  <c r="F265" i="94"/>
  <c r="G265" i="94" s="1"/>
  <c r="F267" i="94"/>
  <c r="G267" i="94" s="1"/>
  <c r="F277" i="94"/>
  <c r="G277" i="94" s="1"/>
  <c r="F279" i="94"/>
  <c r="G279" i="94" s="1"/>
  <c r="D244" i="92"/>
  <c r="D236" i="92"/>
  <c r="D228" i="92"/>
  <c r="D220" i="92"/>
  <c r="D246" i="92"/>
  <c r="D238" i="92"/>
  <c r="D230" i="92"/>
  <c r="D222" i="92"/>
  <c r="D242" i="92"/>
  <c r="D224" i="92"/>
  <c r="D217" i="92"/>
  <c r="D245" i="92"/>
  <c r="D231" i="92"/>
  <c r="D227" i="92"/>
  <c r="D235" i="92"/>
  <c r="D221" i="92"/>
  <c r="D241" i="92"/>
  <c r="D234" i="92"/>
  <c r="D239" i="92"/>
  <c r="D237" i="92"/>
  <c r="D223" i="92"/>
  <c r="D219" i="92"/>
  <c r="D240" i="92"/>
  <c r="D233" i="92"/>
  <c r="D226" i="92"/>
  <c r="D247" i="92"/>
  <c r="D243" i="92"/>
  <c r="D229" i="92"/>
  <c r="D232" i="92"/>
  <c r="D225" i="92"/>
  <c r="D218" i="92"/>
  <c r="H7" i="90"/>
  <c r="E7" i="90"/>
  <c r="E128" i="90"/>
  <c r="E136" i="90"/>
  <c r="E144" i="90"/>
  <c r="E152" i="90"/>
  <c r="E129" i="90"/>
  <c r="E137" i="90"/>
  <c r="E145" i="90"/>
  <c r="E153" i="90"/>
  <c r="E130" i="90"/>
  <c r="E138" i="90"/>
  <c r="E146" i="90"/>
  <c r="E154" i="90"/>
  <c r="E131" i="90"/>
  <c r="E139" i="90"/>
  <c r="E147" i="90"/>
  <c r="E155" i="90"/>
  <c r="E132" i="90"/>
  <c r="E140" i="90"/>
  <c r="E148" i="90"/>
  <c r="E125" i="90"/>
  <c r="E133" i="90"/>
  <c r="E141" i="90"/>
  <c r="E149" i="90"/>
  <c r="E126" i="90"/>
  <c r="E134" i="90"/>
  <c r="E142" i="90"/>
  <c r="E150" i="90"/>
  <c r="E127" i="90"/>
  <c r="E135" i="90"/>
  <c r="E143" i="90"/>
  <c r="E151" i="90"/>
  <c r="E243" i="88"/>
  <c r="E241" i="88"/>
  <c r="E239" i="88"/>
  <c r="E237" i="88"/>
  <c r="E235" i="88"/>
  <c r="E233" i="88"/>
  <c r="E231" i="88"/>
  <c r="E229" i="88"/>
  <c r="E227" i="88"/>
  <c r="E225" i="88"/>
  <c r="E223" i="88"/>
  <c r="E221" i="88"/>
  <c r="E219" i="88"/>
  <c r="E217" i="88"/>
  <c r="E215" i="88"/>
  <c r="E213" i="88"/>
  <c r="E238" i="88"/>
  <c r="E222" i="88"/>
  <c r="E228" i="88"/>
  <c r="E220" i="88"/>
  <c r="E234" i="88"/>
  <c r="E218" i="88"/>
  <c r="E240" i="88"/>
  <c r="E224" i="88"/>
  <c r="E230" i="88"/>
  <c r="E214" i="88"/>
  <c r="E236" i="88"/>
  <c r="E242" i="88"/>
  <c r="E226" i="88"/>
  <c r="E232" i="88"/>
  <c r="E216" i="88"/>
  <c r="E139" i="86"/>
  <c r="E121" i="86"/>
  <c r="E138" i="86"/>
  <c r="E133" i="86"/>
  <c r="E149" i="86"/>
  <c r="E140" i="86"/>
  <c r="E122" i="86"/>
  <c r="E134" i="86"/>
  <c r="E125" i="86"/>
  <c r="E132" i="86"/>
  <c r="E130" i="86"/>
  <c r="E131" i="86"/>
  <c r="E148" i="86"/>
  <c r="E137" i="86"/>
  <c r="E143" i="86"/>
  <c r="E127" i="86"/>
  <c r="E136" i="86"/>
  <c r="E151" i="86"/>
  <c r="D166" i="86" s="1"/>
  <c r="E141" i="86"/>
  <c r="E146" i="86"/>
  <c r="E128" i="86"/>
  <c r="E147" i="86"/>
  <c r="E145" i="86"/>
  <c r="E144" i="86"/>
  <c r="E126" i="86"/>
  <c r="E123" i="86"/>
  <c r="E129" i="86"/>
  <c r="E142" i="86"/>
  <c r="E124" i="86"/>
  <c r="E150" i="86"/>
  <c r="E135" i="86"/>
  <c r="H7" i="86"/>
  <c r="E7" i="86"/>
  <c r="G106" i="84"/>
  <c r="E65" i="100"/>
  <c r="D65" i="100" s="1"/>
  <c r="E9" i="100"/>
  <c r="D140" i="98"/>
  <c r="E140" i="98" s="1"/>
  <c r="E10" i="98"/>
  <c r="D10" i="98" s="1"/>
  <c r="G10" i="98" s="1"/>
  <c r="F11" i="98" s="1"/>
  <c r="E66" i="98"/>
  <c r="D66" i="98" s="1"/>
  <c r="G66" i="98" s="1"/>
  <c r="F67" i="98" s="1"/>
  <c r="D10" i="96"/>
  <c r="G10" i="96" s="1"/>
  <c r="F11" i="96" s="1"/>
  <c r="E11" i="96"/>
  <c r="E11" i="94"/>
  <c r="F309" i="94" s="1"/>
  <c r="G309" i="94" s="1"/>
  <c r="H10" i="92"/>
  <c r="E10" i="92"/>
  <c r="D10" i="92" s="1"/>
  <c r="G10" i="92" s="1"/>
  <c r="F11" i="92" s="1"/>
  <c r="H10" i="88"/>
  <c r="I10" i="88" s="1"/>
  <c r="G10" i="88"/>
  <c r="F11" i="88" s="1"/>
  <c r="E10" i="88"/>
  <c r="D10" i="88" s="1"/>
  <c r="H11" i="84"/>
  <c r="E11" i="84"/>
  <c r="D11" i="84" s="1"/>
  <c r="G11" i="84" s="1"/>
  <c r="F12" i="84" s="1"/>
  <c r="I10" i="84"/>
  <c r="G70" i="82"/>
  <c r="I7" i="82"/>
  <c r="D7" i="82"/>
  <c r="D7" i="80"/>
  <c r="F68" i="80"/>
  <c r="G68" i="80" s="1"/>
  <c r="I7" i="80"/>
  <c r="D76" i="78"/>
  <c r="E76" i="78" s="1"/>
  <c r="I8" i="78"/>
  <c r="D8" i="78"/>
  <c r="G8" i="78" s="1"/>
  <c r="F9" i="78" s="1"/>
  <c r="G80" i="78"/>
  <c r="E55" i="106" l="1"/>
  <c r="D55" i="106" s="1"/>
  <c r="G55" i="106" s="1"/>
  <c r="F56" i="106" s="1"/>
  <c r="B56" i="106"/>
  <c r="A57" i="106"/>
  <c r="B14" i="106"/>
  <c r="G7" i="106"/>
  <c r="F8" i="106" s="1"/>
  <c r="I8" i="104"/>
  <c r="D8" i="104"/>
  <c r="F69" i="104"/>
  <c r="G69" i="104" s="1"/>
  <c r="E9" i="102"/>
  <c r="H9" i="102"/>
  <c r="E710" i="100"/>
  <c r="E707" i="100"/>
  <c r="E694" i="100"/>
  <c r="E691" i="100"/>
  <c r="E716" i="100"/>
  <c r="E713" i="100"/>
  <c r="E700" i="100"/>
  <c r="E697" i="100"/>
  <c r="E712" i="100"/>
  <c r="E709" i="100"/>
  <c r="E696" i="100"/>
  <c r="E693" i="100"/>
  <c r="E715" i="100"/>
  <c r="E702" i="100"/>
  <c r="E699" i="100"/>
  <c r="E686" i="100"/>
  <c r="E714" i="100"/>
  <c r="E708" i="100"/>
  <c r="E704" i="100"/>
  <c r="E695" i="100"/>
  <c r="E690" i="100"/>
  <c r="E703" i="100"/>
  <c r="E689" i="100"/>
  <c r="E698" i="100"/>
  <c r="E711" i="100"/>
  <c r="E706" i="100"/>
  <c r="E692" i="100"/>
  <c r="E688" i="100"/>
  <c r="E701" i="100"/>
  <c r="E687" i="100"/>
  <c r="E705" i="100"/>
  <c r="E776" i="100"/>
  <c r="E774" i="100"/>
  <c r="E772" i="100"/>
  <c r="E770" i="100"/>
  <c r="E768" i="100"/>
  <c r="E766" i="100"/>
  <c r="E764" i="100"/>
  <c r="E762" i="100"/>
  <c r="E760" i="100"/>
  <c r="E758" i="100"/>
  <c r="E756" i="100"/>
  <c r="E754" i="100"/>
  <c r="E752" i="100"/>
  <c r="E750" i="100"/>
  <c r="E748" i="100"/>
  <c r="E753" i="100"/>
  <c r="E773" i="100"/>
  <c r="E765" i="100"/>
  <c r="E755" i="100"/>
  <c r="E757" i="100"/>
  <c r="E777" i="100"/>
  <c r="E769" i="100"/>
  <c r="E761" i="100"/>
  <c r="E747" i="100"/>
  <c r="E775" i="100"/>
  <c r="E771" i="100"/>
  <c r="E767" i="100"/>
  <c r="E763" i="100"/>
  <c r="E759" i="100"/>
  <c r="E749" i="100"/>
  <c r="E751" i="100"/>
  <c r="D744" i="100"/>
  <c r="D735" i="100"/>
  <c r="D733" i="100"/>
  <c r="D731" i="100"/>
  <c r="D729" i="100"/>
  <c r="D727" i="100"/>
  <c r="D725" i="100"/>
  <c r="D723" i="100"/>
  <c r="D721" i="100"/>
  <c r="D719" i="100"/>
  <c r="D717" i="100"/>
  <c r="D746" i="100"/>
  <c r="D737" i="100"/>
  <c r="D739" i="100"/>
  <c r="D745" i="100"/>
  <c r="D738" i="100"/>
  <c r="D740" i="100"/>
  <c r="D736" i="100"/>
  <c r="D720" i="100"/>
  <c r="D743" i="100"/>
  <c r="D726" i="100"/>
  <c r="D732" i="100"/>
  <c r="D742" i="100"/>
  <c r="D722" i="100"/>
  <c r="D728" i="100"/>
  <c r="D724" i="100"/>
  <c r="D741" i="100"/>
  <c r="D730" i="100"/>
  <c r="D718" i="100"/>
  <c r="D734" i="100"/>
  <c r="E746" i="100"/>
  <c r="E744" i="100"/>
  <c r="E742" i="100"/>
  <c r="E740" i="100"/>
  <c r="E738" i="100"/>
  <c r="E736" i="100"/>
  <c r="E737" i="100"/>
  <c r="E739" i="100"/>
  <c r="E741" i="100"/>
  <c r="E743" i="100"/>
  <c r="E726" i="100"/>
  <c r="E723" i="100"/>
  <c r="E732" i="100"/>
  <c r="E729" i="100"/>
  <c r="E735" i="100"/>
  <c r="E722" i="100"/>
  <c r="E719" i="100"/>
  <c r="E728" i="100"/>
  <c r="E725" i="100"/>
  <c r="E745" i="100"/>
  <c r="E734" i="100"/>
  <c r="E731" i="100"/>
  <c r="E718" i="100"/>
  <c r="E730" i="100"/>
  <c r="E727" i="100"/>
  <c r="E724" i="100"/>
  <c r="E717" i="100"/>
  <c r="E721" i="100"/>
  <c r="E720" i="100"/>
  <c r="E733" i="100"/>
  <c r="F293" i="96"/>
  <c r="G293" i="96" s="1"/>
  <c r="F275" i="96"/>
  <c r="G275" i="96" s="1"/>
  <c r="F289" i="96"/>
  <c r="G289" i="96" s="1"/>
  <c r="F288" i="96"/>
  <c r="G288" i="96" s="1"/>
  <c r="F285" i="96"/>
  <c r="G285" i="96" s="1"/>
  <c r="F284" i="96"/>
  <c r="G284" i="96" s="1"/>
  <c r="F297" i="96"/>
  <c r="G297" i="96" s="1"/>
  <c r="F294" i="96"/>
  <c r="G294" i="96" s="1"/>
  <c r="F291" i="96"/>
  <c r="G291" i="96" s="1"/>
  <c r="F302" i="96"/>
  <c r="G302" i="96" s="1"/>
  <c r="D184" i="96"/>
  <c r="F303" i="96"/>
  <c r="G303" i="96" s="1"/>
  <c r="F304" i="96"/>
  <c r="G304" i="96" s="1"/>
  <c r="F290" i="96"/>
  <c r="G290" i="96" s="1"/>
  <c r="F278" i="96"/>
  <c r="G278" i="96" s="1"/>
  <c r="F280" i="96"/>
  <c r="G280" i="96" s="1"/>
  <c r="F301" i="96"/>
  <c r="G301" i="96" s="1"/>
  <c r="F277" i="96"/>
  <c r="G277" i="96" s="1"/>
  <c r="F298" i="96"/>
  <c r="G298" i="96" s="1"/>
  <c r="F286" i="96"/>
  <c r="G286" i="96" s="1"/>
  <c r="F295" i="96"/>
  <c r="G295" i="96" s="1"/>
  <c r="F274" i="96"/>
  <c r="G274" i="96" s="1"/>
  <c r="F287" i="96"/>
  <c r="G287" i="96" s="1"/>
  <c r="F282" i="96"/>
  <c r="G282" i="96" s="1"/>
  <c r="F292" i="96"/>
  <c r="G292" i="96" s="1"/>
  <c r="F276" i="96"/>
  <c r="G276" i="96" s="1"/>
  <c r="F296" i="96"/>
  <c r="G296" i="96" s="1"/>
  <c r="F300" i="96"/>
  <c r="G300" i="96" s="1"/>
  <c r="F299" i="96"/>
  <c r="G299" i="96" s="1"/>
  <c r="F292" i="94"/>
  <c r="G292" i="94" s="1"/>
  <c r="F301" i="94"/>
  <c r="G301" i="94" s="1"/>
  <c r="F298" i="94"/>
  <c r="G298" i="94" s="1"/>
  <c r="F294" i="94"/>
  <c r="G294" i="94" s="1"/>
  <c r="F307" i="94"/>
  <c r="G307" i="94" s="1"/>
  <c r="F314" i="94"/>
  <c r="G314" i="94" s="1"/>
  <c r="F288" i="94"/>
  <c r="G288" i="94" s="1"/>
  <c r="F308" i="94"/>
  <c r="G308" i="94" s="1"/>
  <c r="F304" i="94"/>
  <c r="G304" i="94" s="1"/>
  <c r="F305" i="94"/>
  <c r="G305" i="94" s="1"/>
  <c r="F290" i="94"/>
  <c r="G290" i="94" s="1"/>
  <c r="F286" i="94"/>
  <c r="G286" i="94" s="1"/>
  <c r="F310" i="94"/>
  <c r="G310" i="94" s="1"/>
  <c r="F296" i="94"/>
  <c r="G296" i="94" s="1"/>
  <c r="F297" i="94"/>
  <c r="G297" i="94" s="1"/>
  <c r="F295" i="94"/>
  <c r="G295" i="94" s="1"/>
  <c r="D217" i="94"/>
  <c r="D201" i="94"/>
  <c r="D216" i="94"/>
  <c r="D200" i="94"/>
  <c r="D204" i="94"/>
  <c r="D202" i="94"/>
  <c r="D215" i="94"/>
  <c r="D199" i="94"/>
  <c r="D214" i="94"/>
  <c r="D198" i="94"/>
  <c r="D221" i="94"/>
  <c r="D213" i="94"/>
  <c r="D197" i="94"/>
  <c r="D212" i="94"/>
  <c r="D196" i="94"/>
  <c r="D220" i="94"/>
  <c r="D211" i="94"/>
  <c r="D226" i="94"/>
  <c r="D210" i="94"/>
  <c r="D219" i="94"/>
  <c r="D225" i="94"/>
  <c r="D209" i="94"/>
  <c r="D224" i="94"/>
  <c r="D208" i="94"/>
  <c r="D205" i="94"/>
  <c r="D203" i="94"/>
  <c r="D223" i="94"/>
  <c r="D207" i="94"/>
  <c r="D222" i="94"/>
  <c r="D206" i="94"/>
  <c r="D218" i="94"/>
  <c r="F293" i="94"/>
  <c r="G293" i="94" s="1"/>
  <c r="F300" i="94"/>
  <c r="G300" i="94" s="1"/>
  <c r="F302" i="94"/>
  <c r="G302" i="94" s="1"/>
  <c r="D11" i="94"/>
  <c r="G11" i="94" s="1"/>
  <c r="F12" i="94" s="1"/>
  <c r="F337" i="94"/>
  <c r="G337" i="94" s="1"/>
  <c r="F330" i="94"/>
  <c r="G330" i="94" s="1"/>
  <c r="F335" i="94"/>
  <c r="G335" i="94" s="1"/>
  <c r="F333" i="94"/>
  <c r="G333" i="94" s="1"/>
  <c r="F299" i="94"/>
  <c r="G299" i="94" s="1"/>
  <c r="F306" i="94"/>
  <c r="G306" i="94" s="1"/>
  <c r="F313" i="94"/>
  <c r="G313" i="94" s="1"/>
  <c r="F315" i="94"/>
  <c r="G315" i="94" s="1"/>
  <c r="F311" i="94"/>
  <c r="G311" i="94" s="1"/>
  <c r="F312" i="94"/>
  <c r="G312" i="94" s="1"/>
  <c r="F291" i="94"/>
  <c r="G291" i="94" s="1"/>
  <c r="E246" i="92"/>
  <c r="E244" i="92"/>
  <c r="E242" i="92"/>
  <c r="E240" i="92"/>
  <c r="E238" i="92"/>
  <c r="E236" i="92"/>
  <c r="E234" i="92"/>
  <c r="E232" i="92"/>
  <c r="E230" i="92"/>
  <c r="E228" i="92"/>
  <c r="E226" i="92"/>
  <c r="E224" i="92"/>
  <c r="E222" i="92"/>
  <c r="E220" i="92"/>
  <c r="E218" i="92"/>
  <c r="E241" i="92"/>
  <c r="E233" i="92"/>
  <c r="E225" i="92"/>
  <c r="E217" i="92"/>
  <c r="E243" i="92"/>
  <c r="E235" i="92"/>
  <c r="E227" i="92"/>
  <c r="E219" i="92"/>
  <c r="E245" i="92"/>
  <c r="E231" i="92"/>
  <c r="E237" i="92"/>
  <c r="E223" i="92"/>
  <c r="E247" i="92"/>
  <c r="E229" i="92"/>
  <c r="E239" i="92"/>
  <c r="E221" i="92"/>
  <c r="D7" i="90"/>
  <c r="G7" i="90" s="1"/>
  <c r="F8" i="90" s="1"/>
  <c r="F176" i="90"/>
  <c r="G176" i="90" s="1"/>
  <c r="F171" i="90"/>
  <c r="G171" i="90" s="1"/>
  <c r="F165" i="90"/>
  <c r="G165" i="90" s="1"/>
  <c r="F168" i="90"/>
  <c r="G168" i="90" s="1"/>
  <c r="F174" i="90"/>
  <c r="G174" i="90" s="1"/>
  <c r="F180" i="90"/>
  <c r="G180" i="90" s="1"/>
  <c r="F159" i="90"/>
  <c r="G159" i="90" s="1"/>
  <c r="F156" i="90"/>
  <c r="G156" i="90" s="1"/>
  <c r="F161" i="90"/>
  <c r="G161" i="90" s="1"/>
  <c r="F175" i="90"/>
  <c r="G175" i="90" s="1"/>
  <c r="F185" i="90"/>
  <c r="G185" i="90" s="1"/>
  <c r="F177" i="90"/>
  <c r="G177" i="90" s="1"/>
  <c r="F181" i="90"/>
  <c r="G181" i="90" s="1"/>
  <c r="F173" i="90"/>
  <c r="G173" i="90" s="1"/>
  <c r="F158" i="90"/>
  <c r="G158" i="90" s="1"/>
  <c r="F160" i="90"/>
  <c r="G160" i="90" s="1"/>
  <c r="F163" i="90"/>
  <c r="G163" i="90" s="1"/>
  <c r="F164" i="90"/>
  <c r="G164" i="90" s="1"/>
  <c r="F178" i="90"/>
  <c r="G178" i="90" s="1"/>
  <c r="F169" i="90"/>
  <c r="G169" i="90" s="1"/>
  <c r="F167" i="90"/>
  <c r="G167" i="90" s="1"/>
  <c r="F162" i="90"/>
  <c r="G162" i="90" s="1"/>
  <c r="F182" i="90"/>
  <c r="G182" i="90" s="1"/>
  <c r="F166" i="90"/>
  <c r="G166" i="90" s="1"/>
  <c r="F184" i="90"/>
  <c r="G184" i="90" s="1"/>
  <c r="F157" i="90"/>
  <c r="G157" i="90" s="1"/>
  <c r="F179" i="90"/>
  <c r="G179" i="90" s="1"/>
  <c r="F170" i="90"/>
  <c r="G170" i="90" s="1"/>
  <c r="F183" i="90"/>
  <c r="G183" i="90" s="1"/>
  <c r="F172" i="90"/>
  <c r="G172" i="90" s="1"/>
  <c r="D182" i="90"/>
  <c r="D183" i="90"/>
  <c r="D167" i="90"/>
  <c r="D180" i="90"/>
  <c r="D164" i="90"/>
  <c r="D181" i="90"/>
  <c r="D162" i="90"/>
  <c r="D179" i="90"/>
  <c r="D163" i="90"/>
  <c r="D176" i="90"/>
  <c r="D160" i="90"/>
  <c r="D157" i="90"/>
  <c r="D184" i="90"/>
  <c r="D185" i="90"/>
  <c r="D177" i="90"/>
  <c r="D161" i="90"/>
  <c r="D174" i="90"/>
  <c r="D158" i="90"/>
  <c r="D171" i="90"/>
  <c r="D166" i="90"/>
  <c r="D165" i="90"/>
  <c r="D178" i="90"/>
  <c r="D175" i="90"/>
  <c r="D159" i="90"/>
  <c r="D172" i="90"/>
  <c r="D156" i="90"/>
  <c r="D173" i="90"/>
  <c r="D170" i="90"/>
  <c r="D168" i="90"/>
  <c r="D169" i="90"/>
  <c r="I7" i="90"/>
  <c r="D271" i="88"/>
  <c r="D269" i="88"/>
  <c r="D267" i="88"/>
  <c r="D265" i="88"/>
  <c r="D263" i="88"/>
  <c r="D261" i="88"/>
  <c r="D259" i="88"/>
  <c r="D257" i="88"/>
  <c r="D255" i="88"/>
  <c r="D253" i="88"/>
  <c r="D251" i="88"/>
  <c r="D249" i="88"/>
  <c r="D247" i="88"/>
  <c r="D245" i="88"/>
  <c r="D264" i="88"/>
  <c r="D248" i="88"/>
  <c r="D270" i="88"/>
  <c r="D254" i="88"/>
  <c r="D260" i="88"/>
  <c r="D244" i="88"/>
  <c r="D266" i="88"/>
  <c r="D250" i="88"/>
  <c r="D256" i="88"/>
  <c r="D262" i="88"/>
  <c r="D246" i="88"/>
  <c r="D268" i="88"/>
  <c r="D252" i="88"/>
  <c r="D258" i="88"/>
  <c r="D179" i="86"/>
  <c r="D181" i="86"/>
  <c r="D176" i="86"/>
  <c r="D169" i="86"/>
  <c r="D170" i="86"/>
  <c r="D161" i="86"/>
  <c r="D173" i="86"/>
  <c r="D171" i="86"/>
  <c r="D156" i="86"/>
  <c r="D153" i="86"/>
  <c r="D152" i="86"/>
  <c r="E176" i="86" s="1"/>
  <c r="D165" i="86"/>
  <c r="D175" i="86"/>
  <c r="D164" i="86"/>
  <c r="D155" i="86"/>
  <c r="D177" i="86"/>
  <c r="D159" i="86"/>
  <c r="D160" i="86"/>
  <c r="D168" i="86"/>
  <c r="D172" i="86"/>
  <c r="D180" i="86"/>
  <c r="D163" i="86"/>
  <c r="D158" i="86"/>
  <c r="D154" i="86"/>
  <c r="D174" i="86"/>
  <c r="D162" i="86"/>
  <c r="D178" i="86"/>
  <c r="D157" i="86"/>
  <c r="D167" i="86"/>
  <c r="D7" i="86"/>
  <c r="G7" i="86" s="1"/>
  <c r="F8" i="86" s="1"/>
  <c r="F157" i="86"/>
  <c r="G157" i="86" s="1"/>
  <c r="F171" i="86"/>
  <c r="G171" i="86" s="1"/>
  <c r="G182" i="86"/>
  <c r="F181" i="86"/>
  <c r="G181" i="86" s="1"/>
  <c r="F173" i="86"/>
  <c r="G173" i="86" s="1"/>
  <c r="F162" i="86"/>
  <c r="G162" i="86" s="1"/>
  <c r="F163" i="86"/>
  <c r="G163" i="86" s="1"/>
  <c r="F177" i="86"/>
  <c r="G177" i="86" s="1"/>
  <c r="F153" i="86"/>
  <c r="G153" i="86" s="1"/>
  <c r="F164" i="86"/>
  <c r="G164" i="86" s="1"/>
  <c r="F172" i="86"/>
  <c r="G172" i="86" s="1"/>
  <c r="F179" i="86"/>
  <c r="G179" i="86" s="1"/>
  <c r="F168" i="86"/>
  <c r="G168" i="86" s="1"/>
  <c r="F161" i="86"/>
  <c r="G161" i="86" s="1"/>
  <c r="F160" i="86"/>
  <c r="G160" i="86" s="1"/>
  <c r="F178" i="86"/>
  <c r="G178" i="86" s="1"/>
  <c r="F176" i="86"/>
  <c r="G176" i="86" s="1"/>
  <c r="F167" i="86"/>
  <c r="G167" i="86" s="1"/>
  <c r="F180" i="86"/>
  <c r="G180" i="86" s="1"/>
  <c r="F174" i="86"/>
  <c r="G174" i="86" s="1"/>
  <c r="F165" i="86"/>
  <c r="G165" i="86" s="1"/>
  <c r="F175" i="86"/>
  <c r="G175" i="86" s="1"/>
  <c r="F159" i="86"/>
  <c r="G159" i="86" s="1"/>
  <c r="F170" i="86"/>
  <c r="G170" i="86" s="1"/>
  <c r="F156" i="86"/>
  <c r="G156" i="86" s="1"/>
  <c r="F154" i="86"/>
  <c r="G154" i="86" s="1"/>
  <c r="F155" i="86"/>
  <c r="G155" i="86" s="1"/>
  <c r="F166" i="86"/>
  <c r="G166" i="86" s="1"/>
  <c r="F169" i="86"/>
  <c r="G169" i="86" s="1"/>
  <c r="F152" i="86"/>
  <c r="G152" i="86" s="1"/>
  <c r="F158" i="86"/>
  <c r="G158" i="86" s="1"/>
  <c r="I7" i="86"/>
  <c r="E154" i="86"/>
  <c r="G107" i="84"/>
  <c r="D9" i="100"/>
  <c r="G9" i="100" s="1"/>
  <c r="F10" i="100" s="1"/>
  <c r="G65" i="100"/>
  <c r="F66" i="100" s="1"/>
  <c r="E10" i="100"/>
  <c r="D10" i="100" s="1"/>
  <c r="G10" i="100" s="1"/>
  <c r="F11" i="100" s="1"/>
  <c r="E66" i="100"/>
  <c r="D66" i="100" s="1"/>
  <c r="G66" i="100" s="1"/>
  <c r="F67" i="100" s="1"/>
  <c r="D141" i="98"/>
  <c r="E141" i="98" s="1"/>
  <c r="G173" i="98"/>
  <c r="E67" i="98"/>
  <c r="D67" i="98" s="1"/>
  <c r="G67" i="98" s="1"/>
  <c r="F68" i="98" s="1"/>
  <c r="E11" i="98"/>
  <c r="D11" i="98" s="1"/>
  <c r="G11" i="98"/>
  <c r="F12" i="98" s="1"/>
  <c r="D11" i="96"/>
  <c r="G11" i="96" s="1"/>
  <c r="F12" i="96" s="1"/>
  <c r="E12" i="96" s="1"/>
  <c r="E12" i="94"/>
  <c r="F343" i="94" s="1"/>
  <c r="G343" i="94" s="1"/>
  <c r="H11" i="92"/>
  <c r="I11" i="92" s="1"/>
  <c r="E11" i="92"/>
  <c r="D11" i="92" s="1"/>
  <c r="G11" i="92" s="1"/>
  <c r="F12" i="92" s="1"/>
  <c r="I10" i="92"/>
  <c r="H11" i="88"/>
  <c r="I11" i="88" s="1"/>
  <c r="G11" i="88"/>
  <c r="F12" i="88" s="1"/>
  <c r="E11" i="88"/>
  <c r="D11" i="88" s="1"/>
  <c r="H12" i="84"/>
  <c r="E12" i="84"/>
  <c r="D12" i="84" s="1"/>
  <c r="G12" i="84" s="1"/>
  <c r="F13" i="84" s="1"/>
  <c r="I11" i="84"/>
  <c r="G7" i="82"/>
  <c r="F8" i="82" s="1"/>
  <c r="E69" i="80"/>
  <c r="D70" i="80" s="1"/>
  <c r="G7" i="80"/>
  <c r="F8" i="80" s="1"/>
  <c r="D77" i="78"/>
  <c r="E77" i="78" s="1"/>
  <c r="H9" i="78"/>
  <c r="E9" i="78"/>
  <c r="E56" i="106" l="1"/>
  <c r="D56" i="106" s="1"/>
  <c r="G56" i="106" s="1"/>
  <c r="F57" i="106" s="1"/>
  <c r="A58" i="106"/>
  <c r="B57" i="106"/>
  <c r="B15" i="106"/>
  <c r="E8" i="106"/>
  <c r="I9" i="102"/>
  <c r="D9" i="102"/>
  <c r="F70" i="102"/>
  <c r="G70" i="102" s="1"/>
  <c r="G8" i="104"/>
  <c r="F9" i="104" s="1"/>
  <c r="E70" i="104"/>
  <c r="D71" i="104" s="1"/>
  <c r="D776" i="100"/>
  <c r="D774" i="100"/>
  <c r="D772" i="100"/>
  <c r="D770" i="100"/>
  <c r="D768" i="100"/>
  <c r="D766" i="100"/>
  <c r="D764" i="100"/>
  <c r="D762" i="100"/>
  <c r="D760" i="100"/>
  <c r="D771" i="100"/>
  <c r="D763" i="100"/>
  <c r="D751" i="100"/>
  <c r="D753" i="100"/>
  <c r="D773" i="100"/>
  <c r="D765" i="100"/>
  <c r="D755" i="100"/>
  <c r="D748" i="100"/>
  <c r="D754" i="100"/>
  <c r="D757" i="100"/>
  <c r="D747" i="100"/>
  <c r="D775" i="100"/>
  <c r="D767" i="100"/>
  <c r="D759" i="100"/>
  <c r="D756" i="100"/>
  <c r="D752" i="100"/>
  <c r="D749" i="100"/>
  <c r="D777" i="100"/>
  <c r="D769" i="100"/>
  <c r="D761" i="100"/>
  <c r="D750" i="100"/>
  <c r="D758" i="100"/>
  <c r="D838" i="100"/>
  <c r="D836" i="100"/>
  <c r="D834" i="100"/>
  <c r="D832" i="100"/>
  <c r="D830" i="100"/>
  <c r="D828" i="100"/>
  <c r="D826" i="100"/>
  <c r="D824" i="100"/>
  <c r="D822" i="100"/>
  <c r="D820" i="100"/>
  <c r="D818" i="100"/>
  <c r="D816" i="100"/>
  <c r="D814" i="100"/>
  <c r="D812" i="100"/>
  <c r="D810" i="100"/>
  <c r="D808" i="100"/>
  <c r="D829" i="100"/>
  <c r="D815" i="100"/>
  <c r="D833" i="100"/>
  <c r="D819" i="100"/>
  <c r="D837" i="100"/>
  <c r="D823" i="100"/>
  <c r="D827" i="100"/>
  <c r="D809" i="100"/>
  <c r="D831" i="100"/>
  <c r="D813" i="100"/>
  <c r="D821" i="100"/>
  <c r="D825" i="100"/>
  <c r="D835" i="100"/>
  <c r="D817" i="100"/>
  <c r="D811" i="100"/>
  <c r="E806" i="100"/>
  <c r="E804" i="100"/>
  <c r="E802" i="100"/>
  <c r="E800" i="100"/>
  <c r="E798" i="100"/>
  <c r="E796" i="100"/>
  <c r="E794" i="100"/>
  <c r="E792" i="100"/>
  <c r="E790" i="100"/>
  <c r="E788" i="100"/>
  <c r="E786" i="100"/>
  <c r="E784" i="100"/>
  <c r="E782" i="100"/>
  <c r="E780" i="100"/>
  <c r="E778" i="100"/>
  <c r="E807" i="100"/>
  <c r="E805" i="100"/>
  <c r="E803" i="100"/>
  <c r="E801" i="100"/>
  <c r="E799" i="100"/>
  <c r="E797" i="100"/>
  <c r="E795" i="100"/>
  <c r="E793" i="100"/>
  <c r="E791" i="100"/>
  <c r="E789" i="100"/>
  <c r="E787" i="100"/>
  <c r="E781" i="100"/>
  <c r="E785" i="100"/>
  <c r="E783" i="100"/>
  <c r="E779" i="100"/>
  <c r="D806" i="100"/>
  <c r="D804" i="100"/>
  <c r="D802" i="100"/>
  <c r="D800" i="100"/>
  <c r="D798" i="100"/>
  <c r="D796" i="100"/>
  <c r="D794" i="100"/>
  <c r="D792" i="100"/>
  <c r="D790" i="100"/>
  <c r="D788" i="100"/>
  <c r="D786" i="100"/>
  <c r="D784" i="100"/>
  <c r="D782" i="100"/>
  <c r="D780" i="100"/>
  <c r="D778" i="100"/>
  <c r="D787" i="100"/>
  <c r="D779" i="100"/>
  <c r="D793" i="100"/>
  <c r="D781" i="100"/>
  <c r="D797" i="100"/>
  <c r="D801" i="100"/>
  <c r="D805" i="100"/>
  <c r="D791" i="100"/>
  <c r="D795" i="100"/>
  <c r="D783" i="100"/>
  <c r="D799" i="100"/>
  <c r="D807" i="100"/>
  <c r="D789" i="100"/>
  <c r="D785" i="100"/>
  <c r="D803" i="100"/>
  <c r="F364" i="96"/>
  <c r="G364" i="96" s="1"/>
  <c r="F352" i="96"/>
  <c r="G352" i="96" s="1"/>
  <c r="F343" i="96"/>
  <c r="G343" i="96" s="1"/>
  <c r="F341" i="96"/>
  <c r="G341" i="96" s="1"/>
  <c r="F365" i="96"/>
  <c r="G365" i="96" s="1"/>
  <c r="F345" i="96"/>
  <c r="G345" i="96" s="1"/>
  <c r="F346" i="96"/>
  <c r="G346" i="96" s="1"/>
  <c r="F332" i="96"/>
  <c r="G332" i="96" s="1"/>
  <c r="F315" i="96"/>
  <c r="G315" i="96" s="1"/>
  <c r="F331" i="96"/>
  <c r="G331" i="96" s="1"/>
  <c r="F310" i="96"/>
  <c r="G310" i="96" s="1"/>
  <c r="F325" i="96"/>
  <c r="G325" i="96" s="1"/>
  <c r="F308" i="96"/>
  <c r="G308" i="96" s="1"/>
  <c r="F323" i="96"/>
  <c r="G323" i="96" s="1"/>
  <c r="F318" i="96"/>
  <c r="G318" i="96" s="1"/>
  <c r="F319" i="96"/>
  <c r="G319" i="96" s="1"/>
  <c r="F326" i="96"/>
  <c r="G326" i="96" s="1"/>
  <c r="F314" i="96"/>
  <c r="G314" i="96" s="1"/>
  <c r="F311" i="96"/>
  <c r="G311" i="96" s="1"/>
  <c r="F312" i="96"/>
  <c r="G312" i="96" s="1"/>
  <c r="F317" i="96"/>
  <c r="G317" i="96" s="1"/>
  <c r="F305" i="96"/>
  <c r="G305" i="96" s="1"/>
  <c r="F309" i="96"/>
  <c r="G309" i="96" s="1"/>
  <c r="F306" i="96"/>
  <c r="G306" i="96" s="1"/>
  <c r="F333" i="96"/>
  <c r="G333" i="96" s="1"/>
  <c r="F330" i="96"/>
  <c r="G330" i="96" s="1"/>
  <c r="F329" i="96"/>
  <c r="G329" i="96" s="1"/>
  <c r="F334" i="96"/>
  <c r="G334" i="96" s="1"/>
  <c r="F307" i="96"/>
  <c r="G307" i="96" s="1"/>
  <c r="F322" i="96"/>
  <c r="G322" i="96" s="1"/>
  <c r="F327" i="96"/>
  <c r="G327" i="96" s="1"/>
  <c r="F316" i="96"/>
  <c r="G316" i="96" s="1"/>
  <c r="F328" i="96"/>
  <c r="G328" i="96" s="1"/>
  <c r="F324" i="96"/>
  <c r="G324" i="96" s="1"/>
  <c r="F313" i="96"/>
  <c r="G313" i="96" s="1"/>
  <c r="F321" i="96"/>
  <c r="G321" i="96" s="1"/>
  <c r="F320" i="96"/>
  <c r="G320" i="96" s="1"/>
  <c r="F339" i="94"/>
  <c r="G339" i="94" s="1"/>
  <c r="F322" i="94"/>
  <c r="G322" i="94" s="1"/>
  <c r="F346" i="94"/>
  <c r="G346" i="94" s="1"/>
  <c r="F342" i="94"/>
  <c r="G342" i="94" s="1"/>
  <c r="F332" i="94"/>
  <c r="G332" i="94" s="1"/>
  <c r="F328" i="94"/>
  <c r="G328" i="94" s="1"/>
  <c r="F318" i="94"/>
  <c r="G318" i="94" s="1"/>
  <c r="F325" i="94"/>
  <c r="G325" i="94" s="1"/>
  <c r="F338" i="94"/>
  <c r="G338" i="94" s="1"/>
  <c r="F336" i="94"/>
  <c r="G336" i="94" s="1"/>
  <c r="F345" i="94"/>
  <c r="G345" i="94" s="1"/>
  <c r="F341" i="94"/>
  <c r="G341" i="94" s="1"/>
  <c r="D12" i="94"/>
  <c r="G12" i="94" s="1"/>
  <c r="F13" i="94" s="1"/>
  <c r="F365" i="94"/>
  <c r="G365" i="94" s="1"/>
  <c r="F353" i="94"/>
  <c r="G353" i="94" s="1"/>
  <c r="F377" i="94"/>
  <c r="G377" i="94" s="1"/>
  <c r="F359" i="94"/>
  <c r="G359" i="94" s="1"/>
  <c r="F369" i="94"/>
  <c r="G369" i="94" s="1"/>
  <c r="F358" i="94"/>
  <c r="G358" i="94" s="1"/>
  <c r="F352" i="94"/>
  <c r="G352" i="94" s="1"/>
  <c r="F357" i="94"/>
  <c r="G357" i="94" s="1"/>
  <c r="F351" i="94"/>
  <c r="G351" i="94" s="1"/>
  <c r="F374" i="94"/>
  <c r="G374" i="94" s="1"/>
  <c r="F368" i="94"/>
  <c r="G368" i="94" s="1"/>
  <c r="F327" i="94"/>
  <c r="G327" i="94" s="1"/>
  <c r="F329" i="94"/>
  <c r="G329" i="94" s="1"/>
  <c r="F331" i="94"/>
  <c r="G331" i="94" s="1"/>
  <c r="F317" i="94"/>
  <c r="G317" i="94" s="1"/>
  <c r="F319" i="94"/>
  <c r="G319" i="94" s="1"/>
  <c r="F320" i="94"/>
  <c r="G320" i="94" s="1"/>
  <c r="F340" i="94"/>
  <c r="G340" i="94" s="1"/>
  <c r="E203" i="94"/>
  <c r="E211" i="94"/>
  <c r="E219" i="94"/>
  <c r="E196" i="94"/>
  <c r="E198" i="94"/>
  <c r="E206" i="94"/>
  <c r="E214" i="94"/>
  <c r="E222" i="94"/>
  <c r="E201" i="94"/>
  <c r="E212" i="94"/>
  <c r="E223" i="94"/>
  <c r="E204" i="94"/>
  <c r="E215" i="94"/>
  <c r="E225" i="94"/>
  <c r="E197" i="94"/>
  <c r="E210" i="94"/>
  <c r="E226" i="94"/>
  <c r="E199" i="94"/>
  <c r="E213" i="94"/>
  <c r="E200" i="94"/>
  <c r="E216" i="94"/>
  <c r="E202" i="94"/>
  <c r="E217" i="94"/>
  <c r="E205" i="94"/>
  <c r="E218" i="94"/>
  <c r="E207" i="94"/>
  <c r="E220" i="94"/>
  <c r="E208" i="94"/>
  <c r="E221" i="94"/>
  <c r="E209" i="94"/>
  <c r="E224" i="94"/>
  <c r="F334" i="94"/>
  <c r="G334" i="94" s="1"/>
  <c r="F344" i="94"/>
  <c r="G344" i="94" s="1"/>
  <c r="F321" i="94"/>
  <c r="G321" i="94" s="1"/>
  <c r="F323" i="94"/>
  <c r="G323" i="94" s="1"/>
  <c r="F324" i="94"/>
  <c r="G324" i="94" s="1"/>
  <c r="F326" i="94"/>
  <c r="G326" i="94" s="1"/>
  <c r="D268" i="92"/>
  <c r="D260" i="92"/>
  <c r="D252" i="92"/>
  <c r="D270" i="92"/>
  <c r="D262" i="92"/>
  <c r="D254" i="92"/>
  <c r="D275" i="92"/>
  <c r="D267" i="92"/>
  <c r="D259" i="92"/>
  <c r="D251" i="92"/>
  <c r="D264" i="92"/>
  <c r="D253" i="92"/>
  <c r="D249" i="92"/>
  <c r="D256" i="92"/>
  <c r="D257" i="92"/>
  <c r="D271" i="92"/>
  <c r="D248" i="92"/>
  <c r="D272" i="92"/>
  <c r="D261" i="92"/>
  <c r="D274" i="92"/>
  <c r="D263" i="92"/>
  <c r="D266" i="92"/>
  <c r="D255" i="92"/>
  <c r="D273" i="92"/>
  <c r="D258" i="92"/>
  <c r="D269" i="92"/>
  <c r="D265" i="92"/>
  <c r="D250" i="92"/>
  <c r="E157" i="90"/>
  <c r="E165" i="90"/>
  <c r="E173" i="90"/>
  <c r="E181" i="90"/>
  <c r="E158" i="90"/>
  <c r="E166" i="90"/>
  <c r="E174" i="90"/>
  <c r="E182" i="90"/>
  <c r="E159" i="90"/>
  <c r="E167" i="90"/>
  <c r="E175" i="90"/>
  <c r="E183" i="90"/>
  <c r="E160" i="90"/>
  <c r="E168" i="90"/>
  <c r="E176" i="90"/>
  <c r="E184" i="90"/>
  <c r="E161" i="90"/>
  <c r="E169" i="90"/>
  <c r="E177" i="90"/>
  <c r="E185" i="90"/>
  <c r="E162" i="90"/>
  <c r="E170" i="90"/>
  <c r="E178" i="90"/>
  <c r="E156" i="90"/>
  <c r="E163" i="90"/>
  <c r="E171" i="90"/>
  <c r="E179" i="90"/>
  <c r="E164" i="90"/>
  <c r="E172" i="90"/>
  <c r="E180" i="90"/>
  <c r="H8" i="90"/>
  <c r="E8" i="90"/>
  <c r="E271" i="88"/>
  <c r="E269" i="88"/>
  <c r="E267" i="88"/>
  <c r="E265" i="88"/>
  <c r="E263" i="88"/>
  <c r="E261" i="88"/>
  <c r="E259" i="88"/>
  <c r="E257" i="88"/>
  <c r="E255" i="88"/>
  <c r="E253" i="88"/>
  <c r="E251" i="88"/>
  <c r="E249" i="88"/>
  <c r="E247" i="88"/>
  <c r="E245" i="88"/>
  <c r="E270" i="88"/>
  <c r="E254" i="88"/>
  <c r="E260" i="88"/>
  <c r="E244" i="88"/>
  <c r="E266" i="88"/>
  <c r="E250" i="88"/>
  <c r="E256" i="88"/>
  <c r="E252" i="88"/>
  <c r="E262" i="88"/>
  <c r="E246" i="88"/>
  <c r="E268" i="88"/>
  <c r="E258" i="88"/>
  <c r="E264" i="88"/>
  <c r="E248" i="88"/>
  <c r="E180" i="86"/>
  <c r="E156" i="86"/>
  <c r="E174" i="86"/>
  <c r="E159" i="86"/>
  <c r="E181" i="86"/>
  <c r="D208" i="86" s="1"/>
  <c r="E179" i="86"/>
  <c r="E170" i="86"/>
  <c r="E177" i="86"/>
  <c r="E164" i="86"/>
  <c r="E168" i="86"/>
  <c r="E165" i="86"/>
  <c r="E157" i="86"/>
  <c r="E167" i="86"/>
  <c r="E162" i="86"/>
  <c r="E163" i="86"/>
  <c r="E160" i="86"/>
  <c r="E173" i="86"/>
  <c r="E161" i="86"/>
  <c r="E153" i="86"/>
  <c r="E158" i="86"/>
  <c r="E175" i="86"/>
  <c r="E166" i="86"/>
  <c r="E171" i="86"/>
  <c r="E178" i="86"/>
  <c r="E152" i="86"/>
  <c r="E155" i="86"/>
  <c r="E172" i="86"/>
  <c r="E169" i="86"/>
  <c r="D202" i="86"/>
  <c r="D189" i="86"/>
  <c r="D200" i="86"/>
  <c r="D211" i="86"/>
  <c r="D207" i="86"/>
  <c r="D193" i="86"/>
  <c r="D197" i="86"/>
  <c r="D194" i="86"/>
  <c r="D199" i="86"/>
  <c r="D188" i="86"/>
  <c r="D205" i="86"/>
  <c r="D204" i="86"/>
  <c r="D192" i="86"/>
  <c r="D195" i="86"/>
  <c r="E8" i="86"/>
  <c r="H8" i="86"/>
  <c r="G108" i="84"/>
  <c r="E67" i="100"/>
  <c r="D67" i="100" s="1"/>
  <c r="G67" i="100" s="1"/>
  <c r="F68" i="100" s="1"/>
  <c r="E11" i="100"/>
  <c r="D11" i="100" s="1"/>
  <c r="G11" i="100" s="1"/>
  <c r="F12" i="100" s="1"/>
  <c r="G174" i="98"/>
  <c r="E68" i="98"/>
  <c r="D68" i="98" s="1"/>
  <c r="G68" i="98" s="1"/>
  <c r="F69" i="98" s="1"/>
  <c r="E12" i="98"/>
  <c r="D12" i="98" s="1"/>
  <c r="G12" i="98" s="1"/>
  <c r="F13" i="98" s="1"/>
  <c r="D12" i="96"/>
  <c r="G12" i="96" s="1"/>
  <c r="F13" i="96" s="1"/>
  <c r="E13" i="96"/>
  <c r="E13" i="94"/>
  <c r="F373" i="94" s="1"/>
  <c r="G373" i="94" s="1"/>
  <c r="H12" i="92"/>
  <c r="I12" i="92" s="1"/>
  <c r="G12" i="92"/>
  <c r="F13" i="92" s="1"/>
  <c r="E12" i="92"/>
  <c r="D12" i="92" s="1"/>
  <c r="H12" i="88"/>
  <c r="I12" i="88" s="1"/>
  <c r="G12" i="88"/>
  <c r="F13" i="88" s="1"/>
  <c r="E12" i="88"/>
  <c r="D12" i="88" s="1"/>
  <c r="H13" i="84"/>
  <c r="E13" i="84"/>
  <c r="D13" i="84" s="1"/>
  <c r="G13" i="84" s="1"/>
  <c r="F14" i="84" s="1"/>
  <c r="I12" i="84"/>
  <c r="H8" i="82"/>
  <c r="E8" i="82"/>
  <c r="E8" i="80"/>
  <c r="H8" i="80"/>
  <c r="D78" i="78"/>
  <c r="E78" i="78" s="1"/>
  <c r="D9" i="78"/>
  <c r="G9" i="78" s="1"/>
  <c r="F10" i="78" s="1"/>
  <c r="G81" i="78"/>
  <c r="I9" i="78"/>
  <c r="E57" i="106" l="1"/>
  <c r="D57" i="106" s="1"/>
  <c r="G57" i="106" s="1"/>
  <c r="F58" i="106" s="1"/>
  <c r="A59" i="106"/>
  <c r="B58" i="106"/>
  <c r="B16" i="106"/>
  <c r="D8" i="106"/>
  <c r="E71" i="102"/>
  <c r="D72" i="102" s="1"/>
  <c r="G9" i="102"/>
  <c r="F10" i="102" s="1"/>
  <c r="H9" i="104"/>
  <c r="E9" i="104"/>
  <c r="E838" i="100"/>
  <c r="E836" i="100"/>
  <c r="E834" i="100"/>
  <c r="E832" i="100"/>
  <c r="E830" i="100"/>
  <c r="E828" i="100"/>
  <c r="E826" i="100"/>
  <c r="E824" i="100"/>
  <c r="E822" i="100"/>
  <c r="E820" i="100"/>
  <c r="E818" i="100"/>
  <c r="E816" i="100"/>
  <c r="E814" i="100"/>
  <c r="E812" i="100"/>
  <c r="E810" i="100"/>
  <c r="E808" i="100"/>
  <c r="E837" i="100"/>
  <c r="E835" i="100"/>
  <c r="E833" i="100"/>
  <c r="E831" i="100"/>
  <c r="E829" i="100"/>
  <c r="E827" i="100"/>
  <c r="E825" i="100"/>
  <c r="E823" i="100"/>
  <c r="E821" i="100"/>
  <c r="E819" i="100"/>
  <c r="E817" i="100"/>
  <c r="E815" i="100"/>
  <c r="E813" i="100"/>
  <c r="E811" i="100"/>
  <c r="E809" i="100"/>
  <c r="E896" i="100"/>
  <c r="E893" i="100"/>
  <c r="E885" i="100"/>
  <c r="E877" i="100"/>
  <c r="E898" i="100"/>
  <c r="E890" i="100"/>
  <c r="E882" i="100"/>
  <c r="E874" i="100"/>
  <c r="E895" i="100"/>
  <c r="E887" i="100"/>
  <c r="E879" i="100"/>
  <c r="E871" i="100"/>
  <c r="E892" i="100"/>
  <c r="E884" i="100"/>
  <c r="E876" i="100"/>
  <c r="E897" i="100"/>
  <c r="E889" i="100"/>
  <c r="E881" i="100"/>
  <c r="E873" i="100"/>
  <c r="E899" i="100"/>
  <c r="E886" i="100"/>
  <c r="E894" i="100"/>
  <c r="E872" i="100"/>
  <c r="E880" i="100"/>
  <c r="E888" i="100"/>
  <c r="E891" i="100"/>
  <c r="E870" i="100"/>
  <c r="E883" i="100"/>
  <c r="E878" i="100"/>
  <c r="E875" i="100"/>
  <c r="E869" i="100"/>
  <c r="E862" i="100"/>
  <c r="E860" i="100"/>
  <c r="E858" i="100"/>
  <c r="E856" i="100"/>
  <c r="E854" i="100"/>
  <c r="E852" i="100"/>
  <c r="E850" i="100"/>
  <c r="E848" i="100"/>
  <c r="E846" i="100"/>
  <c r="E844" i="100"/>
  <c r="E842" i="100"/>
  <c r="E840" i="100"/>
  <c r="E864" i="100"/>
  <c r="E866" i="100"/>
  <c r="E868" i="100"/>
  <c r="E863" i="100"/>
  <c r="E861" i="100"/>
  <c r="E859" i="100"/>
  <c r="E857" i="100"/>
  <c r="E855" i="100"/>
  <c r="E853" i="100"/>
  <c r="E851" i="100"/>
  <c r="E849" i="100"/>
  <c r="E847" i="100"/>
  <c r="E845" i="100"/>
  <c r="E843" i="100"/>
  <c r="E841" i="100"/>
  <c r="E839" i="100"/>
  <c r="E867" i="100"/>
  <c r="E865" i="100"/>
  <c r="D869" i="100"/>
  <c r="D862" i="100"/>
  <c r="D860" i="100"/>
  <c r="D858" i="100"/>
  <c r="D856" i="100"/>
  <c r="D854" i="100"/>
  <c r="D852" i="100"/>
  <c r="D850" i="100"/>
  <c r="D848" i="100"/>
  <c r="D846" i="100"/>
  <c r="D844" i="100"/>
  <c r="D842" i="100"/>
  <c r="D840" i="100"/>
  <c r="D864" i="100"/>
  <c r="D866" i="100"/>
  <c r="D868" i="100"/>
  <c r="D865" i="100"/>
  <c r="D861" i="100"/>
  <c r="D847" i="100"/>
  <c r="D851" i="100"/>
  <c r="D855" i="100"/>
  <c r="D859" i="100"/>
  <c r="D841" i="100"/>
  <c r="D867" i="100"/>
  <c r="D863" i="100"/>
  <c r="D845" i="100"/>
  <c r="D853" i="100"/>
  <c r="D839" i="100"/>
  <c r="D849" i="100"/>
  <c r="D843" i="100"/>
  <c r="D857" i="100"/>
  <c r="F347" i="96"/>
  <c r="G347" i="96" s="1"/>
  <c r="F355" i="96"/>
  <c r="G355" i="96" s="1"/>
  <c r="F362" i="96"/>
  <c r="G362" i="96" s="1"/>
  <c r="F358" i="96"/>
  <c r="G358" i="96" s="1"/>
  <c r="F353" i="96"/>
  <c r="G353" i="96" s="1"/>
  <c r="F363" i="96"/>
  <c r="G363" i="96" s="1"/>
  <c r="F349" i="96"/>
  <c r="G349" i="96" s="1"/>
  <c r="F361" i="96"/>
  <c r="G361" i="96" s="1"/>
  <c r="F339" i="96"/>
  <c r="G339" i="96" s="1"/>
  <c r="F342" i="96"/>
  <c r="G342" i="96" s="1"/>
  <c r="F360" i="96"/>
  <c r="G360" i="96" s="1"/>
  <c r="F354" i="96"/>
  <c r="G354" i="96" s="1"/>
  <c r="F337" i="96"/>
  <c r="G337" i="96" s="1"/>
  <c r="F348" i="96"/>
  <c r="G348" i="96" s="1"/>
  <c r="F350" i="96"/>
  <c r="G350" i="96" s="1"/>
  <c r="F338" i="96"/>
  <c r="G338" i="96" s="1"/>
  <c r="F336" i="96"/>
  <c r="G336" i="96" s="1"/>
  <c r="F356" i="96"/>
  <c r="G356" i="96" s="1"/>
  <c r="F351" i="96"/>
  <c r="G351" i="96" s="1"/>
  <c r="F359" i="96"/>
  <c r="G359" i="96" s="1"/>
  <c r="F344" i="96"/>
  <c r="G344" i="96" s="1"/>
  <c r="F340" i="96"/>
  <c r="G340" i="96" s="1"/>
  <c r="F335" i="96"/>
  <c r="G335" i="96" s="1"/>
  <c r="F357" i="96"/>
  <c r="G357" i="96" s="1"/>
  <c r="D243" i="94"/>
  <c r="D227" i="94"/>
  <c r="D242" i="94"/>
  <c r="D236" i="94"/>
  <c r="D229" i="94"/>
  <c r="D257" i="94"/>
  <c r="D241" i="94"/>
  <c r="D256" i="94"/>
  <c r="D240" i="94"/>
  <c r="D253" i="94"/>
  <c r="D252" i="94"/>
  <c r="D244" i="94"/>
  <c r="D255" i="94"/>
  <c r="D239" i="94"/>
  <c r="D254" i="94"/>
  <c r="D238" i="94"/>
  <c r="D237" i="94"/>
  <c r="D245" i="94"/>
  <c r="D251" i="94"/>
  <c r="D235" i="94"/>
  <c r="D250" i="94"/>
  <c r="D234" i="94"/>
  <c r="D231" i="94"/>
  <c r="D230" i="94"/>
  <c r="D228" i="94"/>
  <c r="D249" i="94"/>
  <c r="D233" i="94"/>
  <c r="D248" i="94"/>
  <c r="D232" i="94"/>
  <c r="D247" i="94"/>
  <c r="D246" i="94"/>
  <c r="F356" i="94"/>
  <c r="G356" i="94" s="1"/>
  <c r="F347" i="94"/>
  <c r="G347" i="94" s="1"/>
  <c r="F348" i="94"/>
  <c r="G348" i="94" s="1"/>
  <c r="F350" i="94"/>
  <c r="G350" i="94" s="1"/>
  <c r="F354" i="94"/>
  <c r="G354" i="94" s="1"/>
  <c r="F361" i="94"/>
  <c r="G361" i="94" s="1"/>
  <c r="F363" i="94"/>
  <c r="G363" i="94" s="1"/>
  <c r="F364" i="94"/>
  <c r="G364" i="94" s="1"/>
  <c r="F360" i="94"/>
  <c r="G360" i="94" s="1"/>
  <c r="D13" i="94"/>
  <c r="G13" i="94" s="1"/>
  <c r="F14" i="94" s="1"/>
  <c r="F405" i="94"/>
  <c r="G405" i="94" s="1"/>
  <c r="F402" i="94"/>
  <c r="G402" i="94" s="1"/>
  <c r="F400" i="94"/>
  <c r="G400" i="94" s="1"/>
  <c r="F393" i="94"/>
  <c r="G393" i="94" s="1"/>
  <c r="F407" i="94"/>
  <c r="G407" i="94" s="1"/>
  <c r="F398" i="94"/>
  <c r="G398" i="94" s="1"/>
  <c r="F392" i="94"/>
  <c r="G392" i="94" s="1"/>
  <c r="F406" i="94"/>
  <c r="G406" i="94" s="1"/>
  <c r="F384" i="94"/>
  <c r="G384" i="94" s="1"/>
  <c r="F404" i="94"/>
  <c r="G404" i="94" s="1"/>
  <c r="F396" i="94"/>
  <c r="G396" i="94" s="1"/>
  <c r="F389" i="94"/>
  <c r="G389" i="94" s="1"/>
  <c r="F395" i="94"/>
  <c r="G395" i="94" s="1"/>
  <c r="F388" i="94"/>
  <c r="G388" i="94" s="1"/>
  <c r="F381" i="94"/>
  <c r="G381" i="94" s="1"/>
  <c r="F380" i="94"/>
  <c r="G380" i="94" s="1"/>
  <c r="F375" i="94"/>
  <c r="G375" i="94" s="1"/>
  <c r="F370" i="94"/>
  <c r="G370" i="94" s="1"/>
  <c r="F366" i="94"/>
  <c r="G366" i="94" s="1"/>
  <c r="F349" i="94"/>
  <c r="G349" i="94" s="1"/>
  <c r="F355" i="94"/>
  <c r="G355" i="94" s="1"/>
  <c r="F367" i="94"/>
  <c r="G367" i="94" s="1"/>
  <c r="F362" i="94"/>
  <c r="G362" i="94" s="1"/>
  <c r="F376" i="94"/>
  <c r="G376" i="94" s="1"/>
  <c r="F371" i="94"/>
  <c r="G371" i="94" s="1"/>
  <c r="F372" i="94"/>
  <c r="G372" i="94" s="1"/>
  <c r="E274" i="92"/>
  <c r="E272" i="92"/>
  <c r="E270" i="92"/>
  <c r="E268" i="92"/>
  <c r="E266" i="92"/>
  <c r="E264" i="92"/>
  <c r="E262" i="92"/>
  <c r="E260" i="92"/>
  <c r="E258" i="92"/>
  <c r="E256" i="92"/>
  <c r="E254" i="92"/>
  <c r="E252" i="92"/>
  <c r="E250" i="92"/>
  <c r="E248" i="92"/>
  <c r="E273" i="92"/>
  <c r="E265" i="92"/>
  <c r="E257" i="92"/>
  <c r="E249" i="92"/>
  <c r="E275" i="92"/>
  <c r="E267" i="92"/>
  <c r="E259" i="92"/>
  <c r="E251" i="92"/>
  <c r="E271" i="92"/>
  <c r="E263" i="92"/>
  <c r="E255" i="92"/>
  <c r="E253" i="92"/>
  <c r="E269" i="92"/>
  <c r="E261" i="92"/>
  <c r="I8" i="90"/>
  <c r="D8" i="90"/>
  <c r="F191" i="90"/>
  <c r="G191" i="90" s="1"/>
  <c r="F206" i="90"/>
  <c r="G206" i="90" s="1"/>
  <c r="F211" i="90"/>
  <c r="G211" i="90" s="1"/>
  <c r="F208" i="90"/>
  <c r="G208" i="90" s="1"/>
  <c r="F209" i="90"/>
  <c r="G209" i="90" s="1"/>
  <c r="F193" i="90"/>
  <c r="G193" i="90" s="1"/>
  <c r="F197" i="90"/>
  <c r="G197" i="90" s="1"/>
  <c r="F203" i="90"/>
  <c r="G203" i="90" s="1"/>
  <c r="F201" i="90"/>
  <c r="G201" i="90" s="1"/>
  <c r="F213" i="90"/>
  <c r="G213" i="90" s="1"/>
  <c r="F210" i="90"/>
  <c r="G210" i="90" s="1"/>
  <c r="F190" i="90"/>
  <c r="G190" i="90" s="1"/>
  <c r="F192" i="90"/>
  <c r="G192" i="90" s="1"/>
  <c r="F194" i="90"/>
  <c r="G194" i="90" s="1"/>
  <c r="F199" i="90"/>
  <c r="G199" i="90" s="1"/>
  <c r="F189" i="90"/>
  <c r="G189" i="90" s="1"/>
  <c r="F188" i="90"/>
  <c r="G188" i="90" s="1"/>
  <c r="F187" i="90"/>
  <c r="G187" i="90" s="1"/>
  <c r="F215" i="90"/>
  <c r="G215" i="90" s="1"/>
  <c r="F204" i="90"/>
  <c r="G204" i="90" s="1"/>
  <c r="F216" i="90"/>
  <c r="G216" i="90" s="1"/>
  <c r="F212" i="90"/>
  <c r="G212" i="90" s="1"/>
  <c r="F200" i="90"/>
  <c r="G200" i="90" s="1"/>
  <c r="F205" i="90"/>
  <c r="G205" i="90" s="1"/>
  <c r="F202" i="90"/>
  <c r="G202" i="90" s="1"/>
  <c r="F214" i="90"/>
  <c r="G214" i="90" s="1"/>
  <c r="F207" i="90"/>
  <c r="G207" i="90" s="1"/>
  <c r="F186" i="90"/>
  <c r="G186" i="90" s="1"/>
  <c r="F198" i="90"/>
  <c r="G198" i="90" s="1"/>
  <c r="F195" i="90"/>
  <c r="G195" i="90" s="1"/>
  <c r="F196" i="90"/>
  <c r="G196" i="90" s="1"/>
  <c r="D213" i="90"/>
  <c r="D196" i="90"/>
  <c r="D211" i="90"/>
  <c r="D208" i="90"/>
  <c r="D207" i="90"/>
  <c r="D191" i="90"/>
  <c r="D206" i="90"/>
  <c r="D190" i="90"/>
  <c r="D189" i="90"/>
  <c r="D204" i="90"/>
  <c r="D188" i="90"/>
  <c r="D197" i="90"/>
  <c r="D195" i="90"/>
  <c r="D193" i="90"/>
  <c r="D205" i="90"/>
  <c r="D209" i="90"/>
  <c r="D203" i="90"/>
  <c r="D187" i="90"/>
  <c r="D202" i="90"/>
  <c r="D186" i="90"/>
  <c r="D214" i="90"/>
  <c r="D210" i="90"/>
  <c r="D201" i="90"/>
  <c r="D216" i="90"/>
  <c r="D200" i="90"/>
  <c r="D215" i="90"/>
  <c r="D199" i="90"/>
  <c r="D198" i="90"/>
  <c r="D212" i="90"/>
  <c r="D194" i="90"/>
  <c r="D192" i="90"/>
  <c r="D301" i="88"/>
  <c r="D299" i="88"/>
  <c r="D297" i="88"/>
  <c r="D295" i="88"/>
  <c r="D293" i="88"/>
  <c r="D291" i="88"/>
  <c r="D289" i="88"/>
  <c r="D287" i="88"/>
  <c r="D285" i="88"/>
  <c r="D283" i="88"/>
  <c r="D281" i="88"/>
  <c r="D279" i="88"/>
  <c r="D277" i="88"/>
  <c r="D275" i="88"/>
  <c r="D273" i="88"/>
  <c r="D296" i="88"/>
  <c r="D280" i="88"/>
  <c r="D302" i="88"/>
  <c r="D286" i="88"/>
  <c r="D292" i="88"/>
  <c r="D276" i="88"/>
  <c r="D298" i="88"/>
  <c r="D282" i="88"/>
  <c r="D278" i="88"/>
  <c r="D288" i="88"/>
  <c r="D272" i="88"/>
  <c r="D294" i="88"/>
  <c r="D300" i="88"/>
  <c r="D284" i="88"/>
  <c r="D290" i="88"/>
  <c r="D274" i="88"/>
  <c r="D209" i="86"/>
  <c r="D210" i="86"/>
  <c r="D196" i="86"/>
  <c r="D201" i="86"/>
  <c r="D182" i="86"/>
  <c r="D186" i="86"/>
  <c r="D185" i="86"/>
  <c r="D198" i="86"/>
  <c r="D206" i="86"/>
  <c r="D183" i="86"/>
  <c r="D191" i="86"/>
  <c r="D190" i="86"/>
  <c r="D203" i="86"/>
  <c r="D187" i="86"/>
  <c r="D212" i="86"/>
  <c r="D184" i="86"/>
  <c r="D8" i="86"/>
  <c r="G8" i="86" s="1"/>
  <c r="F9" i="86" s="1"/>
  <c r="F192" i="86"/>
  <c r="G192" i="86" s="1"/>
  <c r="F183" i="86"/>
  <c r="G183" i="86" s="1"/>
  <c r="F193" i="86"/>
  <c r="G193" i="86" s="1"/>
  <c r="F207" i="86"/>
  <c r="G207" i="86" s="1"/>
  <c r="F206" i="86"/>
  <c r="G206" i="86" s="1"/>
  <c r="F196" i="86"/>
  <c r="G196" i="86" s="1"/>
  <c r="F189" i="86"/>
  <c r="G189" i="86" s="1"/>
  <c r="F197" i="86"/>
  <c r="G197" i="86" s="1"/>
  <c r="F190" i="86"/>
  <c r="G190" i="86" s="1"/>
  <c r="F210" i="86"/>
  <c r="G210" i="86" s="1"/>
  <c r="F188" i="86"/>
  <c r="G188" i="86" s="1"/>
  <c r="F202" i="86"/>
  <c r="G202" i="86" s="1"/>
  <c r="F208" i="86"/>
  <c r="G208" i="86" s="1"/>
  <c r="F187" i="86"/>
  <c r="G187" i="86" s="1"/>
  <c r="F195" i="86"/>
  <c r="G195" i="86" s="1"/>
  <c r="F209" i="86"/>
  <c r="G209" i="86" s="1"/>
  <c r="F184" i="86"/>
  <c r="G184" i="86" s="1"/>
  <c r="F191" i="86"/>
  <c r="G191" i="86" s="1"/>
  <c r="F199" i="86"/>
  <c r="G199" i="86" s="1"/>
  <c r="F200" i="86"/>
  <c r="G200" i="86" s="1"/>
  <c r="F205" i="86"/>
  <c r="G205" i="86" s="1"/>
  <c r="F204" i="86"/>
  <c r="G204" i="86" s="1"/>
  <c r="F185" i="86"/>
  <c r="G185" i="86" s="1"/>
  <c r="F186" i="86"/>
  <c r="G186" i="86" s="1"/>
  <c r="F211" i="86"/>
  <c r="G211" i="86" s="1"/>
  <c r="F194" i="86"/>
  <c r="G194" i="86" s="1"/>
  <c r="F198" i="86"/>
  <c r="G198" i="86" s="1"/>
  <c r="F201" i="86"/>
  <c r="G201" i="86" s="1"/>
  <c r="F203" i="86"/>
  <c r="G203" i="86" s="1"/>
  <c r="E183" i="86"/>
  <c r="I8" i="86"/>
  <c r="G109" i="84"/>
  <c r="E12" i="100"/>
  <c r="D12" i="100" s="1"/>
  <c r="G12" i="100" s="1"/>
  <c r="F13" i="100" s="1"/>
  <c r="E68" i="100"/>
  <c r="D68" i="100" s="1"/>
  <c r="G68" i="100" s="1"/>
  <c r="F69" i="100" s="1"/>
  <c r="E142" i="98"/>
  <c r="G175" i="98"/>
  <c r="E13" i="98"/>
  <c r="D13" i="98" s="1"/>
  <c r="G13" i="98" s="1"/>
  <c r="F14" i="98" s="1"/>
  <c r="E69" i="98"/>
  <c r="D69" i="98" s="1"/>
  <c r="G69" i="98" s="1"/>
  <c r="F70" i="98" s="1"/>
  <c r="D13" i="96"/>
  <c r="G13" i="96" s="1"/>
  <c r="F14" i="96" s="1"/>
  <c r="E14" i="96" s="1"/>
  <c r="E14" i="94"/>
  <c r="H13" i="92"/>
  <c r="I13" i="92" s="1"/>
  <c r="E13" i="92"/>
  <c r="D13" i="92" s="1"/>
  <c r="G13" i="92" s="1"/>
  <c r="F14" i="92" s="1"/>
  <c r="H13" i="88"/>
  <c r="I13" i="88" s="1"/>
  <c r="G13" i="88"/>
  <c r="F14" i="88" s="1"/>
  <c r="E13" i="88"/>
  <c r="D13" i="88" s="1"/>
  <c r="H14" i="84"/>
  <c r="I14" i="84" s="1"/>
  <c r="G14" i="84"/>
  <c r="F15" i="84" s="1"/>
  <c r="E14" i="84"/>
  <c r="D14" i="84" s="1"/>
  <c r="I13" i="84"/>
  <c r="G71" i="82"/>
  <c r="D8" i="82"/>
  <c r="I8" i="82"/>
  <c r="I8" i="80"/>
  <c r="D8" i="80"/>
  <c r="F69" i="80"/>
  <c r="G69" i="80" s="1"/>
  <c r="D79" i="78"/>
  <c r="E79" i="78" s="1"/>
  <c r="E10" i="78"/>
  <c r="H10" i="78"/>
  <c r="E58" i="106" l="1"/>
  <c r="A60" i="106"/>
  <c r="B59" i="106"/>
  <c r="D58" i="106"/>
  <c r="G58" i="106" s="1"/>
  <c r="F59" i="106" s="1"/>
  <c r="B17" i="106"/>
  <c r="G8" i="106"/>
  <c r="F9" i="106" s="1"/>
  <c r="I9" i="104"/>
  <c r="D9" i="104"/>
  <c r="F70" i="104"/>
  <c r="G70" i="104" s="1"/>
  <c r="E10" i="102"/>
  <c r="H10" i="102"/>
  <c r="D899" i="100"/>
  <c r="D897" i="100"/>
  <c r="D895" i="100"/>
  <c r="D893" i="100"/>
  <c r="D891" i="100"/>
  <c r="D889" i="100"/>
  <c r="D887" i="100"/>
  <c r="D885" i="100"/>
  <c r="D883" i="100"/>
  <c r="D881" i="100"/>
  <c r="D879" i="100"/>
  <c r="D877" i="100"/>
  <c r="D875" i="100"/>
  <c r="D873" i="100"/>
  <c r="D871" i="100"/>
  <c r="D896" i="100"/>
  <c r="D888" i="100"/>
  <c r="D880" i="100"/>
  <c r="D872" i="100"/>
  <c r="D898" i="100"/>
  <c r="D890" i="100"/>
  <c r="D882" i="100"/>
  <c r="D874" i="100"/>
  <c r="D892" i="100"/>
  <c r="D884" i="100"/>
  <c r="D876" i="100"/>
  <c r="D878" i="100"/>
  <c r="D886" i="100"/>
  <c r="D894" i="100"/>
  <c r="D870" i="100"/>
  <c r="D960" i="100"/>
  <c r="D958" i="100"/>
  <c r="D956" i="100"/>
  <c r="D954" i="100"/>
  <c r="D952" i="100"/>
  <c r="D950" i="100"/>
  <c r="D948" i="100"/>
  <c r="D946" i="100"/>
  <c r="D944" i="100"/>
  <c r="D942" i="100"/>
  <c r="D940" i="100"/>
  <c r="D938" i="100"/>
  <c r="D936" i="100"/>
  <c r="D934" i="100"/>
  <c r="D932" i="100"/>
  <c r="D959" i="100"/>
  <c r="D957" i="100"/>
  <c r="D955" i="100"/>
  <c r="D953" i="100"/>
  <c r="D951" i="100"/>
  <c r="D949" i="100"/>
  <c r="D947" i="100"/>
  <c r="D945" i="100"/>
  <c r="D943" i="100"/>
  <c r="D941" i="100"/>
  <c r="D939" i="100"/>
  <c r="D937" i="100"/>
  <c r="D935" i="100"/>
  <c r="D933" i="100"/>
  <c r="D931" i="100"/>
  <c r="D930" i="100"/>
  <c r="D928" i="100"/>
  <c r="D926" i="100"/>
  <c r="D924" i="100"/>
  <c r="D922" i="100"/>
  <c r="D920" i="100"/>
  <c r="D918" i="100"/>
  <c r="D916" i="100"/>
  <c r="D914" i="100"/>
  <c r="D912" i="100"/>
  <c r="D910" i="100"/>
  <c r="D908" i="100"/>
  <c r="D906" i="100"/>
  <c r="D904" i="100"/>
  <c r="D902" i="100"/>
  <c r="D900" i="100"/>
  <c r="D929" i="100"/>
  <c r="D927" i="100"/>
  <c r="D925" i="100"/>
  <c r="D923" i="100"/>
  <c r="D921" i="100"/>
  <c r="D919" i="100"/>
  <c r="D917" i="100"/>
  <c r="D915" i="100"/>
  <c r="D913" i="100"/>
  <c r="D911" i="100"/>
  <c r="D909" i="100"/>
  <c r="D907" i="100"/>
  <c r="D905" i="100"/>
  <c r="D903" i="100"/>
  <c r="D901" i="100"/>
  <c r="E921" i="100"/>
  <c r="E918" i="100"/>
  <c r="E905" i="100"/>
  <c r="E902" i="100"/>
  <c r="E927" i="100"/>
  <c r="E924" i="100"/>
  <c r="E911" i="100"/>
  <c r="E908" i="100"/>
  <c r="E930" i="100"/>
  <c r="E917" i="100"/>
  <c r="E914" i="100"/>
  <c r="E901" i="100"/>
  <c r="E923" i="100"/>
  <c r="E920" i="100"/>
  <c r="E907" i="100"/>
  <c r="E904" i="100"/>
  <c r="E929" i="100"/>
  <c r="E926" i="100"/>
  <c r="E913" i="100"/>
  <c r="E910" i="100"/>
  <c r="E919" i="100"/>
  <c r="E916" i="100"/>
  <c r="E903" i="100"/>
  <c r="E900" i="100"/>
  <c r="E915" i="100"/>
  <c r="E925" i="100"/>
  <c r="E909" i="100"/>
  <c r="E928" i="100"/>
  <c r="E922" i="100"/>
  <c r="E912" i="100"/>
  <c r="E906" i="100"/>
  <c r="F416" i="96"/>
  <c r="G416" i="96" s="1"/>
  <c r="F410" i="96"/>
  <c r="G410" i="96" s="1"/>
  <c r="F409" i="96"/>
  <c r="G409" i="96" s="1"/>
  <c r="F404" i="96"/>
  <c r="G404" i="96" s="1"/>
  <c r="F420" i="96"/>
  <c r="G420" i="96" s="1"/>
  <c r="F402" i="96"/>
  <c r="G402" i="96" s="1"/>
  <c r="F417" i="96"/>
  <c r="G417" i="96" s="1"/>
  <c r="F415" i="96"/>
  <c r="G415" i="96" s="1"/>
  <c r="F400" i="96"/>
  <c r="G400" i="96" s="1"/>
  <c r="F419" i="96"/>
  <c r="G419" i="96" s="1"/>
  <c r="F407" i="96"/>
  <c r="G407" i="96" s="1"/>
  <c r="F393" i="96"/>
  <c r="G393" i="96" s="1"/>
  <c r="F383" i="96"/>
  <c r="G383" i="96" s="1"/>
  <c r="F367" i="96"/>
  <c r="G367" i="96" s="1"/>
  <c r="F386" i="96"/>
  <c r="G386" i="96" s="1"/>
  <c r="F392" i="96"/>
  <c r="G392" i="96" s="1"/>
  <c r="F387" i="96"/>
  <c r="G387" i="96" s="1"/>
  <c r="F378" i="96"/>
  <c r="G378" i="96" s="1"/>
  <c r="F390" i="96"/>
  <c r="G390" i="96" s="1"/>
  <c r="F370" i="96"/>
  <c r="G370" i="96" s="1"/>
  <c r="F372" i="96"/>
  <c r="G372" i="96" s="1"/>
  <c r="F381" i="96"/>
  <c r="G381" i="96" s="1"/>
  <c r="F371" i="96"/>
  <c r="G371" i="96" s="1"/>
  <c r="F382" i="96"/>
  <c r="G382" i="96" s="1"/>
  <c r="F385" i="96"/>
  <c r="G385" i="96" s="1"/>
  <c r="F375" i="96"/>
  <c r="G375" i="96" s="1"/>
  <c r="F366" i="96"/>
  <c r="G366" i="96" s="1"/>
  <c r="F374" i="96"/>
  <c r="G374" i="96" s="1"/>
  <c r="F379" i="96"/>
  <c r="G379" i="96" s="1"/>
  <c r="F369" i="96"/>
  <c r="G369" i="96" s="1"/>
  <c r="F394" i="96"/>
  <c r="G394" i="96" s="1"/>
  <c r="F373" i="96"/>
  <c r="G373" i="96" s="1"/>
  <c r="F377" i="96"/>
  <c r="G377" i="96" s="1"/>
  <c r="F391" i="96"/>
  <c r="G391" i="96" s="1"/>
  <c r="F384" i="96"/>
  <c r="G384" i="96" s="1"/>
  <c r="F388" i="96"/>
  <c r="G388" i="96" s="1"/>
  <c r="F368" i="96"/>
  <c r="G368" i="96" s="1"/>
  <c r="F395" i="96"/>
  <c r="G395" i="96" s="1"/>
  <c r="F376" i="96"/>
  <c r="G376" i="96" s="1"/>
  <c r="F380" i="96"/>
  <c r="G380" i="96" s="1"/>
  <c r="F389" i="96"/>
  <c r="G389" i="96" s="1"/>
  <c r="D14" i="94"/>
  <c r="G14" i="94" s="1"/>
  <c r="F15" i="94" s="1"/>
  <c r="E15" i="94" s="1"/>
  <c r="F391" i="94"/>
  <c r="G391" i="94" s="1"/>
  <c r="F382" i="94"/>
  <c r="G382" i="94" s="1"/>
  <c r="F397" i="94"/>
  <c r="G397" i="94" s="1"/>
  <c r="F386" i="94"/>
  <c r="G386" i="94" s="1"/>
  <c r="F394" i="94"/>
  <c r="G394" i="94" s="1"/>
  <c r="F378" i="94"/>
  <c r="G378" i="94" s="1"/>
  <c r="F399" i="94"/>
  <c r="G399" i="94" s="1"/>
  <c r="F383" i="94"/>
  <c r="G383" i="94" s="1"/>
  <c r="F401" i="94"/>
  <c r="G401" i="94" s="1"/>
  <c r="F390" i="94"/>
  <c r="G390" i="94" s="1"/>
  <c r="F385" i="94"/>
  <c r="G385" i="94" s="1"/>
  <c r="F387" i="94"/>
  <c r="G387" i="94" s="1"/>
  <c r="E233" i="94"/>
  <c r="E241" i="94"/>
  <c r="E249" i="94"/>
  <c r="E257" i="94"/>
  <c r="E228" i="94"/>
  <c r="E236" i="94"/>
  <c r="E244" i="94"/>
  <c r="E252" i="94"/>
  <c r="E231" i="94"/>
  <c r="E242" i="94"/>
  <c r="E253" i="94"/>
  <c r="E234" i="94"/>
  <c r="E245" i="94"/>
  <c r="E255" i="94"/>
  <c r="E230" i="94"/>
  <c r="E246" i="94"/>
  <c r="E232" i="94"/>
  <c r="E247" i="94"/>
  <c r="E235" i="94"/>
  <c r="E248" i="94"/>
  <c r="E237" i="94"/>
  <c r="E250" i="94"/>
  <c r="E238" i="94"/>
  <c r="E251" i="94"/>
  <c r="E239" i="94"/>
  <c r="E254" i="94"/>
  <c r="E240" i="94"/>
  <c r="E256" i="94"/>
  <c r="E229" i="94"/>
  <c r="E243" i="94"/>
  <c r="E227" i="94"/>
  <c r="F403" i="94"/>
  <c r="G403" i="94" s="1"/>
  <c r="F379" i="94"/>
  <c r="G379" i="94" s="1"/>
  <c r="D300" i="92"/>
  <c r="D292" i="92"/>
  <c r="D284" i="92"/>
  <c r="D276" i="92"/>
  <c r="D302" i="92"/>
  <c r="D294" i="92"/>
  <c r="D286" i="92"/>
  <c r="D278" i="92"/>
  <c r="D299" i="92"/>
  <c r="D291" i="92"/>
  <c r="D283" i="92"/>
  <c r="D298" i="92"/>
  <c r="D287" i="92"/>
  <c r="D305" i="92"/>
  <c r="D290" i="92"/>
  <c r="D279" i="92"/>
  <c r="D306" i="92"/>
  <c r="D301" i="92"/>
  <c r="D297" i="92"/>
  <c r="D282" i="92"/>
  <c r="D304" i="92"/>
  <c r="D293" i="92"/>
  <c r="D289" i="92"/>
  <c r="D296" i="92"/>
  <c r="D285" i="92"/>
  <c r="D281" i="92"/>
  <c r="D295" i="92"/>
  <c r="D288" i="92"/>
  <c r="D277" i="92"/>
  <c r="D303" i="92"/>
  <c r="D280" i="92"/>
  <c r="E194" i="90"/>
  <c r="E202" i="90"/>
  <c r="E210" i="90"/>
  <c r="E187" i="90"/>
  <c r="E195" i="90"/>
  <c r="E203" i="90"/>
  <c r="E211" i="90"/>
  <c r="E188" i="90"/>
  <c r="E196" i="90"/>
  <c r="E204" i="90"/>
  <c r="E212" i="90"/>
  <c r="E199" i="90"/>
  <c r="E215" i="90"/>
  <c r="E189" i="90"/>
  <c r="E197" i="90"/>
  <c r="E205" i="90"/>
  <c r="E213" i="90"/>
  <c r="E191" i="90"/>
  <c r="E207" i="90"/>
  <c r="E190" i="90"/>
  <c r="E198" i="90"/>
  <c r="E206" i="90"/>
  <c r="E214" i="90"/>
  <c r="E192" i="90"/>
  <c r="E200" i="90"/>
  <c r="E208" i="90"/>
  <c r="E216" i="90"/>
  <c r="E193" i="90"/>
  <c r="E201" i="90"/>
  <c r="E209" i="90"/>
  <c r="E186" i="90"/>
  <c r="G8" i="90"/>
  <c r="F9" i="90" s="1"/>
  <c r="E301" i="88"/>
  <c r="E299" i="88"/>
  <c r="E297" i="88"/>
  <c r="E295" i="88"/>
  <c r="E293" i="88"/>
  <c r="E291" i="88"/>
  <c r="E289" i="88"/>
  <c r="E287" i="88"/>
  <c r="E285" i="88"/>
  <c r="E283" i="88"/>
  <c r="E281" i="88"/>
  <c r="E279" i="88"/>
  <c r="E277" i="88"/>
  <c r="E275" i="88"/>
  <c r="E273" i="88"/>
  <c r="E302" i="88"/>
  <c r="E286" i="88"/>
  <c r="E292" i="88"/>
  <c r="E276" i="88"/>
  <c r="E284" i="88"/>
  <c r="E298" i="88"/>
  <c r="E282" i="88"/>
  <c r="E288" i="88"/>
  <c r="E272" i="88"/>
  <c r="E294" i="88"/>
  <c r="E278" i="88"/>
  <c r="E300" i="88"/>
  <c r="E290" i="88"/>
  <c r="E274" i="88"/>
  <c r="E296" i="88"/>
  <c r="E280" i="88"/>
  <c r="E204" i="86"/>
  <c r="E205" i="86"/>
  <c r="E182" i="86"/>
  <c r="E201" i="86"/>
  <c r="E212" i="86"/>
  <c r="D228" i="86" s="1"/>
  <c r="E185" i="86"/>
  <c r="E199" i="86"/>
  <c r="E203" i="86"/>
  <c r="E194" i="86"/>
  <c r="E197" i="86"/>
  <c r="E210" i="86"/>
  <c r="E190" i="86"/>
  <c r="E208" i="86"/>
  <c r="E209" i="86"/>
  <c r="E191" i="86"/>
  <c r="E202" i="86"/>
  <c r="E186" i="86"/>
  <c r="E193" i="86"/>
  <c r="E196" i="86"/>
  <c r="E207" i="86"/>
  <c r="E211" i="86"/>
  <c r="E200" i="86"/>
  <c r="E187" i="86"/>
  <c r="E189" i="86"/>
  <c r="E206" i="86"/>
  <c r="E192" i="86"/>
  <c r="E188" i="86"/>
  <c r="E184" i="86"/>
  <c r="E195" i="86"/>
  <c r="E198" i="86"/>
  <c r="D225" i="86"/>
  <c r="D232" i="86"/>
  <c r="D226" i="86"/>
  <c r="D236" i="86"/>
  <c r="D224" i="86"/>
  <c r="D218" i="86"/>
  <c r="D243" i="86"/>
  <c r="D233" i="86"/>
  <c r="D213" i="86"/>
  <c r="D219" i="86"/>
  <c r="D231" i="86"/>
  <c r="D229" i="86"/>
  <c r="D239" i="86"/>
  <c r="D235" i="86"/>
  <c r="D216" i="86"/>
  <c r="D223" i="86"/>
  <c r="D222" i="86"/>
  <c r="D240" i="86"/>
  <c r="D227" i="86"/>
  <c r="D237" i="86"/>
  <c r="D230" i="86"/>
  <c r="D215" i="86"/>
  <c r="D220" i="86"/>
  <c r="D214" i="86"/>
  <c r="D234" i="86"/>
  <c r="D241" i="86"/>
  <c r="D221" i="86"/>
  <c r="D217" i="86"/>
  <c r="D242" i="86"/>
  <c r="D238" i="86"/>
  <c r="E9" i="86"/>
  <c r="H9" i="86"/>
  <c r="G110" i="84"/>
  <c r="E69" i="100"/>
  <c r="D69" i="100" s="1"/>
  <c r="G69" i="100" s="1"/>
  <c r="F70" i="100" s="1"/>
  <c r="E13" i="100"/>
  <c r="D13" i="100" s="1"/>
  <c r="G13" i="100" s="1"/>
  <c r="F14" i="100" s="1"/>
  <c r="D143" i="98"/>
  <c r="E143" i="98" s="1"/>
  <c r="E70" i="98"/>
  <c r="D70" i="98" s="1"/>
  <c r="G70" i="98" s="1"/>
  <c r="F71" i="98" s="1"/>
  <c r="E14" i="98"/>
  <c r="D14" i="98" s="1"/>
  <c r="G14" i="98" s="1"/>
  <c r="F15" i="98" s="1"/>
  <c r="D14" i="96"/>
  <c r="G14" i="96" s="1"/>
  <c r="F15" i="96" s="1"/>
  <c r="E15" i="96"/>
  <c r="F421" i="96" s="1"/>
  <c r="G421" i="96" s="1"/>
  <c r="H14" i="92"/>
  <c r="I14" i="92" s="1"/>
  <c r="G14" i="92"/>
  <c r="F15" i="92" s="1"/>
  <c r="E14" i="92"/>
  <c r="D14" i="92" s="1"/>
  <c r="H14" i="88"/>
  <c r="I14" i="88" s="1"/>
  <c r="G14" i="88"/>
  <c r="F15" i="88" s="1"/>
  <c r="E14" i="88"/>
  <c r="D14" i="88" s="1"/>
  <c r="H15" i="84"/>
  <c r="I15" i="84" s="1"/>
  <c r="G15" i="84"/>
  <c r="F16" i="84" s="1"/>
  <c r="E15" i="84"/>
  <c r="D15" i="84" s="1"/>
  <c r="G8" i="82"/>
  <c r="F9" i="82" s="1"/>
  <c r="G8" i="80"/>
  <c r="F9" i="80" s="1"/>
  <c r="E70" i="80"/>
  <c r="D71" i="80" s="1"/>
  <c r="D80" i="78"/>
  <c r="E80" i="78" s="1"/>
  <c r="D10" i="78"/>
  <c r="G10" i="78" s="1"/>
  <c r="F11" i="78" s="1"/>
  <c r="G82" i="78"/>
  <c r="I10" i="78"/>
  <c r="E59" i="106" l="1"/>
  <c r="D59" i="106"/>
  <c r="G59" i="106" s="1"/>
  <c r="F60" i="106" s="1"/>
  <c r="B60" i="106"/>
  <c r="A61" i="106"/>
  <c r="B18" i="106"/>
  <c r="E9" i="106"/>
  <c r="I10" i="102"/>
  <c r="D10" i="102"/>
  <c r="F71" i="102"/>
  <c r="G71" i="102" s="1"/>
  <c r="E71" i="104"/>
  <c r="D72" i="104" s="1"/>
  <c r="G9" i="104"/>
  <c r="F10" i="104" s="1"/>
  <c r="E953" i="100"/>
  <c r="E950" i="100"/>
  <c r="E937" i="100"/>
  <c r="E934" i="100"/>
  <c r="E959" i="100"/>
  <c r="E956" i="100"/>
  <c r="E943" i="100"/>
  <c r="E940" i="100"/>
  <c r="E949" i="100"/>
  <c r="E946" i="100"/>
  <c r="E933" i="100"/>
  <c r="E955" i="100"/>
  <c r="E952" i="100"/>
  <c r="E939" i="100"/>
  <c r="E936" i="100"/>
  <c r="E958" i="100"/>
  <c r="E945" i="100"/>
  <c r="E942" i="100"/>
  <c r="E951" i="100"/>
  <c r="E948" i="100"/>
  <c r="E935" i="100"/>
  <c r="E932" i="100"/>
  <c r="E944" i="100"/>
  <c r="E957" i="100"/>
  <c r="E947" i="100"/>
  <c r="E938" i="100"/>
  <c r="E960" i="100"/>
  <c r="E931" i="100"/>
  <c r="E954" i="100"/>
  <c r="E941" i="100"/>
  <c r="D990" i="100"/>
  <c r="D988" i="100"/>
  <c r="D986" i="100"/>
  <c r="D984" i="100"/>
  <c r="D982" i="100"/>
  <c r="D980" i="100"/>
  <c r="D978" i="100"/>
  <c r="D976" i="100"/>
  <c r="D974" i="100"/>
  <c r="D991" i="100"/>
  <c r="D989" i="100"/>
  <c r="D987" i="100"/>
  <c r="D985" i="100"/>
  <c r="D983" i="100"/>
  <c r="D981" i="100"/>
  <c r="D979" i="100"/>
  <c r="D977" i="100"/>
  <c r="D975" i="100"/>
  <c r="D972" i="100"/>
  <c r="D970" i="100"/>
  <c r="D968" i="100"/>
  <c r="D966" i="100"/>
  <c r="D964" i="100"/>
  <c r="D962" i="100"/>
  <c r="D973" i="100"/>
  <c r="D971" i="100"/>
  <c r="D969" i="100"/>
  <c r="D967" i="100"/>
  <c r="D965" i="100"/>
  <c r="D963" i="100"/>
  <c r="D961" i="100"/>
  <c r="E1020" i="100"/>
  <c r="E1007" i="100"/>
  <c r="E1004" i="100"/>
  <c r="E1019" i="100"/>
  <c r="E1016" i="100"/>
  <c r="E1003" i="100"/>
  <c r="E1000" i="100"/>
  <c r="E1022" i="100"/>
  <c r="E1009" i="100"/>
  <c r="E1006" i="100"/>
  <c r="E993" i="100"/>
  <c r="E1015" i="100"/>
  <c r="E1012" i="100"/>
  <c r="E999" i="100"/>
  <c r="E996" i="100"/>
  <c r="E1021" i="100"/>
  <c r="E1018" i="100"/>
  <c r="E1005" i="100"/>
  <c r="E1011" i="100"/>
  <c r="E1008" i="100"/>
  <c r="E995" i="100"/>
  <c r="E992" i="100"/>
  <c r="E1001" i="100"/>
  <c r="E1014" i="100"/>
  <c r="E1010" i="100"/>
  <c r="E998" i="100"/>
  <c r="E994" i="100"/>
  <c r="E997" i="100"/>
  <c r="E1002" i="100"/>
  <c r="E1013" i="100"/>
  <c r="E1017" i="100"/>
  <c r="E991" i="100"/>
  <c r="E988" i="100"/>
  <c r="E975" i="100"/>
  <c r="E987" i="100"/>
  <c r="E984" i="100"/>
  <c r="E990" i="100"/>
  <c r="E977" i="100"/>
  <c r="E974" i="100"/>
  <c r="E983" i="100"/>
  <c r="E980" i="100"/>
  <c r="E979" i="100"/>
  <c r="E976" i="100"/>
  <c r="E986" i="100"/>
  <c r="E969" i="100"/>
  <c r="E966" i="100"/>
  <c r="E981" i="100"/>
  <c r="E972" i="100"/>
  <c r="E985" i="100"/>
  <c r="E965" i="100"/>
  <c r="E962" i="100"/>
  <c r="E971" i="100"/>
  <c r="E968" i="100"/>
  <c r="E989" i="100"/>
  <c r="E961" i="100"/>
  <c r="E967" i="100"/>
  <c r="E964" i="100"/>
  <c r="E970" i="100"/>
  <c r="E978" i="100"/>
  <c r="E963" i="100"/>
  <c r="E973" i="100"/>
  <c r="E982" i="100"/>
  <c r="F422" i="96"/>
  <c r="G422" i="96" s="1"/>
  <c r="F401" i="96"/>
  <c r="G401" i="96" s="1"/>
  <c r="F414" i="96"/>
  <c r="G414" i="96" s="1"/>
  <c r="F406" i="96"/>
  <c r="G406" i="96" s="1"/>
  <c r="F411" i="96"/>
  <c r="G411" i="96" s="1"/>
  <c r="F424" i="96"/>
  <c r="G424" i="96" s="1"/>
  <c r="F412" i="96"/>
  <c r="G412" i="96" s="1"/>
  <c r="F418" i="96"/>
  <c r="G418" i="96" s="1"/>
  <c r="F423" i="96"/>
  <c r="G423" i="96" s="1"/>
  <c r="F397" i="96"/>
  <c r="G397" i="96" s="1"/>
  <c r="F426" i="96"/>
  <c r="G426" i="96" s="1"/>
  <c r="F398" i="96"/>
  <c r="G398" i="96" s="1"/>
  <c r="F413" i="96"/>
  <c r="G413" i="96" s="1"/>
  <c r="F403" i="96"/>
  <c r="G403" i="96" s="1"/>
  <c r="F399" i="96"/>
  <c r="G399" i="96" s="1"/>
  <c r="F396" i="96"/>
  <c r="G396" i="96" s="1"/>
  <c r="F425" i="96"/>
  <c r="G425" i="96" s="1"/>
  <c r="F408" i="96"/>
  <c r="G408" i="96" s="1"/>
  <c r="F405" i="96"/>
  <c r="G405" i="96" s="1"/>
  <c r="D15" i="94"/>
  <c r="G15" i="94" s="1"/>
  <c r="F40" i="94" s="1"/>
  <c r="F426" i="94"/>
  <c r="G426" i="94" s="1"/>
  <c r="F412" i="94"/>
  <c r="G412" i="94" s="1"/>
  <c r="F424" i="94"/>
  <c r="G424" i="94" s="1"/>
  <c r="F409" i="94"/>
  <c r="G409" i="94" s="1"/>
  <c r="F430" i="94"/>
  <c r="G430" i="94" s="1"/>
  <c r="F428" i="94"/>
  <c r="G428" i="94" s="1"/>
  <c r="F418" i="94"/>
  <c r="G418" i="94" s="1"/>
  <c r="F434" i="94"/>
  <c r="G434" i="94" s="1"/>
  <c r="F422" i="94"/>
  <c r="G422" i="94" s="1"/>
  <c r="F411" i="94"/>
  <c r="G411" i="94" s="1"/>
  <c r="F410" i="94"/>
  <c r="G410" i="94" s="1"/>
  <c r="F421" i="94"/>
  <c r="G421" i="94" s="1"/>
  <c r="F416" i="94"/>
  <c r="G416" i="94" s="1"/>
  <c r="F438" i="94"/>
  <c r="G438" i="94" s="1"/>
  <c r="F419" i="94"/>
  <c r="G419" i="94" s="1"/>
  <c r="F435" i="94"/>
  <c r="G435" i="94" s="1"/>
  <c r="F425" i="94"/>
  <c r="G425" i="94" s="1"/>
  <c r="F413" i="94"/>
  <c r="G413" i="94" s="1"/>
  <c r="F415" i="94"/>
  <c r="G415" i="94" s="1"/>
  <c r="F433" i="94"/>
  <c r="G433" i="94" s="1"/>
  <c r="F429" i="94"/>
  <c r="G429" i="94" s="1"/>
  <c r="F436" i="94"/>
  <c r="G436" i="94" s="1"/>
  <c r="F408" i="94"/>
  <c r="G408" i="94" s="1"/>
  <c r="F432" i="94"/>
  <c r="G432" i="94" s="1"/>
  <c r="F420" i="94"/>
  <c r="G420" i="94" s="1"/>
  <c r="F427" i="94"/>
  <c r="G427" i="94" s="1"/>
  <c r="F423" i="94"/>
  <c r="G423" i="94" s="1"/>
  <c r="F431" i="94"/>
  <c r="G431" i="94" s="1"/>
  <c r="F417" i="94"/>
  <c r="G417" i="94" s="1"/>
  <c r="F414" i="94"/>
  <c r="G414" i="94" s="1"/>
  <c r="F437" i="94"/>
  <c r="G437" i="94" s="1"/>
  <c r="D277" i="94"/>
  <c r="D261" i="94"/>
  <c r="D274" i="94"/>
  <c r="D258" i="94"/>
  <c r="D268" i="94"/>
  <c r="D275" i="94"/>
  <c r="D259" i="94"/>
  <c r="D272" i="94"/>
  <c r="D271" i="94"/>
  <c r="D263" i="94"/>
  <c r="D273" i="94"/>
  <c r="D285" i="94"/>
  <c r="D270" i="94"/>
  <c r="D284" i="94"/>
  <c r="D269" i="94"/>
  <c r="D282" i="94"/>
  <c r="D266" i="94"/>
  <c r="D265" i="94"/>
  <c r="D262" i="94"/>
  <c r="D279" i="94"/>
  <c r="D276" i="94"/>
  <c r="D283" i="94"/>
  <c r="D267" i="94"/>
  <c r="D280" i="94"/>
  <c r="D264" i="94"/>
  <c r="D281" i="94"/>
  <c r="D278" i="94"/>
  <c r="D260" i="94"/>
  <c r="E306" i="92"/>
  <c r="E304" i="92"/>
  <c r="E302" i="92"/>
  <c r="E300" i="92"/>
  <c r="E298" i="92"/>
  <c r="E296" i="92"/>
  <c r="E294" i="92"/>
  <c r="E292" i="92"/>
  <c r="E290" i="92"/>
  <c r="E288" i="92"/>
  <c r="E286" i="92"/>
  <c r="E284" i="92"/>
  <c r="E282" i="92"/>
  <c r="E280" i="92"/>
  <c r="E278" i="92"/>
  <c r="E276" i="92"/>
  <c r="E305" i="92"/>
  <c r="E297" i="92"/>
  <c r="E289" i="92"/>
  <c r="E281" i="92"/>
  <c r="E299" i="92"/>
  <c r="E291" i="92"/>
  <c r="E283" i="92"/>
  <c r="E279" i="92"/>
  <c r="E301" i="92"/>
  <c r="E293" i="92"/>
  <c r="E285" i="92"/>
  <c r="E287" i="92"/>
  <c r="E277" i="92"/>
  <c r="E303" i="92"/>
  <c r="E295" i="92"/>
  <c r="D245" i="90"/>
  <c r="D228" i="90"/>
  <c r="D227" i="90"/>
  <c r="D241" i="90"/>
  <c r="D225" i="90"/>
  <c r="D240" i="90"/>
  <c r="D224" i="90"/>
  <c r="D239" i="90"/>
  <c r="D223" i="90"/>
  <c r="D238" i="90"/>
  <c r="D222" i="90"/>
  <c r="D235" i="90"/>
  <c r="D234" i="90"/>
  <c r="D218" i="90"/>
  <c r="D229" i="90"/>
  <c r="D243" i="90"/>
  <c r="D237" i="90"/>
  <c r="D221" i="90"/>
  <c r="D236" i="90"/>
  <c r="D220" i="90"/>
  <c r="D219" i="90"/>
  <c r="D242" i="90"/>
  <c r="D233" i="90"/>
  <c r="D217" i="90"/>
  <c r="D232" i="90"/>
  <c r="D247" i="90"/>
  <c r="D231" i="90"/>
  <c r="D246" i="90"/>
  <c r="D230" i="90"/>
  <c r="D244" i="90"/>
  <c r="D226" i="90"/>
  <c r="H9" i="90"/>
  <c r="E9" i="90"/>
  <c r="D331" i="88"/>
  <c r="D329" i="88"/>
  <c r="D327" i="88"/>
  <c r="D325" i="88"/>
  <c r="D323" i="88"/>
  <c r="D321" i="88"/>
  <c r="D319" i="88"/>
  <c r="D317" i="88"/>
  <c r="D315" i="88"/>
  <c r="D313" i="88"/>
  <c r="D311" i="88"/>
  <c r="D309" i="88"/>
  <c r="D307" i="88"/>
  <c r="D305" i="88"/>
  <c r="D303" i="88"/>
  <c r="D328" i="88"/>
  <c r="D312" i="88"/>
  <c r="D318" i="88"/>
  <c r="D324" i="88"/>
  <c r="D308" i="88"/>
  <c r="D330" i="88"/>
  <c r="D314" i="88"/>
  <c r="D326" i="88"/>
  <c r="D320" i="88"/>
  <c r="D304" i="88"/>
  <c r="D310" i="88"/>
  <c r="D332" i="88"/>
  <c r="D316" i="88"/>
  <c r="D322" i="88"/>
  <c r="D306" i="88"/>
  <c r="D9" i="86"/>
  <c r="G9" i="86" s="1"/>
  <c r="F10" i="86" s="1"/>
  <c r="F221" i="86"/>
  <c r="G221" i="86" s="1"/>
  <c r="F227" i="86"/>
  <c r="G227" i="86" s="1"/>
  <c r="F229" i="86"/>
  <c r="G229" i="86" s="1"/>
  <c r="F216" i="86"/>
  <c r="G216" i="86" s="1"/>
  <c r="F213" i="86"/>
  <c r="G213" i="86" s="1"/>
  <c r="F232" i="86"/>
  <c r="G232" i="86" s="1"/>
  <c r="F222" i="86"/>
  <c r="G222" i="86" s="1"/>
  <c r="F218" i="86"/>
  <c r="G218" i="86" s="1"/>
  <c r="F241" i="86"/>
  <c r="G241" i="86" s="1"/>
  <c r="F214" i="86"/>
  <c r="G214" i="86" s="1"/>
  <c r="F215" i="86"/>
  <c r="G215" i="86" s="1"/>
  <c r="F230" i="86"/>
  <c r="G230" i="86" s="1"/>
  <c r="F238" i="86"/>
  <c r="G238" i="86" s="1"/>
  <c r="F231" i="86"/>
  <c r="G231" i="86" s="1"/>
  <c r="G212" i="86"/>
  <c r="F239" i="86"/>
  <c r="G239" i="86" s="1"/>
  <c r="F219" i="86"/>
  <c r="G219" i="86" s="1"/>
  <c r="F224" i="86"/>
  <c r="G224" i="86" s="1"/>
  <c r="F236" i="86"/>
  <c r="G236" i="86" s="1"/>
  <c r="F225" i="86"/>
  <c r="G225" i="86" s="1"/>
  <c r="F226" i="86"/>
  <c r="G226" i="86" s="1"/>
  <c r="F240" i="86"/>
  <c r="G240" i="86" s="1"/>
  <c r="F228" i="86"/>
  <c r="G228" i="86" s="1"/>
  <c r="F242" i="86"/>
  <c r="G242" i="86" s="1"/>
  <c r="F235" i="86"/>
  <c r="G235" i="86" s="1"/>
  <c r="F223" i="86"/>
  <c r="G223" i="86" s="1"/>
  <c r="F220" i="86"/>
  <c r="G220" i="86" s="1"/>
  <c r="F233" i="86"/>
  <c r="G233" i="86" s="1"/>
  <c r="F237" i="86"/>
  <c r="G237" i="86" s="1"/>
  <c r="F234" i="86"/>
  <c r="G234" i="86" s="1"/>
  <c r="F217" i="86"/>
  <c r="G217" i="86" s="1"/>
  <c r="E243" i="86"/>
  <c r="E214" i="86"/>
  <c r="E215" i="86"/>
  <c r="E241" i="86"/>
  <c r="I9" i="86"/>
  <c r="G111" i="84"/>
  <c r="E14" i="100"/>
  <c r="D14" i="100" s="1"/>
  <c r="G14" i="100" s="1"/>
  <c r="F15" i="100" s="1"/>
  <c r="E70" i="100"/>
  <c r="D70" i="100" s="1"/>
  <c r="G70" i="100" s="1"/>
  <c r="F71" i="100" s="1"/>
  <c r="G176" i="98"/>
  <c r="E71" i="98"/>
  <c r="D71" i="98" s="1"/>
  <c r="G71" i="98" s="1"/>
  <c r="F72" i="98" s="1"/>
  <c r="E15" i="98"/>
  <c r="D15" i="98" s="1"/>
  <c r="G15" i="98" s="1"/>
  <c r="F16" i="98" s="1"/>
  <c r="D15" i="96"/>
  <c r="G15" i="96" s="1"/>
  <c r="F16" i="96" s="1"/>
  <c r="F40" i="96"/>
  <c r="F16" i="94"/>
  <c r="H15" i="92"/>
  <c r="E15" i="92"/>
  <c r="D15" i="92" s="1"/>
  <c r="G15" i="92" s="1"/>
  <c r="H15" i="88"/>
  <c r="I15" i="88" s="1"/>
  <c r="G15" i="88"/>
  <c r="F16" i="88" s="1"/>
  <c r="E15" i="88"/>
  <c r="D15" i="88" s="1"/>
  <c r="H16" i="84"/>
  <c r="E16" i="84"/>
  <c r="D16" i="84" s="1"/>
  <c r="G16" i="84" s="1"/>
  <c r="F17" i="84" s="1"/>
  <c r="H9" i="82"/>
  <c r="E9" i="82"/>
  <c r="E9" i="80"/>
  <c r="H9" i="80"/>
  <c r="D81" i="78"/>
  <c r="E81" i="78" s="1"/>
  <c r="H11" i="78"/>
  <c r="E11" i="78"/>
  <c r="E60" i="106" l="1"/>
  <c r="D60" i="106" s="1"/>
  <c r="G60" i="106" s="1"/>
  <c r="F61" i="106" s="1"/>
  <c r="E61" i="106" s="1"/>
  <c r="B61" i="106"/>
  <c r="A62" i="106"/>
  <c r="B19" i="106"/>
  <c r="D9" i="106"/>
  <c r="G10" i="102"/>
  <c r="F11" i="102" s="1"/>
  <c r="E72" i="102"/>
  <c r="D73" i="102" s="1"/>
  <c r="H10" i="104"/>
  <c r="E10" i="104"/>
  <c r="D1050" i="100"/>
  <c r="D1048" i="100"/>
  <c r="D1046" i="100"/>
  <c r="D1044" i="100"/>
  <c r="D1042" i="100"/>
  <c r="D1040" i="100"/>
  <c r="D1038" i="100"/>
  <c r="D1036" i="100"/>
  <c r="D1034" i="100"/>
  <c r="D1032" i="100"/>
  <c r="D1030" i="100"/>
  <c r="D1028" i="100"/>
  <c r="D1026" i="100"/>
  <c r="D1024" i="100"/>
  <c r="D1049" i="100"/>
  <c r="D1047" i="100"/>
  <c r="D1045" i="100"/>
  <c r="D1043" i="100"/>
  <c r="D1041" i="100"/>
  <c r="D1039" i="100"/>
  <c r="D1037" i="100"/>
  <c r="D1035" i="100"/>
  <c r="D1033" i="100"/>
  <c r="D1031" i="100"/>
  <c r="D1029" i="100"/>
  <c r="D1027" i="100"/>
  <c r="D1025" i="100"/>
  <c r="D1023" i="100"/>
  <c r="D1080" i="100"/>
  <c r="D1078" i="100"/>
  <c r="D1076" i="100"/>
  <c r="D1074" i="100"/>
  <c r="D1072" i="100"/>
  <c r="D1070" i="100"/>
  <c r="D1068" i="100"/>
  <c r="D1066" i="100"/>
  <c r="D1064" i="100"/>
  <c r="D1062" i="100"/>
  <c r="D1060" i="100"/>
  <c r="D1058" i="100"/>
  <c r="D1056" i="100"/>
  <c r="D1054" i="100"/>
  <c r="D1052" i="100"/>
  <c r="D1081" i="100"/>
  <c r="D1079" i="100"/>
  <c r="D1077" i="100"/>
  <c r="D1075" i="100"/>
  <c r="D1073" i="100"/>
  <c r="D1071" i="100"/>
  <c r="D1069" i="100"/>
  <c r="D1067" i="100"/>
  <c r="D1065" i="100"/>
  <c r="D1063" i="100"/>
  <c r="D1061" i="100"/>
  <c r="D1059" i="100"/>
  <c r="D1057" i="100"/>
  <c r="D1055" i="100"/>
  <c r="D1053" i="100"/>
  <c r="D1051" i="100"/>
  <c r="E1039" i="100"/>
  <c r="E1036" i="100"/>
  <c r="E1023" i="100"/>
  <c r="E1048" i="100"/>
  <c r="E1035" i="100"/>
  <c r="E1032" i="100"/>
  <c r="E1041" i="100"/>
  <c r="E1038" i="100"/>
  <c r="E1025" i="100"/>
  <c r="E1047" i="100"/>
  <c r="E1044" i="100"/>
  <c r="E1031" i="100"/>
  <c r="E1028" i="100"/>
  <c r="E1050" i="100"/>
  <c r="E1037" i="100"/>
  <c r="E1034" i="100"/>
  <c r="E1043" i="100"/>
  <c r="E1040" i="100"/>
  <c r="E1027" i="100"/>
  <c r="E1024" i="100"/>
  <c r="E1046" i="100"/>
  <c r="E1042" i="100"/>
  <c r="E1030" i="100"/>
  <c r="E1026" i="100"/>
  <c r="E1045" i="100"/>
  <c r="E1033" i="100"/>
  <c r="E1049" i="100"/>
  <c r="E1029" i="100"/>
  <c r="D1022" i="100"/>
  <c r="D1020" i="100"/>
  <c r="D1018" i="100"/>
  <c r="D1016" i="100"/>
  <c r="D1014" i="100"/>
  <c r="D1012" i="100"/>
  <c r="D1010" i="100"/>
  <c r="D1008" i="100"/>
  <c r="D1006" i="100"/>
  <c r="D1004" i="100"/>
  <c r="D1002" i="100"/>
  <c r="D1000" i="100"/>
  <c r="D998" i="100"/>
  <c r="D996" i="100"/>
  <c r="D994" i="100"/>
  <c r="D992" i="100"/>
  <c r="D1021" i="100"/>
  <c r="D1019" i="100"/>
  <c r="D1017" i="100"/>
  <c r="D1015" i="100"/>
  <c r="D1013" i="100"/>
  <c r="D1011" i="100"/>
  <c r="D1009" i="100"/>
  <c r="D1007" i="100"/>
  <c r="D1005" i="100"/>
  <c r="D1003" i="100"/>
  <c r="D1001" i="100"/>
  <c r="D999" i="100"/>
  <c r="D997" i="100"/>
  <c r="D995" i="100"/>
  <c r="D993" i="100"/>
  <c r="E260" i="94"/>
  <c r="E268" i="94"/>
  <c r="E276" i="94"/>
  <c r="E284" i="94"/>
  <c r="E263" i="94"/>
  <c r="E271" i="94"/>
  <c r="E279" i="94"/>
  <c r="E269" i="94"/>
  <c r="E280" i="94"/>
  <c r="E261" i="94"/>
  <c r="E272" i="94"/>
  <c r="E282" i="94"/>
  <c r="E262" i="94"/>
  <c r="E275" i="94"/>
  <c r="E264" i="94"/>
  <c r="E277" i="94"/>
  <c r="E265" i="94"/>
  <c r="E278" i="94"/>
  <c r="E266" i="94"/>
  <c r="E281" i="94"/>
  <c r="E267" i="94"/>
  <c r="E283" i="94"/>
  <c r="E270" i="94"/>
  <c r="E285" i="94"/>
  <c r="E273" i="94"/>
  <c r="E258" i="94"/>
  <c r="E259" i="94"/>
  <c r="E274" i="94"/>
  <c r="D332" i="92"/>
  <c r="D324" i="92"/>
  <c r="D316" i="92"/>
  <c r="D308" i="92"/>
  <c r="D329" i="92"/>
  <c r="D334" i="92"/>
  <c r="D326" i="92"/>
  <c r="D318" i="92"/>
  <c r="D310" i="92"/>
  <c r="D331" i="92"/>
  <c r="D323" i="92"/>
  <c r="D315" i="92"/>
  <c r="D307" i="92"/>
  <c r="D317" i="92"/>
  <c r="D313" i="92"/>
  <c r="D335" i="92"/>
  <c r="D320" i="92"/>
  <c r="D309" i="92"/>
  <c r="D327" i="92"/>
  <c r="D312" i="92"/>
  <c r="D328" i="92"/>
  <c r="D330" i="92"/>
  <c r="D322" i="92"/>
  <c r="D319" i="92"/>
  <c r="D333" i="92"/>
  <c r="D311" i="92"/>
  <c r="D336" i="92"/>
  <c r="D325" i="92"/>
  <c r="D321" i="92"/>
  <c r="D314" i="92"/>
  <c r="I9" i="90"/>
  <c r="D9" i="90"/>
  <c r="E240" i="90" s="1"/>
  <c r="F228" i="90"/>
  <c r="G228" i="90" s="1"/>
  <c r="F242" i="90"/>
  <c r="G242" i="90" s="1"/>
  <c r="F241" i="90"/>
  <c r="G241" i="90" s="1"/>
  <c r="F231" i="90"/>
  <c r="G231" i="90" s="1"/>
  <c r="F223" i="90"/>
  <c r="G223" i="90" s="1"/>
  <c r="F221" i="90"/>
  <c r="G221" i="90" s="1"/>
  <c r="F233" i="90"/>
  <c r="G233" i="90" s="1"/>
  <c r="F240" i="90"/>
  <c r="G240" i="90" s="1"/>
  <c r="F237" i="90"/>
  <c r="G237" i="90" s="1"/>
  <c r="F234" i="90"/>
  <c r="G234" i="90" s="1"/>
  <c r="F226" i="90"/>
  <c r="G226" i="90" s="1"/>
  <c r="F235" i="90"/>
  <c r="G235" i="90" s="1"/>
  <c r="F230" i="90"/>
  <c r="G230" i="90" s="1"/>
  <c r="F227" i="90"/>
  <c r="G227" i="90" s="1"/>
  <c r="F246" i="90"/>
  <c r="G246" i="90" s="1"/>
  <c r="F224" i="90"/>
  <c r="G224" i="90" s="1"/>
  <c r="F222" i="90"/>
  <c r="G222" i="90" s="1"/>
  <c r="F220" i="90"/>
  <c r="G220" i="90" s="1"/>
  <c r="F238" i="90"/>
  <c r="G238" i="90" s="1"/>
  <c r="F219" i="90"/>
  <c r="G219" i="90" s="1"/>
  <c r="F243" i="90"/>
  <c r="G243" i="90" s="1"/>
  <c r="F247" i="90"/>
  <c r="G247" i="90" s="1"/>
  <c r="F225" i="90"/>
  <c r="G225" i="90" s="1"/>
  <c r="F229" i="90"/>
  <c r="G229" i="90" s="1"/>
  <c r="F244" i="90"/>
  <c r="G244" i="90" s="1"/>
  <c r="F236" i="90"/>
  <c r="G236" i="90" s="1"/>
  <c r="F232" i="90"/>
  <c r="G232" i="90" s="1"/>
  <c r="F217" i="90"/>
  <c r="G217" i="90" s="1"/>
  <c r="F239" i="90"/>
  <c r="G239" i="90" s="1"/>
  <c r="F218" i="90"/>
  <c r="G218" i="90" s="1"/>
  <c r="F245" i="90"/>
  <c r="G245" i="90" s="1"/>
  <c r="E331" i="88"/>
  <c r="E329" i="88"/>
  <c r="E327" i="88"/>
  <c r="E325" i="88"/>
  <c r="E323" i="88"/>
  <c r="E321" i="88"/>
  <c r="E319" i="88"/>
  <c r="E317" i="88"/>
  <c r="E315" i="88"/>
  <c r="E313" i="88"/>
  <c r="E311" i="88"/>
  <c r="E309" i="88"/>
  <c r="E307" i="88"/>
  <c r="E305" i="88"/>
  <c r="E303" i="88"/>
  <c r="E318" i="88"/>
  <c r="E324" i="88"/>
  <c r="E308" i="88"/>
  <c r="E330" i="88"/>
  <c r="E314" i="88"/>
  <c r="E320" i="88"/>
  <c r="E304" i="88"/>
  <c r="E332" i="88"/>
  <c r="E316" i="88"/>
  <c r="E326" i="88"/>
  <c r="E310" i="88"/>
  <c r="E322" i="88"/>
  <c r="E306" i="88"/>
  <c r="E328" i="88"/>
  <c r="E312" i="88"/>
  <c r="E213" i="86"/>
  <c r="E235" i="86"/>
  <c r="E233" i="86"/>
  <c r="E228" i="86"/>
  <c r="E226" i="86"/>
  <c r="E229" i="86"/>
  <c r="E227" i="86"/>
  <c r="E234" i="86"/>
  <c r="E237" i="86"/>
  <c r="E219" i="86"/>
  <c r="E216" i="86"/>
  <c r="E242" i="86"/>
  <c r="E240" i="86"/>
  <c r="E224" i="86"/>
  <c r="E218" i="86"/>
  <c r="E221" i="86"/>
  <c r="E236" i="86"/>
  <c r="E222" i="86"/>
  <c r="E232" i="86"/>
  <c r="E220" i="86"/>
  <c r="E217" i="86"/>
  <c r="E239" i="86"/>
  <c r="E238" i="86"/>
  <c r="E231" i="86"/>
  <c r="E223" i="86"/>
  <c r="E230" i="86"/>
  <c r="E225" i="86"/>
  <c r="D244" i="86"/>
  <c r="D246" i="86"/>
  <c r="D264" i="86"/>
  <c r="D268" i="86"/>
  <c r="D256" i="86"/>
  <c r="D261" i="86"/>
  <c r="D269" i="86"/>
  <c r="D265" i="86"/>
  <c r="D245" i="86"/>
  <c r="D253" i="86"/>
  <c r="D249" i="86"/>
  <c r="D248" i="86"/>
  <c r="D257" i="86"/>
  <c r="D250" i="86"/>
  <c r="D262" i="86"/>
  <c r="D258" i="86"/>
  <c r="D259" i="86"/>
  <c r="D254" i="86"/>
  <c r="D260" i="86"/>
  <c r="D266" i="86"/>
  <c r="D252" i="86"/>
  <c r="D271" i="86"/>
  <c r="D267" i="86"/>
  <c r="D263" i="86"/>
  <c r="D270" i="86"/>
  <c r="D255" i="86"/>
  <c r="D251" i="86"/>
  <c r="D247" i="86"/>
  <c r="H10" i="86"/>
  <c r="E10" i="86"/>
  <c r="G112" i="84"/>
  <c r="E15" i="100"/>
  <c r="D15" i="100" s="1"/>
  <c r="G15" i="100" s="1"/>
  <c r="F16" i="100" s="1"/>
  <c r="E71" i="100"/>
  <c r="D71" i="100" s="1"/>
  <c r="G71" i="100" s="1"/>
  <c r="F72" i="100" s="1"/>
  <c r="D144" i="98"/>
  <c r="E144" i="98" s="1"/>
  <c r="G177" i="98"/>
  <c r="E16" i="98"/>
  <c r="D16" i="98" s="1"/>
  <c r="G16" i="98" s="1"/>
  <c r="F17" i="98" s="1"/>
  <c r="E72" i="98"/>
  <c r="D72" i="98" s="1"/>
  <c r="G72" i="98" s="1"/>
  <c r="F73" i="98" s="1"/>
  <c r="E40" i="96"/>
  <c r="E16" i="96"/>
  <c r="E40" i="94"/>
  <c r="E16" i="94"/>
  <c r="F40" i="92"/>
  <c r="F16" i="92"/>
  <c r="I15" i="92"/>
  <c r="H16" i="88"/>
  <c r="E16" i="88"/>
  <c r="D16" i="88" s="1"/>
  <c r="G16" i="88" s="1"/>
  <c r="F17" i="88" s="1"/>
  <c r="H17" i="84"/>
  <c r="E17" i="84"/>
  <c r="D17" i="84" s="1"/>
  <c r="G17" i="84" s="1"/>
  <c r="F18" i="84" s="1"/>
  <c r="I16" i="84"/>
  <c r="G72" i="82"/>
  <c r="I9" i="82"/>
  <c r="D9" i="82"/>
  <c r="I9" i="80"/>
  <c r="D9" i="80"/>
  <c r="F70" i="80"/>
  <c r="G70" i="80" s="1"/>
  <c r="D82" i="78"/>
  <c r="E82" i="78" s="1"/>
  <c r="D11" i="78"/>
  <c r="G11" i="78" s="1"/>
  <c r="F12" i="78" s="1"/>
  <c r="G83" i="78"/>
  <c r="I11" i="78"/>
  <c r="D61" i="106" l="1"/>
  <c r="G61" i="106" s="1"/>
  <c r="F62" i="106" s="1"/>
  <c r="B62" i="106"/>
  <c r="A63" i="106"/>
  <c r="B20" i="106"/>
  <c r="G9" i="106"/>
  <c r="F10" i="106" s="1"/>
  <c r="I10" i="104"/>
  <c r="D10" i="104"/>
  <c r="F71" i="104"/>
  <c r="G71" i="104" s="1"/>
  <c r="E11" i="102"/>
  <c r="H11" i="102"/>
  <c r="E1071" i="100"/>
  <c r="E1068" i="100"/>
  <c r="E1055" i="100"/>
  <c r="E1052" i="100"/>
  <c r="E1080" i="100"/>
  <c r="E1067" i="100"/>
  <c r="E1064" i="100"/>
  <c r="E1051" i="100"/>
  <c r="E1073" i="100"/>
  <c r="E1070" i="100"/>
  <c r="E1057" i="100"/>
  <c r="E1054" i="100"/>
  <c r="E1079" i="100"/>
  <c r="E1076" i="100"/>
  <c r="E1063" i="100"/>
  <c r="E1060" i="100"/>
  <c r="E1069" i="100"/>
  <c r="E1066" i="100"/>
  <c r="E1053" i="100"/>
  <c r="E1075" i="100"/>
  <c r="E1072" i="100"/>
  <c r="E1059" i="100"/>
  <c r="E1056" i="100"/>
  <c r="E1078" i="100"/>
  <c r="E1074" i="100"/>
  <c r="E1062" i="100"/>
  <c r="E1058" i="100"/>
  <c r="E1061" i="100"/>
  <c r="E1077" i="100"/>
  <c r="E1065" i="100"/>
  <c r="E1081" i="100"/>
  <c r="D1110" i="100"/>
  <c r="D1108" i="100"/>
  <c r="D1106" i="100"/>
  <c r="D1104" i="100"/>
  <c r="D1102" i="100"/>
  <c r="D1100" i="100"/>
  <c r="D1098" i="100"/>
  <c r="D1096" i="100"/>
  <c r="D1094" i="100"/>
  <c r="D1092" i="100"/>
  <c r="D1090" i="100"/>
  <c r="D1088" i="100"/>
  <c r="D1086" i="100"/>
  <c r="D1084" i="100"/>
  <c r="D1082" i="100"/>
  <c r="D1111" i="100"/>
  <c r="D1109" i="100"/>
  <c r="D1107" i="100"/>
  <c r="D1105" i="100"/>
  <c r="D1103" i="100"/>
  <c r="D1101" i="100"/>
  <c r="D1099" i="100"/>
  <c r="D1097" i="100"/>
  <c r="D1095" i="100"/>
  <c r="D1093" i="100"/>
  <c r="D1091" i="100"/>
  <c r="D1089" i="100"/>
  <c r="D1087" i="100"/>
  <c r="D1085" i="100"/>
  <c r="D1083" i="100"/>
  <c r="E1103" i="100"/>
  <c r="E1100" i="100"/>
  <c r="E1087" i="100"/>
  <c r="E1084" i="100"/>
  <c r="E1099" i="100"/>
  <c r="E1096" i="100"/>
  <c r="E1083" i="100"/>
  <c r="E1105" i="100"/>
  <c r="E1102" i="100"/>
  <c r="E1089" i="100"/>
  <c r="E1086" i="100"/>
  <c r="E1111" i="100"/>
  <c r="E1108" i="100"/>
  <c r="E1095" i="100"/>
  <c r="E1092" i="100"/>
  <c r="E1101" i="100"/>
  <c r="E1098" i="100"/>
  <c r="E1085" i="100"/>
  <c r="E1082" i="100"/>
  <c r="E1107" i="100"/>
  <c r="E1104" i="100"/>
  <c r="E1091" i="100"/>
  <c r="E1088" i="100"/>
  <c r="E1110" i="100"/>
  <c r="E1106" i="100"/>
  <c r="E1094" i="100"/>
  <c r="E1090" i="100"/>
  <c r="E1109" i="100"/>
  <c r="E1097" i="100"/>
  <c r="E1093" i="100"/>
  <c r="E1142" i="100"/>
  <c r="E1141" i="100"/>
  <c r="E1135" i="100"/>
  <c r="E1132" i="100"/>
  <c r="E1119" i="100"/>
  <c r="E1116" i="100"/>
  <c r="E1131" i="100"/>
  <c r="E1128" i="100"/>
  <c r="E1115" i="100"/>
  <c r="E1112" i="100"/>
  <c r="E1137" i="100"/>
  <c r="E1134" i="100"/>
  <c r="E1121" i="100"/>
  <c r="E1118" i="100"/>
  <c r="E1140" i="100"/>
  <c r="E1127" i="100"/>
  <c r="E1124" i="100"/>
  <c r="E1133" i="100"/>
  <c r="E1130" i="100"/>
  <c r="E1117" i="100"/>
  <c r="E1114" i="100"/>
  <c r="E1139" i="100"/>
  <c r="E1136" i="100"/>
  <c r="E1123" i="100"/>
  <c r="E1120" i="100"/>
  <c r="E1129" i="100"/>
  <c r="E1126" i="100"/>
  <c r="E1122" i="100"/>
  <c r="E1138" i="100"/>
  <c r="E1125" i="100"/>
  <c r="E1113" i="100"/>
  <c r="F445" i="96"/>
  <c r="G445" i="96" s="1"/>
  <c r="F432" i="96"/>
  <c r="G432" i="96" s="1"/>
  <c r="F448" i="96"/>
  <c r="G448" i="96" s="1"/>
  <c r="F429" i="96"/>
  <c r="G429" i="96" s="1"/>
  <c r="F442" i="96"/>
  <c r="G442" i="96" s="1"/>
  <c r="F438" i="96"/>
  <c r="G438" i="96" s="1"/>
  <c r="F439" i="96"/>
  <c r="G439" i="96" s="1"/>
  <c r="F449" i="96"/>
  <c r="G449" i="96" s="1"/>
  <c r="F437" i="96"/>
  <c r="G437" i="96" s="1"/>
  <c r="F453" i="96"/>
  <c r="G453" i="96" s="1"/>
  <c r="F443" i="96"/>
  <c r="G443" i="96" s="1"/>
  <c r="F451" i="96"/>
  <c r="G451" i="96" s="1"/>
  <c r="F434" i="96"/>
  <c r="G434" i="96" s="1"/>
  <c r="F431" i="96"/>
  <c r="G431" i="96" s="1"/>
  <c r="F446" i="96"/>
  <c r="G446" i="96" s="1"/>
  <c r="F441" i="96"/>
  <c r="G441" i="96" s="1"/>
  <c r="F440" i="96"/>
  <c r="G440" i="96" s="1"/>
  <c r="F430" i="96"/>
  <c r="G430" i="96" s="1"/>
  <c r="F427" i="96"/>
  <c r="G427" i="96" s="1"/>
  <c r="F447" i="96"/>
  <c r="G447" i="96" s="1"/>
  <c r="F435" i="96"/>
  <c r="G435" i="96" s="1"/>
  <c r="F433" i="96"/>
  <c r="G433" i="96" s="1"/>
  <c r="F456" i="96"/>
  <c r="G456" i="96" s="1"/>
  <c r="F428" i="96"/>
  <c r="G428" i="96" s="1"/>
  <c r="F455" i="96"/>
  <c r="G455" i="96" s="1"/>
  <c r="F436" i="96"/>
  <c r="G436" i="96" s="1"/>
  <c r="F457" i="96"/>
  <c r="G457" i="96" s="1"/>
  <c r="F444" i="96"/>
  <c r="G444" i="96" s="1"/>
  <c r="F450" i="96"/>
  <c r="G450" i="96" s="1"/>
  <c r="F452" i="96"/>
  <c r="G452" i="96" s="1"/>
  <c r="F454" i="96"/>
  <c r="G454" i="96" s="1"/>
  <c r="F469" i="94"/>
  <c r="G469" i="94" s="1"/>
  <c r="F440" i="94"/>
  <c r="G440" i="94" s="1"/>
  <c r="F450" i="94"/>
  <c r="G450" i="94" s="1"/>
  <c r="F439" i="94"/>
  <c r="G439" i="94" s="1"/>
  <c r="F463" i="94"/>
  <c r="G463" i="94" s="1"/>
  <c r="F468" i="94"/>
  <c r="G468" i="94" s="1"/>
  <c r="F441" i="94"/>
  <c r="G441" i="94" s="1"/>
  <c r="F446" i="94"/>
  <c r="G446" i="94" s="1"/>
  <c r="F457" i="94"/>
  <c r="G457" i="94" s="1"/>
  <c r="F461" i="94"/>
  <c r="G461" i="94" s="1"/>
  <c r="F465" i="94"/>
  <c r="G465" i="94" s="1"/>
  <c r="F462" i="94"/>
  <c r="G462" i="94" s="1"/>
  <c r="F444" i="94"/>
  <c r="G444" i="94" s="1"/>
  <c r="F451" i="94"/>
  <c r="G451" i="94" s="1"/>
  <c r="F452" i="94"/>
  <c r="G452" i="94" s="1"/>
  <c r="F458" i="94"/>
  <c r="G458" i="94" s="1"/>
  <c r="F455" i="94"/>
  <c r="G455" i="94" s="1"/>
  <c r="F467" i="94"/>
  <c r="G467" i="94" s="1"/>
  <c r="F448" i="94"/>
  <c r="G448" i="94" s="1"/>
  <c r="F466" i="94"/>
  <c r="G466" i="94" s="1"/>
  <c r="F443" i="94"/>
  <c r="G443" i="94" s="1"/>
  <c r="F449" i="94"/>
  <c r="G449" i="94" s="1"/>
  <c r="F445" i="94"/>
  <c r="G445" i="94" s="1"/>
  <c r="F456" i="94"/>
  <c r="G456" i="94" s="1"/>
  <c r="F459" i="94"/>
  <c r="G459" i="94" s="1"/>
  <c r="F460" i="94"/>
  <c r="G460" i="94" s="1"/>
  <c r="F442" i="94"/>
  <c r="G442" i="94" s="1"/>
  <c r="F464" i="94"/>
  <c r="G464" i="94" s="1"/>
  <c r="F453" i="94"/>
  <c r="G453" i="94" s="1"/>
  <c r="F454" i="94"/>
  <c r="G454" i="94" s="1"/>
  <c r="F447" i="94"/>
  <c r="G447" i="94" s="1"/>
  <c r="D305" i="94"/>
  <c r="D291" i="94"/>
  <c r="D310" i="94"/>
  <c r="D316" i="94"/>
  <c r="E316" i="94" s="1"/>
  <c r="D302" i="94"/>
  <c r="D304" i="94"/>
  <c r="D308" i="94"/>
  <c r="D297" i="94"/>
  <c r="D294" i="94"/>
  <c r="D296" i="94"/>
  <c r="D314" i="94"/>
  <c r="D289" i="94"/>
  <c r="D286" i="94"/>
  <c r="D288" i="94"/>
  <c r="D306" i="94"/>
  <c r="D311" i="94"/>
  <c r="D315" i="94"/>
  <c r="D313" i="94"/>
  <c r="D298" i="94"/>
  <c r="D303" i="94"/>
  <c r="D299" i="94"/>
  <c r="D300" i="94"/>
  <c r="D287" i="94"/>
  <c r="D292" i="94"/>
  <c r="D307" i="94"/>
  <c r="D309" i="94"/>
  <c r="D290" i="94"/>
  <c r="D295" i="94"/>
  <c r="D301" i="94"/>
  <c r="D293" i="94"/>
  <c r="D312" i="94"/>
  <c r="E336" i="92"/>
  <c r="E334" i="92"/>
  <c r="E332" i="92"/>
  <c r="E330" i="92"/>
  <c r="E328" i="92"/>
  <c r="E326" i="92"/>
  <c r="E324" i="92"/>
  <c r="E322" i="92"/>
  <c r="E320" i="92"/>
  <c r="E318" i="92"/>
  <c r="E316" i="92"/>
  <c r="E314" i="92"/>
  <c r="E312" i="92"/>
  <c r="E310" i="92"/>
  <c r="E308" i="92"/>
  <c r="E329" i="92"/>
  <c r="E321" i="92"/>
  <c r="E313" i="92"/>
  <c r="E331" i="92"/>
  <c r="E323" i="92"/>
  <c r="E315" i="92"/>
  <c r="E307" i="92"/>
  <c r="E335" i="92"/>
  <c r="E309" i="92"/>
  <c r="E327" i="92"/>
  <c r="E319" i="92"/>
  <c r="E333" i="92"/>
  <c r="E311" i="92"/>
  <c r="E325" i="92"/>
  <c r="E317" i="92"/>
  <c r="E238" i="90"/>
  <c r="E221" i="90"/>
  <c r="E243" i="90"/>
  <c r="E234" i="90"/>
  <c r="E232" i="90"/>
  <c r="E226" i="90"/>
  <c r="E222" i="90"/>
  <c r="E235" i="90"/>
  <c r="E218" i="90"/>
  <c r="E247" i="90"/>
  <c r="E244" i="90"/>
  <c r="E227" i="90"/>
  <c r="E241" i="90"/>
  <c r="E233" i="90"/>
  <c r="E231" i="90"/>
  <c r="E228" i="90"/>
  <c r="E245" i="90"/>
  <c r="E225" i="90"/>
  <c r="E230" i="90"/>
  <c r="E219" i="90"/>
  <c r="E223" i="90"/>
  <c r="E220" i="90"/>
  <c r="E229" i="90"/>
  <c r="E217" i="90"/>
  <c r="E224" i="90"/>
  <c r="E239" i="90"/>
  <c r="E236" i="90"/>
  <c r="E246" i="90"/>
  <c r="E237" i="90"/>
  <c r="E242" i="90"/>
  <c r="G9" i="90"/>
  <c r="F10" i="90" s="1"/>
  <c r="D362" i="88"/>
  <c r="D360" i="88"/>
  <c r="D358" i="88"/>
  <c r="D363" i="88"/>
  <c r="D361" i="88"/>
  <c r="D359" i="88"/>
  <c r="D357" i="88"/>
  <c r="D355" i="88"/>
  <c r="D353" i="88"/>
  <c r="D351" i="88"/>
  <c r="D349" i="88"/>
  <c r="D347" i="88"/>
  <c r="D345" i="88"/>
  <c r="D343" i="88"/>
  <c r="D341" i="88"/>
  <c r="D339" i="88"/>
  <c r="D337" i="88"/>
  <c r="D335" i="88"/>
  <c r="D333" i="88"/>
  <c r="D344" i="88"/>
  <c r="D350" i="88"/>
  <c r="D334" i="88"/>
  <c r="D342" i="88"/>
  <c r="D356" i="88"/>
  <c r="D340" i="88"/>
  <c r="D346" i="88"/>
  <c r="D352" i="88"/>
  <c r="D336" i="88"/>
  <c r="D348" i="88"/>
  <c r="D354" i="88"/>
  <c r="D338" i="88"/>
  <c r="D10" i="86"/>
  <c r="G10" i="86" s="1"/>
  <c r="F11" i="86" s="1"/>
  <c r="F257" i="86"/>
  <c r="G257" i="86" s="1"/>
  <c r="F246" i="86"/>
  <c r="G246" i="86" s="1"/>
  <c r="F263" i="86"/>
  <c r="G263" i="86" s="1"/>
  <c r="F247" i="86"/>
  <c r="G247" i="86" s="1"/>
  <c r="G273" i="86"/>
  <c r="F252" i="86"/>
  <c r="G252" i="86" s="1"/>
  <c r="F262" i="86"/>
  <c r="G262" i="86" s="1"/>
  <c r="F244" i="86"/>
  <c r="G244" i="86" s="1"/>
  <c r="F253" i="86"/>
  <c r="G253" i="86" s="1"/>
  <c r="F248" i="86"/>
  <c r="G248" i="86" s="1"/>
  <c r="F270" i="86"/>
  <c r="G270" i="86" s="1"/>
  <c r="F255" i="86"/>
  <c r="G255" i="86" s="1"/>
  <c r="F271" i="86"/>
  <c r="G271" i="86" s="1"/>
  <c r="F265" i="86"/>
  <c r="G265" i="86" s="1"/>
  <c r="G243" i="86"/>
  <c r="F269" i="86"/>
  <c r="G269" i="86" s="1"/>
  <c r="F260" i="86"/>
  <c r="G260" i="86" s="1"/>
  <c r="G272" i="86"/>
  <c r="F258" i="86"/>
  <c r="G258" i="86" s="1"/>
  <c r="F266" i="86"/>
  <c r="G266" i="86" s="1"/>
  <c r="F261" i="86"/>
  <c r="G261" i="86" s="1"/>
  <c r="F267" i="86"/>
  <c r="G267" i="86" s="1"/>
  <c r="F251" i="86"/>
  <c r="G251" i="86" s="1"/>
  <c r="F249" i="86"/>
  <c r="G249" i="86" s="1"/>
  <c r="F256" i="86"/>
  <c r="G256" i="86" s="1"/>
  <c r="F259" i="86"/>
  <c r="G259" i="86" s="1"/>
  <c r="F264" i="86"/>
  <c r="G264" i="86" s="1"/>
  <c r="F250" i="86"/>
  <c r="G250" i="86" s="1"/>
  <c r="F268" i="86"/>
  <c r="G268" i="86" s="1"/>
  <c r="F254" i="86"/>
  <c r="G254" i="86" s="1"/>
  <c r="F245" i="86"/>
  <c r="G245" i="86" s="1"/>
  <c r="I10" i="86"/>
  <c r="E254" i="86"/>
  <c r="E256" i="86"/>
  <c r="E253" i="86"/>
  <c r="E251" i="86"/>
  <c r="E270" i="86"/>
  <c r="E259" i="86"/>
  <c r="E260" i="86"/>
  <c r="E267" i="86"/>
  <c r="E269" i="86"/>
  <c r="E247" i="86"/>
  <c r="E249" i="86"/>
  <c r="E255" i="86"/>
  <c r="E257" i="86"/>
  <c r="E268" i="86"/>
  <c r="E250" i="86"/>
  <c r="E245" i="86"/>
  <c r="E248" i="86"/>
  <c r="E261" i="86"/>
  <c r="E246" i="86"/>
  <c r="E258" i="86"/>
  <c r="E264" i="86"/>
  <c r="G113" i="84"/>
  <c r="E72" i="100"/>
  <c r="D72" i="100" s="1"/>
  <c r="G72" i="100" s="1"/>
  <c r="F73" i="100" s="1"/>
  <c r="E16" i="100"/>
  <c r="D16" i="100" s="1"/>
  <c r="G16" i="100" s="1"/>
  <c r="F17" i="100" s="1"/>
  <c r="E73" i="98"/>
  <c r="D73" i="98" s="1"/>
  <c r="G73" i="98" s="1"/>
  <c r="F74" i="98" s="1"/>
  <c r="E17" i="98"/>
  <c r="D17" i="98" s="1"/>
  <c r="G17" i="98" s="1"/>
  <c r="F18" i="98" s="1"/>
  <c r="D40" i="96"/>
  <c r="D16" i="96"/>
  <c r="G16" i="96" s="1"/>
  <c r="D16" i="94"/>
  <c r="G16" i="94" s="1"/>
  <c r="D40" i="94"/>
  <c r="G40" i="94" s="1"/>
  <c r="E40" i="92"/>
  <c r="D40" i="92" s="1"/>
  <c r="G40" i="92" s="1"/>
  <c r="F41" i="92" s="1"/>
  <c r="H16" i="92"/>
  <c r="E16" i="92"/>
  <c r="D16" i="92" s="1"/>
  <c r="G16" i="92" s="1"/>
  <c r="F17" i="92" s="1"/>
  <c r="H17" i="88"/>
  <c r="I17" i="88" s="1"/>
  <c r="E17" i="88"/>
  <c r="D17" i="88" s="1"/>
  <c r="G17" i="88" s="1"/>
  <c r="F18" i="88" s="1"/>
  <c r="I16" i="88"/>
  <c r="H18" i="84"/>
  <c r="I18" i="84" s="1"/>
  <c r="E18" i="84"/>
  <c r="D18" i="84" s="1"/>
  <c r="G18" i="84" s="1"/>
  <c r="F19" i="84" s="1"/>
  <c r="I17" i="84"/>
  <c r="G9" i="82"/>
  <c r="F10" i="82" s="1"/>
  <c r="E71" i="80"/>
  <c r="D72" i="80" s="1"/>
  <c r="G9" i="80"/>
  <c r="F10" i="80" s="1"/>
  <c r="D83" i="78"/>
  <c r="E83" i="78" s="1"/>
  <c r="H12" i="78"/>
  <c r="E12" i="78"/>
  <c r="E62" i="106" l="1"/>
  <c r="D62" i="106" s="1"/>
  <c r="G62" i="106" s="1"/>
  <c r="F63" i="106" s="1"/>
  <c r="E63" i="106" s="1"/>
  <c r="B63" i="106"/>
  <c r="A64" i="106"/>
  <c r="B21" i="106"/>
  <c r="E10" i="106"/>
  <c r="I11" i="102"/>
  <c r="D11" i="102"/>
  <c r="F72" i="102"/>
  <c r="G72" i="102" s="1"/>
  <c r="G10" i="104"/>
  <c r="F11" i="104" s="1"/>
  <c r="E72" i="104"/>
  <c r="D73" i="104" s="1"/>
  <c r="D1142" i="100"/>
  <c r="D1140" i="100"/>
  <c r="D1138" i="100"/>
  <c r="D1136" i="100"/>
  <c r="D1134" i="100"/>
  <c r="D1132" i="100"/>
  <c r="D1130" i="100"/>
  <c r="D1128" i="100"/>
  <c r="D1126" i="100"/>
  <c r="D1124" i="100"/>
  <c r="D1122" i="100"/>
  <c r="D1120" i="100"/>
  <c r="D1118" i="100"/>
  <c r="D1116" i="100"/>
  <c r="D1114" i="100"/>
  <c r="D1112" i="100"/>
  <c r="D1141" i="100"/>
  <c r="D1139" i="100"/>
  <c r="D1137" i="100"/>
  <c r="D1135" i="100"/>
  <c r="D1133" i="100"/>
  <c r="D1131" i="100"/>
  <c r="D1129" i="100"/>
  <c r="D1127" i="100"/>
  <c r="D1125" i="100"/>
  <c r="D1123" i="100"/>
  <c r="D1121" i="100"/>
  <c r="D1119" i="100"/>
  <c r="D1117" i="100"/>
  <c r="D1115" i="100"/>
  <c r="D1113" i="100"/>
  <c r="E294" i="94"/>
  <c r="E302" i="94"/>
  <c r="E310" i="94"/>
  <c r="E289" i="94"/>
  <c r="E297" i="94"/>
  <c r="E305" i="94"/>
  <c r="E313" i="94"/>
  <c r="E293" i="94"/>
  <c r="E295" i="94"/>
  <c r="E306" i="94"/>
  <c r="E286" i="94"/>
  <c r="E296" i="94"/>
  <c r="E287" i="94"/>
  <c r="E298" i="94"/>
  <c r="E308" i="94"/>
  <c r="E288" i="94"/>
  <c r="E304" i="94"/>
  <c r="E290" i="94"/>
  <c r="E307" i="94"/>
  <c r="E291" i="94"/>
  <c r="E309" i="94"/>
  <c r="E292" i="94"/>
  <c r="E311" i="94"/>
  <c r="E299" i="94"/>
  <c r="E312" i="94"/>
  <c r="E300" i="94"/>
  <c r="E314" i="94"/>
  <c r="E301" i="94"/>
  <c r="E315" i="94"/>
  <c r="E303" i="94"/>
  <c r="D365" i="92"/>
  <c r="D357" i="92"/>
  <c r="D349" i="92"/>
  <c r="D341" i="92"/>
  <c r="D364" i="92"/>
  <c r="D356" i="92"/>
  <c r="D348" i="92"/>
  <c r="D340" i="92"/>
  <c r="D361" i="92"/>
  <c r="D353" i="92"/>
  <c r="D345" i="92"/>
  <c r="D337" i="92"/>
  <c r="D366" i="92"/>
  <c r="D358" i="92"/>
  <c r="D350" i="92"/>
  <c r="D342" i="92"/>
  <c r="D363" i="92"/>
  <c r="D355" i="92"/>
  <c r="D347" i="92"/>
  <c r="D339" i="92"/>
  <c r="D367" i="92"/>
  <c r="D359" i="92"/>
  <c r="D351" i="92"/>
  <c r="D343" i="92"/>
  <c r="D362" i="92"/>
  <c r="D354" i="92"/>
  <c r="D346" i="92"/>
  <c r="D338" i="92"/>
  <c r="D360" i="92"/>
  <c r="D352" i="92"/>
  <c r="D344" i="92"/>
  <c r="D264" i="90"/>
  <c r="D255" i="90"/>
  <c r="D263" i="90"/>
  <c r="D262" i="90"/>
  <c r="D253" i="90"/>
  <c r="D254" i="90"/>
  <c r="D259" i="90"/>
  <c r="D260" i="90"/>
  <c r="D251" i="90"/>
  <c r="D252" i="90"/>
  <c r="D274" i="90"/>
  <c r="D249" i="90"/>
  <c r="D250" i="90"/>
  <c r="D269" i="90"/>
  <c r="D266" i="90"/>
  <c r="D258" i="90"/>
  <c r="D272" i="90"/>
  <c r="D256" i="90"/>
  <c r="D273" i="90"/>
  <c r="D248" i="90"/>
  <c r="D261" i="90"/>
  <c r="D271" i="90"/>
  <c r="D270" i="90"/>
  <c r="D267" i="90"/>
  <c r="D257" i="90"/>
  <c r="D265" i="90"/>
  <c r="D268" i="90"/>
  <c r="D275" i="90"/>
  <c r="H10" i="90"/>
  <c r="E10" i="90"/>
  <c r="E363" i="88"/>
  <c r="E361" i="88"/>
  <c r="E359" i="88"/>
  <c r="E357" i="88"/>
  <c r="E355" i="88"/>
  <c r="E353" i="88"/>
  <c r="E351" i="88"/>
  <c r="E349" i="88"/>
  <c r="E347" i="88"/>
  <c r="E345" i="88"/>
  <c r="E343" i="88"/>
  <c r="E341" i="88"/>
  <c r="E339" i="88"/>
  <c r="E337" i="88"/>
  <c r="E335" i="88"/>
  <c r="E333" i="88"/>
  <c r="E350" i="88"/>
  <c r="E334" i="88"/>
  <c r="E360" i="88"/>
  <c r="E356" i="88"/>
  <c r="E340" i="88"/>
  <c r="E358" i="88"/>
  <c r="E346" i="88"/>
  <c r="E352" i="88"/>
  <c r="E336" i="88"/>
  <c r="E348" i="88"/>
  <c r="E342" i="88"/>
  <c r="E362" i="88"/>
  <c r="E354" i="88"/>
  <c r="E338" i="88"/>
  <c r="E344" i="88"/>
  <c r="E262" i="86"/>
  <c r="E265" i="86"/>
  <c r="E244" i="86"/>
  <c r="E252" i="86"/>
  <c r="E271" i="86"/>
  <c r="D286" i="86" s="1"/>
  <c r="E263" i="86"/>
  <c r="E266" i="86"/>
  <c r="D277" i="86"/>
  <c r="D299" i="86"/>
  <c r="D274" i="86"/>
  <c r="D279" i="86"/>
  <c r="D301" i="86"/>
  <c r="D280" i="86"/>
  <c r="D297" i="86"/>
  <c r="D290" i="86"/>
  <c r="D285" i="86"/>
  <c r="D281" i="86"/>
  <c r="D292" i="86"/>
  <c r="D288" i="86"/>
  <c r="H11" i="86"/>
  <c r="E11" i="86"/>
  <c r="G114" i="84"/>
  <c r="E17" i="100"/>
  <c r="D17" i="100" s="1"/>
  <c r="G17" i="100" s="1"/>
  <c r="F18" i="100" s="1"/>
  <c r="E73" i="100"/>
  <c r="D73" i="100" s="1"/>
  <c r="G73" i="100" s="1"/>
  <c r="F74" i="100" s="1"/>
  <c r="G178" i="98"/>
  <c r="D145" i="98"/>
  <c r="E145" i="98" s="1"/>
  <c r="E18" i="98"/>
  <c r="D18" i="98" s="1"/>
  <c r="G18" i="98" s="1"/>
  <c r="F19" i="98" s="1"/>
  <c r="E74" i="98"/>
  <c r="D74" i="98" s="1"/>
  <c r="G74" i="98" s="1"/>
  <c r="F75" i="98" s="1"/>
  <c r="G40" i="96"/>
  <c r="F17" i="96"/>
  <c r="F41" i="96"/>
  <c r="F41" i="94"/>
  <c r="F17" i="94"/>
  <c r="H17" i="92"/>
  <c r="E17" i="92"/>
  <c r="D17" i="92" s="1"/>
  <c r="G17" i="92" s="1"/>
  <c r="F18" i="92" s="1"/>
  <c r="E41" i="92"/>
  <c r="D41" i="92" s="1"/>
  <c r="G41" i="92" s="1"/>
  <c r="F42" i="92" s="1"/>
  <c r="I16" i="92"/>
  <c r="H18" i="88"/>
  <c r="I18" i="88" s="1"/>
  <c r="E18" i="88"/>
  <c r="D18" i="88" s="1"/>
  <c r="G18" i="88" s="1"/>
  <c r="F19" i="88" s="1"/>
  <c r="H19" i="84"/>
  <c r="E19" i="84"/>
  <c r="D19" i="84" s="1"/>
  <c r="G19" i="84" s="1"/>
  <c r="F20" i="84" s="1"/>
  <c r="H10" i="82"/>
  <c r="E10" i="82"/>
  <c r="E10" i="80"/>
  <c r="H10" i="80"/>
  <c r="D84" i="78"/>
  <c r="D12" i="78"/>
  <c r="G12" i="78" s="1"/>
  <c r="F13" i="78" s="1"/>
  <c r="G84" i="78"/>
  <c r="I12" i="78"/>
  <c r="D63" i="106" l="1"/>
  <c r="G63" i="106" s="1"/>
  <c r="F64" i="106" s="1"/>
  <c r="B64" i="106"/>
  <c r="A65" i="106"/>
  <c r="B22" i="106"/>
  <c r="D10" i="106"/>
  <c r="H11" i="104"/>
  <c r="E11" i="104"/>
  <c r="E73" i="102"/>
  <c r="D74" i="102" s="1"/>
  <c r="G11" i="102"/>
  <c r="F12" i="102" s="1"/>
  <c r="D317" i="94"/>
  <c r="D328" i="94"/>
  <c r="D326" i="94"/>
  <c r="D320" i="94"/>
  <c r="D337" i="94"/>
  <c r="D335" i="94"/>
  <c r="D318" i="94"/>
  <c r="D340" i="94"/>
  <c r="D329" i="94"/>
  <c r="D327" i="94"/>
  <c r="D339" i="94"/>
  <c r="D332" i="94"/>
  <c r="D346" i="94"/>
  <c r="D319" i="94"/>
  <c r="D342" i="94"/>
  <c r="D334" i="94"/>
  <c r="D331" i="94"/>
  <c r="D341" i="94"/>
  <c r="D338" i="94"/>
  <c r="D321" i="94"/>
  <c r="D323" i="94"/>
  <c r="D330" i="94"/>
  <c r="D325" i="94"/>
  <c r="D322" i="94"/>
  <c r="D324" i="94"/>
  <c r="D333" i="94"/>
  <c r="D344" i="94"/>
  <c r="D336" i="94"/>
  <c r="D345" i="94"/>
  <c r="D343" i="94"/>
  <c r="E366" i="92"/>
  <c r="E364" i="92"/>
  <c r="E362" i="92"/>
  <c r="E360" i="92"/>
  <c r="E358" i="92"/>
  <c r="E356" i="92"/>
  <c r="E354" i="92"/>
  <c r="E352" i="92"/>
  <c r="E350" i="92"/>
  <c r="E348" i="92"/>
  <c r="E346" i="92"/>
  <c r="E344" i="92"/>
  <c r="E342" i="92"/>
  <c r="E340" i="92"/>
  <c r="E338" i="92"/>
  <c r="E361" i="92"/>
  <c r="E353" i="92"/>
  <c r="E345" i="92"/>
  <c r="E337" i="92"/>
  <c r="E363" i="92"/>
  <c r="E355" i="92"/>
  <c r="E347" i="92"/>
  <c r="E339" i="92"/>
  <c r="E367" i="92"/>
  <c r="E359" i="92"/>
  <c r="E351" i="92"/>
  <c r="E343" i="92"/>
  <c r="E365" i="92"/>
  <c r="E357" i="92"/>
  <c r="E349" i="92"/>
  <c r="E341" i="92"/>
  <c r="E250" i="90"/>
  <c r="E251" i="90"/>
  <c r="E260" i="90"/>
  <c r="E268" i="90"/>
  <c r="E252" i="90"/>
  <c r="E269" i="90"/>
  <c r="E272" i="90"/>
  <c r="E254" i="90"/>
  <c r="E264" i="90"/>
  <c r="E263" i="90"/>
  <c r="E257" i="90"/>
  <c r="E265" i="90"/>
  <c r="E273" i="90"/>
  <c r="E258" i="90"/>
  <c r="E274" i="90"/>
  <c r="D10" i="90"/>
  <c r="E253" i="90" s="1"/>
  <c r="F262" i="90"/>
  <c r="G262" i="90" s="1"/>
  <c r="F273" i="90"/>
  <c r="G273" i="90" s="1"/>
  <c r="F263" i="90"/>
  <c r="G263" i="90" s="1"/>
  <c r="F259" i="90"/>
  <c r="G259" i="90" s="1"/>
  <c r="F249" i="90"/>
  <c r="G249" i="90" s="1"/>
  <c r="F256" i="90"/>
  <c r="G256" i="90" s="1"/>
  <c r="F265" i="90"/>
  <c r="G265" i="90" s="1"/>
  <c r="F248" i="90"/>
  <c r="G248" i="90" s="1"/>
  <c r="F252" i="90"/>
  <c r="G252" i="90" s="1"/>
  <c r="F253" i="90"/>
  <c r="G253" i="90" s="1"/>
  <c r="F266" i="90"/>
  <c r="G266" i="90" s="1"/>
  <c r="F251" i="90"/>
  <c r="G251" i="90" s="1"/>
  <c r="F258" i="90"/>
  <c r="G258" i="90" s="1"/>
  <c r="F270" i="90"/>
  <c r="G270" i="90" s="1"/>
  <c r="F271" i="90"/>
  <c r="G271" i="90" s="1"/>
  <c r="F272" i="90"/>
  <c r="G272" i="90" s="1"/>
  <c r="F250" i="90"/>
  <c r="G250" i="90" s="1"/>
  <c r="F254" i="90"/>
  <c r="G254" i="90" s="1"/>
  <c r="F255" i="90"/>
  <c r="G255" i="90" s="1"/>
  <c r="F267" i="90"/>
  <c r="G267" i="90" s="1"/>
  <c r="F264" i="90"/>
  <c r="G264" i="90" s="1"/>
  <c r="F269" i="90"/>
  <c r="G269" i="90" s="1"/>
  <c r="F261" i="90"/>
  <c r="G261" i="90" s="1"/>
  <c r="F257" i="90"/>
  <c r="G257" i="90" s="1"/>
  <c r="F260" i="90"/>
  <c r="G260" i="90" s="1"/>
  <c r="F268" i="90"/>
  <c r="G268" i="90" s="1"/>
  <c r="F274" i="90"/>
  <c r="G274" i="90" s="1"/>
  <c r="F275" i="90"/>
  <c r="G275" i="90" s="1"/>
  <c r="I10" i="90"/>
  <c r="D392" i="88"/>
  <c r="D390" i="88"/>
  <c r="D388" i="88"/>
  <c r="D386" i="88"/>
  <c r="D384" i="88"/>
  <c r="D382" i="88"/>
  <c r="D380" i="88"/>
  <c r="D378" i="88"/>
  <c r="D376" i="88"/>
  <c r="D374" i="88"/>
  <c r="D372" i="88"/>
  <c r="D370" i="88"/>
  <c r="D368" i="88"/>
  <c r="D366" i="88"/>
  <c r="D364" i="88"/>
  <c r="D393" i="88"/>
  <c r="D391" i="88"/>
  <c r="D389" i="88"/>
  <c r="D387" i="88"/>
  <c r="D385" i="88"/>
  <c r="D383" i="88"/>
  <c r="D381" i="88"/>
  <c r="D379" i="88"/>
  <c r="D377" i="88"/>
  <c r="D375" i="88"/>
  <c r="D373" i="88"/>
  <c r="D371" i="88"/>
  <c r="D369" i="88"/>
  <c r="D367" i="88"/>
  <c r="D365" i="88"/>
  <c r="D283" i="86"/>
  <c r="D287" i="86"/>
  <c r="D296" i="86"/>
  <c r="D300" i="86"/>
  <c r="D289" i="86"/>
  <c r="I11" i="86"/>
  <c r="D273" i="86"/>
  <c r="D272" i="86"/>
  <c r="E293" i="86" s="1"/>
  <c r="D282" i="86"/>
  <c r="D278" i="86"/>
  <c r="D294" i="86"/>
  <c r="D276" i="86"/>
  <c r="D284" i="86"/>
  <c r="D302" i="86"/>
  <c r="D295" i="86"/>
  <c r="D298" i="86"/>
  <c r="D293" i="86"/>
  <c r="D291" i="86"/>
  <c r="D275" i="86"/>
  <c r="D11" i="86"/>
  <c r="G11" i="86" s="1"/>
  <c r="F12" i="86" s="1"/>
  <c r="F300" i="86"/>
  <c r="G300" i="86" s="1"/>
  <c r="F279" i="86"/>
  <c r="G279" i="86" s="1"/>
  <c r="F280" i="86"/>
  <c r="G280" i="86" s="1"/>
  <c r="F284" i="86"/>
  <c r="G284" i="86" s="1"/>
  <c r="F296" i="86"/>
  <c r="G296" i="86" s="1"/>
  <c r="F287" i="86"/>
  <c r="G287" i="86" s="1"/>
  <c r="F277" i="86"/>
  <c r="G277" i="86" s="1"/>
  <c r="F299" i="86"/>
  <c r="G299" i="86" s="1"/>
  <c r="F285" i="86"/>
  <c r="G285" i="86" s="1"/>
  <c r="F301" i="86"/>
  <c r="G301" i="86" s="1"/>
  <c r="F290" i="86"/>
  <c r="G290" i="86" s="1"/>
  <c r="F283" i="86"/>
  <c r="G283" i="86" s="1"/>
  <c r="F293" i="86"/>
  <c r="G293" i="86" s="1"/>
  <c r="F291" i="86"/>
  <c r="G291" i="86" s="1"/>
  <c r="F286" i="86"/>
  <c r="G286" i="86" s="1"/>
  <c r="F274" i="86"/>
  <c r="G274" i="86" s="1"/>
  <c r="F278" i="86"/>
  <c r="G278" i="86" s="1"/>
  <c r="F297" i="86"/>
  <c r="G297" i="86" s="1"/>
  <c r="F292" i="86"/>
  <c r="G292" i="86" s="1"/>
  <c r="F281" i="86"/>
  <c r="G281" i="86" s="1"/>
  <c r="F294" i="86"/>
  <c r="G294" i="86" s="1"/>
  <c r="F276" i="86"/>
  <c r="G276" i="86" s="1"/>
  <c r="F282" i="86"/>
  <c r="G282" i="86" s="1"/>
  <c r="F288" i="86"/>
  <c r="G288" i="86" s="1"/>
  <c r="F289" i="86"/>
  <c r="G289" i="86" s="1"/>
  <c r="F275" i="86"/>
  <c r="G275" i="86" s="1"/>
  <c r="F298" i="86"/>
  <c r="G298" i="86" s="1"/>
  <c r="F295" i="86"/>
  <c r="G295" i="86" s="1"/>
  <c r="G115" i="84"/>
  <c r="E74" i="100"/>
  <c r="D74" i="100" s="1"/>
  <c r="G74" i="100" s="1"/>
  <c r="F75" i="100" s="1"/>
  <c r="E18" i="100"/>
  <c r="D18" i="100" s="1"/>
  <c r="G18" i="100" s="1"/>
  <c r="F19" i="100" s="1"/>
  <c r="E19" i="98"/>
  <c r="D19" i="98" s="1"/>
  <c r="G19" i="98" s="1"/>
  <c r="F20" i="98" s="1"/>
  <c r="E75" i="98"/>
  <c r="D75" i="98" s="1"/>
  <c r="G75" i="98" s="1"/>
  <c r="F76" i="98" s="1"/>
  <c r="E41" i="96"/>
  <c r="E17" i="96"/>
  <c r="E17" i="94"/>
  <c r="D17" i="94" s="1"/>
  <c r="G17" i="94" s="1"/>
  <c r="F18" i="94" s="1"/>
  <c r="E41" i="94"/>
  <c r="E42" i="92"/>
  <c r="D42" i="92" s="1"/>
  <c r="G42" i="92" s="1"/>
  <c r="F43" i="92" s="1"/>
  <c r="H18" i="92"/>
  <c r="E18" i="92"/>
  <c r="D18" i="92" s="1"/>
  <c r="G18" i="92" s="1"/>
  <c r="F19" i="92" s="1"/>
  <c r="I17" i="92"/>
  <c r="H19" i="88"/>
  <c r="I19" i="88" s="1"/>
  <c r="E19" i="88"/>
  <c r="D19" i="88" s="1"/>
  <c r="G19" i="88" s="1"/>
  <c r="H20" i="84"/>
  <c r="E20" i="84"/>
  <c r="D20" i="84" s="1"/>
  <c r="G20" i="84" s="1"/>
  <c r="F21" i="84" s="1"/>
  <c r="I19" i="84"/>
  <c r="G73" i="82"/>
  <c r="I10" i="82"/>
  <c r="D10" i="82"/>
  <c r="I10" i="80"/>
  <c r="D10" i="80"/>
  <c r="F71" i="80"/>
  <c r="G71" i="80" s="1"/>
  <c r="E13" i="78"/>
  <c r="H13" i="78"/>
  <c r="E64" i="106" l="1"/>
  <c r="D64" i="106"/>
  <c r="G64" i="106" s="1"/>
  <c r="F65" i="106" s="1"/>
  <c r="A66" i="106"/>
  <c r="B65" i="106"/>
  <c r="B23" i="106"/>
  <c r="G10" i="106"/>
  <c r="F11" i="106" s="1"/>
  <c r="E12" i="102"/>
  <c r="H12" i="102"/>
  <c r="I12" i="102" s="1"/>
  <c r="D11" i="104"/>
  <c r="F72" i="104"/>
  <c r="G72" i="104" s="1"/>
  <c r="I11" i="104"/>
  <c r="F485" i="96"/>
  <c r="G485" i="96" s="1"/>
  <c r="F471" i="96"/>
  <c r="G471" i="96" s="1"/>
  <c r="F484" i="96"/>
  <c r="G484" i="96" s="1"/>
  <c r="F475" i="96"/>
  <c r="G475" i="96" s="1"/>
  <c r="F473" i="96"/>
  <c r="G473" i="96" s="1"/>
  <c r="F459" i="96"/>
  <c r="G459" i="96" s="1"/>
  <c r="F461" i="96"/>
  <c r="G461" i="96" s="1"/>
  <c r="F474" i="96"/>
  <c r="G474" i="96" s="1"/>
  <c r="F466" i="96"/>
  <c r="G466" i="96" s="1"/>
  <c r="F468" i="96"/>
  <c r="G468" i="96" s="1"/>
  <c r="F481" i="96"/>
  <c r="G481" i="96" s="1"/>
  <c r="F482" i="96"/>
  <c r="G482" i="96" s="1"/>
  <c r="F467" i="96"/>
  <c r="G467" i="96" s="1"/>
  <c r="F483" i="96"/>
  <c r="G483" i="96" s="1"/>
  <c r="F480" i="96"/>
  <c r="G480" i="96" s="1"/>
  <c r="F463" i="96"/>
  <c r="G463" i="96" s="1"/>
  <c r="F472" i="96"/>
  <c r="G472" i="96" s="1"/>
  <c r="F470" i="96"/>
  <c r="G470" i="96" s="1"/>
  <c r="F477" i="96"/>
  <c r="G477" i="96" s="1"/>
  <c r="F464" i="96"/>
  <c r="G464" i="96" s="1"/>
  <c r="F479" i="96"/>
  <c r="G479" i="96" s="1"/>
  <c r="F486" i="96"/>
  <c r="G486" i="96" s="1"/>
  <c r="F462" i="96"/>
  <c r="G462" i="96" s="1"/>
  <c r="F465" i="96"/>
  <c r="G465" i="96" s="1"/>
  <c r="F460" i="96"/>
  <c r="G460" i="96" s="1"/>
  <c r="F458" i="96"/>
  <c r="G458" i="96" s="1"/>
  <c r="F469" i="96"/>
  <c r="G469" i="96" s="1"/>
  <c r="F476" i="96"/>
  <c r="G476" i="96" s="1"/>
  <c r="F487" i="96"/>
  <c r="G487" i="96" s="1"/>
  <c r="F478" i="96"/>
  <c r="G478" i="96" s="1"/>
  <c r="D41" i="94"/>
  <c r="G41" i="94" s="1"/>
  <c r="F42" i="94" s="1"/>
  <c r="F529" i="94"/>
  <c r="G529" i="94" s="1"/>
  <c r="F509" i="94"/>
  <c r="G509" i="94" s="1"/>
  <c r="F527" i="94"/>
  <c r="G527" i="94" s="1"/>
  <c r="F507" i="94"/>
  <c r="G507" i="94" s="1"/>
  <c r="F528" i="94"/>
  <c r="G528" i="94" s="1"/>
  <c r="F520" i="94"/>
  <c r="G520" i="94" s="1"/>
  <c r="F514" i="94"/>
  <c r="G514" i="94" s="1"/>
  <c r="F512" i="94"/>
  <c r="G512" i="94" s="1"/>
  <c r="F495" i="94"/>
  <c r="G495" i="94" s="1"/>
  <c r="F474" i="94"/>
  <c r="G474" i="94" s="1"/>
  <c r="F493" i="94"/>
  <c r="G493" i="94" s="1"/>
  <c r="F491" i="94"/>
  <c r="G491" i="94" s="1"/>
  <c r="F484" i="94"/>
  <c r="G484" i="94" s="1"/>
  <c r="F476" i="94"/>
  <c r="G476" i="94" s="1"/>
  <c r="F489" i="94"/>
  <c r="G489" i="94" s="1"/>
  <c r="F487" i="94"/>
  <c r="G487" i="94" s="1"/>
  <c r="F494" i="94"/>
  <c r="G494" i="94" s="1"/>
  <c r="F486" i="94"/>
  <c r="G486" i="94" s="1"/>
  <c r="F485" i="94"/>
  <c r="G485" i="94" s="1"/>
  <c r="F483" i="94"/>
  <c r="G483" i="94" s="1"/>
  <c r="F478" i="94"/>
  <c r="G478" i="94" s="1"/>
  <c r="F470" i="94"/>
  <c r="G470" i="94" s="1"/>
  <c r="F481" i="94"/>
  <c r="G481" i="94" s="1"/>
  <c r="F479" i="94"/>
  <c r="G479" i="94" s="1"/>
  <c r="F488" i="94"/>
  <c r="G488" i="94" s="1"/>
  <c r="F480" i="94"/>
  <c r="G480" i="94" s="1"/>
  <c r="F477" i="94"/>
  <c r="G477" i="94" s="1"/>
  <c r="F475" i="94"/>
  <c r="G475" i="94" s="1"/>
  <c r="F496" i="94"/>
  <c r="G496" i="94" s="1"/>
  <c r="F472" i="94"/>
  <c r="G472" i="94" s="1"/>
  <c r="F473" i="94"/>
  <c r="G473" i="94" s="1"/>
  <c r="F471" i="94"/>
  <c r="G471" i="94" s="1"/>
  <c r="F498" i="94"/>
  <c r="G498" i="94" s="1"/>
  <c r="F499" i="94"/>
  <c r="G499" i="94" s="1"/>
  <c r="F490" i="94"/>
  <c r="G490" i="94" s="1"/>
  <c r="F482" i="94"/>
  <c r="G482" i="94" s="1"/>
  <c r="F497" i="94"/>
  <c r="G497" i="94" s="1"/>
  <c r="F492" i="94"/>
  <c r="G492" i="94" s="1"/>
  <c r="E324" i="94"/>
  <c r="E332" i="94"/>
  <c r="E340" i="94"/>
  <c r="E319" i="94"/>
  <c r="E327" i="94"/>
  <c r="E335" i="94"/>
  <c r="E343" i="94"/>
  <c r="E323" i="94"/>
  <c r="E334" i="94"/>
  <c r="E345" i="94"/>
  <c r="E325" i="94"/>
  <c r="E336" i="94"/>
  <c r="E346" i="94"/>
  <c r="E326" i="94"/>
  <c r="E337" i="94"/>
  <c r="E317" i="94"/>
  <c r="E328" i="94"/>
  <c r="E338" i="94"/>
  <c r="E329" i="94"/>
  <c r="E330" i="94"/>
  <c r="E331" i="94"/>
  <c r="E333" i="94"/>
  <c r="E318" i="94"/>
  <c r="E339" i="94"/>
  <c r="E320" i="94"/>
  <c r="E341" i="94"/>
  <c r="E321" i="94"/>
  <c r="E342" i="94"/>
  <c r="E322" i="94"/>
  <c r="E344" i="94"/>
  <c r="D395" i="92"/>
  <c r="D394" i="92"/>
  <c r="D392" i="92"/>
  <c r="D390" i="92"/>
  <c r="D388" i="92"/>
  <c r="D386" i="92"/>
  <c r="D384" i="92"/>
  <c r="D382" i="92"/>
  <c r="D380" i="92"/>
  <c r="D378" i="92"/>
  <c r="D376" i="92"/>
  <c r="D374" i="92"/>
  <c r="D372" i="92"/>
  <c r="D370" i="92"/>
  <c r="D396" i="92"/>
  <c r="D385" i="92"/>
  <c r="D377" i="92"/>
  <c r="D389" i="92"/>
  <c r="D373" i="92"/>
  <c r="D383" i="92"/>
  <c r="D379" i="92"/>
  <c r="D397" i="92"/>
  <c r="D393" i="92"/>
  <c r="D369" i="92"/>
  <c r="D387" i="92"/>
  <c r="D375" i="92"/>
  <c r="D381" i="92"/>
  <c r="D391" i="92"/>
  <c r="D371" i="92"/>
  <c r="D368" i="92"/>
  <c r="E262" i="90"/>
  <c r="E267" i="90"/>
  <c r="E271" i="90"/>
  <c r="E256" i="90"/>
  <c r="E275" i="90"/>
  <c r="E266" i="90"/>
  <c r="E255" i="90"/>
  <c r="E261" i="90"/>
  <c r="E259" i="90"/>
  <c r="E249" i="90"/>
  <c r="E270" i="90"/>
  <c r="E248" i="90"/>
  <c r="G10" i="90"/>
  <c r="F11" i="90" s="1"/>
  <c r="E393" i="88"/>
  <c r="E391" i="88"/>
  <c r="E389" i="88"/>
  <c r="E387" i="88"/>
  <c r="E385" i="88"/>
  <c r="E383" i="88"/>
  <c r="E381" i="88"/>
  <c r="E379" i="88"/>
  <c r="E377" i="88"/>
  <c r="E375" i="88"/>
  <c r="E373" i="88"/>
  <c r="E371" i="88"/>
  <c r="E369" i="88"/>
  <c r="E367" i="88"/>
  <c r="E365" i="88"/>
  <c r="E392" i="88"/>
  <c r="E388" i="88"/>
  <c r="E384" i="88"/>
  <c r="E380" i="88"/>
  <c r="E376" i="88"/>
  <c r="E372" i="88"/>
  <c r="E368" i="88"/>
  <c r="E364" i="88"/>
  <c r="E382" i="88"/>
  <c r="E378" i="88"/>
  <c r="E390" i="88"/>
  <c r="E374" i="88"/>
  <c r="E366" i="88"/>
  <c r="E386" i="88"/>
  <c r="E370" i="88"/>
  <c r="E285" i="86"/>
  <c r="E302" i="86"/>
  <c r="E291" i="86"/>
  <c r="E292" i="86"/>
  <c r="E290" i="86"/>
  <c r="E282" i="86"/>
  <c r="E278" i="86"/>
  <c r="E276" i="86"/>
  <c r="E279" i="86"/>
  <c r="E297" i="86"/>
  <c r="E287" i="86"/>
  <c r="E277" i="86"/>
  <c r="E283" i="86"/>
  <c r="E274" i="86"/>
  <c r="E300" i="86"/>
  <c r="E12" i="86"/>
  <c r="H12" i="86"/>
  <c r="E284" i="86"/>
  <c r="E296" i="86"/>
  <c r="E295" i="86"/>
  <c r="E288" i="86"/>
  <c r="E272" i="86"/>
  <c r="E301" i="86"/>
  <c r="E275" i="86"/>
  <c r="E294" i="86"/>
  <c r="E280" i="86"/>
  <c r="E299" i="86"/>
  <c r="E273" i="86"/>
  <c r="D329" i="86"/>
  <c r="D328" i="86"/>
  <c r="D304" i="86"/>
  <c r="D317" i="86"/>
  <c r="D313" i="86"/>
  <c r="D325" i="86"/>
  <c r="D321" i="86"/>
  <c r="D305" i="86"/>
  <c r="D314" i="86"/>
  <c r="D331" i="86"/>
  <c r="D327" i="86"/>
  <c r="D308" i="86"/>
  <c r="D332" i="86"/>
  <c r="D330" i="86"/>
  <c r="D315" i="86"/>
  <c r="D311" i="86"/>
  <c r="D323" i="86"/>
  <c r="D319" i="86"/>
  <c r="D322" i="86"/>
  <c r="D306" i="86"/>
  <c r="D326" i="86"/>
  <c r="D318" i="86"/>
  <c r="D307" i="86"/>
  <c r="D303" i="86"/>
  <c r="D309" i="86"/>
  <c r="D324" i="86"/>
  <c r="D320" i="86"/>
  <c r="D312" i="86"/>
  <c r="D310" i="86"/>
  <c r="D316" i="86"/>
  <c r="E286" i="86"/>
  <c r="E289" i="86"/>
  <c r="E281" i="86"/>
  <c r="E298" i="86"/>
  <c r="G116" i="84"/>
  <c r="E19" i="100"/>
  <c r="D19" i="100" s="1"/>
  <c r="G19" i="100" s="1"/>
  <c r="F20" i="100" s="1"/>
  <c r="E75" i="100"/>
  <c r="D75" i="100" s="1"/>
  <c r="G75" i="100" s="1"/>
  <c r="F76" i="100" s="1"/>
  <c r="G179" i="98"/>
  <c r="D146" i="98"/>
  <c r="E146" i="98" s="1"/>
  <c r="E76" i="98"/>
  <c r="D76" i="98" s="1"/>
  <c r="G76" i="98" s="1"/>
  <c r="F77" i="98" s="1"/>
  <c r="E20" i="98"/>
  <c r="D20" i="98" s="1"/>
  <c r="G20" i="98" s="1"/>
  <c r="F21" i="98" s="1"/>
  <c r="D17" i="96"/>
  <c r="G17" i="96" s="1"/>
  <c r="F18" i="96" s="1"/>
  <c r="E18" i="96" s="1"/>
  <c r="D41" i="96"/>
  <c r="E42" i="94"/>
  <c r="F525" i="94" s="1"/>
  <c r="G525" i="94" s="1"/>
  <c r="E18" i="94"/>
  <c r="D18" i="94" s="1"/>
  <c r="G18" i="94" s="1"/>
  <c r="F19" i="94" s="1"/>
  <c r="E43" i="92"/>
  <c r="D43" i="92" s="1"/>
  <c r="G43" i="92" s="1"/>
  <c r="F44" i="92" s="1"/>
  <c r="H19" i="92"/>
  <c r="E19" i="92"/>
  <c r="D19" i="92" s="1"/>
  <c r="G19" i="92" s="1"/>
  <c r="F20" i="92" s="1"/>
  <c r="I18" i="92"/>
  <c r="F40" i="88"/>
  <c r="F20" i="88"/>
  <c r="H21" i="84"/>
  <c r="E21" i="84"/>
  <c r="D21" i="84" s="1"/>
  <c r="G21" i="84" s="1"/>
  <c r="I20" i="84"/>
  <c r="G10" i="82"/>
  <c r="F11" i="82" s="1"/>
  <c r="G10" i="80"/>
  <c r="F11" i="80" s="1"/>
  <c r="E72" i="80"/>
  <c r="D73" i="80" s="1"/>
  <c r="D86" i="78"/>
  <c r="E86" i="78" s="1"/>
  <c r="D13" i="78"/>
  <c r="G13" i="78" s="1"/>
  <c r="F14" i="78" s="1"/>
  <c r="G85" i="78"/>
  <c r="I13" i="78"/>
  <c r="E65" i="106" l="1"/>
  <c r="D65" i="106"/>
  <c r="G65" i="106" s="1"/>
  <c r="F66" i="106" s="1"/>
  <c r="A67" i="106"/>
  <c r="B66" i="106"/>
  <c r="B24" i="106"/>
  <c r="E11" i="106"/>
  <c r="E73" i="104"/>
  <c r="D74" i="104" s="1"/>
  <c r="G11" i="104"/>
  <c r="F12" i="104" s="1"/>
  <c r="D12" i="102"/>
  <c r="F73" i="102"/>
  <c r="G73" i="102" s="1"/>
  <c r="F530" i="94"/>
  <c r="G530" i="94" s="1"/>
  <c r="F504" i="94"/>
  <c r="G504" i="94" s="1"/>
  <c r="F503" i="94"/>
  <c r="G503" i="94" s="1"/>
  <c r="F505" i="94"/>
  <c r="G505" i="94" s="1"/>
  <c r="F502" i="94"/>
  <c r="G502" i="94" s="1"/>
  <c r="F510" i="94"/>
  <c r="G510" i="94" s="1"/>
  <c r="F511" i="94"/>
  <c r="G511" i="94" s="1"/>
  <c r="F513" i="94"/>
  <c r="G513" i="94" s="1"/>
  <c r="F518" i="94"/>
  <c r="G518" i="94" s="1"/>
  <c r="F500" i="94"/>
  <c r="G500" i="94" s="1"/>
  <c r="F515" i="94"/>
  <c r="G515" i="94" s="1"/>
  <c r="F517" i="94"/>
  <c r="G517" i="94" s="1"/>
  <c r="F524" i="94"/>
  <c r="G524" i="94" s="1"/>
  <c r="F516" i="94"/>
  <c r="G516" i="94" s="1"/>
  <c r="F519" i="94"/>
  <c r="G519" i="94" s="1"/>
  <c r="F521" i="94"/>
  <c r="G521" i="94" s="1"/>
  <c r="F508" i="94"/>
  <c r="G508" i="94" s="1"/>
  <c r="F522" i="94"/>
  <c r="G522" i="94" s="1"/>
  <c r="F523" i="94"/>
  <c r="G523" i="94" s="1"/>
  <c r="D366" i="94"/>
  <c r="D356" i="94"/>
  <c r="D372" i="94"/>
  <c r="D348" i="94"/>
  <c r="D374" i="94"/>
  <c r="D360" i="94"/>
  <c r="D376" i="94"/>
  <c r="D367" i="94"/>
  <c r="D351" i="94"/>
  <c r="D355" i="94"/>
  <c r="D362" i="94"/>
  <c r="D347" i="94"/>
  <c r="D358" i="94"/>
  <c r="D377" i="94"/>
  <c r="D364" i="94"/>
  <c r="D369" i="94"/>
  <c r="D365" i="94"/>
  <c r="D349" i="94"/>
  <c r="D350" i="94"/>
  <c r="D368" i="94"/>
  <c r="D361" i="94"/>
  <c r="D353" i="94"/>
  <c r="D371" i="94"/>
  <c r="D352" i="94"/>
  <c r="D373" i="94"/>
  <c r="D359" i="94"/>
  <c r="D363" i="94"/>
  <c r="D370" i="94"/>
  <c r="D357" i="94"/>
  <c r="D375" i="94"/>
  <c r="D354" i="94"/>
  <c r="D42" i="94"/>
  <c r="G42" i="94" s="1"/>
  <c r="F43" i="94" s="1"/>
  <c r="F526" i="94"/>
  <c r="G526" i="94" s="1"/>
  <c r="F506" i="94"/>
  <c r="G506" i="94" s="1"/>
  <c r="F501" i="94"/>
  <c r="G501" i="94" s="1"/>
  <c r="E396" i="92"/>
  <c r="E394" i="92"/>
  <c r="E393" i="92"/>
  <c r="E391" i="92"/>
  <c r="E389" i="92"/>
  <c r="E387" i="92"/>
  <c r="E385" i="92"/>
  <c r="E383" i="92"/>
  <c r="E381" i="92"/>
  <c r="E397" i="92"/>
  <c r="E392" i="92"/>
  <c r="E390" i="92"/>
  <c r="E388" i="92"/>
  <c r="E386" i="92"/>
  <c r="E384" i="92"/>
  <c r="E382" i="92"/>
  <c r="E380" i="92"/>
  <c r="E378" i="92"/>
  <c r="E376" i="92"/>
  <c r="E374" i="92"/>
  <c r="E372" i="92"/>
  <c r="E370" i="92"/>
  <c r="E368" i="92"/>
  <c r="E395" i="92"/>
  <c r="E373" i="92"/>
  <c r="E379" i="92"/>
  <c r="E369" i="92"/>
  <c r="E375" i="92"/>
  <c r="E371" i="92"/>
  <c r="E377" i="92"/>
  <c r="D304" i="90"/>
  <c r="D288" i="90"/>
  <c r="D283" i="90"/>
  <c r="D295" i="90"/>
  <c r="D300" i="90"/>
  <c r="D284" i="90"/>
  <c r="D297" i="90"/>
  <c r="D276" i="90"/>
  <c r="D302" i="90"/>
  <c r="D286" i="90"/>
  <c r="D301" i="90"/>
  <c r="D279" i="90"/>
  <c r="D285" i="90"/>
  <c r="D278" i="90"/>
  <c r="D277" i="90"/>
  <c r="D306" i="90"/>
  <c r="D298" i="90"/>
  <c r="D282" i="90"/>
  <c r="D303" i="90"/>
  <c r="D293" i="90"/>
  <c r="D296" i="90"/>
  <c r="D280" i="90"/>
  <c r="D287" i="90"/>
  <c r="D281" i="90"/>
  <c r="D294" i="90"/>
  <c r="D305" i="90"/>
  <c r="D292" i="90"/>
  <c r="D289" i="90"/>
  <c r="D290" i="90"/>
  <c r="D299" i="90"/>
  <c r="D291" i="90"/>
  <c r="E11" i="90"/>
  <c r="H11" i="90"/>
  <c r="D423" i="88"/>
  <c r="D421" i="88"/>
  <c r="D419" i="88"/>
  <c r="D417" i="88"/>
  <c r="D415" i="88"/>
  <c r="D413" i="88"/>
  <c r="D411" i="88"/>
  <c r="D409" i="88"/>
  <c r="D407" i="88"/>
  <c r="D422" i="88"/>
  <c r="D420" i="88"/>
  <c r="D418" i="88"/>
  <c r="D416" i="88"/>
  <c r="D414" i="88"/>
  <c r="D412" i="88"/>
  <c r="D410" i="88"/>
  <c r="D408" i="88"/>
  <c r="D406" i="88"/>
  <c r="D404" i="88"/>
  <c r="D402" i="88"/>
  <c r="D400" i="88"/>
  <c r="D398" i="88"/>
  <c r="D396" i="88"/>
  <c r="D394" i="88"/>
  <c r="D424" i="88"/>
  <c r="D405" i="88"/>
  <c r="D403" i="88"/>
  <c r="D401" i="88"/>
  <c r="D399" i="88"/>
  <c r="D397" i="88"/>
  <c r="D395" i="88"/>
  <c r="I12" i="86"/>
  <c r="D12" i="86"/>
  <c r="G12" i="86" s="1"/>
  <c r="F13" i="86" s="1"/>
  <c r="F307" i="86"/>
  <c r="G307" i="86" s="1"/>
  <c r="F323" i="86"/>
  <c r="G323" i="86" s="1"/>
  <c r="F314" i="86"/>
  <c r="G314" i="86" s="1"/>
  <c r="F313" i="86"/>
  <c r="G313" i="86" s="1"/>
  <c r="F322" i="86"/>
  <c r="G322" i="86" s="1"/>
  <c r="F327" i="86"/>
  <c r="G327" i="86" s="1"/>
  <c r="F321" i="86"/>
  <c r="G321" i="86" s="1"/>
  <c r="F312" i="86"/>
  <c r="G312" i="86" s="1"/>
  <c r="F311" i="86"/>
  <c r="G311" i="86" s="1"/>
  <c r="F310" i="86"/>
  <c r="G310" i="86" s="1"/>
  <c r="F326" i="86"/>
  <c r="G326" i="86" s="1"/>
  <c r="G302" i="86"/>
  <c r="F304" i="86"/>
  <c r="G304" i="86" s="1"/>
  <c r="F317" i="86"/>
  <c r="G317" i="86" s="1"/>
  <c r="F306" i="86"/>
  <c r="G306" i="86" s="1"/>
  <c r="F318" i="86"/>
  <c r="G318" i="86" s="1"/>
  <c r="F324" i="86"/>
  <c r="G324" i="86" s="1"/>
  <c r="F319" i="86"/>
  <c r="G319" i="86" s="1"/>
  <c r="F309" i="86"/>
  <c r="G309" i="86" s="1"/>
  <c r="F331" i="86"/>
  <c r="G331" i="86" s="1"/>
  <c r="F328" i="86"/>
  <c r="G328" i="86" s="1"/>
  <c r="F308" i="86"/>
  <c r="G308" i="86" s="1"/>
  <c r="F305" i="86"/>
  <c r="G305" i="86" s="1"/>
  <c r="F303" i="86"/>
  <c r="G303" i="86" s="1"/>
  <c r="F332" i="86"/>
  <c r="G332" i="86" s="1"/>
  <c r="F315" i="86"/>
  <c r="G315" i="86" s="1"/>
  <c r="F320" i="86"/>
  <c r="G320" i="86" s="1"/>
  <c r="F325" i="86"/>
  <c r="G325" i="86" s="1"/>
  <c r="F316" i="86"/>
  <c r="G316" i="86" s="1"/>
  <c r="F330" i="86"/>
  <c r="G330" i="86" s="1"/>
  <c r="F329" i="86"/>
  <c r="G329" i="86" s="1"/>
  <c r="G117" i="84"/>
  <c r="E20" i="100"/>
  <c r="D20" i="100" s="1"/>
  <c r="G20" i="100" s="1"/>
  <c r="F21" i="100" s="1"/>
  <c r="E76" i="100"/>
  <c r="D76" i="100" s="1"/>
  <c r="G76" i="100" s="1"/>
  <c r="F77" i="100" s="1"/>
  <c r="D147" i="98"/>
  <c r="E147" i="98" s="1"/>
  <c r="E21" i="98"/>
  <c r="D21" i="98" s="1"/>
  <c r="G21" i="98" s="1"/>
  <c r="F22" i="98" s="1"/>
  <c r="E77" i="98"/>
  <c r="D77" i="98" s="1"/>
  <c r="G77" i="98" s="1"/>
  <c r="F78" i="98" s="1"/>
  <c r="G41" i="96"/>
  <c r="F42" i="96" s="1"/>
  <c r="E42" i="96" s="1"/>
  <c r="D18" i="96"/>
  <c r="G18" i="96" s="1"/>
  <c r="F19" i="96" s="1"/>
  <c r="D42" i="96"/>
  <c r="G42" i="96" s="1"/>
  <c r="F43" i="96" s="1"/>
  <c r="E43" i="96" s="1"/>
  <c r="E19" i="96"/>
  <c r="E19" i="94"/>
  <c r="D19" i="94" s="1"/>
  <c r="G19" i="94" s="1"/>
  <c r="F20" i="94" s="1"/>
  <c r="E43" i="94"/>
  <c r="E44" i="92"/>
  <c r="D44" i="92" s="1"/>
  <c r="G44" i="92" s="1"/>
  <c r="F45" i="92" s="1"/>
  <c r="H20" i="92"/>
  <c r="E20" i="92"/>
  <c r="D20" i="92" s="1"/>
  <c r="G20" i="92" s="1"/>
  <c r="F21" i="92" s="1"/>
  <c r="I19" i="92"/>
  <c r="E40" i="88"/>
  <c r="D40" i="88" s="1"/>
  <c r="G40" i="88" s="1"/>
  <c r="F41" i="88" s="1"/>
  <c r="H20" i="88"/>
  <c r="E20" i="88"/>
  <c r="D20" i="88" s="1"/>
  <c r="G20" i="88" s="1"/>
  <c r="F21" i="88" s="1"/>
  <c r="F41" i="84"/>
  <c r="F22" i="84"/>
  <c r="I21" i="84"/>
  <c r="H11" i="82"/>
  <c r="E11" i="82"/>
  <c r="E11" i="80"/>
  <c r="H11" i="80"/>
  <c r="D87" i="78"/>
  <c r="E87" i="78" s="1"/>
  <c r="H14" i="78"/>
  <c r="E14" i="78"/>
  <c r="E66" i="106" l="1"/>
  <c r="A68" i="106"/>
  <c r="B67" i="106"/>
  <c r="D66" i="106"/>
  <c r="G66" i="106" s="1"/>
  <c r="F67" i="106" s="1"/>
  <c r="E67" i="106" s="1"/>
  <c r="B25" i="106"/>
  <c r="D11" i="106"/>
  <c r="G12" i="102"/>
  <c r="F13" i="102" s="1"/>
  <c r="E74" i="102"/>
  <c r="D75" i="102" s="1"/>
  <c r="H12" i="104"/>
  <c r="E12" i="104"/>
  <c r="F547" i="96"/>
  <c r="F541" i="96"/>
  <c r="F535" i="96"/>
  <c r="F546" i="96"/>
  <c r="F540" i="96"/>
  <c r="F533" i="96"/>
  <c r="F527" i="96"/>
  <c r="F545" i="96"/>
  <c r="F539" i="96"/>
  <c r="F526" i="96"/>
  <c r="F521" i="96"/>
  <c r="F544" i="96"/>
  <c r="F537" i="96"/>
  <c r="F531" i="96"/>
  <c r="F525" i="96"/>
  <c r="F542" i="96"/>
  <c r="F529" i="96"/>
  <c r="F534" i="96"/>
  <c r="F528" i="96"/>
  <c r="F538" i="96"/>
  <c r="F524" i="96"/>
  <c r="F548" i="96"/>
  <c r="F536" i="96"/>
  <c r="F523" i="96"/>
  <c r="F532" i="96"/>
  <c r="F520" i="96"/>
  <c r="F519" i="96"/>
  <c r="F530" i="96"/>
  <c r="F522" i="96"/>
  <c r="F543" i="96"/>
  <c r="F496" i="96"/>
  <c r="G496" i="96" s="1"/>
  <c r="F499" i="96"/>
  <c r="G499" i="96" s="1"/>
  <c r="F490" i="96"/>
  <c r="G490" i="96" s="1"/>
  <c r="F488" i="96"/>
  <c r="G488" i="96" s="1"/>
  <c r="F495" i="96"/>
  <c r="G495" i="96" s="1"/>
  <c r="F512" i="96"/>
  <c r="G512" i="96" s="1"/>
  <c r="F517" i="96"/>
  <c r="G517" i="96" s="1"/>
  <c r="F515" i="96"/>
  <c r="G515" i="96" s="1"/>
  <c r="F516" i="96"/>
  <c r="G516" i="96" s="1"/>
  <c r="F498" i="96"/>
  <c r="G498" i="96" s="1"/>
  <c r="F514" i="96"/>
  <c r="G514" i="96" s="1"/>
  <c r="F513" i="96"/>
  <c r="G513" i="96" s="1"/>
  <c r="F506" i="96"/>
  <c r="G506" i="96" s="1"/>
  <c r="F511" i="96"/>
  <c r="G511" i="96" s="1"/>
  <c r="F509" i="96"/>
  <c r="G509" i="96" s="1"/>
  <c r="F504" i="96"/>
  <c r="G504" i="96" s="1"/>
  <c r="F508" i="96"/>
  <c r="G508" i="96" s="1"/>
  <c r="F510" i="96"/>
  <c r="G510" i="96" s="1"/>
  <c r="F497" i="96"/>
  <c r="G497" i="96" s="1"/>
  <c r="F494" i="96"/>
  <c r="G494" i="96" s="1"/>
  <c r="F503" i="96"/>
  <c r="G503" i="96" s="1"/>
  <c r="F493" i="96"/>
  <c r="G493" i="96" s="1"/>
  <c r="F501" i="96"/>
  <c r="G501" i="96" s="1"/>
  <c r="F489" i="96"/>
  <c r="G489" i="96" s="1"/>
  <c r="F492" i="96"/>
  <c r="G492" i="96" s="1"/>
  <c r="F491" i="96"/>
  <c r="G491" i="96" s="1"/>
  <c r="F518" i="96"/>
  <c r="G518" i="96" s="1"/>
  <c r="F507" i="96"/>
  <c r="G507" i="96" s="1"/>
  <c r="F505" i="96"/>
  <c r="G505" i="96" s="1"/>
  <c r="F502" i="96"/>
  <c r="G502" i="96" s="1"/>
  <c r="F500" i="96"/>
  <c r="G500" i="96" s="1"/>
  <c r="F563" i="96"/>
  <c r="G563" i="96" s="1"/>
  <c r="F572" i="96"/>
  <c r="G572" i="96" s="1"/>
  <c r="F553" i="96"/>
  <c r="G553" i="96" s="1"/>
  <c r="F568" i="96"/>
  <c r="G568" i="96" s="1"/>
  <c r="D43" i="94"/>
  <c r="G43" i="94" s="1"/>
  <c r="F44" i="94" s="1"/>
  <c r="F579" i="94"/>
  <c r="G579" i="94" s="1"/>
  <c r="F570" i="94"/>
  <c r="G570" i="94" s="1"/>
  <c r="F538" i="94"/>
  <c r="G538" i="94" s="1"/>
  <c r="F558" i="94"/>
  <c r="G558" i="94" s="1"/>
  <c r="F559" i="94"/>
  <c r="G559" i="94" s="1"/>
  <c r="F541" i="94"/>
  <c r="G541" i="94" s="1"/>
  <c r="F532" i="94"/>
  <c r="G532" i="94" s="1"/>
  <c r="F531" i="94"/>
  <c r="G531" i="94" s="1"/>
  <c r="F544" i="94"/>
  <c r="G544" i="94" s="1"/>
  <c r="F545" i="94"/>
  <c r="G545" i="94" s="1"/>
  <c r="E347" i="94"/>
  <c r="E355" i="94"/>
  <c r="E357" i="94"/>
  <c r="E351" i="94"/>
  <c r="E377" i="94"/>
  <c r="E363" i="94"/>
  <c r="E368" i="94"/>
  <c r="E371" i="94"/>
  <c r="E365" i="94"/>
  <c r="E348" i="94"/>
  <c r="E360" i="94"/>
  <c r="E375" i="94"/>
  <c r="E362" i="94"/>
  <c r="E356" i="94"/>
  <c r="E350" i="94"/>
  <c r="E376" i="94"/>
  <c r="E370" i="94"/>
  <c r="E366" i="94"/>
  <c r="E367" i="94"/>
  <c r="E364" i="94"/>
  <c r="E358" i="94"/>
  <c r="E353" i="94"/>
  <c r="E352" i="94"/>
  <c r="E372" i="94"/>
  <c r="E361" i="94"/>
  <c r="E373" i="94"/>
  <c r="E349" i="94"/>
  <c r="E374" i="94"/>
  <c r="E369" i="94"/>
  <c r="E359" i="94"/>
  <c r="E354" i="94"/>
  <c r="F546" i="94"/>
  <c r="G546" i="94" s="1"/>
  <c r="F535" i="94"/>
  <c r="G535" i="94" s="1"/>
  <c r="F548" i="94"/>
  <c r="G548" i="94" s="1"/>
  <c r="F549" i="94"/>
  <c r="G549" i="94" s="1"/>
  <c r="F554" i="94"/>
  <c r="G554" i="94" s="1"/>
  <c r="F539" i="94"/>
  <c r="G539" i="94" s="1"/>
  <c r="F552" i="94"/>
  <c r="G552" i="94" s="1"/>
  <c r="F553" i="94"/>
  <c r="G553" i="94" s="1"/>
  <c r="F534" i="94"/>
  <c r="G534" i="94" s="1"/>
  <c r="F543" i="94"/>
  <c r="G543" i="94" s="1"/>
  <c r="F556" i="94"/>
  <c r="G556" i="94" s="1"/>
  <c r="F557" i="94"/>
  <c r="G557" i="94" s="1"/>
  <c r="F540" i="94"/>
  <c r="G540" i="94" s="1"/>
  <c r="F547" i="94"/>
  <c r="G547" i="94" s="1"/>
  <c r="F560" i="94"/>
  <c r="G560" i="94" s="1"/>
  <c r="F542" i="94"/>
  <c r="G542" i="94" s="1"/>
  <c r="F551" i="94"/>
  <c r="G551" i="94" s="1"/>
  <c r="F533" i="94"/>
  <c r="G533" i="94" s="1"/>
  <c r="F536" i="94"/>
  <c r="G536" i="94" s="1"/>
  <c r="F550" i="94"/>
  <c r="G550" i="94" s="1"/>
  <c r="F555" i="94"/>
  <c r="G555" i="94" s="1"/>
  <c r="F537" i="94"/>
  <c r="G537" i="94" s="1"/>
  <c r="D423" i="92"/>
  <c r="D416" i="92"/>
  <c r="D407" i="92"/>
  <c r="D400" i="92"/>
  <c r="D427" i="92"/>
  <c r="D420" i="92"/>
  <c r="D411" i="92"/>
  <c r="D404" i="92"/>
  <c r="D424" i="92"/>
  <c r="D415" i="92"/>
  <c r="D408" i="92"/>
  <c r="D399" i="92"/>
  <c r="D426" i="92"/>
  <c r="D417" i="92"/>
  <c r="D410" i="92"/>
  <c r="D401" i="92"/>
  <c r="D428" i="92"/>
  <c r="D419" i="92"/>
  <c r="D412" i="92"/>
  <c r="D403" i="92"/>
  <c r="D422" i="92"/>
  <c r="D418" i="92"/>
  <c r="D414" i="92"/>
  <c r="D425" i="92"/>
  <c r="D406" i="92"/>
  <c r="D402" i="92"/>
  <c r="D398" i="92"/>
  <c r="D421" i="92"/>
  <c r="D413" i="92"/>
  <c r="D409" i="92"/>
  <c r="D405" i="92"/>
  <c r="E277" i="90"/>
  <c r="D11" i="90"/>
  <c r="E288" i="90" s="1"/>
  <c r="F301" i="90"/>
  <c r="G301" i="90" s="1"/>
  <c r="F306" i="90"/>
  <c r="G306" i="90" s="1"/>
  <c r="F287" i="90"/>
  <c r="G287" i="90" s="1"/>
  <c r="F278" i="90"/>
  <c r="G278" i="90" s="1"/>
  <c r="F279" i="90"/>
  <c r="G279" i="90" s="1"/>
  <c r="F303" i="90"/>
  <c r="G303" i="90" s="1"/>
  <c r="F295" i="90"/>
  <c r="G295" i="90" s="1"/>
  <c r="F298" i="90"/>
  <c r="G298" i="90" s="1"/>
  <c r="F277" i="90"/>
  <c r="G277" i="90" s="1"/>
  <c r="F300" i="90"/>
  <c r="G300" i="90" s="1"/>
  <c r="F297" i="90"/>
  <c r="G297" i="90" s="1"/>
  <c r="F290" i="90"/>
  <c r="G290" i="90" s="1"/>
  <c r="F288" i="90"/>
  <c r="G288" i="90" s="1"/>
  <c r="F286" i="90"/>
  <c r="G286" i="90" s="1"/>
  <c r="F305" i="90"/>
  <c r="G305" i="90" s="1"/>
  <c r="F292" i="90"/>
  <c r="G292" i="90" s="1"/>
  <c r="F291" i="90"/>
  <c r="G291" i="90" s="1"/>
  <c r="F284" i="90"/>
  <c r="G284" i="90" s="1"/>
  <c r="F281" i="90"/>
  <c r="G281" i="90" s="1"/>
  <c r="F293" i="90"/>
  <c r="G293" i="90" s="1"/>
  <c r="F285" i="90"/>
  <c r="G285" i="90" s="1"/>
  <c r="F299" i="90"/>
  <c r="G299" i="90" s="1"/>
  <c r="F302" i="90"/>
  <c r="G302" i="90" s="1"/>
  <c r="F289" i="90"/>
  <c r="G289" i="90" s="1"/>
  <c r="F304" i="90"/>
  <c r="G304" i="90" s="1"/>
  <c r="F276" i="90"/>
  <c r="G276" i="90" s="1"/>
  <c r="F296" i="90"/>
  <c r="G296" i="90" s="1"/>
  <c r="F282" i="90"/>
  <c r="G282" i="90" s="1"/>
  <c r="F294" i="90"/>
  <c r="G294" i="90" s="1"/>
  <c r="F283" i="90"/>
  <c r="G283" i="90" s="1"/>
  <c r="F280" i="90"/>
  <c r="G280" i="90" s="1"/>
  <c r="I11" i="90"/>
  <c r="E424" i="88"/>
  <c r="E422" i="88"/>
  <c r="E419" i="88"/>
  <c r="E411" i="88"/>
  <c r="E416" i="88"/>
  <c r="E408" i="88"/>
  <c r="E421" i="88"/>
  <c r="E413" i="88"/>
  <c r="E418" i="88"/>
  <c r="E410" i="88"/>
  <c r="E405" i="88"/>
  <c r="E403" i="88"/>
  <c r="E401" i="88"/>
  <c r="E399" i="88"/>
  <c r="E397" i="88"/>
  <c r="E395" i="88"/>
  <c r="E415" i="88"/>
  <c r="E407" i="88"/>
  <c r="E417" i="88"/>
  <c r="E409" i="88"/>
  <c r="E404" i="88"/>
  <c r="E400" i="88"/>
  <c r="E396" i="88"/>
  <c r="E412" i="88"/>
  <c r="E402" i="88"/>
  <c r="E420" i="88"/>
  <c r="E406" i="88"/>
  <c r="E398" i="88"/>
  <c r="E394" i="88"/>
  <c r="E423" i="88"/>
  <c r="E414" i="88"/>
  <c r="E315" i="86"/>
  <c r="E326" i="86"/>
  <c r="E310" i="86"/>
  <c r="H13" i="86"/>
  <c r="E13" i="86"/>
  <c r="E325" i="86"/>
  <c r="E332" i="86"/>
  <c r="E312" i="86"/>
  <c r="E322" i="86"/>
  <c r="E306" i="86"/>
  <c r="E324" i="86"/>
  <c r="E314" i="86"/>
  <c r="E309" i="86"/>
  <c r="E317" i="86"/>
  <c r="E313" i="86"/>
  <c r="E304" i="86"/>
  <c r="E323" i="86"/>
  <c r="E311" i="86"/>
  <c r="E303" i="86"/>
  <c r="E316" i="86"/>
  <c r="E321" i="86"/>
  <c r="E308" i="86"/>
  <c r="E330" i="86"/>
  <c r="E331" i="86"/>
  <c r="E319" i="86"/>
  <c r="E307" i="86"/>
  <c r="E328" i="86"/>
  <c r="E329" i="86"/>
  <c r="E320" i="86"/>
  <c r="E305" i="86"/>
  <c r="E318" i="86"/>
  <c r="E327" i="86"/>
  <c r="G118" i="84"/>
  <c r="E21" i="100"/>
  <c r="D21" i="100" s="1"/>
  <c r="G21" i="100" s="1"/>
  <c r="F22" i="100" s="1"/>
  <c r="E77" i="100"/>
  <c r="D77" i="100" s="1"/>
  <c r="G77" i="100" s="1"/>
  <c r="F78" i="100" s="1"/>
  <c r="G181" i="98"/>
  <c r="G180" i="98"/>
  <c r="E78" i="98"/>
  <c r="D78" i="98" s="1"/>
  <c r="G78" i="98" s="1"/>
  <c r="F79" i="98" s="1"/>
  <c r="E22" i="98"/>
  <c r="D22" i="98" s="1"/>
  <c r="G22" i="98" s="1"/>
  <c r="F23" i="98" s="1"/>
  <c r="D19" i="96"/>
  <c r="G19" i="96" s="1"/>
  <c r="F20" i="96" s="1"/>
  <c r="D43" i="96"/>
  <c r="G43" i="96" s="1"/>
  <c r="F44" i="96" s="1"/>
  <c r="E44" i="96" s="1"/>
  <c r="E20" i="96"/>
  <c r="E44" i="94"/>
  <c r="F589" i="94" s="1"/>
  <c r="G589" i="94" s="1"/>
  <c r="E20" i="94"/>
  <c r="D20" i="94" s="1"/>
  <c r="G20" i="94" s="1"/>
  <c r="F21" i="94" s="1"/>
  <c r="E45" i="92"/>
  <c r="D45" i="92" s="1"/>
  <c r="G45" i="92" s="1"/>
  <c r="F46" i="92" s="1"/>
  <c r="H21" i="92"/>
  <c r="E21" i="92"/>
  <c r="D21" i="92" s="1"/>
  <c r="G21" i="92" s="1"/>
  <c r="F22" i="92" s="1"/>
  <c r="I20" i="92"/>
  <c r="H21" i="88"/>
  <c r="I21" i="88" s="1"/>
  <c r="E21" i="88"/>
  <c r="D21" i="88" s="1"/>
  <c r="G21" i="88" s="1"/>
  <c r="F22" i="88" s="1"/>
  <c r="E41" i="88"/>
  <c r="D41" i="88" s="1"/>
  <c r="G41" i="88" s="1"/>
  <c r="F42" i="88" s="1"/>
  <c r="I20" i="88"/>
  <c r="H22" i="84"/>
  <c r="E41" i="84"/>
  <c r="E22" i="84"/>
  <c r="D11" i="82"/>
  <c r="G74" i="82"/>
  <c r="I11" i="82"/>
  <c r="I11" i="80"/>
  <c r="D11" i="80"/>
  <c r="F72" i="80"/>
  <c r="G72" i="80" s="1"/>
  <c r="D88" i="78"/>
  <c r="E88" i="78" s="1"/>
  <c r="I14" i="78"/>
  <c r="D14" i="78"/>
  <c r="G14" i="78" s="1"/>
  <c r="F15" i="78" s="1"/>
  <c r="G86" i="78"/>
  <c r="D67" i="106" l="1"/>
  <c r="G67" i="106" s="1"/>
  <c r="F68" i="106" s="1"/>
  <c r="B68" i="106"/>
  <c r="A69" i="106"/>
  <c r="B26" i="106"/>
  <c r="G11" i="106"/>
  <c r="F12" i="106" s="1"/>
  <c r="D12" i="104"/>
  <c r="F73" i="104"/>
  <c r="G73" i="104" s="1"/>
  <c r="I12" i="104"/>
  <c r="E13" i="102"/>
  <c r="H13" i="102"/>
  <c r="F605" i="96"/>
  <c r="G605" i="96" s="1"/>
  <c r="F609" i="96"/>
  <c r="G609" i="96" s="1"/>
  <c r="F598" i="96"/>
  <c r="G598" i="96" s="1"/>
  <c r="F570" i="96"/>
  <c r="G570" i="96" s="1"/>
  <c r="F549" i="96"/>
  <c r="G549" i="96" s="1"/>
  <c r="F579" i="96"/>
  <c r="G579" i="96" s="1"/>
  <c r="F550" i="96"/>
  <c r="G550" i="96" s="1"/>
  <c r="F560" i="96"/>
  <c r="G560" i="96" s="1"/>
  <c r="F562" i="96"/>
  <c r="G562" i="96" s="1"/>
  <c r="F559" i="96"/>
  <c r="G559" i="96" s="1"/>
  <c r="F554" i="96"/>
  <c r="G554" i="96" s="1"/>
  <c r="F571" i="96"/>
  <c r="G571" i="96" s="1"/>
  <c r="F565" i="96"/>
  <c r="G565" i="96" s="1"/>
  <c r="F567" i="96"/>
  <c r="G567" i="96" s="1"/>
  <c r="F551" i="96"/>
  <c r="G551" i="96" s="1"/>
  <c r="F555" i="96"/>
  <c r="G555" i="96" s="1"/>
  <c r="F552" i="96"/>
  <c r="G552" i="96" s="1"/>
  <c r="F576" i="96"/>
  <c r="G576" i="96" s="1"/>
  <c r="F578" i="96"/>
  <c r="G578" i="96" s="1"/>
  <c r="F577" i="96"/>
  <c r="G577" i="96" s="1"/>
  <c r="F575" i="96"/>
  <c r="G575" i="96" s="1"/>
  <c r="F556" i="96"/>
  <c r="G556" i="96" s="1"/>
  <c r="F573" i="96"/>
  <c r="G573" i="96" s="1"/>
  <c r="F564" i="96"/>
  <c r="G564" i="96" s="1"/>
  <c r="F574" i="96"/>
  <c r="G574" i="96" s="1"/>
  <c r="F566" i="96"/>
  <c r="G566" i="96" s="1"/>
  <c r="F569" i="96"/>
  <c r="G569" i="96" s="1"/>
  <c r="F557" i="96"/>
  <c r="G557" i="96" s="1"/>
  <c r="F561" i="96"/>
  <c r="G561" i="96" s="1"/>
  <c r="F558" i="96"/>
  <c r="G558" i="96" s="1"/>
  <c r="F565" i="94"/>
  <c r="G565" i="94" s="1"/>
  <c r="F578" i="94"/>
  <c r="G578" i="94" s="1"/>
  <c r="F567" i="94"/>
  <c r="G567" i="94" s="1"/>
  <c r="F568" i="94"/>
  <c r="G568" i="94" s="1"/>
  <c r="F569" i="94"/>
  <c r="G569" i="94" s="1"/>
  <c r="F564" i="94"/>
  <c r="G564" i="94" s="1"/>
  <c r="F566" i="94"/>
  <c r="G566" i="94" s="1"/>
  <c r="F571" i="94"/>
  <c r="G571" i="94" s="1"/>
  <c r="F572" i="94"/>
  <c r="G572" i="94" s="1"/>
  <c r="F573" i="94"/>
  <c r="G573" i="94" s="1"/>
  <c r="F562" i="94"/>
  <c r="G562" i="94" s="1"/>
  <c r="F563" i="94"/>
  <c r="G563" i="94" s="1"/>
  <c r="D384" i="94"/>
  <c r="D392" i="94"/>
  <c r="D400" i="94"/>
  <c r="D378" i="94"/>
  <c r="D379" i="94"/>
  <c r="D387" i="94"/>
  <c r="D395" i="94"/>
  <c r="D403" i="94"/>
  <c r="D383" i="94"/>
  <c r="D394" i="94"/>
  <c r="D405" i="94"/>
  <c r="D385" i="94"/>
  <c r="D396" i="94"/>
  <c r="D406" i="94"/>
  <c r="D386" i="94"/>
  <c r="D397" i="94"/>
  <c r="D407" i="94"/>
  <c r="D388" i="94"/>
  <c r="D398" i="94"/>
  <c r="D399" i="94"/>
  <c r="D380" i="94"/>
  <c r="D401" i="94"/>
  <c r="D381" i="94"/>
  <c r="D402" i="94"/>
  <c r="D382" i="94"/>
  <c r="D404" i="94"/>
  <c r="D389" i="94"/>
  <c r="D390" i="94"/>
  <c r="D391" i="94"/>
  <c r="D393" i="94"/>
  <c r="F582" i="94"/>
  <c r="G582" i="94" s="1"/>
  <c r="F575" i="94"/>
  <c r="G575" i="94" s="1"/>
  <c r="F576" i="94"/>
  <c r="G576" i="94" s="1"/>
  <c r="F577" i="94"/>
  <c r="G577" i="94" s="1"/>
  <c r="F580" i="94"/>
  <c r="G580" i="94" s="1"/>
  <c r="F581" i="94"/>
  <c r="G581" i="94" s="1"/>
  <c r="F586" i="94"/>
  <c r="G586" i="94" s="1"/>
  <c r="F583" i="94"/>
  <c r="G583" i="94" s="1"/>
  <c r="F584" i="94"/>
  <c r="G584" i="94" s="1"/>
  <c r="F585" i="94"/>
  <c r="G585" i="94" s="1"/>
  <c r="F574" i="94"/>
  <c r="G574" i="94" s="1"/>
  <c r="F587" i="94"/>
  <c r="G587" i="94" s="1"/>
  <c r="F588" i="94"/>
  <c r="G588" i="94" s="1"/>
  <c r="D44" i="94"/>
  <c r="G44" i="94" s="1"/>
  <c r="F45" i="94" s="1"/>
  <c r="E45" i="94" s="1"/>
  <c r="F590" i="94"/>
  <c r="G590" i="94" s="1"/>
  <c r="F591" i="94"/>
  <c r="G591" i="94" s="1"/>
  <c r="F561" i="94"/>
  <c r="G561" i="94" s="1"/>
  <c r="E428" i="92"/>
  <c r="E426" i="92"/>
  <c r="E424" i="92"/>
  <c r="E422" i="92"/>
  <c r="E420" i="92"/>
  <c r="E418" i="92"/>
  <c r="E416" i="92"/>
  <c r="E414" i="92"/>
  <c r="E412" i="92"/>
  <c r="E410" i="92"/>
  <c r="E408" i="92"/>
  <c r="E406" i="92"/>
  <c r="E404" i="92"/>
  <c r="E402" i="92"/>
  <c r="E400" i="92"/>
  <c r="E398" i="92"/>
  <c r="E425" i="92"/>
  <c r="E409" i="92"/>
  <c r="E413" i="92"/>
  <c r="E417" i="92"/>
  <c r="E401" i="92"/>
  <c r="E419" i="92"/>
  <c r="E403" i="92"/>
  <c r="E421" i="92"/>
  <c r="E405" i="92"/>
  <c r="E427" i="92"/>
  <c r="E423" i="92"/>
  <c r="E415" i="92"/>
  <c r="E407" i="92"/>
  <c r="E411" i="92"/>
  <c r="E399" i="92"/>
  <c r="E293" i="90"/>
  <c r="E301" i="90"/>
  <c r="E280" i="90"/>
  <c r="E276" i="90"/>
  <c r="E297" i="90"/>
  <c r="E299" i="90"/>
  <c r="E286" i="90"/>
  <c r="E291" i="90"/>
  <c r="E306" i="90"/>
  <c r="E302" i="90"/>
  <c r="E289" i="90"/>
  <c r="E283" i="90"/>
  <c r="E290" i="90"/>
  <c r="E305" i="90"/>
  <c r="E279" i="90"/>
  <c r="E284" i="90"/>
  <c r="E300" i="90"/>
  <c r="E295" i="90"/>
  <c r="E292" i="90"/>
  <c r="E278" i="90"/>
  <c r="E304" i="90"/>
  <c r="E282" i="90"/>
  <c r="E285" i="90"/>
  <c r="E281" i="90"/>
  <c r="E298" i="90"/>
  <c r="E296" i="90"/>
  <c r="E303" i="90"/>
  <c r="E294" i="90"/>
  <c r="E287" i="90"/>
  <c r="G11" i="90"/>
  <c r="F12" i="90" s="1"/>
  <c r="D455" i="88"/>
  <c r="D453" i="88"/>
  <c r="D451" i="88"/>
  <c r="D449" i="88"/>
  <c r="D447" i="88"/>
  <c r="D445" i="88"/>
  <c r="D443" i="88"/>
  <c r="D441" i="88"/>
  <c r="D439" i="88"/>
  <c r="D437" i="88"/>
  <c r="D435" i="88"/>
  <c r="D433" i="88"/>
  <c r="D431" i="88"/>
  <c r="D429" i="88"/>
  <c r="D427" i="88"/>
  <c r="D425" i="88"/>
  <c r="D450" i="88"/>
  <c r="D442" i="88"/>
  <c r="D434" i="88"/>
  <c r="D426" i="88"/>
  <c r="D454" i="88"/>
  <c r="D446" i="88"/>
  <c r="D438" i="88"/>
  <c r="D430" i="88"/>
  <c r="D444" i="88"/>
  <c r="D428" i="88"/>
  <c r="D440" i="88"/>
  <c r="D452" i="88"/>
  <c r="D436" i="88"/>
  <c r="D448" i="88"/>
  <c r="D432" i="88"/>
  <c r="D347" i="86"/>
  <c r="D343" i="86"/>
  <c r="D339" i="86"/>
  <c r="D351" i="86"/>
  <c r="D346" i="86"/>
  <c r="D363" i="86"/>
  <c r="D355" i="86"/>
  <c r="D358" i="86"/>
  <c r="D360" i="86"/>
  <c r="D362" i="86"/>
  <c r="D335" i="86"/>
  <c r="D334" i="86"/>
  <c r="D359" i="86"/>
  <c r="D350" i="86"/>
  <c r="D357" i="86"/>
  <c r="D354" i="86"/>
  <c r="D349" i="86"/>
  <c r="D356" i="86"/>
  <c r="D338" i="86"/>
  <c r="D361" i="86"/>
  <c r="D341" i="86"/>
  <c r="D348" i="86"/>
  <c r="D333" i="86"/>
  <c r="D345" i="86"/>
  <c r="D336" i="86"/>
  <c r="D353" i="86"/>
  <c r="D340" i="86"/>
  <c r="D342" i="86"/>
  <c r="D344" i="86"/>
  <c r="D337" i="86"/>
  <c r="D352" i="86"/>
  <c r="D13" i="86"/>
  <c r="G13" i="86" s="1"/>
  <c r="F14" i="86" s="1"/>
  <c r="F361" i="86"/>
  <c r="G361" i="86" s="1"/>
  <c r="F342" i="86"/>
  <c r="G342" i="86" s="1"/>
  <c r="F339" i="86"/>
  <c r="G339" i="86" s="1"/>
  <c r="F335" i="86"/>
  <c r="G335" i="86" s="1"/>
  <c r="F341" i="86"/>
  <c r="G341" i="86" s="1"/>
  <c r="F359" i="86"/>
  <c r="G359" i="86" s="1"/>
  <c r="F334" i="86"/>
  <c r="G334" i="86" s="1"/>
  <c r="F351" i="86"/>
  <c r="G351" i="86" s="1"/>
  <c r="F344" i="86"/>
  <c r="G344" i="86" s="1"/>
  <c r="F333" i="86"/>
  <c r="G333" i="86" s="1"/>
  <c r="F360" i="86"/>
  <c r="G360" i="86" s="1"/>
  <c r="F356" i="86"/>
  <c r="G356" i="86" s="1"/>
  <c r="F346" i="86"/>
  <c r="G346" i="86" s="1"/>
  <c r="F354" i="86"/>
  <c r="G354" i="86" s="1"/>
  <c r="F343" i="86"/>
  <c r="G343" i="86" s="1"/>
  <c r="F340" i="86"/>
  <c r="G340" i="86" s="1"/>
  <c r="F345" i="86"/>
  <c r="G345" i="86" s="1"/>
  <c r="F338" i="86"/>
  <c r="G338" i="86" s="1"/>
  <c r="F347" i="86"/>
  <c r="G347" i="86" s="1"/>
  <c r="F358" i="86"/>
  <c r="G358" i="86" s="1"/>
  <c r="F353" i="86"/>
  <c r="G353" i="86" s="1"/>
  <c r="F362" i="86"/>
  <c r="G362" i="86" s="1"/>
  <c r="F348" i="86"/>
  <c r="G348" i="86" s="1"/>
  <c r="F337" i="86"/>
  <c r="G337" i="86" s="1"/>
  <c r="F357" i="86"/>
  <c r="G357" i="86" s="1"/>
  <c r="F350" i="86"/>
  <c r="G350" i="86" s="1"/>
  <c r="F355" i="86"/>
  <c r="G355" i="86" s="1"/>
  <c r="F352" i="86"/>
  <c r="G352" i="86" s="1"/>
  <c r="F336" i="86"/>
  <c r="G336" i="86" s="1"/>
  <c r="F349" i="86"/>
  <c r="G349" i="86" s="1"/>
  <c r="I13" i="86"/>
  <c r="G119" i="84"/>
  <c r="E78" i="100"/>
  <c r="D78" i="100" s="1"/>
  <c r="G78" i="100" s="1"/>
  <c r="F79" i="100" s="1"/>
  <c r="E22" i="100"/>
  <c r="D22" i="100" s="1"/>
  <c r="G22" i="100" s="1"/>
  <c r="F23" i="100" s="1"/>
  <c r="D148" i="98"/>
  <c r="E148" i="98" s="1"/>
  <c r="E23" i="98"/>
  <c r="D23" i="98" s="1"/>
  <c r="G23" i="98" s="1"/>
  <c r="F24" i="98" s="1"/>
  <c r="E79" i="98"/>
  <c r="D79" i="98" s="1"/>
  <c r="G79" i="98" s="1"/>
  <c r="F80" i="98" s="1"/>
  <c r="D20" i="96"/>
  <c r="G20" i="96" s="1"/>
  <c r="F21" i="96" s="1"/>
  <c r="E21" i="96" s="1"/>
  <c r="D44" i="96"/>
  <c r="G44" i="96" s="1"/>
  <c r="F45" i="96" s="1"/>
  <c r="E45" i="96" s="1"/>
  <c r="F585" i="96" s="1"/>
  <c r="G585" i="96" s="1"/>
  <c r="E21" i="94"/>
  <c r="D21" i="94" s="1"/>
  <c r="G21" i="94" s="1"/>
  <c r="F22" i="94" s="1"/>
  <c r="E46" i="92"/>
  <c r="D46" i="92" s="1"/>
  <c r="G46" i="92" s="1"/>
  <c r="F47" i="92" s="1"/>
  <c r="H22" i="92"/>
  <c r="E22" i="92"/>
  <c r="D22" i="92" s="1"/>
  <c r="G22" i="92" s="1"/>
  <c r="F23" i="92" s="1"/>
  <c r="I21" i="92"/>
  <c r="E42" i="88"/>
  <c r="D42" i="88" s="1"/>
  <c r="G42" i="88" s="1"/>
  <c r="F43" i="88" s="1"/>
  <c r="H22" i="88"/>
  <c r="E22" i="88"/>
  <c r="D22" i="88" s="1"/>
  <c r="G22" i="88" s="1"/>
  <c r="F23" i="88" s="1"/>
  <c r="D22" i="84"/>
  <c r="G22" i="84" s="1"/>
  <c r="F23" i="84" s="1"/>
  <c r="D41" i="84"/>
  <c r="G41" i="84" s="1"/>
  <c r="I22" i="84"/>
  <c r="G11" i="82"/>
  <c r="F12" i="82" s="1"/>
  <c r="E73" i="80"/>
  <c r="D74" i="80" s="1"/>
  <c r="G11" i="80"/>
  <c r="F12" i="80" s="1"/>
  <c r="D89" i="78"/>
  <c r="E89" i="78" s="1"/>
  <c r="H15" i="78"/>
  <c r="E15" i="78"/>
  <c r="E68" i="106" l="1"/>
  <c r="B69" i="106"/>
  <c r="A70" i="106"/>
  <c r="D68" i="106"/>
  <c r="G68" i="106" s="1"/>
  <c r="F69" i="106" s="1"/>
  <c r="E69" i="106" s="1"/>
  <c r="B27" i="106"/>
  <c r="E12" i="106"/>
  <c r="I13" i="102"/>
  <c r="D13" i="102"/>
  <c r="F74" i="102"/>
  <c r="G74" i="102" s="1"/>
  <c r="G12" i="104"/>
  <c r="F13" i="104" s="1"/>
  <c r="E74" i="104"/>
  <c r="D75" i="104" s="1"/>
  <c r="F602" i="96"/>
  <c r="G602" i="96" s="1"/>
  <c r="F581" i="96"/>
  <c r="G581" i="96" s="1"/>
  <c r="F583" i="96"/>
  <c r="G583" i="96" s="1"/>
  <c r="F590" i="96"/>
  <c r="G590" i="96" s="1"/>
  <c r="F582" i="96"/>
  <c r="G582" i="96" s="1"/>
  <c r="F592" i="96"/>
  <c r="G592" i="96" s="1"/>
  <c r="F594" i="96"/>
  <c r="G594" i="96" s="1"/>
  <c r="F595" i="96"/>
  <c r="G595" i="96" s="1"/>
  <c r="F603" i="96"/>
  <c r="G603" i="96" s="1"/>
  <c r="F597" i="96"/>
  <c r="G597" i="96" s="1"/>
  <c r="F599" i="96"/>
  <c r="G599" i="96" s="1"/>
  <c r="F606" i="96"/>
  <c r="G606" i="96" s="1"/>
  <c r="F587" i="96"/>
  <c r="G587" i="96" s="1"/>
  <c r="F608" i="96"/>
  <c r="G608" i="96" s="1"/>
  <c r="F610" i="96"/>
  <c r="G610" i="96" s="1"/>
  <c r="F580" i="96"/>
  <c r="G580" i="96" s="1"/>
  <c r="F607" i="96"/>
  <c r="G607" i="96" s="1"/>
  <c r="F588" i="96"/>
  <c r="G588" i="96" s="1"/>
  <c r="F584" i="96"/>
  <c r="G584" i="96" s="1"/>
  <c r="F634" i="96"/>
  <c r="G634" i="96" s="1"/>
  <c r="F628" i="96"/>
  <c r="G628" i="96" s="1"/>
  <c r="F626" i="96"/>
  <c r="G626" i="96" s="1"/>
  <c r="F617" i="96"/>
  <c r="G617" i="96" s="1"/>
  <c r="F611" i="96"/>
  <c r="G611" i="96" s="1"/>
  <c r="F616" i="96"/>
  <c r="G616" i="96" s="1"/>
  <c r="F615" i="96"/>
  <c r="G615" i="96" s="1"/>
  <c r="F629" i="96"/>
  <c r="G629" i="96" s="1"/>
  <c r="F621" i="96"/>
  <c r="G621" i="96" s="1"/>
  <c r="F627" i="96"/>
  <c r="G627" i="96" s="1"/>
  <c r="F591" i="96"/>
  <c r="G591" i="96" s="1"/>
  <c r="F593" i="96"/>
  <c r="G593" i="96" s="1"/>
  <c r="F589" i="96"/>
  <c r="G589" i="96" s="1"/>
  <c r="F596" i="96"/>
  <c r="G596" i="96" s="1"/>
  <c r="F586" i="96"/>
  <c r="G586" i="96" s="1"/>
  <c r="F604" i="96"/>
  <c r="G604" i="96" s="1"/>
  <c r="F600" i="96"/>
  <c r="G600" i="96" s="1"/>
  <c r="F601" i="96"/>
  <c r="G601" i="96" s="1"/>
  <c r="D45" i="94"/>
  <c r="G45" i="94" s="1"/>
  <c r="F46" i="94" s="1"/>
  <c r="E46" i="94" s="1"/>
  <c r="F619" i="94"/>
  <c r="G619" i="94" s="1"/>
  <c r="F617" i="94"/>
  <c r="G617" i="94" s="1"/>
  <c r="F592" i="94"/>
  <c r="G592" i="94" s="1"/>
  <c r="F595" i="94"/>
  <c r="G595" i="94" s="1"/>
  <c r="F593" i="94"/>
  <c r="G593" i="94" s="1"/>
  <c r="F613" i="94"/>
  <c r="G613" i="94" s="1"/>
  <c r="F612" i="94"/>
  <c r="G612" i="94" s="1"/>
  <c r="F615" i="94"/>
  <c r="G615" i="94" s="1"/>
  <c r="F609" i="94"/>
  <c r="G609" i="94" s="1"/>
  <c r="F608" i="94"/>
  <c r="G608" i="94" s="1"/>
  <c r="F602" i="94"/>
  <c r="G602" i="94" s="1"/>
  <c r="F611" i="94"/>
  <c r="G611" i="94" s="1"/>
  <c r="F604" i="94"/>
  <c r="G604" i="94" s="1"/>
  <c r="F603" i="94"/>
  <c r="G603" i="94" s="1"/>
  <c r="F622" i="94"/>
  <c r="G622" i="94" s="1"/>
  <c r="F600" i="94"/>
  <c r="G600" i="94" s="1"/>
  <c r="F620" i="94"/>
  <c r="G620" i="94" s="1"/>
  <c r="F599" i="94"/>
  <c r="G599" i="94" s="1"/>
  <c r="F618" i="94"/>
  <c r="G618" i="94" s="1"/>
  <c r="F616" i="94"/>
  <c r="G616" i="94" s="1"/>
  <c r="F621" i="94"/>
  <c r="G621" i="94" s="1"/>
  <c r="F598" i="94"/>
  <c r="G598" i="94" s="1"/>
  <c r="F607" i="94"/>
  <c r="G607" i="94" s="1"/>
  <c r="F606" i="94"/>
  <c r="G606" i="94" s="1"/>
  <c r="F610" i="94"/>
  <c r="G610" i="94" s="1"/>
  <c r="F614" i="94"/>
  <c r="G614" i="94" s="1"/>
  <c r="F596" i="94"/>
  <c r="G596" i="94" s="1"/>
  <c r="F597" i="94"/>
  <c r="G597" i="94" s="1"/>
  <c r="F601" i="94"/>
  <c r="G601" i="94" s="1"/>
  <c r="F605" i="94"/>
  <c r="G605" i="94" s="1"/>
  <c r="F594" i="94"/>
  <c r="G594" i="94" s="1"/>
  <c r="E400" i="94"/>
  <c r="E402" i="94"/>
  <c r="E396" i="94"/>
  <c r="E383" i="94"/>
  <c r="E379" i="94"/>
  <c r="E391" i="94"/>
  <c r="E399" i="94"/>
  <c r="E404" i="94"/>
  <c r="E405" i="94"/>
  <c r="E385" i="94"/>
  <c r="E395" i="94"/>
  <c r="E382" i="94"/>
  <c r="E407" i="94"/>
  <c r="E393" i="94"/>
  <c r="E403" i="94"/>
  <c r="E390" i="94"/>
  <c r="E380" i="94"/>
  <c r="E381" i="94"/>
  <c r="E401" i="94"/>
  <c r="E389" i="94"/>
  <c r="E398" i="94"/>
  <c r="E386" i="94"/>
  <c r="E406" i="94"/>
  <c r="E387" i="94"/>
  <c r="E384" i="94"/>
  <c r="E392" i="94"/>
  <c r="E394" i="94"/>
  <c r="E388" i="94"/>
  <c r="E397" i="94"/>
  <c r="E378" i="94"/>
  <c r="D455" i="92"/>
  <c r="D448" i="92"/>
  <c r="D439" i="92"/>
  <c r="D432" i="92"/>
  <c r="D459" i="92"/>
  <c r="D452" i="92"/>
  <c r="D443" i="92"/>
  <c r="D436" i="92"/>
  <c r="D456" i="92"/>
  <c r="D447" i="92"/>
  <c r="D440" i="92"/>
  <c r="D431" i="92"/>
  <c r="D458" i="92"/>
  <c r="D449" i="92"/>
  <c r="D442" i="92"/>
  <c r="D433" i="92"/>
  <c r="D451" i="92"/>
  <c r="D444" i="92"/>
  <c r="D435" i="92"/>
  <c r="D457" i="92"/>
  <c r="D438" i="92"/>
  <c r="D434" i="92"/>
  <c r="D430" i="92"/>
  <c r="D453" i="92"/>
  <c r="D445" i="92"/>
  <c r="D441" i="92"/>
  <c r="D437" i="92"/>
  <c r="D429" i="92"/>
  <c r="D446" i="92"/>
  <c r="D450" i="92"/>
  <c r="D454" i="92"/>
  <c r="D335" i="90"/>
  <c r="D319" i="90"/>
  <c r="D326" i="90"/>
  <c r="D310" i="90"/>
  <c r="D321" i="90"/>
  <c r="D309" i="90"/>
  <c r="D331" i="90"/>
  <c r="D334" i="90"/>
  <c r="D316" i="90"/>
  <c r="D329" i="90"/>
  <c r="D312" i="90"/>
  <c r="D313" i="90"/>
  <c r="D324" i="90"/>
  <c r="D308" i="90"/>
  <c r="D323" i="90"/>
  <c r="D322" i="90"/>
  <c r="D307" i="90"/>
  <c r="D311" i="90"/>
  <c r="D332" i="90"/>
  <c r="D330" i="90"/>
  <c r="D314" i="90"/>
  <c r="D325" i="90"/>
  <c r="D336" i="90"/>
  <c r="D320" i="90"/>
  <c r="D315" i="90"/>
  <c r="D327" i="90"/>
  <c r="D318" i="90"/>
  <c r="D333" i="90"/>
  <c r="D317" i="90"/>
  <c r="D328" i="90"/>
  <c r="H12" i="90"/>
  <c r="E12" i="90"/>
  <c r="E454" i="88"/>
  <c r="E452" i="88"/>
  <c r="E450" i="88"/>
  <c r="E448" i="88"/>
  <c r="E446" i="88"/>
  <c r="E444" i="88"/>
  <c r="E442" i="88"/>
  <c r="E440" i="88"/>
  <c r="E438" i="88"/>
  <c r="E436" i="88"/>
  <c r="E434" i="88"/>
  <c r="E432" i="88"/>
  <c r="E430" i="88"/>
  <c r="E428" i="88"/>
  <c r="E426" i="88"/>
  <c r="E441" i="88"/>
  <c r="E425" i="88"/>
  <c r="E447" i="88"/>
  <c r="E431" i="88"/>
  <c r="E453" i="88"/>
  <c r="E437" i="88"/>
  <c r="E443" i="88"/>
  <c r="E427" i="88"/>
  <c r="E449" i="88"/>
  <c r="E433" i="88"/>
  <c r="E445" i="88"/>
  <c r="E429" i="88"/>
  <c r="E451" i="88"/>
  <c r="E455" i="88"/>
  <c r="E435" i="88"/>
  <c r="E439" i="88"/>
  <c r="H14" i="86"/>
  <c r="E14" i="86"/>
  <c r="E363" i="86"/>
  <c r="E334" i="86"/>
  <c r="E336" i="86"/>
  <c r="E337" i="86"/>
  <c r="E340" i="86"/>
  <c r="E342" i="86"/>
  <c r="E344" i="86"/>
  <c r="E338" i="86"/>
  <c r="E348" i="86"/>
  <c r="E350" i="86"/>
  <c r="E352" i="86"/>
  <c r="E346" i="86"/>
  <c r="E356" i="86"/>
  <c r="E358" i="86"/>
  <c r="E360" i="86"/>
  <c r="E345" i="86"/>
  <c r="E333" i="86"/>
  <c r="E335" i="86"/>
  <c r="E353" i="86"/>
  <c r="E339" i="86"/>
  <c r="E341" i="86"/>
  <c r="E343" i="86"/>
  <c r="E354" i="86"/>
  <c r="E347" i="86"/>
  <c r="E349" i="86"/>
  <c r="E351" i="86"/>
  <c r="E361" i="86"/>
  <c r="E355" i="86"/>
  <c r="E357" i="86"/>
  <c r="E359" i="86"/>
  <c r="E362" i="86"/>
  <c r="G120" i="84"/>
  <c r="E23" i="100"/>
  <c r="D23" i="100" s="1"/>
  <c r="G23" i="100" s="1"/>
  <c r="F24" i="100" s="1"/>
  <c r="E79" i="100"/>
  <c r="D79" i="100" s="1"/>
  <c r="G79" i="100" s="1"/>
  <c r="F80" i="100" s="1"/>
  <c r="E80" i="98"/>
  <c r="D80" i="98" s="1"/>
  <c r="G80" i="98" s="1"/>
  <c r="F81" i="98" s="1"/>
  <c r="E24" i="98"/>
  <c r="D24" i="98" s="1"/>
  <c r="G24" i="98" s="1"/>
  <c r="F25" i="98" s="1"/>
  <c r="D21" i="96"/>
  <c r="G21" i="96" s="1"/>
  <c r="F22" i="96" s="1"/>
  <c r="E22" i="96" s="1"/>
  <c r="D45" i="96"/>
  <c r="G45" i="96" s="1"/>
  <c r="F46" i="96" s="1"/>
  <c r="E46" i="96" s="1"/>
  <c r="F636" i="96" s="1"/>
  <c r="G636" i="96" s="1"/>
  <c r="E22" i="94"/>
  <c r="D22" i="94" s="1"/>
  <c r="G22" i="94" s="1"/>
  <c r="F23" i="94" s="1"/>
  <c r="H23" i="92"/>
  <c r="E23" i="92"/>
  <c r="D23" i="92" s="1"/>
  <c r="G23" i="92" s="1"/>
  <c r="F24" i="92" s="1"/>
  <c r="E47" i="92"/>
  <c r="D47" i="92" s="1"/>
  <c r="G47" i="92" s="1"/>
  <c r="F48" i="92" s="1"/>
  <c r="I22" i="92"/>
  <c r="E43" i="88"/>
  <c r="D43" i="88" s="1"/>
  <c r="G43" i="88" s="1"/>
  <c r="F44" i="88" s="1"/>
  <c r="H23" i="88"/>
  <c r="E23" i="88"/>
  <c r="D23" i="88" s="1"/>
  <c r="G23" i="88" s="1"/>
  <c r="F24" i="88" s="1"/>
  <c r="I22" i="88"/>
  <c r="F42" i="84"/>
  <c r="E42" i="84"/>
  <c r="D42" i="84" s="1"/>
  <c r="H23" i="84"/>
  <c r="E23" i="84"/>
  <c r="D23" i="84" s="1"/>
  <c r="G23" i="84" s="1"/>
  <c r="F24" i="84" s="1"/>
  <c r="E12" i="82"/>
  <c r="H12" i="82"/>
  <c r="E12" i="80"/>
  <c r="H12" i="80"/>
  <c r="D90" i="78"/>
  <c r="E90" i="78" s="1"/>
  <c r="D15" i="78"/>
  <c r="G15" i="78" s="1"/>
  <c r="F16" i="78" s="1"/>
  <c r="G87" i="78"/>
  <c r="I15" i="78"/>
  <c r="D69" i="106" l="1"/>
  <c r="G69" i="106" s="1"/>
  <c r="F70" i="106" s="1"/>
  <c r="B70" i="106"/>
  <c r="A71" i="106"/>
  <c r="B28" i="106"/>
  <c r="D12" i="106"/>
  <c r="H13" i="104"/>
  <c r="E13" i="104"/>
  <c r="E75" i="102"/>
  <c r="D76" i="102" s="1"/>
  <c r="G13" i="102"/>
  <c r="F14" i="102" s="1"/>
  <c r="F630" i="96"/>
  <c r="G630" i="96" s="1"/>
  <c r="F622" i="96"/>
  <c r="G622" i="96" s="1"/>
  <c r="F625" i="96"/>
  <c r="G625" i="96" s="1"/>
  <c r="F664" i="96"/>
  <c r="G664" i="96" s="1"/>
  <c r="F658" i="96"/>
  <c r="G658" i="96" s="1"/>
  <c r="F663" i="96"/>
  <c r="G663" i="96" s="1"/>
  <c r="F642" i="96"/>
  <c r="G642" i="96" s="1"/>
  <c r="F667" i="96"/>
  <c r="G667" i="96" s="1"/>
  <c r="F649" i="96"/>
  <c r="G649" i="96" s="1"/>
  <c r="F662" i="96"/>
  <c r="G662" i="96" s="1"/>
  <c r="F660" i="96"/>
  <c r="G660" i="96" s="1"/>
  <c r="F641" i="96"/>
  <c r="G641" i="96" s="1"/>
  <c r="F666" i="96"/>
  <c r="G666" i="96" s="1"/>
  <c r="F657" i="96"/>
  <c r="G657" i="96" s="1"/>
  <c r="F653" i="96"/>
  <c r="G653" i="96" s="1"/>
  <c r="F613" i="96"/>
  <c r="G613" i="96" s="1"/>
  <c r="F632" i="96"/>
  <c r="G632" i="96" s="1"/>
  <c r="F637" i="96"/>
  <c r="G637" i="96" s="1"/>
  <c r="F624" i="96"/>
  <c r="G624" i="96" s="1"/>
  <c r="F614" i="96"/>
  <c r="G614" i="96" s="1"/>
  <c r="F623" i="96"/>
  <c r="G623" i="96" s="1"/>
  <c r="F612" i="96"/>
  <c r="G612" i="96" s="1"/>
  <c r="F631" i="96"/>
  <c r="G631" i="96" s="1"/>
  <c r="F619" i="96"/>
  <c r="G619" i="96" s="1"/>
  <c r="F633" i="96"/>
  <c r="G633" i="96" s="1"/>
  <c r="F618" i="96"/>
  <c r="G618" i="96" s="1"/>
  <c r="F638" i="96"/>
  <c r="G638" i="96" s="1"/>
  <c r="F620" i="96"/>
  <c r="G620" i="96" s="1"/>
  <c r="F635" i="96"/>
  <c r="G635" i="96" s="1"/>
  <c r="F639" i="96"/>
  <c r="G639" i="96" s="1"/>
  <c r="D46" i="94"/>
  <c r="G46" i="94" s="1"/>
  <c r="F47" i="94" s="1"/>
  <c r="F664" i="94"/>
  <c r="G664" i="94" s="1"/>
  <c r="F669" i="94"/>
  <c r="G669" i="94" s="1"/>
  <c r="F673" i="94"/>
  <c r="G673" i="94" s="1"/>
  <c r="F655" i="94"/>
  <c r="G655" i="94" s="1"/>
  <c r="F640" i="94"/>
  <c r="G640" i="94" s="1"/>
  <c r="F639" i="94"/>
  <c r="G639" i="94" s="1"/>
  <c r="F649" i="94"/>
  <c r="G649" i="94" s="1"/>
  <c r="F642" i="94"/>
  <c r="G642" i="94" s="1"/>
  <c r="F635" i="94"/>
  <c r="G635" i="94" s="1"/>
  <c r="F633" i="94"/>
  <c r="G633" i="94" s="1"/>
  <c r="F626" i="94"/>
  <c r="G626" i="94" s="1"/>
  <c r="F631" i="94"/>
  <c r="G631" i="94" s="1"/>
  <c r="F636" i="94"/>
  <c r="G636" i="94" s="1"/>
  <c r="F629" i="94"/>
  <c r="G629" i="94" s="1"/>
  <c r="F650" i="94"/>
  <c r="G650" i="94" s="1"/>
  <c r="F648" i="94"/>
  <c r="G648" i="94" s="1"/>
  <c r="F630" i="94"/>
  <c r="G630" i="94" s="1"/>
  <c r="F623" i="94"/>
  <c r="G623" i="94" s="1"/>
  <c r="F644" i="94"/>
  <c r="G644" i="94" s="1"/>
  <c r="F625" i="94"/>
  <c r="G625" i="94" s="1"/>
  <c r="F627" i="94"/>
  <c r="G627" i="94" s="1"/>
  <c r="F624" i="94"/>
  <c r="G624" i="94" s="1"/>
  <c r="F634" i="94"/>
  <c r="G634" i="94" s="1"/>
  <c r="F638" i="94"/>
  <c r="G638" i="94" s="1"/>
  <c r="F643" i="94"/>
  <c r="G643" i="94" s="1"/>
  <c r="F641" i="94"/>
  <c r="G641" i="94" s="1"/>
  <c r="F646" i="94"/>
  <c r="G646" i="94" s="1"/>
  <c r="F647" i="94"/>
  <c r="G647" i="94" s="1"/>
  <c r="F628" i="94"/>
  <c r="G628" i="94" s="1"/>
  <c r="F632" i="94"/>
  <c r="G632" i="94" s="1"/>
  <c r="F637" i="94"/>
  <c r="G637" i="94" s="1"/>
  <c r="F651" i="94"/>
  <c r="G651" i="94" s="1"/>
  <c r="F645" i="94"/>
  <c r="G645" i="94" s="1"/>
  <c r="D417" i="94"/>
  <c r="D438" i="94"/>
  <c r="D431" i="94"/>
  <c r="D437" i="94"/>
  <c r="D427" i="94"/>
  <c r="D421" i="94"/>
  <c r="D410" i="94"/>
  <c r="D419" i="94"/>
  <c r="D408" i="94"/>
  <c r="D432" i="94"/>
  <c r="D412" i="94"/>
  <c r="D418" i="94"/>
  <c r="D436" i="94"/>
  <c r="D429" i="94"/>
  <c r="D425" i="94"/>
  <c r="D433" i="94"/>
  <c r="D414" i="94"/>
  <c r="D434" i="94"/>
  <c r="D411" i="94"/>
  <c r="D422" i="94"/>
  <c r="D409" i="94"/>
  <c r="D424" i="94"/>
  <c r="D416" i="94"/>
  <c r="D420" i="94"/>
  <c r="D413" i="94"/>
  <c r="D430" i="94"/>
  <c r="D435" i="94"/>
  <c r="D428" i="94"/>
  <c r="D426" i="94"/>
  <c r="D415" i="94"/>
  <c r="D423" i="94"/>
  <c r="E336" i="90"/>
  <c r="D12" i="90"/>
  <c r="E309" i="90" s="1"/>
  <c r="F336" i="90"/>
  <c r="G336" i="90" s="1"/>
  <c r="F324" i="90"/>
  <c r="G324" i="90" s="1"/>
  <c r="F321" i="90"/>
  <c r="G321" i="90" s="1"/>
  <c r="F310" i="90"/>
  <c r="G310" i="90" s="1"/>
  <c r="F309" i="90"/>
  <c r="G309" i="90" s="1"/>
  <c r="F332" i="90"/>
  <c r="G332" i="90" s="1"/>
  <c r="F331" i="90"/>
  <c r="G331" i="90" s="1"/>
  <c r="F316" i="90"/>
  <c r="G316" i="90" s="1"/>
  <c r="F329" i="90"/>
  <c r="G329" i="90" s="1"/>
  <c r="F313" i="90"/>
  <c r="G313" i="90" s="1"/>
  <c r="F330" i="90"/>
  <c r="G330" i="90" s="1"/>
  <c r="F326" i="90"/>
  <c r="G326" i="90" s="1"/>
  <c r="F325" i="90"/>
  <c r="G325" i="90" s="1"/>
  <c r="F333" i="90"/>
  <c r="G333" i="90" s="1"/>
  <c r="F328" i="90"/>
  <c r="G328" i="90" s="1"/>
  <c r="F312" i="90"/>
  <c r="G312" i="90" s="1"/>
  <c r="F327" i="90"/>
  <c r="G327" i="90" s="1"/>
  <c r="F320" i="90"/>
  <c r="G320" i="90" s="1"/>
  <c r="F319" i="90"/>
  <c r="G319" i="90" s="1"/>
  <c r="F323" i="90"/>
  <c r="G323" i="90" s="1"/>
  <c r="F318" i="90"/>
  <c r="G318" i="90" s="1"/>
  <c r="F315" i="90"/>
  <c r="G315" i="90" s="1"/>
  <c r="F307" i="90"/>
  <c r="G307" i="90" s="1"/>
  <c r="F314" i="90"/>
  <c r="G314" i="90" s="1"/>
  <c r="F335" i="90"/>
  <c r="G335" i="90" s="1"/>
  <c r="F322" i="90"/>
  <c r="G322" i="90" s="1"/>
  <c r="F317" i="90"/>
  <c r="G317" i="90" s="1"/>
  <c r="F308" i="90"/>
  <c r="G308" i="90" s="1"/>
  <c r="F334" i="90"/>
  <c r="G334" i="90" s="1"/>
  <c r="F311" i="90"/>
  <c r="G311" i="90" s="1"/>
  <c r="I12" i="90"/>
  <c r="D485" i="88"/>
  <c r="D483" i="88"/>
  <c r="D481" i="88"/>
  <c r="D479" i="88"/>
  <c r="D477" i="88"/>
  <c r="D475" i="88"/>
  <c r="D473" i="88"/>
  <c r="D471" i="88"/>
  <c r="D469" i="88"/>
  <c r="D467" i="88"/>
  <c r="D465" i="88"/>
  <c r="D463" i="88"/>
  <c r="D461" i="88"/>
  <c r="D459" i="88"/>
  <c r="D457" i="88"/>
  <c r="D482" i="88"/>
  <c r="D474" i="88"/>
  <c r="D466" i="88"/>
  <c r="D458" i="88"/>
  <c r="D478" i="88"/>
  <c r="D470" i="88"/>
  <c r="D462" i="88"/>
  <c r="D476" i="88"/>
  <c r="D460" i="88"/>
  <c r="D472" i="88"/>
  <c r="D456" i="88"/>
  <c r="D484" i="88"/>
  <c r="D468" i="88"/>
  <c r="D480" i="88"/>
  <c r="D464" i="88"/>
  <c r="D365" i="86"/>
  <c r="D367" i="86"/>
  <c r="D369" i="86"/>
  <c r="D393" i="86"/>
  <c r="D373" i="86"/>
  <c r="D375" i="86"/>
  <c r="D377" i="86"/>
  <c r="D391" i="86"/>
  <c r="D386" i="86"/>
  <c r="D371" i="86"/>
  <c r="D381" i="86"/>
  <c r="D383" i="86"/>
  <c r="D385" i="86"/>
  <c r="D370" i="86"/>
  <c r="D379" i="86"/>
  <c r="D389" i="86"/>
  <c r="D387" i="86"/>
  <c r="D366" i="86"/>
  <c r="D368" i="86"/>
  <c r="D372" i="86"/>
  <c r="D374" i="86"/>
  <c r="D376" i="86"/>
  <c r="D378" i="86"/>
  <c r="D380" i="86"/>
  <c r="D382" i="86"/>
  <c r="D384" i="86"/>
  <c r="D388" i="86"/>
  <c r="D390" i="86"/>
  <c r="D392" i="86"/>
  <c r="D364" i="86"/>
  <c r="D14" i="86"/>
  <c r="G14" i="86" s="1"/>
  <c r="F15" i="86" s="1"/>
  <c r="F379" i="86"/>
  <c r="G379" i="86" s="1"/>
  <c r="F378" i="86"/>
  <c r="G378" i="86" s="1"/>
  <c r="F376" i="86"/>
  <c r="G376" i="86" s="1"/>
  <c r="F393" i="86"/>
  <c r="G393" i="86" s="1"/>
  <c r="F367" i="86"/>
  <c r="G367" i="86" s="1"/>
  <c r="F377" i="86"/>
  <c r="G377" i="86" s="1"/>
  <c r="F388" i="86"/>
  <c r="G388" i="86" s="1"/>
  <c r="F371" i="86"/>
  <c r="G371" i="86" s="1"/>
  <c r="F369" i="86"/>
  <c r="G369" i="86" s="1"/>
  <c r="F389" i="86"/>
  <c r="G389" i="86" s="1"/>
  <c r="F392" i="86"/>
  <c r="G392" i="86" s="1"/>
  <c r="F390" i="86"/>
  <c r="G390" i="86" s="1"/>
  <c r="F372" i="86"/>
  <c r="G372" i="86" s="1"/>
  <c r="F386" i="86"/>
  <c r="G386" i="86" s="1"/>
  <c r="F384" i="86"/>
  <c r="G384" i="86" s="1"/>
  <c r="F381" i="86"/>
  <c r="G381" i="86" s="1"/>
  <c r="F375" i="86"/>
  <c r="G375" i="86" s="1"/>
  <c r="F382" i="86"/>
  <c r="G382" i="86" s="1"/>
  <c r="F387" i="86"/>
  <c r="G387" i="86" s="1"/>
  <c r="F385" i="86"/>
  <c r="G385" i="86" s="1"/>
  <c r="F365" i="86"/>
  <c r="G365" i="86" s="1"/>
  <c r="F366" i="86"/>
  <c r="G366" i="86" s="1"/>
  <c r="F374" i="86"/>
  <c r="G374" i="86" s="1"/>
  <c r="F370" i="86"/>
  <c r="G370" i="86" s="1"/>
  <c r="F383" i="86"/>
  <c r="G383" i="86" s="1"/>
  <c r="F380" i="86"/>
  <c r="G380" i="86" s="1"/>
  <c r="F391" i="86"/>
  <c r="G391" i="86" s="1"/>
  <c r="F373" i="86"/>
  <c r="G373" i="86" s="1"/>
  <c r="F368" i="86"/>
  <c r="G368" i="86" s="1"/>
  <c r="F364" i="86"/>
  <c r="G364" i="86" s="1"/>
  <c r="G363" i="86"/>
  <c r="I14" i="86"/>
  <c r="G121" i="84"/>
  <c r="E24" i="100"/>
  <c r="D24" i="100" s="1"/>
  <c r="G24" i="100" s="1"/>
  <c r="F25" i="100" s="1"/>
  <c r="E80" i="100"/>
  <c r="D80" i="100" s="1"/>
  <c r="G80" i="100" s="1"/>
  <c r="F81" i="100" s="1"/>
  <c r="G182" i="98"/>
  <c r="D149" i="98"/>
  <c r="E149" i="98" s="1"/>
  <c r="E25" i="98"/>
  <c r="D25" i="98" s="1"/>
  <c r="G25" i="98" s="1"/>
  <c r="F26" i="98" s="1"/>
  <c r="E81" i="98"/>
  <c r="D81" i="98" s="1"/>
  <c r="G81" i="98" s="1"/>
  <c r="F82" i="98" s="1"/>
  <c r="D22" i="96"/>
  <c r="G22" i="96" s="1"/>
  <c r="F23" i="96" s="1"/>
  <c r="E23" i="96" s="1"/>
  <c r="D46" i="96"/>
  <c r="G46" i="96" s="1"/>
  <c r="F47" i="96" s="1"/>
  <c r="E47" i="96" s="1"/>
  <c r="F665" i="96" s="1"/>
  <c r="G665" i="96" s="1"/>
  <c r="E23" i="94"/>
  <c r="D23" i="94" s="1"/>
  <c r="G23" i="94" s="1"/>
  <c r="F24" i="94" s="1"/>
  <c r="E47" i="94"/>
  <c r="F682" i="94" s="1"/>
  <c r="G682" i="94" s="1"/>
  <c r="G48" i="92"/>
  <c r="F49" i="92" s="1"/>
  <c r="E48" i="92"/>
  <c r="D48" i="92" s="1"/>
  <c r="H24" i="92"/>
  <c r="I24" i="92" s="1"/>
  <c r="E24" i="92"/>
  <c r="D24" i="92" s="1"/>
  <c r="G24" i="92" s="1"/>
  <c r="F25" i="92" s="1"/>
  <c r="I23" i="92"/>
  <c r="H24" i="88"/>
  <c r="I24" i="88" s="1"/>
  <c r="E24" i="88"/>
  <c r="D24" i="88" s="1"/>
  <c r="G24" i="88" s="1"/>
  <c r="F25" i="88" s="1"/>
  <c r="E44" i="88"/>
  <c r="D44" i="88" s="1"/>
  <c r="G44" i="88" s="1"/>
  <c r="F45" i="88" s="1"/>
  <c r="I23" i="88"/>
  <c r="H24" i="84"/>
  <c r="E24" i="84"/>
  <c r="D24" i="84" s="1"/>
  <c r="G24" i="84" s="1"/>
  <c r="F25" i="84" s="1"/>
  <c r="I23" i="84"/>
  <c r="G42" i="84"/>
  <c r="F43" i="84" s="1"/>
  <c r="D12" i="82"/>
  <c r="G75" i="82"/>
  <c r="I12" i="82"/>
  <c r="I12" i="80"/>
  <c r="D12" i="80"/>
  <c r="F73" i="80"/>
  <c r="G73" i="80" s="1"/>
  <c r="D91" i="78"/>
  <c r="E91" i="78" s="1"/>
  <c r="H16" i="78"/>
  <c r="E16" i="78"/>
  <c r="E70" i="106" l="1"/>
  <c r="B71" i="106"/>
  <c r="A72" i="106"/>
  <c r="D70" i="106"/>
  <c r="G70" i="106" s="1"/>
  <c r="F71" i="106" s="1"/>
  <c r="E71" i="106" s="1"/>
  <c r="B29" i="106"/>
  <c r="G12" i="106"/>
  <c r="F13" i="106" s="1"/>
  <c r="E14" i="102"/>
  <c r="H14" i="102"/>
  <c r="D13" i="104"/>
  <c r="F74" i="104"/>
  <c r="G74" i="104" s="1"/>
  <c r="I13" i="104"/>
  <c r="F648" i="96"/>
  <c r="G648" i="96" s="1"/>
  <c r="F645" i="96"/>
  <c r="G645" i="96" s="1"/>
  <c r="F670" i="96"/>
  <c r="G670" i="96" s="1"/>
  <c r="F652" i="96"/>
  <c r="G652" i="96" s="1"/>
  <c r="F656" i="96"/>
  <c r="G656" i="96" s="1"/>
  <c r="F651" i="96"/>
  <c r="G651" i="96" s="1"/>
  <c r="F640" i="96"/>
  <c r="G640" i="96" s="1"/>
  <c r="F659" i="96"/>
  <c r="G659" i="96" s="1"/>
  <c r="F655" i="96"/>
  <c r="G655" i="96" s="1"/>
  <c r="F647" i="96"/>
  <c r="G647" i="96" s="1"/>
  <c r="F669" i="96"/>
  <c r="G669" i="96" s="1"/>
  <c r="F668" i="96"/>
  <c r="G668" i="96" s="1"/>
  <c r="F654" i="96"/>
  <c r="G654" i="96" s="1"/>
  <c r="F644" i="96"/>
  <c r="G644" i="96" s="1"/>
  <c r="F643" i="96"/>
  <c r="G643" i="96" s="1"/>
  <c r="F646" i="96"/>
  <c r="G646" i="96" s="1"/>
  <c r="F661" i="96"/>
  <c r="G661" i="96" s="1"/>
  <c r="F650" i="96"/>
  <c r="G650" i="96" s="1"/>
  <c r="F678" i="94"/>
  <c r="G678" i="94" s="1"/>
  <c r="F679" i="94"/>
  <c r="G679" i="94" s="1"/>
  <c r="F675" i="94"/>
  <c r="G675" i="94" s="1"/>
  <c r="F670" i="94"/>
  <c r="G670" i="94" s="1"/>
  <c r="E425" i="94"/>
  <c r="E408" i="94"/>
  <c r="E414" i="94"/>
  <c r="E436" i="94"/>
  <c r="E434" i="94"/>
  <c r="E422" i="94"/>
  <c r="E416" i="94"/>
  <c r="E419" i="94"/>
  <c r="E426" i="94"/>
  <c r="E430" i="94"/>
  <c r="E424" i="94"/>
  <c r="E427" i="94"/>
  <c r="E413" i="94"/>
  <c r="E438" i="94"/>
  <c r="E432" i="94"/>
  <c r="E415" i="94"/>
  <c r="E435" i="94"/>
  <c r="E421" i="94"/>
  <c r="E410" i="94"/>
  <c r="E409" i="94"/>
  <c r="E429" i="94"/>
  <c r="E423" i="94"/>
  <c r="E417" i="94"/>
  <c r="E412" i="94"/>
  <c r="E437" i="94"/>
  <c r="E431" i="94"/>
  <c r="E420" i="94"/>
  <c r="E418" i="94"/>
  <c r="E433" i="94"/>
  <c r="E428" i="94"/>
  <c r="E411" i="94"/>
  <c r="F660" i="94"/>
  <c r="G660" i="94" s="1"/>
  <c r="F656" i="94"/>
  <c r="G656" i="94" s="1"/>
  <c r="F680" i="94"/>
  <c r="G680" i="94" s="1"/>
  <c r="F676" i="94"/>
  <c r="G676" i="94" s="1"/>
  <c r="F661" i="94"/>
  <c r="G661" i="94" s="1"/>
  <c r="F662" i="94"/>
  <c r="G662" i="94" s="1"/>
  <c r="F652" i="94"/>
  <c r="G652" i="94" s="1"/>
  <c r="D47" i="94"/>
  <c r="G47" i="94" s="1"/>
  <c r="F48" i="94" s="1"/>
  <c r="F701" i="94"/>
  <c r="G701" i="94" s="1"/>
  <c r="F695" i="94"/>
  <c r="G695" i="94" s="1"/>
  <c r="F666" i="94"/>
  <c r="G666" i="94" s="1"/>
  <c r="F668" i="94"/>
  <c r="G668" i="94" s="1"/>
  <c r="F658" i="94"/>
  <c r="G658" i="94" s="1"/>
  <c r="F665" i="94"/>
  <c r="G665" i="94" s="1"/>
  <c r="F667" i="94"/>
  <c r="G667" i="94" s="1"/>
  <c r="F674" i="94"/>
  <c r="G674" i="94" s="1"/>
  <c r="F681" i="94"/>
  <c r="G681" i="94" s="1"/>
  <c r="F671" i="94"/>
  <c r="G671" i="94" s="1"/>
  <c r="F672" i="94"/>
  <c r="G672" i="94" s="1"/>
  <c r="F657" i="94"/>
  <c r="G657" i="94" s="1"/>
  <c r="F653" i="94"/>
  <c r="G653" i="94" s="1"/>
  <c r="F677" i="94"/>
  <c r="G677" i="94" s="1"/>
  <c r="F654" i="94"/>
  <c r="G654" i="94" s="1"/>
  <c r="F663" i="94"/>
  <c r="G663" i="94" s="1"/>
  <c r="F659" i="94"/>
  <c r="G659" i="94" s="1"/>
  <c r="D487" i="92"/>
  <c r="D480" i="92"/>
  <c r="D471" i="92"/>
  <c r="D464" i="92"/>
  <c r="D484" i="92"/>
  <c r="D475" i="92"/>
  <c r="D468" i="92"/>
  <c r="D488" i="92"/>
  <c r="D479" i="92"/>
  <c r="D472" i="92"/>
  <c r="D463" i="92"/>
  <c r="D481" i="92"/>
  <c r="D474" i="92"/>
  <c r="D465" i="92"/>
  <c r="D483" i="92"/>
  <c r="D476" i="92"/>
  <c r="D467" i="92"/>
  <c r="D460" i="92"/>
  <c r="D469" i="92"/>
  <c r="D461" i="92"/>
  <c r="D486" i="92"/>
  <c r="D482" i="92"/>
  <c r="D478" i="92"/>
  <c r="D489" i="92"/>
  <c r="D470" i="92"/>
  <c r="D466" i="92"/>
  <c r="D462" i="92"/>
  <c r="D473" i="92"/>
  <c r="D477" i="92"/>
  <c r="D485" i="92"/>
  <c r="E332" i="90"/>
  <c r="E323" i="90"/>
  <c r="E330" i="90"/>
  <c r="E328" i="90"/>
  <c r="E307" i="90"/>
  <c r="E311" i="90"/>
  <c r="E319" i="90"/>
  <c r="E320" i="90"/>
  <c r="E326" i="90"/>
  <c r="E334" i="90"/>
  <c r="E308" i="90"/>
  <c r="E312" i="90"/>
  <c r="E315" i="90"/>
  <c r="E313" i="90"/>
  <c r="E329" i="90"/>
  <c r="E333" i="90"/>
  <c r="E322" i="90"/>
  <c r="E335" i="90"/>
  <c r="E331" i="90"/>
  <c r="E318" i="90"/>
  <c r="E325" i="90"/>
  <c r="E324" i="90"/>
  <c r="E321" i="90"/>
  <c r="E327" i="90"/>
  <c r="E317" i="90"/>
  <c r="E314" i="90"/>
  <c r="E310" i="90"/>
  <c r="E316" i="90"/>
  <c r="G12" i="90"/>
  <c r="F13" i="90" s="1"/>
  <c r="E484" i="88"/>
  <c r="E482" i="88"/>
  <c r="E480" i="88"/>
  <c r="E478" i="88"/>
  <c r="E476" i="88"/>
  <c r="E474" i="88"/>
  <c r="E472" i="88"/>
  <c r="E470" i="88"/>
  <c r="E468" i="88"/>
  <c r="E466" i="88"/>
  <c r="E464" i="88"/>
  <c r="E462" i="88"/>
  <c r="E460" i="88"/>
  <c r="E458" i="88"/>
  <c r="E456" i="88"/>
  <c r="E473" i="88"/>
  <c r="E457" i="88"/>
  <c r="E479" i="88"/>
  <c r="E463" i="88"/>
  <c r="E485" i="88"/>
  <c r="E469" i="88"/>
  <c r="E475" i="88"/>
  <c r="E459" i="88"/>
  <c r="E481" i="88"/>
  <c r="E465" i="88"/>
  <c r="E477" i="88"/>
  <c r="E461" i="88"/>
  <c r="E471" i="88"/>
  <c r="E483" i="88"/>
  <c r="E467" i="88"/>
  <c r="E15" i="86"/>
  <c r="H15" i="86"/>
  <c r="E385" i="86"/>
  <c r="E387" i="86"/>
  <c r="E366" i="86"/>
  <c r="E392" i="86"/>
  <c r="E393" i="86"/>
  <c r="E372" i="86"/>
  <c r="E374" i="86"/>
  <c r="E368" i="86"/>
  <c r="E370" i="86"/>
  <c r="E380" i="86"/>
  <c r="E382" i="86"/>
  <c r="E376" i="86"/>
  <c r="E378" i="86"/>
  <c r="E388" i="86"/>
  <c r="E390" i="86"/>
  <c r="E384" i="86"/>
  <c r="E386" i="86"/>
  <c r="E365" i="86"/>
  <c r="E367" i="86"/>
  <c r="E364" i="86"/>
  <c r="E373" i="86"/>
  <c r="E375" i="86"/>
  <c r="E369" i="86"/>
  <c r="E371" i="86"/>
  <c r="E381" i="86"/>
  <c r="E383" i="86"/>
  <c r="E377" i="86"/>
  <c r="E379" i="86"/>
  <c r="E389" i="86"/>
  <c r="E391" i="86"/>
  <c r="G122" i="84"/>
  <c r="E25" i="100"/>
  <c r="D25" i="100" s="1"/>
  <c r="G25" i="100" s="1"/>
  <c r="F26" i="100" s="1"/>
  <c r="E81" i="100"/>
  <c r="D81" i="100" s="1"/>
  <c r="G81" i="100" s="1"/>
  <c r="F82" i="100" s="1"/>
  <c r="G26" i="98"/>
  <c r="F27" i="98" s="1"/>
  <c r="E26" i="98"/>
  <c r="D26" i="98" s="1"/>
  <c r="E82" i="98"/>
  <c r="D82" i="98" s="1"/>
  <c r="G82" i="98"/>
  <c r="F83" i="98" s="1"/>
  <c r="D23" i="96"/>
  <c r="G23" i="96" s="1"/>
  <c r="F24" i="96" s="1"/>
  <c r="D47" i="96"/>
  <c r="G47" i="96" s="1"/>
  <c r="F48" i="96" s="1"/>
  <c r="E48" i="96"/>
  <c r="E24" i="96"/>
  <c r="E48" i="94"/>
  <c r="F683" i="94" s="1"/>
  <c r="G683" i="94" s="1"/>
  <c r="E24" i="94"/>
  <c r="D24" i="94" s="1"/>
  <c r="G24" i="94" s="1"/>
  <c r="F25" i="94" s="1"/>
  <c r="H25" i="92"/>
  <c r="I25" i="92" s="1"/>
  <c r="E25" i="92"/>
  <c r="D25" i="92" s="1"/>
  <c r="G25" i="92" s="1"/>
  <c r="F26" i="92" s="1"/>
  <c r="E49" i="92"/>
  <c r="D49" i="92" s="1"/>
  <c r="G49" i="92" s="1"/>
  <c r="F50" i="92" s="1"/>
  <c r="G45" i="88"/>
  <c r="F46" i="88" s="1"/>
  <c r="E45" i="88"/>
  <c r="D45" i="88" s="1"/>
  <c r="H25" i="88"/>
  <c r="E25" i="88"/>
  <c r="D25" i="88" s="1"/>
  <c r="G25" i="88" s="1"/>
  <c r="F26" i="88" s="1"/>
  <c r="H25" i="84"/>
  <c r="I25" i="84" s="1"/>
  <c r="E25" i="84"/>
  <c r="D25" i="84" s="1"/>
  <c r="G25" i="84" s="1"/>
  <c r="F26" i="84" s="1"/>
  <c r="E43" i="84"/>
  <c r="D43" i="84" s="1"/>
  <c r="G43" i="84" s="1"/>
  <c r="F44" i="84" s="1"/>
  <c r="I24" i="84"/>
  <c r="G12" i="82"/>
  <c r="F13" i="82" s="1"/>
  <c r="G12" i="80"/>
  <c r="F13" i="80" s="1"/>
  <c r="E74" i="80"/>
  <c r="D75" i="80" s="1"/>
  <c r="D92" i="78"/>
  <c r="E92" i="78" s="1"/>
  <c r="D16" i="78"/>
  <c r="G16" i="78" s="1"/>
  <c r="F17" i="78" s="1"/>
  <c r="G88" i="78"/>
  <c r="I16" i="78"/>
  <c r="D71" i="106" l="1"/>
  <c r="G71" i="106" s="1"/>
  <c r="F72" i="106" s="1"/>
  <c r="B72" i="106"/>
  <c r="A73" i="106"/>
  <c r="E13" i="106"/>
  <c r="D13" i="106" s="1"/>
  <c r="G13" i="106" s="1"/>
  <c r="F14" i="106" s="1"/>
  <c r="E14" i="106" s="1"/>
  <c r="D14" i="106" s="1"/>
  <c r="G14" i="106" s="1"/>
  <c r="F15" i="106" s="1"/>
  <c r="E15" i="106" s="1"/>
  <c r="D15" i="106" s="1"/>
  <c r="G15" i="106" s="1"/>
  <c r="F16" i="106" s="1"/>
  <c r="E16" i="106" s="1"/>
  <c r="D16" i="106" s="1"/>
  <c r="G16" i="106" s="1"/>
  <c r="F17" i="106" s="1"/>
  <c r="E17" i="106" s="1"/>
  <c r="D17" i="106" s="1"/>
  <c r="G17" i="106" s="1"/>
  <c r="F18" i="106" s="1"/>
  <c r="B30" i="106"/>
  <c r="E75" i="104"/>
  <c r="D76" i="104" s="1"/>
  <c r="G13" i="104"/>
  <c r="I14" i="102"/>
  <c r="D14" i="102"/>
  <c r="F75" i="102"/>
  <c r="G75" i="102" s="1"/>
  <c r="F724" i="96"/>
  <c r="G724" i="96" s="1"/>
  <c r="F704" i="96"/>
  <c r="G704" i="96" s="1"/>
  <c r="F729" i="96"/>
  <c r="G729" i="96" s="1"/>
  <c r="F708" i="96"/>
  <c r="G708" i="96" s="1"/>
  <c r="F702" i="96"/>
  <c r="G702" i="96" s="1"/>
  <c r="F701" i="96"/>
  <c r="G701" i="96" s="1"/>
  <c r="F720" i="96"/>
  <c r="G720" i="96" s="1"/>
  <c r="F681" i="96"/>
  <c r="G681" i="96" s="1"/>
  <c r="F683" i="96"/>
  <c r="G683" i="96" s="1"/>
  <c r="F699" i="96"/>
  <c r="G699" i="96" s="1"/>
  <c r="F694" i="96"/>
  <c r="G694" i="96" s="1"/>
  <c r="F697" i="96"/>
  <c r="G697" i="96" s="1"/>
  <c r="F688" i="96"/>
  <c r="G688" i="96" s="1"/>
  <c r="F696" i="96"/>
  <c r="G696" i="96" s="1"/>
  <c r="F689" i="96"/>
  <c r="G689" i="96" s="1"/>
  <c r="F700" i="96"/>
  <c r="G700" i="96" s="1"/>
  <c r="F672" i="96"/>
  <c r="G672" i="96" s="1"/>
  <c r="F693" i="96"/>
  <c r="G693" i="96" s="1"/>
  <c r="F691" i="96"/>
  <c r="G691" i="96" s="1"/>
  <c r="F695" i="96"/>
  <c r="G695" i="96" s="1"/>
  <c r="F677" i="96"/>
  <c r="G677" i="96" s="1"/>
  <c r="F676" i="96"/>
  <c r="G676" i="96" s="1"/>
  <c r="F679" i="96"/>
  <c r="G679" i="96" s="1"/>
  <c r="F680" i="96"/>
  <c r="G680" i="96" s="1"/>
  <c r="F684" i="96"/>
  <c r="G684" i="96" s="1"/>
  <c r="F687" i="96"/>
  <c r="G687" i="96" s="1"/>
  <c r="F673" i="96"/>
  <c r="G673" i="96" s="1"/>
  <c r="F690" i="96"/>
  <c r="G690" i="96" s="1"/>
  <c r="F682" i="96"/>
  <c r="G682" i="96" s="1"/>
  <c r="F685" i="96"/>
  <c r="G685" i="96" s="1"/>
  <c r="F686" i="96"/>
  <c r="G686" i="96" s="1"/>
  <c r="F692" i="96"/>
  <c r="G692" i="96" s="1"/>
  <c r="F671" i="96"/>
  <c r="G671" i="96" s="1"/>
  <c r="F698" i="96"/>
  <c r="G698" i="96" s="1"/>
  <c r="F675" i="96"/>
  <c r="G675" i="96" s="1"/>
  <c r="F678" i="96"/>
  <c r="G678" i="96" s="1"/>
  <c r="F674" i="96"/>
  <c r="G674" i="96" s="1"/>
  <c r="F684" i="94"/>
  <c r="G684" i="94" s="1"/>
  <c r="F696" i="94"/>
  <c r="G696" i="94" s="1"/>
  <c r="F698" i="94"/>
  <c r="G698" i="94" s="1"/>
  <c r="D48" i="94"/>
  <c r="G48" i="94" s="1"/>
  <c r="F49" i="94" s="1"/>
  <c r="F689" i="94"/>
  <c r="G689" i="94" s="1"/>
  <c r="F702" i="94"/>
  <c r="G702" i="94" s="1"/>
  <c r="F687" i="94"/>
  <c r="G687" i="94" s="1"/>
  <c r="F688" i="94"/>
  <c r="G688" i="94" s="1"/>
  <c r="F712" i="94"/>
  <c r="G712" i="94" s="1"/>
  <c r="F708" i="94"/>
  <c r="G708" i="94" s="1"/>
  <c r="F693" i="94"/>
  <c r="G693" i="94" s="1"/>
  <c r="F694" i="94"/>
  <c r="G694" i="94" s="1"/>
  <c r="F690" i="94"/>
  <c r="G690" i="94" s="1"/>
  <c r="F697" i="94"/>
  <c r="G697" i="94" s="1"/>
  <c r="F699" i="94"/>
  <c r="G699" i="94" s="1"/>
  <c r="F700" i="94"/>
  <c r="G700" i="94" s="1"/>
  <c r="F703" i="94"/>
  <c r="G703" i="94" s="1"/>
  <c r="F704" i="94"/>
  <c r="G704" i="94" s="1"/>
  <c r="F706" i="94"/>
  <c r="G706" i="94" s="1"/>
  <c r="F710" i="94"/>
  <c r="G710" i="94" s="1"/>
  <c r="F685" i="94"/>
  <c r="G685" i="94" s="1"/>
  <c r="F686" i="94"/>
  <c r="G686" i="94" s="1"/>
  <c r="F705" i="94"/>
  <c r="G705" i="94" s="1"/>
  <c r="D439" i="94"/>
  <c r="D440" i="94"/>
  <c r="D469" i="94"/>
  <c r="D445" i="94"/>
  <c r="D441" i="94"/>
  <c r="D462" i="94"/>
  <c r="D457" i="94"/>
  <c r="D467" i="94"/>
  <c r="D447" i="94"/>
  <c r="D450" i="94"/>
  <c r="D452" i="94"/>
  <c r="D468" i="94"/>
  <c r="D444" i="94"/>
  <c r="D460" i="94"/>
  <c r="D463" i="94"/>
  <c r="D455" i="94"/>
  <c r="D448" i="94"/>
  <c r="D465" i="94"/>
  <c r="D461" i="94"/>
  <c r="D442" i="94"/>
  <c r="D453" i="94"/>
  <c r="D459" i="94"/>
  <c r="D443" i="94"/>
  <c r="D454" i="94"/>
  <c r="D456" i="94"/>
  <c r="D451" i="94"/>
  <c r="D466" i="94"/>
  <c r="D446" i="94"/>
  <c r="D464" i="94"/>
  <c r="D458" i="94"/>
  <c r="D449" i="94"/>
  <c r="F709" i="94"/>
  <c r="G709" i="94" s="1"/>
  <c r="F707" i="94"/>
  <c r="G707" i="94" s="1"/>
  <c r="F691" i="94"/>
  <c r="G691" i="94" s="1"/>
  <c r="F692" i="94"/>
  <c r="G692" i="94" s="1"/>
  <c r="F711" i="94"/>
  <c r="G711" i="94" s="1"/>
  <c r="E488" i="92"/>
  <c r="E486" i="92"/>
  <c r="E484" i="92"/>
  <c r="E482" i="92"/>
  <c r="E480" i="92"/>
  <c r="E478" i="92"/>
  <c r="E476" i="92"/>
  <c r="E474" i="92"/>
  <c r="E472" i="92"/>
  <c r="E470" i="92"/>
  <c r="E468" i="92"/>
  <c r="E466" i="92"/>
  <c r="E464" i="92"/>
  <c r="E462" i="92"/>
  <c r="E460" i="92"/>
  <c r="E489" i="92"/>
  <c r="E473" i="92"/>
  <c r="E477" i="92"/>
  <c r="E461" i="92"/>
  <c r="E481" i="92"/>
  <c r="E465" i="92"/>
  <c r="E483" i="92"/>
  <c r="E467" i="92"/>
  <c r="E485" i="92"/>
  <c r="E469" i="92"/>
  <c r="E487" i="92"/>
  <c r="E479" i="92"/>
  <c r="E475" i="92"/>
  <c r="E471" i="92"/>
  <c r="E463" i="92"/>
  <c r="D364" i="90"/>
  <c r="D348" i="90"/>
  <c r="D365" i="90"/>
  <c r="D359" i="90"/>
  <c r="D362" i="90"/>
  <c r="D351" i="90"/>
  <c r="D360" i="90"/>
  <c r="D344" i="90"/>
  <c r="D367" i="90"/>
  <c r="D361" i="90"/>
  <c r="D356" i="90"/>
  <c r="D340" i="90"/>
  <c r="D353" i="90"/>
  <c r="D345" i="90"/>
  <c r="D347" i="90"/>
  <c r="D354" i="90"/>
  <c r="D338" i="90"/>
  <c r="D337" i="90"/>
  <c r="D341" i="90"/>
  <c r="D350" i="90"/>
  <c r="D346" i="90"/>
  <c r="D343" i="90"/>
  <c r="D342" i="90"/>
  <c r="D352" i="90"/>
  <c r="D363" i="90"/>
  <c r="D355" i="90"/>
  <c r="D366" i="90"/>
  <c r="D339" i="90"/>
  <c r="D349" i="90"/>
  <c r="D358" i="90"/>
  <c r="D357" i="90"/>
  <c r="H13" i="90"/>
  <c r="E13" i="90"/>
  <c r="D515" i="88"/>
  <c r="D513" i="88"/>
  <c r="D511" i="88"/>
  <c r="D509" i="88"/>
  <c r="D507" i="88"/>
  <c r="D505" i="88"/>
  <c r="D503" i="88"/>
  <c r="D501" i="88"/>
  <c r="D499" i="88"/>
  <c r="D497" i="88"/>
  <c r="D495" i="88"/>
  <c r="D493" i="88"/>
  <c r="D491" i="88"/>
  <c r="D489" i="88"/>
  <c r="D487" i="88"/>
  <c r="D514" i="88"/>
  <c r="D506" i="88"/>
  <c r="D498" i="88"/>
  <c r="D490" i="88"/>
  <c r="D516" i="88"/>
  <c r="D508" i="88"/>
  <c r="D500" i="88"/>
  <c r="D492" i="88"/>
  <c r="D510" i="88"/>
  <c r="D502" i="88"/>
  <c r="D494" i="88"/>
  <c r="D486" i="88"/>
  <c r="D496" i="88"/>
  <c r="D488" i="88"/>
  <c r="D504" i="88"/>
  <c r="D512" i="88"/>
  <c r="I15" i="86"/>
  <c r="D408" i="86"/>
  <c r="D394" i="86"/>
  <c r="D418" i="86"/>
  <c r="D401" i="86"/>
  <c r="D416" i="86"/>
  <c r="D404" i="86"/>
  <c r="D397" i="86"/>
  <c r="D411" i="86"/>
  <c r="D420" i="86"/>
  <c r="D424" i="86"/>
  <c r="D414" i="86"/>
  <c r="D409" i="86"/>
  <c r="D403" i="86"/>
  <c r="D399" i="86"/>
  <c r="D402" i="86"/>
  <c r="D395" i="86"/>
  <c r="D419" i="86"/>
  <c r="D407" i="86"/>
  <c r="D412" i="86"/>
  <c r="D405" i="86"/>
  <c r="D398" i="86"/>
  <c r="D417" i="86"/>
  <c r="D415" i="86"/>
  <c r="D422" i="86"/>
  <c r="D410" i="86"/>
  <c r="D423" i="86"/>
  <c r="D396" i="86"/>
  <c r="D400" i="86"/>
  <c r="D413" i="86"/>
  <c r="D406" i="86"/>
  <c r="D421" i="86"/>
  <c r="D15" i="86"/>
  <c r="G15" i="86" s="1"/>
  <c r="F16" i="86" s="1"/>
  <c r="F399" i="86"/>
  <c r="G399" i="86" s="1"/>
  <c r="F419" i="86"/>
  <c r="G419" i="86" s="1"/>
  <c r="F415" i="86"/>
  <c r="G415" i="86" s="1"/>
  <c r="F402" i="86"/>
  <c r="G402" i="86" s="1"/>
  <c r="F395" i="86"/>
  <c r="G395" i="86" s="1"/>
  <c r="F410" i="86"/>
  <c r="G410" i="86" s="1"/>
  <c r="F400" i="86"/>
  <c r="G400" i="86" s="1"/>
  <c r="F422" i="86"/>
  <c r="G422" i="86" s="1"/>
  <c r="F417" i="86"/>
  <c r="G417" i="86" s="1"/>
  <c r="F394" i="86"/>
  <c r="G394" i="86" s="1"/>
  <c r="F416" i="86"/>
  <c r="G416" i="86" s="1"/>
  <c r="F413" i="86"/>
  <c r="G413" i="86" s="1"/>
  <c r="F405" i="86"/>
  <c r="G405" i="86" s="1"/>
  <c r="F424" i="86"/>
  <c r="G424" i="86" s="1"/>
  <c r="F406" i="86"/>
  <c r="G406" i="86" s="1"/>
  <c r="F411" i="86"/>
  <c r="G411" i="86" s="1"/>
  <c r="F414" i="86"/>
  <c r="G414" i="86" s="1"/>
  <c r="F396" i="86"/>
  <c r="G396" i="86" s="1"/>
  <c r="F398" i="86"/>
  <c r="G398" i="86" s="1"/>
  <c r="F407" i="86"/>
  <c r="G407" i="86" s="1"/>
  <c r="F412" i="86"/>
  <c r="G412" i="86" s="1"/>
  <c r="F397" i="86"/>
  <c r="G397" i="86" s="1"/>
  <c r="F418" i="86"/>
  <c r="G418" i="86" s="1"/>
  <c r="F420" i="86"/>
  <c r="G420" i="86" s="1"/>
  <c r="F423" i="86"/>
  <c r="G423" i="86" s="1"/>
  <c r="F403" i="86"/>
  <c r="G403" i="86" s="1"/>
  <c r="F409" i="86"/>
  <c r="G409" i="86" s="1"/>
  <c r="F401" i="86"/>
  <c r="G401" i="86" s="1"/>
  <c r="F408" i="86"/>
  <c r="G408" i="86" s="1"/>
  <c r="F404" i="86"/>
  <c r="G404" i="86" s="1"/>
  <c r="F421" i="86"/>
  <c r="G421" i="86" s="1"/>
  <c r="G123" i="84"/>
  <c r="E26" i="100"/>
  <c r="D26" i="100" s="1"/>
  <c r="G26" i="100" s="1"/>
  <c r="F27" i="100" s="1"/>
  <c r="E82" i="100"/>
  <c r="D82" i="100" s="1"/>
  <c r="G82" i="100" s="1"/>
  <c r="F83" i="100" s="1"/>
  <c r="G183" i="98"/>
  <c r="D150" i="98"/>
  <c r="E150" i="98" s="1"/>
  <c r="E27" i="98"/>
  <c r="D27" i="98" s="1"/>
  <c r="G27" i="98" s="1"/>
  <c r="F28" i="98" s="1"/>
  <c r="E83" i="98"/>
  <c r="D83" i="98" s="1"/>
  <c r="G83" i="98"/>
  <c r="F84" i="98" s="1"/>
  <c r="D24" i="96"/>
  <c r="G24" i="96" s="1"/>
  <c r="F25" i="96" s="1"/>
  <c r="D48" i="96"/>
  <c r="G48" i="96" s="1"/>
  <c r="F49" i="96" s="1"/>
  <c r="E49" i="96" s="1"/>
  <c r="E25" i="96"/>
  <c r="E25" i="94"/>
  <c r="D25" i="94" s="1"/>
  <c r="G25" i="94" s="1"/>
  <c r="F26" i="94" s="1"/>
  <c r="E49" i="94"/>
  <c r="F741" i="94" s="1"/>
  <c r="G741" i="94" s="1"/>
  <c r="G50" i="92"/>
  <c r="F51" i="92" s="1"/>
  <c r="E50" i="92"/>
  <c r="D50" i="92" s="1"/>
  <c r="H26" i="92"/>
  <c r="E26" i="92"/>
  <c r="D26" i="92" s="1"/>
  <c r="G26" i="92" s="1"/>
  <c r="F27" i="92" s="1"/>
  <c r="H26" i="88"/>
  <c r="I26" i="88" s="1"/>
  <c r="E26" i="88"/>
  <c r="D26" i="88" s="1"/>
  <c r="G26" i="88" s="1"/>
  <c r="F27" i="88" s="1"/>
  <c r="I25" i="88"/>
  <c r="E46" i="88"/>
  <c r="D46" i="88" s="1"/>
  <c r="G46" i="88" s="1"/>
  <c r="F47" i="88" s="1"/>
  <c r="E44" i="84"/>
  <c r="D44" i="84" s="1"/>
  <c r="G44" i="84" s="1"/>
  <c r="F45" i="84" s="1"/>
  <c r="H26" i="84"/>
  <c r="E26" i="84"/>
  <c r="D26" i="84" s="1"/>
  <c r="G26" i="84" s="1"/>
  <c r="F27" i="84" s="1"/>
  <c r="E13" i="82"/>
  <c r="H13" i="82"/>
  <c r="E13" i="80"/>
  <c r="H13" i="80"/>
  <c r="D93" i="78"/>
  <c r="E93" i="78" s="1"/>
  <c r="H17" i="78"/>
  <c r="E17" i="78"/>
  <c r="E72" i="106" l="1"/>
  <c r="D72" i="106" s="1"/>
  <c r="G72" i="106" s="1"/>
  <c r="F73" i="106" s="1"/>
  <c r="A74" i="106"/>
  <c r="B73" i="106"/>
  <c r="E18" i="106"/>
  <c r="D18" i="106" s="1"/>
  <c r="G18" i="106" s="1"/>
  <c r="F19" i="106" s="1"/>
  <c r="E19" i="106" s="1"/>
  <c r="D19" i="106" s="1"/>
  <c r="G19" i="106" s="1"/>
  <c r="F20" i="106" s="1"/>
  <c r="B31" i="106"/>
  <c r="G14" i="102"/>
  <c r="F15" i="102" s="1"/>
  <c r="E76" i="102"/>
  <c r="D77" i="102" s="1"/>
  <c r="F41" i="104"/>
  <c r="E41" i="104" s="1"/>
  <c r="D41" i="104" s="1"/>
  <c r="F14" i="104"/>
  <c r="F746" i="96"/>
  <c r="G746" i="96" s="1"/>
  <c r="F732" i="96"/>
  <c r="G732" i="96" s="1"/>
  <c r="F753" i="96"/>
  <c r="G753" i="96" s="1"/>
  <c r="F752" i="96"/>
  <c r="G752" i="96" s="1"/>
  <c r="F744" i="96"/>
  <c r="G744" i="96" s="1"/>
  <c r="F738" i="96"/>
  <c r="G738" i="96" s="1"/>
  <c r="F751" i="96"/>
  <c r="G751" i="96" s="1"/>
  <c r="F743" i="96"/>
  <c r="G743" i="96" s="1"/>
  <c r="F736" i="96"/>
  <c r="G736" i="96" s="1"/>
  <c r="F761" i="96"/>
  <c r="G761" i="96" s="1"/>
  <c r="F748" i="96"/>
  <c r="G748" i="96" s="1"/>
  <c r="F749" i="96"/>
  <c r="G749" i="96" s="1"/>
  <c r="F747" i="96"/>
  <c r="G747" i="96" s="1"/>
  <c r="F742" i="96"/>
  <c r="G742" i="96" s="1"/>
  <c r="F740" i="96"/>
  <c r="G740" i="96" s="1"/>
  <c r="F715" i="96"/>
  <c r="G715" i="96" s="1"/>
  <c r="F726" i="96"/>
  <c r="G726" i="96" s="1"/>
  <c r="F722" i="96"/>
  <c r="G722" i="96" s="1"/>
  <c r="F707" i="96"/>
  <c r="G707" i="96" s="1"/>
  <c r="F730" i="96"/>
  <c r="G730" i="96" s="1"/>
  <c r="F706" i="96"/>
  <c r="G706" i="96" s="1"/>
  <c r="F713" i="96"/>
  <c r="G713" i="96" s="1"/>
  <c r="F709" i="96"/>
  <c r="G709" i="96" s="1"/>
  <c r="F705" i="96"/>
  <c r="G705" i="96" s="1"/>
  <c r="F710" i="96"/>
  <c r="G710" i="96" s="1"/>
  <c r="F717" i="96"/>
  <c r="G717" i="96" s="1"/>
  <c r="F712" i="96"/>
  <c r="G712" i="96" s="1"/>
  <c r="F721" i="96"/>
  <c r="G721" i="96" s="1"/>
  <c r="F716" i="96"/>
  <c r="G716" i="96" s="1"/>
  <c r="F711" i="96"/>
  <c r="G711" i="96" s="1"/>
  <c r="F731" i="96"/>
  <c r="G731" i="96" s="1"/>
  <c r="F703" i="96"/>
  <c r="G703" i="96" s="1"/>
  <c r="F719" i="96"/>
  <c r="G719" i="96" s="1"/>
  <c r="F725" i="96"/>
  <c r="G725" i="96" s="1"/>
  <c r="F728" i="96"/>
  <c r="G728" i="96" s="1"/>
  <c r="F714" i="96"/>
  <c r="G714" i="96" s="1"/>
  <c r="F727" i="96"/>
  <c r="G727" i="96" s="1"/>
  <c r="F723" i="96"/>
  <c r="G723" i="96" s="1"/>
  <c r="F718" i="96"/>
  <c r="G718" i="96" s="1"/>
  <c r="F713" i="94"/>
  <c r="G713" i="94" s="1"/>
  <c r="F733" i="94"/>
  <c r="G733" i="94" s="1"/>
  <c r="F740" i="94"/>
  <c r="G740" i="94" s="1"/>
  <c r="D49" i="94"/>
  <c r="G49" i="94" s="1"/>
  <c r="F50" i="94" s="1"/>
  <c r="E440" i="94"/>
  <c r="E461" i="94"/>
  <c r="E463" i="94"/>
  <c r="E458" i="94"/>
  <c r="E464" i="94"/>
  <c r="E469" i="94"/>
  <c r="E441" i="94"/>
  <c r="E466" i="94"/>
  <c r="E444" i="94"/>
  <c r="E446" i="94"/>
  <c r="E449" i="94"/>
  <c r="E456" i="94"/>
  <c r="E452" i="94"/>
  <c r="E454" i="94"/>
  <c r="E457" i="94"/>
  <c r="E443" i="94"/>
  <c r="E460" i="94"/>
  <c r="E462" i="94"/>
  <c r="E465" i="94"/>
  <c r="E451" i="94"/>
  <c r="E468" i="94"/>
  <c r="E439" i="94"/>
  <c r="E448" i="94"/>
  <c r="E459" i="94"/>
  <c r="E445" i="94"/>
  <c r="E447" i="94"/>
  <c r="E442" i="94"/>
  <c r="E467" i="94"/>
  <c r="E453" i="94"/>
  <c r="E455" i="94"/>
  <c r="E450" i="94"/>
  <c r="F738" i="94"/>
  <c r="G738" i="94" s="1"/>
  <c r="F715" i="94"/>
  <c r="G715" i="94" s="1"/>
  <c r="F716" i="94"/>
  <c r="G716" i="94" s="1"/>
  <c r="F724" i="94"/>
  <c r="G724" i="94" s="1"/>
  <c r="F718" i="94"/>
  <c r="G718" i="94" s="1"/>
  <c r="F720" i="94"/>
  <c r="G720" i="94" s="1"/>
  <c r="F722" i="94"/>
  <c r="G722" i="94" s="1"/>
  <c r="F731" i="94"/>
  <c r="G731" i="94" s="1"/>
  <c r="F719" i="94"/>
  <c r="G719" i="94" s="1"/>
  <c r="F728" i="94"/>
  <c r="G728" i="94" s="1"/>
  <c r="F730" i="94"/>
  <c r="G730" i="94" s="1"/>
  <c r="F742" i="94"/>
  <c r="G742" i="94" s="1"/>
  <c r="F743" i="94"/>
  <c r="G743" i="94" s="1"/>
  <c r="F734" i="94"/>
  <c r="G734" i="94" s="1"/>
  <c r="F735" i="94"/>
  <c r="G735" i="94" s="1"/>
  <c r="F726" i="94"/>
  <c r="G726" i="94" s="1"/>
  <c r="F725" i="94"/>
  <c r="G725" i="94" s="1"/>
  <c r="F739" i="94"/>
  <c r="G739" i="94" s="1"/>
  <c r="F717" i="94"/>
  <c r="G717" i="94" s="1"/>
  <c r="F732" i="94"/>
  <c r="G732" i="94" s="1"/>
  <c r="F714" i="94"/>
  <c r="G714" i="94" s="1"/>
  <c r="F721" i="94"/>
  <c r="G721" i="94" s="1"/>
  <c r="F723" i="94"/>
  <c r="G723" i="94" s="1"/>
  <c r="F737" i="94"/>
  <c r="G737" i="94" s="1"/>
  <c r="F727" i="94"/>
  <c r="G727" i="94" s="1"/>
  <c r="F729" i="94"/>
  <c r="G729" i="94" s="1"/>
  <c r="F736" i="94"/>
  <c r="G736" i="94" s="1"/>
  <c r="D519" i="92"/>
  <c r="D512" i="92"/>
  <c r="D503" i="92"/>
  <c r="D496" i="92"/>
  <c r="D514" i="92"/>
  <c r="D505" i="92"/>
  <c r="D516" i="92"/>
  <c r="D507" i="92"/>
  <c r="D500" i="92"/>
  <c r="D491" i="92"/>
  <c r="D518" i="92"/>
  <c r="D509" i="92"/>
  <c r="D520" i="92"/>
  <c r="D511" i="92"/>
  <c r="D504" i="92"/>
  <c r="D495" i="92"/>
  <c r="D513" i="92"/>
  <c r="D506" i="92"/>
  <c r="D497" i="92"/>
  <c r="D490" i="92"/>
  <c r="D515" i="92"/>
  <c r="D508" i="92"/>
  <c r="D499" i="92"/>
  <c r="D492" i="92"/>
  <c r="D517" i="92"/>
  <c r="D502" i="92"/>
  <c r="D498" i="92"/>
  <c r="D494" i="92"/>
  <c r="D510" i="92"/>
  <c r="D501" i="92"/>
  <c r="D493" i="92"/>
  <c r="I13" i="90"/>
  <c r="D13" i="90"/>
  <c r="E353" i="90" s="1"/>
  <c r="F365" i="90"/>
  <c r="G365" i="90" s="1"/>
  <c r="F359" i="90"/>
  <c r="G359" i="90" s="1"/>
  <c r="F344" i="90"/>
  <c r="G344" i="90" s="1"/>
  <c r="F340" i="90"/>
  <c r="G340" i="90" s="1"/>
  <c r="F338" i="90"/>
  <c r="G338" i="90" s="1"/>
  <c r="F364" i="90"/>
  <c r="G364" i="90" s="1"/>
  <c r="F360" i="90"/>
  <c r="G360" i="90" s="1"/>
  <c r="F354" i="90"/>
  <c r="G354" i="90" s="1"/>
  <c r="F361" i="90"/>
  <c r="G361" i="90" s="1"/>
  <c r="F339" i="90"/>
  <c r="G339" i="90" s="1"/>
  <c r="F366" i="90"/>
  <c r="G366" i="90" s="1"/>
  <c r="F356" i="90"/>
  <c r="G356" i="90" s="1"/>
  <c r="F345" i="90"/>
  <c r="G345" i="90" s="1"/>
  <c r="F355" i="90"/>
  <c r="G355" i="90" s="1"/>
  <c r="F348" i="90"/>
  <c r="G348" i="90" s="1"/>
  <c r="F367" i="90"/>
  <c r="G367" i="90" s="1"/>
  <c r="F357" i="90"/>
  <c r="G357" i="90" s="1"/>
  <c r="F337" i="90"/>
  <c r="G337" i="90" s="1"/>
  <c r="F346" i="90"/>
  <c r="G346" i="90" s="1"/>
  <c r="F352" i="90"/>
  <c r="G352" i="90" s="1"/>
  <c r="F349" i="90"/>
  <c r="G349" i="90" s="1"/>
  <c r="F342" i="90"/>
  <c r="G342" i="90" s="1"/>
  <c r="F351" i="90"/>
  <c r="G351" i="90" s="1"/>
  <c r="F347" i="90"/>
  <c r="G347" i="90" s="1"/>
  <c r="F358" i="90"/>
  <c r="G358" i="90" s="1"/>
  <c r="F350" i="90"/>
  <c r="G350" i="90" s="1"/>
  <c r="F343" i="90"/>
  <c r="G343" i="90" s="1"/>
  <c r="F362" i="90"/>
  <c r="G362" i="90" s="1"/>
  <c r="F341" i="90"/>
  <c r="G341" i="90" s="1"/>
  <c r="F363" i="90"/>
  <c r="G363" i="90" s="1"/>
  <c r="F353" i="90"/>
  <c r="G353" i="90" s="1"/>
  <c r="E516" i="88"/>
  <c r="E514" i="88"/>
  <c r="E512" i="88"/>
  <c r="E510" i="88"/>
  <c r="E508" i="88"/>
  <c r="E506" i="88"/>
  <c r="E504" i="88"/>
  <c r="E502" i="88"/>
  <c r="E500" i="88"/>
  <c r="E498" i="88"/>
  <c r="E496" i="88"/>
  <c r="E494" i="88"/>
  <c r="E492" i="88"/>
  <c r="E490" i="88"/>
  <c r="E488" i="88"/>
  <c r="E486" i="88"/>
  <c r="E509" i="88"/>
  <c r="E511" i="88"/>
  <c r="E489" i="88"/>
  <c r="E503" i="88"/>
  <c r="E499" i="88"/>
  <c r="E513" i="88"/>
  <c r="E495" i="88"/>
  <c r="E491" i="88"/>
  <c r="E505" i="88"/>
  <c r="E515" i="88"/>
  <c r="E497" i="88"/>
  <c r="E507" i="88"/>
  <c r="E493" i="88"/>
  <c r="E501" i="88"/>
  <c r="E487" i="88"/>
  <c r="H16" i="86"/>
  <c r="E16" i="86"/>
  <c r="E405" i="86"/>
  <c r="E408" i="86"/>
  <c r="E423" i="86"/>
  <c r="E399" i="86"/>
  <c r="E413" i="86"/>
  <c r="E416" i="86"/>
  <c r="E409" i="86"/>
  <c r="E415" i="86"/>
  <c r="E421" i="86"/>
  <c r="E402" i="86"/>
  <c r="E424" i="86"/>
  <c r="E401" i="86"/>
  <c r="E398" i="86"/>
  <c r="E410" i="86"/>
  <c r="E394" i="86"/>
  <c r="E417" i="86"/>
  <c r="E406" i="86"/>
  <c r="E418" i="86"/>
  <c r="E395" i="86"/>
  <c r="E403" i="86"/>
  <c r="E414" i="86"/>
  <c r="E404" i="86"/>
  <c r="E411" i="86"/>
  <c r="E419" i="86"/>
  <c r="E422" i="86"/>
  <c r="E420" i="86"/>
  <c r="E396" i="86"/>
  <c r="E397" i="86"/>
  <c r="E400" i="86"/>
  <c r="E407" i="86"/>
  <c r="E412" i="86"/>
  <c r="G124" i="84"/>
  <c r="E27" i="100"/>
  <c r="D27" i="100" s="1"/>
  <c r="G27" i="100" s="1"/>
  <c r="F28" i="100" s="1"/>
  <c r="E83" i="100"/>
  <c r="D83" i="100" s="1"/>
  <c r="G83" i="100" s="1"/>
  <c r="F84" i="100" s="1"/>
  <c r="E28" i="98"/>
  <c r="D28" i="98" s="1"/>
  <c r="G28" i="98" s="1"/>
  <c r="F29" i="98" s="1"/>
  <c r="E84" i="98"/>
  <c r="D84" i="98" s="1"/>
  <c r="G84" i="98" s="1"/>
  <c r="F85" i="98" s="1"/>
  <c r="D25" i="96"/>
  <c r="G25" i="96" s="1"/>
  <c r="F26" i="96" s="1"/>
  <c r="E26" i="96" s="1"/>
  <c r="D26" i="96" s="1"/>
  <c r="G26" i="96" s="1"/>
  <c r="F27" i="96" s="1"/>
  <c r="D49" i="96"/>
  <c r="G49" i="96" s="1"/>
  <c r="F50" i="96" s="1"/>
  <c r="E50" i="96" s="1"/>
  <c r="F739" i="96" s="1"/>
  <c r="G739" i="96" s="1"/>
  <c r="E50" i="94"/>
  <c r="F758" i="94" s="1"/>
  <c r="G758" i="94" s="1"/>
  <c r="E26" i="94"/>
  <c r="D26" i="94" s="1"/>
  <c r="G26" i="94" s="1"/>
  <c r="F27" i="94" s="1"/>
  <c r="H27" i="92"/>
  <c r="I27" i="92" s="1"/>
  <c r="E27" i="92"/>
  <c r="D27" i="92" s="1"/>
  <c r="G27" i="92" s="1"/>
  <c r="F28" i="92" s="1"/>
  <c r="I26" i="92"/>
  <c r="E51" i="92"/>
  <c r="D51" i="92" s="1"/>
  <c r="G51" i="92" s="1"/>
  <c r="F52" i="92" s="1"/>
  <c r="E47" i="88"/>
  <c r="D47" i="88" s="1"/>
  <c r="G47" i="88" s="1"/>
  <c r="F48" i="88" s="1"/>
  <c r="H27" i="88"/>
  <c r="E27" i="88"/>
  <c r="D27" i="88" s="1"/>
  <c r="G27" i="88" s="1"/>
  <c r="F28" i="88" s="1"/>
  <c r="H27" i="84"/>
  <c r="E27" i="84"/>
  <c r="D27" i="84" s="1"/>
  <c r="G27" i="84" s="1"/>
  <c r="F28" i="84" s="1"/>
  <c r="E45" i="84"/>
  <c r="D45" i="84" s="1"/>
  <c r="G45" i="84" s="1"/>
  <c r="F46" i="84" s="1"/>
  <c r="I26" i="84"/>
  <c r="D13" i="82"/>
  <c r="G76" i="82"/>
  <c r="I13" i="82"/>
  <c r="I13" i="80"/>
  <c r="D13" i="80"/>
  <c r="F74" i="80"/>
  <c r="G74" i="80" s="1"/>
  <c r="D94" i="78"/>
  <c r="E94" i="78" s="1"/>
  <c r="D17" i="78"/>
  <c r="G17" i="78" s="1"/>
  <c r="F18" i="78" s="1"/>
  <c r="G89" i="78"/>
  <c r="I17" i="78"/>
  <c r="E73" i="106" l="1"/>
  <c r="D73" i="106" s="1"/>
  <c r="G73" i="106" s="1"/>
  <c r="F74" i="106" s="1"/>
  <c r="A75" i="106"/>
  <c r="B74" i="106"/>
  <c r="E20" i="106"/>
  <c r="D20" i="106" s="1"/>
  <c r="G20" i="106" s="1"/>
  <c r="F21" i="106" s="1"/>
  <c r="B32" i="106"/>
  <c r="E15" i="102"/>
  <c r="H15" i="102"/>
  <c r="H14" i="104"/>
  <c r="E14" i="104"/>
  <c r="F754" i="96"/>
  <c r="G754" i="96" s="1"/>
  <c r="F750" i="96"/>
  <c r="G750" i="96" s="1"/>
  <c r="F758" i="96"/>
  <c r="G758" i="96" s="1"/>
  <c r="F760" i="96"/>
  <c r="G760" i="96" s="1"/>
  <c r="F734" i="96"/>
  <c r="G734" i="96" s="1"/>
  <c r="F756" i="96"/>
  <c r="G756" i="96" s="1"/>
  <c r="F778" i="96"/>
  <c r="G778" i="96" s="1"/>
  <c r="F766" i="96"/>
  <c r="G766" i="96" s="1"/>
  <c r="F788" i="96"/>
  <c r="G788" i="96" s="1"/>
  <c r="F776" i="96"/>
  <c r="G776" i="96" s="1"/>
  <c r="F765" i="96"/>
  <c r="G765" i="96" s="1"/>
  <c r="F787" i="96"/>
  <c r="G787" i="96" s="1"/>
  <c r="F774" i="96"/>
  <c r="G774" i="96" s="1"/>
  <c r="F763" i="96"/>
  <c r="G763" i="96" s="1"/>
  <c r="F773" i="96"/>
  <c r="G773" i="96" s="1"/>
  <c r="F780" i="96"/>
  <c r="G780" i="96" s="1"/>
  <c r="F762" i="96"/>
  <c r="G762" i="96" s="1"/>
  <c r="F733" i="96"/>
  <c r="G733" i="96" s="1"/>
  <c r="F741" i="96"/>
  <c r="G741" i="96" s="1"/>
  <c r="F737" i="96"/>
  <c r="G737" i="96" s="1"/>
  <c r="F745" i="96"/>
  <c r="G745" i="96" s="1"/>
  <c r="F735" i="96"/>
  <c r="G735" i="96" s="1"/>
  <c r="F755" i="96"/>
  <c r="G755" i="96" s="1"/>
  <c r="F757" i="96"/>
  <c r="G757" i="96" s="1"/>
  <c r="F759" i="96"/>
  <c r="G759" i="96" s="1"/>
  <c r="F754" i="94"/>
  <c r="G754" i="94" s="1"/>
  <c r="F770" i="94"/>
  <c r="G770" i="94" s="1"/>
  <c r="F772" i="94"/>
  <c r="G772" i="94" s="1"/>
  <c r="F747" i="94"/>
  <c r="G747" i="94" s="1"/>
  <c r="F759" i="94"/>
  <c r="G759" i="94" s="1"/>
  <c r="F750" i="94"/>
  <c r="G750" i="94" s="1"/>
  <c r="F746" i="94"/>
  <c r="G746" i="94" s="1"/>
  <c r="D50" i="94"/>
  <c r="G50" i="94" s="1"/>
  <c r="F51" i="94" s="1"/>
  <c r="E51" i="94" s="1"/>
  <c r="F764" i="94"/>
  <c r="G764" i="94" s="1"/>
  <c r="F755" i="94"/>
  <c r="G755" i="94" s="1"/>
  <c r="F751" i="94"/>
  <c r="G751" i="94" s="1"/>
  <c r="F763" i="94"/>
  <c r="G763" i="94" s="1"/>
  <c r="F748" i="94"/>
  <c r="G748" i="94" s="1"/>
  <c r="F765" i="94"/>
  <c r="G765" i="94" s="1"/>
  <c r="F762" i="94"/>
  <c r="G762" i="94" s="1"/>
  <c r="F767" i="94"/>
  <c r="G767" i="94" s="1"/>
  <c r="F768" i="94"/>
  <c r="G768" i="94" s="1"/>
  <c r="F771" i="94"/>
  <c r="G771" i="94" s="1"/>
  <c r="F766" i="94"/>
  <c r="G766" i="94" s="1"/>
  <c r="F744" i="94"/>
  <c r="G744" i="94" s="1"/>
  <c r="F745" i="94"/>
  <c r="G745" i="94" s="1"/>
  <c r="F773" i="94"/>
  <c r="G773" i="94" s="1"/>
  <c r="D497" i="94"/>
  <c r="D495" i="94"/>
  <c r="D488" i="94"/>
  <c r="D478" i="94"/>
  <c r="D480" i="94"/>
  <c r="D473" i="94"/>
  <c r="D499" i="94"/>
  <c r="D477" i="94"/>
  <c r="D471" i="94"/>
  <c r="D493" i="94"/>
  <c r="D472" i="94"/>
  <c r="D485" i="94"/>
  <c r="D474" i="94"/>
  <c r="D494" i="94"/>
  <c r="D490" i="94"/>
  <c r="D476" i="94"/>
  <c r="D484" i="94"/>
  <c r="D482" i="94"/>
  <c r="D479" i="94"/>
  <c r="D481" i="94"/>
  <c r="D483" i="94"/>
  <c r="D470" i="94"/>
  <c r="D487" i="94"/>
  <c r="D475" i="94"/>
  <c r="D489" i="94"/>
  <c r="D491" i="94"/>
  <c r="D486" i="94"/>
  <c r="D498" i="94"/>
  <c r="D492" i="94"/>
  <c r="D496" i="94"/>
  <c r="F769" i="94"/>
  <c r="G769" i="94" s="1"/>
  <c r="F749" i="94"/>
  <c r="G749" i="94" s="1"/>
  <c r="F756" i="94"/>
  <c r="G756" i="94" s="1"/>
  <c r="F752" i="94"/>
  <c r="G752" i="94" s="1"/>
  <c r="F753" i="94"/>
  <c r="G753" i="94" s="1"/>
  <c r="F760" i="94"/>
  <c r="G760" i="94" s="1"/>
  <c r="F761" i="94"/>
  <c r="G761" i="94" s="1"/>
  <c r="F757" i="94"/>
  <c r="G757" i="94" s="1"/>
  <c r="E520" i="92"/>
  <c r="E518" i="92"/>
  <c r="E516" i="92"/>
  <c r="E514" i="92"/>
  <c r="E512" i="92"/>
  <c r="E510" i="92"/>
  <c r="E508" i="92"/>
  <c r="E506" i="92"/>
  <c r="E504" i="92"/>
  <c r="E502" i="92"/>
  <c r="E500" i="92"/>
  <c r="E498" i="92"/>
  <c r="E496" i="92"/>
  <c r="E494" i="92"/>
  <c r="E492" i="92"/>
  <c r="E490" i="92"/>
  <c r="E505" i="92"/>
  <c r="E507" i="92"/>
  <c r="E509" i="92"/>
  <c r="E493" i="92"/>
  <c r="E511" i="92"/>
  <c r="E513" i="92"/>
  <c r="E497" i="92"/>
  <c r="E515" i="92"/>
  <c r="E499" i="92"/>
  <c r="E517" i="92"/>
  <c r="E501" i="92"/>
  <c r="E503" i="92"/>
  <c r="E495" i="92"/>
  <c r="E491" i="92"/>
  <c r="E519" i="92"/>
  <c r="E351" i="90"/>
  <c r="E347" i="90"/>
  <c r="E363" i="90"/>
  <c r="E358" i="90"/>
  <c r="E350" i="90"/>
  <c r="E354" i="90"/>
  <c r="E339" i="90"/>
  <c r="E345" i="90"/>
  <c r="E359" i="90"/>
  <c r="E367" i="90"/>
  <c r="E341" i="90"/>
  <c r="E349" i="90"/>
  <c r="E366" i="90"/>
  <c r="E343" i="90"/>
  <c r="E352" i="90"/>
  <c r="E362" i="90"/>
  <c r="E356" i="90"/>
  <c r="E348" i="90"/>
  <c r="E340" i="90"/>
  <c r="E342" i="90"/>
  <c r="E338" i="90"/>
  <c r="E364" i="90"/>
  <c r="E346" i="90"/>
  <c r="E360" i="90"/>
  <c r="E337" i="90"/>
  <c r="D394" i="90" s="1"/>
  <c r="E365" i="90"/>
  <c r="E361" i="90"/>
  <c r="E344" i="90"/>
  <c r="E355" i="90"/>
  <c r="E357" i="90"/>
  <c r="G13" i="90"/>
  <c r="F14" i="90" s="1"/>
  <c r="D545" i="88"/>
  <c r="D543" i="88"/>
  <c r="D541" i="88"/>
  <c r="D539" i="88"/>
  <c r="D537" i="88"/>
  <c r="D535" i="88"/>
  <c r="D533" i="88"/>
  <c r="D531" i="88"/>
  <c r="D529" i="88"/>
  <c r="D527" i="88"/>
  <c r="D525" i="88"/>
  <c r="D523" i="88"/>
  <c r="D521" i="88"/>
  <c r="D519" i="88"/>
  <c r="D517" i="88"/>
  <c r="D546" i="88"/>
  <c r="D538" i="88"/>
  <c r="D530" i="88"/>
  <c r="D522" i="88"/>
  <c r="D540" i="88"/>
  <c r="D532" i="88"/>
  <c r="D524" i="88"/>
  <c r="D542" i="88"/>
  <c r="D534" i="88"/>
  <c r="D526" i="88"/>
  <c r="D518" i="88"/>
  <c r="D544" i="88"/>
  <c r="D536" i="88"/>
  <c r="D528" i="88"/>
  <c r="D520" i="88"/>
  <c r="D452" i="86"/>
  <c r="D426" i="86"/>
  <c r="D425" i="86"/>
  <c r="D435" i="86"/>
  <c r="D429" i="86"/>
  <c r="D430" i="86"/>
  <c r="D447" i="86"/>
  <c r="D428" i="86"/>
  <c r="D433" i="86"/>
  <c r="D434" i="86"/>
  <c r="D427" i="86"/>
  <c r="D437" i="86"/>
  <c r="D438" i="86"/>
  <c r="D439" i="86"/>
  <c r="D432" i="86"/>
  <c r="D436" i="86"/>
  <c r="D441" i="86"/>
  <c r="D442" i="86"/>
  <c r="D451" i="86"/>
  <c r="D448" i="86"/>
  <c r="D454" i="86"/>
  <c r="D440" i="86"/>
  <c r="D445" i="86"/>
  <c r="D446" i="86"/>
  <c r="D431" i="86"/>
  <c r="D453" i="86"/>
  <c r="D444" i="86"/>
  <c r="D449" i="86"/>
  <c r="D450" i="86"/>
  <c r="D443" i="86"/>
  <c r="D455" i="86"/>
  <c r="D16" i="86"/>
  <c r="G16" i="86" s="1"/>
  <c r="F17" i="86" s="1"/>
  <c r="F442" i="86"/>
  <c r="G442" i="86" s="1"/>
  <c r="F435" i="86"/>
  <c r="G435" i="86" s="1"/>
  <c r="F427" i="86"/>
  <c r="G427" i="86" s="1"/>
  <c r="F451" i="86"/>
  <c r="G451" i="86" s="1"/>
  <c r="F430" i="86"/>
  <c r="G430" i="86" s="1"/>
  <c r="F449" i="86"/>
  <c r="G449" i="86" s="1"/>
  <c r="F443" i="86"/>
  <c r="G443" i="86" s="1"/>
  <c r="F436" i="86"/>
  <c r="G436" i="86" s="1"/>
  <c r="F446" i="86"/>
  <c r="G446" i="86" s="1"/>
  <c r="F437" i="86"/>
  <c r="G437" i="86" s="1"/>
  <c r="F428" i="86"/>
  <c r="G428" i="86" s="1"/>
  <c r="F438" i="86"/>
  <c r="G438" i="86" s="1"/>
  <c r="F452" i="86"/>
  <c r="G452" i="86" s="1"/>
  <c r="F431" i="86"/>
  <c r="G431" i="86" s="1"/>
  <c r="F440" i="86"/>
  <c r="G440" i="86" s="1"/>
  <c r="F444" i="86"/>
  <c r="G444" i="86" s="1"/>
  <c r="F454" i="86"/>
  <c r="G454" i="86" s="1"/>
  <c r="F429" i="86"/>
  <c r="G429" i="86" s="1"/>
  <c r="F432" i="86"/>
  <c r="G432" i="86" s="1"/>
  <c r="F447" i="86"/>
  <c r="G447" i="86" s="1"/>
  <c r="F425" i="86"/>
  <c r="G425" i="86" s="1"/>
  <c r="F453" i="86"/>
  <c r="G453" i="86" s="1"/>
  <c r="F433" i="86"/>
  <c r="G433" i="86" s="1"/>
  <c r="F439" i="86"/>
  <c r="G439" i="86" s="1"/>
  <c r="F448" i="86"/>
  <c r="G448" i="86" s="1"/>
  <c r="F441" i="86"/>
  <c r="G441" i="86" s="1"/>
  <c r="F445" i="86"/>
  <c r="G445" i="86" s="1"/>
  <c r="F455" i="86"/>
  <c r="G455" i="86" s="1"/>
  <c r="F434" i="86"/>
  <c r="G434" i="86" s="1"/>
  <c r="F426" i="86"/>
  <c r="G426" i="86" s="1"/>
  <c r="F450" i="86"/>
  <c r="G450" i="86" s="1"/>
  <c r="I16" i="86"/>
  <c r="G125" i="84"/>
  <c r="E84" i="100"/>
  <c r="D84" i="100" s="1"/>
  <c r="G84" i="100" s="1"/>
  <c r="F85" i="100" s="1"/>
  <c r="E28" i="100"/>
  <c r="D28" i="100" s="1"/>
  <c r="G28" i="100" s="1"/>
  <c r="F29" i="100" s="1"/>
  <c r="G184" i="98"/>
  <c r="D151" i="98"/>
  <c r="E151" i="98" s="1"/>
  <c r="G85" i="98"/>
  <c r="F86" i="98" s="1"/>
  <c r="E85" i="98"/>
  <c r="D85" i="98" s="1"/>
  <c r="E29" i="98"/>
  <c r="D29" i="98" s="1"/>
  <c r="G29" i="98" s="1"/>
  <c r="F30" i="98" s="1"/>
  <c r="D50" i="96"/>
  <c r="G50" i="96" s="1"/>
  <c r="F51" i="96" s="1"/>
  <c r="E51" i="96" s="1"/>
  <c r="E27" i="96"/>
  <c r="D27" i="96" s="1"/>
  <c r="G27" i="96" s="1"/>
  <c r="F28" i="96" s="1"/>
  <c r="E27" i="94"/>
  <c r="D27" i="94" s="1"/>
  <c r="G27" i="94" s="1"/>
  <c r="F28" i="94" s="1"/>
  <c r="G52" i="92"/>
  <c r="F53" i="92" s="1"/>
  <c r="E52" i="92"/>
  <c r="D52" i="92" s="1"/>
  <c r="H28" i="92"/>
  <c r="E28" i="92"/>
  <c r="D28" i="92" s="1"/>
  <c r="G28" i="92" s="1"/>
  <c r="F29" i="92" s="1"/>
  <c r="H28" i="88"/>
  <c r="I28" i="88" s="1"/>
  <c r="E28" i="88"/>
  <c r="D28" i="88" s="1"/>
  <c r="G28" i="88" s="1"/>
  <c r="F29" i="88" s="1"/>
  <c r="E48" i="88"/>
  <c r="D48" i="88" s="1"/>
  <c r="G48" i="88" s="1"/>
  <c r="F49" i="88" s="1"/>
  <c r="I27" i="88"/>
  <c r="E46" i="84"/>
  <c r="D46" i="84" s="1"/>
  <c r="G46" i="84" s="1"/>
  <c r="F47" i="84" s="1"/>
  <c r="H28" i="84"/>
  <c r="I28" i="84" s="1"/>
  <c r="G28" i="84"/>
  <c r="F29" i="84" s="1"/>
  <c r="E28" i="84"/>
  <c r="D28" i="84" s="1"/>
  <c r="I27" i="84"/>
  <c r="G13" i="82"/>
  <c r="E75" i="80"/>
  <c r="D76" i="80" s="1"/>
  <c r="G13" i="80"/>
  <c r="D95" i="78"/>
  <c r="E95" i="78" s="1"/>
  <c r="H18" i="78"/>
  <c r="E18" i="78"/>
  <c r="E74" i="106" l="1"/>
  <c r="A76" i="106"/>
  <c r="B75" i="106"/>
  <c r="D74" i="106"/>
  <c r="G74" i="106" s="1"/>
  <c r="F75" i="106" s="1"/>
  <c r="E75" i="106" s="1"/>
  <c r="E21" i="106"/>
  <c r="D21" i="106" s="1"/>
  <c r="G21" i="106" s="1"/>
  <c r="F22" i="106" s="1"/>
  <c r="B33" i="106"/>
  <c r="D15" i="102"/>
  <c r="F76" i="102"/>
  <c r="G76" i="102" s="1"/>
  <c r="D14" i="104"/>
  <c r="F75" i="104"/>
  <c r="G75" i="104" s="1"/>
  <c r="I14" i="104"/>
  <c r="I15" i="102"/>
  <c r="F768" i="96"/>
  <c r="G768" i="96" s="1"/>
  <c r="F781" i="96"/>
  <c r="G781" i="96" s="1"/>
  <c r="F782" i="96"/>
  <c r="G782" i="96" s="1"/>
  <c r="F789" i="96"/>
  <c r="G789" i="96" s="1"/>
  <c r="F784" i="96"/>
  <c r="G784" i="96" s="1"/>
  <c r="F779" i="96"/>
  <c r="G779" i="96" s="1"/>
  <c r="F792" i="96"/>
  <c r="G792" i="96" s="1"/>
  <c r="F771" i="96"/>
  <c r="G771" i="96" s="1"/>
  <c r="F767" i="96"/>
  <c r="G767" i="96" s="1"/>
  <c r="F785" i="96"/>
  <c r="G785" i="96" s="1"/>
  <c r="F764" i="96"/>
  <c r="G764" i="96" s="1"/>
  <c r="F777" i="96"/>
  <c r="G777" i="96" s="1"/>
  <c r="F790" i="96"/>
  <c r="G790" i="96" s="1"/>
  <c r="F791" i="96"/>
  <c r="G791" i="96" s="1"/>
  <c r="F775" i="96"/>
  <c r="G775" i="96" s="1"/>
  <c r="F783" i="96"/>
  <c r="G783" i="96" s="1"/>
  <c r="F786" i="96"/>
  <c r="G786" i="96" s="1"/>
  <c r="F769" i="96"/>
  <c r="G769" i="96" s="1"/>
  <c r="F770" i="96"/>
  <c r="G770" i="96" s="1"/>
  <c r="F772" i="96"/>
  <c r="G772" i="96" s="1"/>
  <c r="D51" i="94"/>
  <c r="G51" i="94" s="1"/>
  <c r="F52" i="94" s="1"/>
  <c r="F799" i="94"/>
  <c r="G799" i="94" s="1"/>
  <c r="F797" i="94"/>
  <c r="G797" i="94" s="1"/>
  <c r="F795" i="94"/>
  <c r="G795" i="94" s="1"/>
  <c r="F793" i="94"/>
  <c r="G793" i="94" s="1"/>
  <c r="F800" i="94"/>
  <c r="G800" i="94" s="1"/>
  <c r="F791" i="94"/>
  <c r="G791" i="94" s="1"/>
  <c r="F789" i="94"/>
  <c r="G789" i="94" s="1"/>
  <c r="F787" i="94"/>
  <c r="G787" i="94" s="1"/>
  <c r="F792" i="94"/>
  <c r="G792" i="94" s="1"/>
  <c r="F783" i="94"/>
  <c r="G783" i="94" s="1"/>
  <c r="F781" i="94"/>
  <c r="G781" i="94" s="1"/>
  <c r="F779" i="94"/>
  <c r="G779" i="94" s="1"/>
  <c r="F785" i="94"/>
  <c r="G785" i="94" s="1"/>
  <c r="F775" i="94"/>
  <c r="G775" i="94" s="1"/>
  <c r="F804" i="94"/>
  <c r="G804" i="94" s="1"/>
  <c r="F802" i="94"/>
  <c r="G802" i="94" s="1"/>
  <c r="F784" i="94"/>
  <c r="G784" i="94" s="1"/>
  <c r="F798" i="94"/>
  <c r="G798" i="94" s="1"/>
  <c r="F796" i="94"/>
  <c r="G796" i="94" s="1"/>
  <c r="F794" i="94"/>
  <c r="G794" i="94" s="1"/>
  <c r="F777" i="94"/>
  <c r="G777" i="94" s="1"/>
  <c r="F774" i="94"/>
  <c r="G774" i="94" s="1"/>
  <c r="F790" i="94"/>
  <c r="G790" i="94" s="1"/>
  <c r="F788" i="94"/>
  <c r="G788" i="94" s="1"/>
  <c r="F786" i="94"/>
  <c r="G786" i="94" s="1"/>
  <c r="F776" i="94"/>
  <c r="G776" i="94" s="1"/>
  <c r="F803" i="94"/>
  <c r="G803" i="94" s="1"/>
  <c r="F782" i="94"/>
  <c r="G782" i="94" s="1"/>
  <c r="F780" i="94"/>
  <c r="G780" i="94" s="1"/>
  <c r="F778" i="94"/>
  <c r="G778" i="94" s="1"/>
  <c r="F801" i="94"/>
  <c r="G801" i="94" s="1"/>
  <c r="E488" i="94"/>
  <c r="E482" i="94"/>
  <c r="E484" i="94"/>
  <c r="E479" i="94"/>
  <c r="E490" i="94"/>
  <c r="E492" i="94"/>
  <c r="E487" i="94"/>
  <c r="E493" i="94"/>
  <c r="E470" i="94"/>
  <c r="E473" i="94"/>
  <c r="E475" i="94"/>
  <c r="E478" i="94"/>
  <c r="E477" i="94"/>
  <c r="E491" i="94"/>
  <c r="E499" i="94"/>
  <c r="E481" i="94"/>
  <c r="E483" i="94"/>
  <c r="E486" i="94"/>
  <c r="E489" i="94"/>
  <c r="E494" i="94"/>
  <c r="E497" i="94"/>
  <c r="E485" i="94"/>
  <c r="E472" i="94"/>
  <c r="E480" i="94"/>
  <c r="E474" i="94"/>
  <c r="E476" i="94"/>
  <c r="E471" i="94"/>
  <c r="E496" i="94"/>
  <c r="E498" i="94"/>
  <c r="E495" i="94"/>
  <c r="D549" i="92"/>
  <c r="D547" i="92"/>
  <c r="D545" i="92"/>
  <c r="D543" i="92"/>
  <c r="D535" i="92"/>
  <c r="D528" i="92"/>
  <c r="D544" i="92"/>
  <c r="D537" i="92"/>
  <c r="D530" i="92"/>
  <c r="D521" i="92"/>
  <c r="D539" i="92"/>
  <c r="D532" i="92"/>
  <c r="D523" i="92"/>
  <c r="D546" i="92"/>
  <c r="D541" i="92"/>
  <c r="D534" i="92"/>
  <c r="D525" i="92"/>
  <c r="D536" i="92"/>
  <c r="D527" i="92"/>
  <c r="D548" i="92"/>
  <c r="D538" i="92"/>
  <c r="D529" i="92"/>
  <c r="D522" i="92"/>
  <c r="D540" i="92"/>
  <c r="D531" i="92"/>
  <c r="D524" i="92"/>
  <c r="D542" i="92"/>
  <c r="D550" i="92"/>
  <c r="D526" i="92"/>
  <c r="D533" i="92"/>
  <c r="D396" i="90"/>
  <c r="D387" i="90"/>
  <c r="D381" i="90"/>
  <c r="D393" i="90"/>
  <c r="D371" i="90"/>
  <c r="D395" i="90"/>
  <c r="D391" i="90"/>
  <c r="D382" i="90"/>
  <c r="D392" i="90"/>
  <c r="D379" i="90"/>
  <c r="D384" i="90"/>
  <c r="D369" i="90"/>
  <c r="D386" i="90"/>
  <c r="D374" i="90"/>
  <c r="D385" i="90"/>
  <c r="D388" i="90"/>
  <c r="D377" i="90"/>
  <c r="D378" i="90"/>
  <c r="D389" i="90"/>
  <c r="D376" i="90"/>
  <c r="D375" i="90"/>
  <c r="D380" i="90"/>
  <c r="D373" i="90"/>
  <c r="D370" i="90"/>
  <c r="D383" i="90"/>
  <c r="D390" i="90"/>
  <c r="D372" i="90"/>
  <c r="D368" i="90"/>
  <c r="D397" i="90"/>
  <c r="H14" i="90"/>
  <c r="E14" i="90"/>
  <c r="E546" i="88"/>
  <c r="E544" i="88"/>
  <c r="E542" i="88"/>
  <c r="E540" i="88"/>
  <c r="E538" i="88"/>
  <c r="E536" i="88"/>
  <c r="E534" i="88"/>
  <c r="E532" i="88"/>
  <c r="E530" i="88"/>
  <c r="E528" i="88"/>
  <c r="E526" i="88"/>
  <c r="E524" i="88"/>
  <c r="E522" i="88"/>
  <c r="E520" i="88"/>
  <c r="E518" i="88"/>
  <c r="E541" i="88"/>
  <c r="E533" i="88"/>
  <c r="E525" i="88"/>
  <c r="E517" i="88"/>
  <c r="E537" i="88"/>
  <c r="E529" i="88"/>
  <c r="E521" i="88"/>
  <c r="E539" i="88"/>
  <c r="E543" i="88"/>
  <c r="E531" i="88"/>
  <c r="E527" i="88"/>
  <c r="E523" i="88"/>
  <c r="E519" i="88"/>
  <c r="E545" i="88"/>
  <c r="E535" i="88"/>
  <c r="H17" i="86"/>
  <c r="E17" i="86"/>
  <c r="E439" i="86"/>
  <c r="E440" i="86"/>
  <c r="E429" i="86"/>
  <c r="E454" i="86"/>
  <c r="E443" i="86"/>
  <c r="E444" i="86"/>
  <c r="E450" i="86"/>
  <c r="E434" i="86"/>
  <c r="E430" i="86"/>
  <c r="E447" i="86"/>
  <c r="E448" i="86"/>
  <c r="E425" i="86"/>
  <c r="E445" i="86"/>
  <c r="E446" i="86"/>
  <c r="E451" i="86"/>
  <c r="E452" i="86"/>
  <c r="E455" i="86"/>
  <c r="E426" i="86"/>
  <c r="E441" i="86"/>
  <c r="E436" i="86"/>
  <c r="E427" i="86"/>
  <c r="E428" i="86"/>
  <c r="E437" i="86"/>
  <c r="E442" i="86"/>
  <c r="E433" i="86"/>
  <c r="E431" i="86"/>
  <c r="E432" i="86"/>
  <c r="E438" i="86"/>
  <c r="E453" i="86"/>
  <c r="E449" i="86"/>
  <c r="E435" i="86"/>
  <c r="G126" i="84"/>
  <c r="E29" i="100"/>
  <c r="D29" i="100" s="1"/>
  <c r="G29" i="100" s="1"/>
  <c r="F30" i="100" s="1"/>
  <c r="E85" i="100"/>
  <c r="D85" i="100" s="1"/>
  <c r="G85" i="100" s="1"/>
  <c r="F86" i="100" s="1"/>
  <c r="G30" i="98"/>
  <c r="F31" i="98" s="1"/>
  <c r="E30" i="98"/>
  <c r="D30" i="98" s="1"/>
  <c r="E86" i="98"/>
  <c r="D86" i="98" s="1"/>
  <c r="G86" i="98" s="1"/>
  <c r="F87" i="98" s="1"/>
  <c r="D51" i="96"/>
  <c r="G51" i="96" s="1"/>
  <c r="F52" i="96" s="1"/>
  <c r="E52" i="96" s="1"/>
  <c r="E28" i="96"/>
  <c r="D28" i="96" s="1"/>
  <c r="G28" i="96" s="1"/>
  <c r="F29" i="96" s="1"/>
  <c r="E28" i="94"/>
  <c r="D28" i="94" s="1"/>
  <c r="G28" i="94" s="1"/>
  <c r="F29" i="94" s="1"/>
  <c r="E52" i="94"/>
  <c r="F831" i="94" s="1"/>
  <c r="G831" i="94" s="1"/>
  <c r="H29" i="92"/>
  <c r="I29" i="92" s="1"/>
  <c r="E29" i="92"/>
  <c r="D29" i="92" s="1"/>
  <c r="G29" i="92" s="1"/>
  <c r="F30" i="92" s="1"/>
  <c r="E53" i="92"/>
  <c r="D53" i="92" s="1"/>
  <c r="G53" i="92" s="1"/>
  <c r="F54" i="92" s="1"/>
  <c r="I28" i="92"/>
  <c r="H29" i="88"/>
  <c r="I29" i="88" s="1"/>
  <c r="G29" i="88"/>
  <c r="F30" i="88" s="1"/>
  <c r="E29" i="88"/>
  <c r="D29" i="88" s="1"/>
  <c r="E49" i="88"/>
  <c r="D49" i="88" s="1"/>
  <c r="G49" i="88" s="1"/>
  <c r="F50" i="88" s="1"/>
  <c r="E47" i="84"/>
  <c r="D47" i="84" s="1"/>
  <c r="G47" i="84" s="1"/>
  <c r="F48" i="84" s="1"/>
  <c r="H29" i="84"/>
  <c r="E29" i="84"/>
  <c r="D29" i="84" s="1"/>
  <c r="G29" i="84" s="1"/>
  <c r="F30" i="84" s="1"/>
  <c r="F14" i="82"/>
  <c r="F41" i="82"/>
  <c r="F14" i="80"/>
  <c r="E14" i="80" s="1"/>
  <c r="F41" i="80"/>
  <c r="D96" i="78"/>
  <c r="E96" i="78" s="1"/>
  <c r="I18" i="78"/>
  <c r="D18" i="78"/>
  <c r="G18" i="78" s="1"/>
  <c r="F19" i="78" s="1"/>
  <c r="G90" i="78"/>
  <c r="D75" i="106" l="1"/>
  <c r="G75" i="106" s="1"/>
  <c r="F76" i="106" s="1"/>
  <c r="B76" i="106"/>
  <c r="A77" i="106"/>
  <c r="E22" i="106"/>
  <c r="D22" i="106" s="1"/>
  <c r="G22" i="106" s="1"/>
  <c r="F23" i="106" s="1"/>
  <c r="B34" i="106"/>
  <c r="H14" i="80"/>
  <c r="I14" i="80" s="1"/>
  <c r="E76" i="104"/>
  <c r="D77" i="104" s="1"/>
  <c r="G14" i="104"/>
  <c r="F15" i="104" s="1"/>
  <c r="G41" i="104"/>
  <c r="F42" i="104" s="1"/>
  <c r="G15" i="102"/>
  <c r="F16" i="102" s="1"/>
  <c r="E77" i="102"/>
  <c r="D78" i="102" s="1"/>
  <c r="F816" i="96"/>
  <c r="G816" i="96" s="1"/>
  <c r="F814" i="96"/>
  <c r="G814" i="96" s="1"/>
  <c r="F806" i="96"/>
  <c r="G806" i="96" s="1"/>
  <c r="F798" i="96"/>
  <c r="G798" i="96" s="1"/>
  <c r="F802" i="96"/>
  <c r="G802" i="96" s="1"/>
  <c r="F800" i="96"/>
  <c r="G800" i="96" s="1"/>
  <c r="F799" i="96"/>
  <c r="G799" i="96" s="1"/>
  <c r="F823" i="96"/>
  <c r="G823" i="96" s="1"/>
  <c r="F822" i="96"/>
  <c r="G822" i="96" s="1"/>
  <c r="F796" i="96"/>
  <c r="G796" i="96" s="1"/>
  <c r="F794" i="96"/>
  <c r="G794" i="96" s="1"/>
  <c r="F818" i="96"/>
  <c r="G818" i="96" s="1"/>
  <c r="F819" i="96"/>
  <c r="G819" i="96" s="1"/>
  <c r="F801" i="96"/>
  <c r="G801" i="96" s="1"/>
  <c r="F812" i="96"/>
  <c r="G812" i="96" s="1"/>
  <c r="F821" i="96"/>
  <c r="G821" i="96" s="1"/>
  <c r="F820" i="96"/>
  <c r="G820" i="96" s="1"/>
  <c r="F810" i="96"/>
  <c r="G810" i="96" s="1"/>
  <c r="F811" i="96"/>
  <c r="G811" i="96" s="1"/>
  <c r="F805" i="96"/>
  <c r="G805" i="96" s="1"/>
  <c r="F795" i="96"/>
  <c r="G795" i="96" s="1"/>
  <c r="F815" i="96"/>
  <c r="G815" i="96" s="1"/>
  <c r="F813" i="96"/>
  <c r="G813" i="96" s="1"/>
  <c r="F804" i="96"/>
  <c r="G804" i="96" s="1"/>
  <c r="F817" i="96"/>
  <c r="G817" i="96" s="1"/>
  <c r="F803" i="96"/>
  <c r="G803" i="96" s="1"/>
  <c r="F808" i="96"/>
  <c r="G808" i="96" s="1"/>
  <c r="F807" i="96"/>
  <c r="G807" i="96" s="1"/>
  <c r="F797" i="96"/>
  <c r="G797" i="96" s="1"/>
  <c r="F809" i="96"/>
  <c r="G809" i="96" s="1"/>
  <c r="F793" i="96"/>
  <c r="G793" i="96" s="1"/>
  <c r="F808" i="94"/>
  <c r="G808" i="94" s="1"/>
  <c r="F818" i="94"/>
  <c r="G818" i="94" s="1"/>
  <c r="F820" i="94"/>
  <c r="G820" i="94" s="1"/>
  <c r="F822" i="94"/>
  <c r="G822" i="94" s="1"/>
  <c r="F809" i="94"/>
  <c r="G809" i="94" s="1"/>
  <c r="F826" i="94"/>
  <c r="G826" i="94" s="1"/>
  <c r="F828" i="94"/>
  <c r="G828" i="94" s="1"/>
  <c r="F830" i="94"/>
  <c r="G830" i="94" s="1"/>
  <c r="F814" i="94"/>
  <c r="G814" i="94" s="1"/>
  <c r="F816" i="94"/>
  <c r="G816" i="94" s="1"/>
  <c r="F834" i="94"/>
  <c r="G834" i="94" s="1"/>
  <c r="F805" i="94"/>
  <c r="G805" i="94" s="1"/>
  <c r="F807" i="94"/>
  <c r="G807" i="94" s="1"/>
  <c r="F833" i="94"/>
  <c r="G833" i="94" s="1"/>
  <c r="F817" i="94"/>
  <c r="G817" i="94" s="1"/>
  <c r="F811" i="94"/>
  <c r="G811" i="94" s="1"/>
  <c r="F813" i="94"/>
  <c r="G813" i="94" s="1"/>
  <c r="F815" i="94"/>
  <c r="G815" i="94" s="1"/>
  <c r="F824" i="94"/>
  <c r="G824" i="94" s="1"/>
  <c r="F819" i="94"/>
  <c r="G819" i="94" s="1"/>
  <c r="F821" i="94"/>
  <c r="G821" i="94" s="1"/>
  <c r="F823" i="94"/>
  <c r="G823" i="94" s="1"/>
  <c r="F812" i="94"/>
  <c r="G812" i="94" s="1"/>
  <c r="D506" i="94"/>
  <c r="D502" i="94"/>
  <c r="D526" i="94"/>
  <c r="D512" i="94"/>
  <c r="D529" i="94"/>
  <c r="D515" i="94"/>
  <c r="D530" i="94"/>
  <c r="D509" i="94"/>
  <c r="D505" i="94"/>
  <c r="D523" i="94"/>
  <c r="D514" i="94"/>
  <c r="D519" i="94"/>
  <c r="D504" i="94"/>
  <c r="D527" i="94"/>
  <c r="D525" i="94"/>
  <c r="D510" i="94"/>
  <c r="D513" i="94"/>
  <c r="D511" i="94"/>
  <c r="D501" i="94"/>
  <c r="D524" i="94"/>
  <c r="D522" i="94"/>
  <c r="D507" i="94"/>
  <c r="D516" i="94"/>
  <c r="D503" i="94"/>
  <c r="D518" i="94"/>
  <c r="D528" i="94"/>
  <c r="D521" i="94"/>
  <c r="D520" i="94"/>
  <c r="D500" i="94"/>
  <c r="D508" i="94"/>
  <c r="D517" i="94"/>
  <c r="F825" i="94"/>
  <c r="G825" i="94" s="1"/>
  <c r="F827" i="94"/>
  <c r="G827" i="94" s="1"/>
  <c r="F829" i="94"/>
  <c r="G829" i="94" s="1"/>
  <c r="D52" i="94"/>
  <c r="G52" i="94" s="1"/>
  <c r="F53" i="94" s="1"/>
  <c r="F863" i="94"/>
  <c r="G863" i="94" s="1"/>
  <c r="F862" i="94"/>
  <c r="G862" i="94" s="1"/>
  <c r="F861" i="94"/>
  <c r="G861" i="94" s="1"/>
  <c r="F860" i="94"/>
  <c r="G860" i="94" s="1"/>
  <c r="F859" i="94"/>
  <c r="G859" i="94" s="1"/>
  <c r="F850" i="94"/>
  <c r="G850" i="94" s="1"/>
  <c r="F856" i="94"/>
  <c r="G856" i="94" s="1"/>
  <c r="F840" i="94"/>
  <c r="G840" i="94" s="1"/>
  <c r="F810" i="94"/>
  <c r="G810" i="94" s="1"/>
  <c r="F832" i="94"/>
  <c r="G832" i="94" s="1"/>
  <c r="F835" i="94"/>
  <c r="G835" i="94" s="1"/>
  <c r="F806" i="94"/>
  <c r="G806" i="94" s="1"/>
  <c r="E550" i="92"/>
  <c r="E548" i="92"/>
  <c r="E546" i="92"/>
  <c r="E544" i="92"/>
  <c r="E542" i="92"/>
  <c r="E540" i="92"/>
  <c r="E538" i="92"/>
  <c r="E536" i="92"/>
  <c r="E534" i="92"/>
  <c r="E532" i="92"/>
  <c r="E530" i="92"/>
  <c r="E528" i="92"/>
  <c r="E526" i="92"/>
  <c r="E524" i="92"/>
  <c r="E522" i="92"/>
  <c r="E547" i="92"/>
  <c r="E537" i="92"/>
  <c r="E521" i="92"/>
  <c r="E539" i="92"/>
  <c r="E523" i="92"/>
  <c r="E549" i="92"/>
  <c r="E541" i="92"/>
  <c r="E525" i="92"/>
  <c r="E527" i="92"/>
  <c r="E543" i="92"/>
  <c r="E529" i="92"/>
  <c r="E531" i="92"/>
  <c r="E545" i="92"/>
  <c r="E533" i="92"/>
  <c r="E535" i="92"/>
  <c r="D14" i="90"/>
  <c r="E374" i="90" s="1"/>
  <c r="F373" i="90"/>
  <c r="G373" i="90" s="1"/>
  <c r="F368" i="90"/>
  <c r="G368" i="90" s="1"/>
  <c r="F391" i="90"/>
  <c r="G391" i="90" s="1"/>
  <c r="F394" i="90"/>
  <c r="G394" i="90" s="1"/>
  <c r="F369" i="90"/>
  <c r="G369" i="90" s="1"/>
  <c r="F387" i="90"/>
  <c r="G387" i="90" s="1"/>
  <c r="F384" i="90"/>
  <c r="G384" i="90" s="1"/>
  <c r="F386" i="90"/>
  <c r="G386" i="90" s="1"/>
  <c r="F383" i="90"/>
  <c r="G383" i="90" s="1"/>
  <c r="F397" i="90"/>
  <c r="G397" i="90" s="1"/>
  <c r="F396" i="90"/>
  <c r="G396" i="90" s="1"/>
  <c r="F380" i="90"/>
  <c r="G380" i="90" s="1"/>
  <c r="F378" i="90"/>
  <c r="G378" i="90" s="1"/>
  <c r="F393" i="90"/>
  <c r="G393" i="90" s="1"/>
  <c r="F388" i="90"/>
  <c r="G388" i="90" s="1"/>
  <c r="F392" i="90"/>
  <c r="G392" i="90" s="1"/>
  <c r="F371" i="90"/>
  <c r="G371" i="90" s="1"/>
  <c r="F395" i="90"/>
  <c r="G395" i="90" s="1"/>
  <c r="F389" i="90"/>
  <c r="G389" i="90" s="1"/>
  <c r="F370" i="90"/>
  <c r="G370" i="90" s="1"/>
  <c r="F374" i="90"/>
  <c r="G374" i="90" s="1"/>
  <c r="F390" i="90"/>
  <c r="G390" i="90" s="1"/>
  <c r="F385" i="90"/>
  <c r="G385" i="90" s="1"/>
  <c r="F381" i="90"/>
  <c r="G381" i="90" s="1"/>
  <c r="F382" i="90"/>
  <c r="G382" i="90" s="1"/>
  <c r="F379" i="90"/>
  <c r="G379" i="90" s="1"/>
  <c r="F376" i="90"/>
  <c r="G376" i="90" s="1"/>
  <c r="F377" i="90"/>
  <c r="G377" i="90" s="1"/>
  <c r="F375" i="90"/>
  <c r="G375" i="90" s="1"/>
  <c r="F372" i="90"/>
  <c r="G372" i="90" s="1"/>
  <c r="I14" i="90"/>
  <c r="D577" i="88"/>
  <c r="D575" i="88"/>
  <c r="D573" i="88"/>
  <c r="D571" i="88"/>
  <c r="D569" i="88"/>
  <c r="D567" i="88"/>
  <c r="D565" i="88"/>
  <c r="D563" i="88"/>
  <c r="D561" i="88"/>
  <c r="D559" i="88"/>
  <c r="D557" i="88"/>
  <c r="D555" i="88"/>
  <c r="D553" i="88"/>
  <c r="D551" i="88"/>
  <c r="D549" i="88"/>
  <c r="D547" i="88"/>
  <c r="D570" i="88"/>
  <c r="D562" i="88"/>
  <c r="D554" i="88"/>
  <c r="D572" i="88"/>
  <c r="D564" i="88"/>
  <c r="D556" i="88"/>
  <c r="D548" i="88"/>
  <c r="D574" i="88"/>
  <c r="D566" i="88"/>
  <c r="D558" i="88"/>
  <c r="D550" i="88"/>
  <c r="D552" i="88"/>
  <c r="D568" i="88"/>
  <c r="D560" i="88"/>
  <c r="D576" i="88"/>
  <c r="I17" i="86"/>
  <c r="D474" i="86"/>
  <c r="D468" i="86"/>
  <c r="D469" i="86"/>
  <c r="D476" i="86"/>
  <c r="D466" i="86"/>
  <c r="D458" i="86"/>
  <c r="D467" i="86"/>
  <c r="D478" i="86"/>
  <c r="D471" i="86"/>
  <c r="D462" i="86"/>
  <c r="D460" i="86"/>
  <c r="D473" i="86"/>
  <c r="D461" i="86"/>
  <c r="D470" i="86"/>
  <c r="D475" i="86"/>
  <c r="D482" i="86"/>
  <c r="D481" i="86"/>
  <c r="D480" i="86"/>
  <c r="D472" i="86"/>
  <c r="D483" i="86"/>
  <c r="D464" i="86"/>
  <c r="D484" i="86"/>
  <c r="D457" i="86"/>
  <c r="D459" i="86"/>
  <c r="D477" i="86"/>
  <c r="D465" i="86"/>
  <c r="D456" i="86"/>
  <c r="D463" i="86"/>
  <c r="D485" i="86"/>
  <c r="D479" i="86"/>
  <c r="D17" i="86"/>
  <c r="G17" i="86" s="1"/>
  <c r="F18" i="86" s="1"/>
  <c r="F477" i="86"/>
  <c r="G477" i="86" s="1"/>
  <c r="F483" i="86"/>
  <c r="G483" i="86" s="1"/>
  <c r="F465" i="86"/>
  <c r="G465" i="86" s="1"/>
  <c r="F482" i="86"/>
  <c r="G482" i="86" s="1"/>
  <c r="F474" i="86"/>
  <c r="G474" i="86" s="1"/>
  <c r="F470" i="86"/>
  <c r="G470" i="86" s="1"/>
  <c r="F466" i="86"/>
  <c r="G466" i="86" s="1"/>
  <c r="F469" i="86"/>
  <c r="G469" i="86" s="1"/>
  <c r="F456" i="86"/>
  <c r="G456" i="86" s="1"/>
  <c r="F475" i="86"/>
  <c r="G475" i="86" s="1"/>
  <c r="F467" i="86"/>
  <c r="G467" i="86" s="1"/>
  <c r="F460" i="86"/>
  <c r="G460" i="86" s="1"/>
  <c r="F484" i="86"/>
  <c r="G484" i="86" s="1"/>
  <c r="F461" i="86"/>
  <c r="G461" i="86" s="1"/>
  <c r="F459" i="86"/>
  <c r="G459" i="86" s="1"/>
  <c r="F464" i="86"/>
  <c r="G464" i="86" s="1"/>
  <c r="F472" i="86"/>
  <c r="G472" i="86" s="1"/>
  <c r="F471" i="86"/>
  <c r="G471" i="86" s="1"/>
  <c r="F479" i="86"/>
  <c r="G479" i="86" s="1"/>
  <c r="F478" i="86"/>
  <c r="G478" i="86" s="1"/>
  <c r="F468" i="86"/>
  <c r="G468" i="86" s="1"/>
  <c r="F462" i="86"/>
  <c r="G462" i="86" s="1"/>
  <c r="F473" i="86"/>
  <c r="G473" i="86" s="1"/>
  <c r="F457" i="86"/>
  <c r="G457" i="86" s="1"/>
  <c r="F458" i="86"/>
  <c r="G458" i="86" s="1"/>
  <c r="F480" i="86"/>
  <c r="G480" i="86" s="1"/>
  <c r="F476" i="86"/>
  <c r="G476" i="86" s="1"/>
  <c r="F485" i="86"/>
  <c r="G485" i="86" s="1"/>
  <c r="F463" i="86"/>
  <c r="G463" i="86" s="1"/>
  <c r="F481" i="86"/>
  <c r="G481" i="86" s="1"/>
  <c r="G127" i="84"/>
  <c r="E30" i="100"/>
  <c r="D30" i="100" s="1"/>
  <c r="G30" i="100" s="1"/>
  <c r="F31" i="100" s="1"/>
  <c r="E86" i="100"/>
  <c r="D86" i="100" s="1"/>
  <c r="G86" i="100" s="1"/>
  <c r="F87" i="100" s="1"/>
  <c r="G185" i="98"/>
  <c r="D152" i="98"/>
  <c r="E152" i="98" s="1"/>
  <c r="E87" i="98"/>
  <c r="D87" i="98" s="1"/>
  <c r="G87" i="98" s="1"/>
  <c r="F88" i="98" s="1"/>
  <c r="E31" i="98"/>
  <c r="D31" i="98" s="1"/>
  <c r="G31" i="98" s="1"/>
  <c r="F32" i="98" s="1"/>
  <c r="D52" i="96"/>
  <c r="G52" i="96" s="1"/>
  <c r="F53" i="96" s="1"/>
  <c r="E53" i="96" s="1"/>
  <c r="F840" i="96" s="1"/>
  <c r="G840" i="96" s="1"/>
  <c r="E29" i="96"/>
  <c r="D29" i="96" s="1"/>
  <c r="E53" i="94"/>
  <c r="F838" i="94" s="1"/>
  <c r="G838" i="94" s="1"/>
  <c r="E29" i="94"/>
  <c r="D29" i="94" s="1"/>
  <c r="G29" i="94"/>
  <c r="F30" i="94" s="1"/>
  <c r="E54" i="92"/>
  <c r="D54" i="92" s="1"/>
  <c r="G54" i="92" s="1"/>
  <c r="F55" i="92" s="1"/>
  <c r="H30" i="92"/>
  <c r="E30" i="92"/>
  <c r="D30" i="92" s="1"/>
  <c r="G30" i="92" s="1"/>
  <c r="F31" i="92" s="1"/>
  <c r="E50" i="88"/>
  <c r="D50" i="88" s="1"/>
  <c r="G50" i="88" s="1"/>
  <c r="F51" i="88" s="1"/>
  <c r="H30" i="88"/>
  <c r="E30" i="88"/>
  <c r="D30" i="88" s="1"/>
  <c r="G30" i="88" s="1"/>
  <c r="F31" i="88" s="1"/>
  <c r="H30" i="84"/>
  <c r="I30" i="84" s="1"/>
  <c r="E30" i="84"/>
  <c r="D30" i="84" s="1"/>
  <c r="G30" i="84" s="1"/>
  <c r="F31" i="84" s="1"/>
  <c r="E48" i="84"/>
  <c r="D48" i="84" s="1"/>
  <c r="G48" i="84" s="1"/>
  <c r="F49" i="84" s="1"/>
  <c r="I29" i="84"/>
  <c r="E41" i="82"/>
  <c r="D41" i="82" s="1"/>
  <c r="H14" i="82"/>
  <c r="E14" i="82"/>
  <c r="D14" i="80"/>
  <c r="G41" i="80" s="1"/>
  <c r="F42" i="80" s="1"/>
  <c r="E42" i="80" s="1"/>
  <c r="F76" i="80" s="1"/>
  <c r="F75" i="80"/>
  <c r="G75" i="80" s="1"/>
  <c r="D97" i="78"/>
  <c r="E97" i="78" s="1"/>
  <c r="H19" i="78"/>
  <c r="E19" i="78"/>
  <c r="E76" i="106" l="1"/>
  <c r="B77" i="106"/>
  <c r="A78" i="106"/>
  <c r="D76" i="106"/>
  <c r="G76" i="106" s="1"/>
  <c r="F77" i="106" s="1"/>
  <c r="E77" i="106" s="1"/>
  <c r="E23" i="106"/>
  <c r="D23" i="106" s="1"/>
  <c r="G23" i="106" s="1"/>
  <c r="F24" i="106" s="1"/>
  <c r="E24" i="106" s="1"/>
  <c r="D24" i="106" s="1"/>
  <c r="G24" i="106" s="1"/>
  <c r="F25" i="106" s="1"/>
  <c r="E25" i="106" s="1"/>
  <c r="D25" i="106" s="1"/>
  <c r="G25" i="106" s="1"/>
  <c r="F26" i="106" s="1"/>
  <c r="B35" i="106"/>
  <c r="E16" i="102"/>
  <c r="H16" i="102"/>
  <c r="E42" i="104"/>
  <c r="H15" i="104"/>
  <c r="E15" i="104"/>
  <c r="D15" i="104" s="1"/>
  <c r="G15" i="104" s="1"/>
  <c r="F16" i="104" s="1"/>
  <c r="F845" i="96"/>
  <c r="G845" i="96" s="1"/>
  <c r="F829" i="96"/>
  <c r="G829" i="96" s="1"/>
  <c r="F844" i="96"/>
  <c r="G844" i="96" s="1"/>
  <c r="F828" i="96"/>
  <c r="G828" i="96" s="1"/>
  <c r="F835" i="96"/>
  <c r="G835" i="96" s="1"/>
  <c r="F831" i="96"/>
  <c r="G831" i="96" s="1"/>
  <c r="F851" i="96"/>
  <c r="G851" i="96" s="1"/>
  <c r="F833" i="96"/>
  <c r="G833" i="96" s="1"/>
  <c r="F841" i="96"/>
  <c r="G841" i="96" s="1"/>
  <c r="F830" i="96"/>
  <c r="G830" i="96" s="1"/>
  <c r="F826" i="96"/>
  <c r="G826" i="96" s="1"/>
  <c r="F838" i="96"/>
  <c r="G838" i="96" s="1"/>
  <c r="F837" i="96"/>
  <c r="G837" i="96" s="1"/>
  <c r="F836" i="96"/>
  <c r="G836" i="96" s="1"/>
  <c r="F832" i="96"/>
  <c r="G832" i="96" s="1"/>
  <c r="F846" i="96"/>
  <c r="G846" i="96" s="1"/>
  <c r="F843" i="96"/>
  <c r="G843" i="96" s="1"/>
  <c r="F842" i="96"/>
  <c r="G842" i="96" s="1"/>
  <c r="F839" i="96"/>
  <c r="G839" i="96" s="1"/>
  <c r="F853" i="96"/>
  <c r="G853" i="96" s="1"/>
  <c r="F850" i="96"/>
  <c r="G850" i="96" s="1"/>
  <c r="F848" i="96"/>
  <c r="G848" i="96" s="1"/>
  <c r="F849" i="96"/>
  <c r="G849" i="96" s="1"/>
  <c r="F852" i="96"/>
  <c r="G852" i="96" s="1"/>
  <c r="F834" i="96"/>
  <c r="G834" i="96" s="1"/>
  <c r="F824" i="96"/>
  <c r="G824" i="96" s="1"/>
  <c r="F825" i="96"/>
  <c r="G825" i="96" s="1"/>
  <c r="F827" i="96"/>
  <c r="G827" i="96" s="1"/>
  <c r="F847" i="96"/>
  <c r="G847" i="96" s="1"/>
  <c r="F865" i="94"/>
  <c r="G865" i="94" s="1"/>
  <c r="F842" i="94"/>
  <c r="G842" i="94" s="1"/>
  <c r="F852" i="94"/>
  <c r="G852" i="94" s="1"/>
  <c r="F854" i="94"/>
  <c r="G854" i="94" s="1"/>
  <c r="F841" i="94"/>
  <c r="G841" i="94" s="1"/>
  <c r="F858" i="94"/>
  <c r="G858" i="94" s="1"/>
  <c r="F837" i="94"/>
  <c r="G837" i="94" s="1"/>
  <c r="F839" i="94"/>
  <c r="G839" i="94" s="1"/>
  <c r="F848" i="94"/>
  <c r="G848" i="94" s="1"/>
  <c r="F843" i="94"/>
  <c r="G843" i="94" s="1"/>
  <c r="F845" i="94"/>
  <c r="G845" i="94" s="1"/>
  <c r="F847" i="94"/>
  <c r="G847" i="94" s="1"/>
  <c r="F849" i="94"/>
  <c r="G849" i="94" s="1"/>
  <c r="F851" i="94"/>
  <c r="G851" i="94" s="1"/>
  <c r="F853" i="94"/>
  <c r="G853" i="94" s="1"/>
  <c r="F855" i="94"/>
  <c r="G855" i="94" s="1"/>
  <c r="E500" i="94"/>
  <c r="E504" i="94"/>
  <c r="E512" i="94"/>
  <c r="E520" i="94"/>
  <c r="E528" i="94"/>
  <c r="E507" i="94"/>
  <c r="E515" i="94"/>
  <c r="E523" i="94"/>
  <c r="E503" i="94"/>
  <c r="E514" i="94"/>
  <c r="E525" i="94"/>
  <c r="E505" i="94"/>
  <c r="E516" i="94"/>
  <c r="E526" i="94"/>
  <c r="E506" i="94"/>
  <c r="E517" i="94"/>
  <c r="E527" i="94"/>
  <c r="E508" i="94"/>
  <c r="E518" i="94"/>
  <c r="E529" i="94"/>
  <c r="E509" i="94"/>
  <c r="E530" i="94"/>
  <c r="E510" i="94"/>
  <c r="E511" i="94"/>
  <c r="E513" i="94"/>
  <c r="E519" i="94"/>
  <c r="E521" i="94"/>
  <c r="E501" i="94"/>
  <c r="E522" i="94"/>
  <c r="E502" i="94"/>
  <c r="E524" i="94"/>
  <c r="F857" i="94"/>
  <c r="G857" i="94" s="1"/>
  <c r="F836" i="94"/>
  <c r="G836" i="94" s="1"/>
  <c r="D53" i="94"/>
  <c r="G53" i="94" s="1"/>
  <c r="F54" i="94" s="1"/>
  <c r="F894" i="94"/>
  <c r="G894" i="94" s="1"/>
  <c r="F886" i="94"/>
  <c r="G886" i="94" s="1"/>
  <c r="F868" i="94"/>
  <c r="G868" i="94" s="1"/>
  <c r="F892" i="94"/>
  <c r="G892" i="94" s="1"/>
  <c r="F890" i="94"/>
  <c r="G890" i="94" s="1"/>
  <c r="F882" i="94"/>
  <c r="G882" i="94" s="1"/>
  <c r="F887" i="94"/>
  <c r="G887" i="94" s="1"/>
  <c r="F880" i="94"/>
  <c r="G880" i="94" s="1"/>
  <c r="F864" i="94"/>
  <c r="G864" i="94" s="1"/>
  <c r="F844" i="94"/>
  <c r="G844" i="94" s="1"/>
  <c r="F846" i="94"/>
  <c r="G846" i="94" s="1"/>
  <c r="D581" i="92"/>
  <c r="D579" i="92"/>
  <c r="D577" i="92"/>
  <c r="D575" i="92"/>
  <c r="D573" i="92"/>
  <c r="D571" i="92"/>
  <c r="D569" i="92"/>
  <c r="D567" i="92"/>
  <c r="D565" i="92"/>
  <c r="D563" i="92"/>
  <c r="D561" i="92"/>
  <c r="D559" i="92"/>
  <c r="D557" i="92"/>
  <c r="D555" i="92"/>
  <c r="D553" i="92"/>
  <c r="D551" i="92"/>
  <c r="D580" i="92"/>
  <c r="D578" i="92"/>
  <c r="D576" i="92"/>
  <c r="D574" i="92"/>
  <c r="D568" i="92"/>
  <c r="D560" i="92"/>
  <c r="D552" i="92"/>
  <c r="D570" i="92"/>
  <c r="D562" i="92"/>
  <c r="D554" i="92"/>
  <c r="D572" i="92"/>
  <c r="D564" i="92"/>
  <c r="D556" i="92"/>
  <c r="D566" i="92"/>
  <c r="D558" i="92"/>
  <c r="E369" i="90"/>
  <c r="E370" i="90"/>
  <c r="E381" i="90"/>
  <c r="E395" i="90"/>
  <c r="E379" i="90"/>
  <c r="E391" i="90"/>
  <c r="E372" i="90"/>
  <c r="E375" i="90"/>
  <c r="E396" i="90"/>
  <c r="E376" i="90"/>
  <c r="E373" i="90"/>
  <c r="E388" i="90"/>
  <c r="E387" i="90"/>
  <c r="E383" i="90"/>
  <c r="E380" i="90"/>
  <c r="E392" i="90"/>
  <c r="E371" i="90"/>
  <c r="E368" i="90"/>
  <c r="E393" i="90"/>
  <c r="E385" i="90"/>
  <c r="E394" i="90"/>
  <c r="E390" i="90"/>
  <c r="E377" i="90"/>
  <c r="E384" i="90"/>
  <c r="E386" i="90"/>
  <c r="E382" i="90"/>
  <c r="E389" i="90"/>
  <c r="E397" i="90"/>
  <c r="E378" i="90"/>
  <c r="G14" i="90"/>
  <c r="F15" i="90" s="1"/>
  <c r="E18" i="86"/>
  <c r="H18" i="86"/>
  <c r="E465" i="86"/>
  <c r="E467" i="86"/>
  <c r="E478" i="86"/>
  <c r="E471" i="86"/>
  <c r="E456" i="86"/>
  <c r="E459" i="86"/>
  <c r="E458" i="86"/>
  <c r="E481" i="86"/>
  <c r="E482" i="86"/>
  <c r="E483" i="86"/>
  <c r="E469" i="86"/>
  <c r="E476" i="86"/>
  <c r="E462" i="86"/>
  <c r="E470" i="86"/>
  <c r="E485" i="86"/>
  <c r="E479" i="86"/>
  <c r="E475" i="86"/>
  <c r="E480" i="86"/>
  <c r="E474" i="86"/>
  <c r="E477" i="86"/>
  <c r="E463" i="86"/>
  <c r="E466" i="86"/>
  <c r="E460" i="86"/>
  <c r="E468" i="86"/>
  <c r="E472" i="86"/>
  <c r="E461" i="86"/>
  <c r="E484" i="86"/>
  <c r="E473" i="86"/>
  <c r="E457" i="86"/>
  <c r="E464" i="86"/>
  <c r="G128" i="84"/>
  <c r="E87" i="100"/>
  <c r="D87" i="100" s="1"/>
  <c r="G87" i="100" s="1"/>
  <c r="F88" i="100" s="1"/>
  <c r="E31" i="100"/>
  <c r="D31" i="100" s="1"/>
  <c r="G31" i="100" s="1"/>
  <c r="F32" i="100" s="1"/>
  <c r="G88" i="98"/>
  <c r="F89" i="98" s="1"/>
  <c r="E88" i="98"/>
  <c r="D88" i="98" s="1"/>
  <c r="G32" i="98"/>
  <c r="F33" i="98" s="1"/>
  <c r="E32" i="98"/>
  <c r="D32" i="98" s="1"/>
  <c r="D53" i="96"/>
  <c r="G53" i="96" s="1"/>
  <c r="F54" i="96" s="1"/>
  <c r="E54" i="96" s="1"/>
  <c r="F865" i="96" s="1"/>
  <c r="G865" i="96" s="1"/>
  <c r="G29" i="96"/>
  <c r="F30" i="96" s="1"/>
  <c r="E30" i="96" s="1"/>
  <c r="E54" i="94"/>
  <c r="E30" i="94"/>
  <c r="D30" i="94" s="1"/>
  <c r="G30" i="94" s="1"/>
  <c r="F31" i="94" s="1"/>
  <c r="E55" i="92"/>
  <c r="D55" i="92" s="1"/>
  <c r="G55" i="92" s="1"/>
  <c r="F56" i="92" s="1"/>
  <c r="H31" i="92"/>
  <c r="E31" i="92"/>
  <c r="D31" i="92" s="1"/>
  <c r="G31" i="92" s="1"/>
  <c r="F32" i="92" s="1"/>
  <c r="I30" i="92"/>
  <c r="E51" i="88"/>
  <c r="D51" i="88" s="1"/>
  <c r="G51" i="88" s="1"/>
  <c r="F52" i="88" s="1"/>
  <c r="H31" i="88"/>
  <c r="E31" i="88"/>
  <c r="D31" i="88" s="1"/>
  <c r="G31" i="88" s="1"/>
  <c r="F32" i="88" s="1"/>
  <c r="I30" i="88"/>
  <c r="E49" i="84"/>
  <c r="D49" i="84" s="1"/>
  <c r="G49" i="84" s="1"/>
  <c r="F50" i="84" s="1"/>
  <c r="H31" i="84"/>
  <c r="E31" i="84"/>
  <c r="D31" i="84" s="1"/>
  <c r="G31" i="84" s="1"/>
  <c r="F32" i="84" s="1"/>
  <c r="D14" i="82"/>
  <c r="G77" i="82"/>
  <c r="I14" i="82"/>
  <c r="G14" i="80"/>
  <c r="F15" i="80" s="1"/>
  <c r="E76" i="80"/>
  <c r="D77" i="80" s="1"/>
  <c r="D98" i="78"/>
  <c r="E98" i="78" s="1"/>
  <c r="D19" i="78"/>
  <c r="G19" i="78" s="1"/>
  <c r="F20" i="78" s="1"/>
  <c r="G91" i="78"/>
  <c r="I19" i="78"/>
  <c r="D77" i="106" l="1"/>
  <c r="G77" i="106" s="1"/>
  <c r="F78" i="106" s="1"/>
  <c r="B78" i="106"/>
  <c r="A79" i="106"/>
  <c r="E26" i="106"/>
  <c r="D26" i="106" s="1"/>
  <c r="G26" i="106" s="1"/>
  <c r="F27" i="106" s="1"/>
  <c r="E27" i="106" s="1"/>
  <c r="D27" i="106" s="1"/>
  <c r="G27" i="106" s="1"/>
  <c r="F28" i="106" s="1"/>
  <c r="B36" i="106"/>
  <c r="I15" i="104"/>
  <c r="H16" i="104"/>
  <c r="E16" i="104"/>
  <c r="D16" i="104" s="1"/>
  <c r="G16" i="104" s="1"/>
  <c r="F17" i="104" s="1"/>
  <c r="D42" i="104"/>
  <c r="F76" i="104"/>
  <c r="G76" i="104" s="1"/>
  <c r="I16" i="102"/>
  <c r="D16" i="102"/>
  <c r="F77" i="102"/>
  <c r="G77" i="102" s="1"/>
  <c r="F861" i="96"/>
  <c r="G861" i="96" s="1"/>
  <c r="F877" i="96"/>
  <c r="G877" i="96" s="1"/>
  <c r="F879" i="96"/>
  <c r="G879" i="96" s="1"/>
  <c r="F880" i="96"/>
  <c r="G880" i="96" s="1"/>
  <c r="F874" i="96"/>
  <c r="G874" i="96" s="1"/>
  <c r="F868" i="96"/>
  <c r="G868" i="96" s="1"/>
  <c r="F878" i="96"/>
  <c r="G878" i="96" s="1"/>
  <c r="F870" i="96"/>
  <c r="G870" i="96" s="1"/>
  <c r="F905" i="96"/>
  <c r="G905" i="96" s="1"/>
  <c r="F900" i="96"/>
  <c r="G900" i="96" s="1"/>
  <c r="F895" i="96"/>
  <c r="G895" i="96" s="1"/>
  <c r="F885" i="96"/>
  <c r="G885" i="96" s="1"/>
  <c r="F904" i="96"/>
  <c r="G904" i="96" s="1"/>
  <c r="F894" i="96"/>
  <c r="G894" i="96" s="1"/>
  <c r="F899" i="96"/>
  <c r="G899" i="96" s="1"/>
  <c r="F889" i="96"/>
  <c r="G889" i="96" s="1"/>
  <c r="F908" i="96"/>
  <c r="G908" i="96" s="1"/>
  <c r="F893" i="96"/>
  <c r="G893" i="96" s="1"/>
  <c r="F888" i="96"/>
  <c r="G888" i="96" s="1"/>
  <c r="F912" i="96"/>
  <c r="G912" i="96" s="1"/>
  <c r="F902" i="96"/>
  <c r="G902" i="96" s="1"/>
  <c r="F906" i="96"/>
  <c r="G906" i="96" s="1"/>
  <c r="F886" i="96"/>
  <c r="G886" i="96" s="1"/>
  <c r="F897" i="96"/>
  <c r="G897" i="96" s="1"/>
  <c r="F892" i="96"/>
  <c r="G892" i="96" s="1"/>
  <c r="F910" i="96"/>
  <c r="G910" i="96" s="1"/>
  <c r="F907" i="96"/>
  <c r="G907" i="96" s="1"/>
  <c r="F881" i="96"/>
  <c r="G881" i="96" s="1"/>
  <c r="F862" i="96"/>
  <c r="G862" i="96" s="1"/>
  <c r="F872" i="96"/>
  <c r="G872" i="96" s="1"/>
  <c r="F883" i="96"/>
  <c r="G883" i="96" s="1"/>
  <c r="F875" i="96"/>
  <c r="G875" i="96" s="1"/>
  <c r="F876" i="96"/>
  <c r="G876" i="96" s="1"/>
  <c r="F871" i="96"/>
  <c r="G871" i="96" s="1"/>
  <c r="F854" i="96"/>
  <c r="G854" i="96" s="1"/>
  <c r="F873" i="96"/>
  <c r="G873" i="96" s="1"/>
  <c r="F857" i="96"/>
  <c r="G857" i="96" s="1"/>
  <c r="F884" i="96"/>
  <c r="G884" i="96" s="1"/>
  <c r="F882" i="96"/>
  <c r="G882" i="96" s="1"/>
  <c r="F858" i="96"/>
  <c r="G858" i="96" s="1"/>
  <c r="F860" i="96"/>
  <c r="G860" i="96" s="1"/>
  <c r="F855" i="96"/>
  <c r="G855" i="96" s="1"/>
  <c r="F863" i="96"/>
  <c r="G863" i="96" s="1"/>
  <c r="F859" i="96"/>
  <c r="G859" i="96" s="1"/>
  <c r="F867" i="96"/>
  <c r="G867" i="96" s="1"/>
  <c r="F866" i="96"/>
  <c r="G866" i="96" s="1"/>
  <c r="F856" i="96"/>
  <c r="G856" i="96" s="1"/>
  <c r="F869" i="96"/>
  <c r="G869" i="96" s="1"/>
  <c r="F864" i="96"/>
  <c r="G864" i="96" s="1"/>
  <c r="D553" i="94"/>
  <c r="D545" i="94"/>
  <c r="D556" i="94"/>
  <c r="D543" i="94"/>
  <c r="D552" i="94"/>
  <c r="D542" i="94"/>
  <c r="D546" i="94"/>
  <c r="D539" i="94"/>
  <c r="D536" i="94"/>
  <c r="D557" i="94"/>
  <c r="D555" i="94"/>
  <c r="D537" i="94"/>
  <c r="D541" i="94"/>
  <c r="D548" i="94"/>
  <c r="D551" i="94"/>
  <c r="D535" i="94"/>
  <c r="D532" i="94"/>
  <c r="D540" i="94"/>
  <c r="D549" i="94"/>
  <c r="D533" i="94"/>
  <c r="D554" i="94"/>
  <c r="D550" i="94"/>
  <c r="D559" i="94"/>
  <c r="D560" i="94"/>
  <c r="D531" i="94"/>
  <c r="D547" i="94"/>
  <c r="D538" i="94"/>
  <c r="D534" i="94"/>
  <c r="D558" i="94"/>
  <c r="D544" i="94"/>
  <c r="D54" i="94"/>
  <c r="G54" i="94" s="1"/>
  <c r="F55" i="94" s="1"/>
  <c r="F919" i="94"/>
  <c r="G919" i="94" s="1"/>
  <c r="F918" i="94"/>
  <c r="G918" i="94" s="1"/>
  <c r="F906" i="94"/>
  <c r="G906" i="94" s="1"/>
  <c r="F909" i="94"/>
  <c r="G909" i="94" s="1"/>
  <c r="F895" i="94"/>
  <c r="G895" i="94" s="1"/>
  <c r="F881" i="94"/>
  <c r="G881" i="94" s="1"/>
  <c r="F891" i="94"/>
  <c r="G891" i="94" s="1"/>
  <c r="F885" i="94"/>
  <c r="G885" i="94" s="1"/>
  <c r="F870" i="94"/>
  <c r="G870" i="94" s="1"/>
  <c r="F889" i="94"/>
  <c r="G889" i="94" s="1"/>
  <c r="F867" i="94"/>
  <c r="G867" i="94" s="1"/>
  <c r="F893" i="94"/>
  <c r="G893" i="94" s="1"/>
  <c r="F896" i="94"/>
  <c r="G896" i="94" s="1"/>
  <c r="F866" i="94"/>
  <c r="G866" i="94" s="1"/>
  <c r="F878" i="94"/>
  <c r="G878" i="94" s="1"/>
  <c r="F869" i="94"/>
  <c r="G869" i="94" s="1"/>
  <c r="F875" i="94"/>
  <c r="G875" i="94" s="1"/>
  <c r="F877" i="94"/>
  <c r="G877" i="94" s="1"/>
  <c r="F884" i="94"/>
  <c r="G884" i="94" s="1"/>
  <c r="F874" i="94"/>
  <c r="G874" i="94" s="1"/>
  <c r="F871" i="94"/>
  <c r="G871" i="94" s="1"/>
  <c r="F872" i="94"/>
  <c r="G872" i="94" s="1"/>
  <c r="F873" i="94"/>
  <c r="G873" i="94" s="1"/>
  <c r="F888" i="94"/>
  <c r="G888" i="94" s="1"/>
  <c r="F876" i="94"/>
  <c r="G876" i="94" s="1"/>
  <c r="F883" i="94"/>
  <c r="G883" i="94" s="1"/>
  <c r="F879" i="94"/>
  <c r="G879" i="94" s="1"/>
  <c r="E580" i="92"/>
  <c r="E578" i="92"/>
  <c r="E576" i="92"/>
  <c r="E574" i="92"/>
  <c r="E572" i="92"/>
  <c r="E570" i="92"/>
  <c r="E568" i="92"/>
  <c r="E566" i="92"/>
  <c r="E564" i="92"/>
  <c r="E562" i="92"/>
  <c r="E560" i="92"/>
  <c r="E558" i="92"/>
  <c r="E556" i="92"/>
  <c r="E554" i="92"/>
  <c r="E552" i="92"/>
  <c r="E577" i="92"/>
  <c r="E571" i="92"/>
  <c r="E563" i="92"/>
  <c r="E555" i="92"/>
  <c r="E573" i="92"/>
  <c r="E565" i="92"/>
  <c r="E557" i="92"/>
  <c r="E579" i="92"/>
  <c r="E567" i="92"/>
  <c r="E559" i="92"/>
  <c r="E551" i="92"/>
  <c r="E575" i="92"/>
  <c r="E581" i="92"/>
  <c r="E569" i="92"/>
  <c r="E561" i="92"/>
  <c r="E553" i="92"/>
  <c r="D426" i="90"/>
  <c r="D410" i="90"/>
  <c r="D427" i="90"/>
  <c r="D423" i="90"/>
  <c r="D424" i="90"/>
  <c r="D408" i="90"/>
  <c r="D413" i="90"/>
  <c r="D411" i="90"/>
  <c r="D407" i="90"/>
  <c r="D422" i="90"/>
  <c r="D406" i="90"/>
  <c r="D415" i="90"/>
  <c r="D409" i="90"/>
  <c r="D420" i="90"/>
  <c r="D404" i="90"/>
  <c r="D399" i="90"/>
  <c r="D412" i="90"/>
  <c r="D425" i="90"/>
  <c r="D418" i="90"/>
  <c r="D402" i="90"/>
  <c r="D417" i="90"/>
  <c r="D405" i="90"/>
  <c r="D416" i="90"/>
  <c r="D400" i="90"/>
  <c r="D401" i="90"/>
  <c r="D421" i="90"/>
  <c r="D414" i="90"/>
  <c r="D398" i="90"/>
  <c r="D419" i="90"/>
  <c r="D428" i="90"/>
  <c r="D403" i="90"/>
  <c r="E15" i="90"/>
  <c r="H15" i="90"/>
  <c r="D607" i="88"/>
  <c r="D605" i="88"/>
  <c r="D603" i="88"/>
  <c r="D601" i="88"/>
  <c r="D599" i="88"/>
  <c r="D597" i="88"/>
  <c r="D595" i="88"/>
  <c r="D593" i="88"/>
  <c r="D591" i="88"/>
  <c r="D589" i="88"/>
  <c r="D587" i="88"/>
  <c r="D585" i="88"/>
  <c r="D583" i="88"/>
  <c r="D581" i="88"/>
  <c r="D579" i="88"/>
  <c r="D602" i="88"/>
  <c r="D594" i="88"/>
  <c r="D586" i="88"/>
  <c r="D578" i="88"/>
  <c r="D604" i="88"/>
  <c r="D596" i="88"/>
  <c r="D588" i="88"/>
  <c r="D580" i="88"/>
  <c r="D606" i="88"/>
  <c r="D598" i="88"/>
  <c r="D590" i="88"/>
  <c r="D582" i="88"/>
  <c r="D608" i="88"/>
  <c r="D600" i="88"/>
  <c r="D592" i="88"/>
  <c r="D584" i="88"/>
  <c r="I18" i="86"/>
  <c r="D487" i="86"/>
  <c r="D509" i="86"/>
  <c r="D488" i="86"/>
  <c r="D490" i="86"/>
  <c r="D491" i="86"/>
  <c r="D516" i="86"/>
  <c r="D513" i="86"/>
  <c r="D512" i="86"/>
  <c r="D494" i="86"/>
  <c r="D495" i="86"/>
  <c r="D497" i="86"/>
  <c r="D496" i="86"/>
  <c r="D500" i="86"/>
  <c r="D498" i="86"/>
  <c r="D499" i="86"/>
  <c r="D504" i="86"/>
  <c r="D502" i="86"/>
  <c r="D503" i="86"/>
  <c r="D492" i="86"/>
  <c r="D501" i="86"/>
  <c r="D514" i="86"/>
  <c r="D506" i="86"/>
  <c r="D507" i="86"/>
  <c r="D486" i="86"/>
  <c r="D489" i="86"/>
  <c r="D493" i="86"/>
  <c r="D510" i="86"/>
  <c r="D511" i="86"/>
  <c r="D505" i="86"/>
  <c r="D508" i="86"/>
  <c r="D515" i="86"/>
  <c r="D18" i="86"/>
  <c r="G18" i="86" s="1"/>
  <c r="F19" i="86" s="1"/>
  <c r="F505" i="86"/>
  <c r="G505" i="86" s="1"/>
  <c r="F506" i="86"/>
  <c r="G506" i="86" s="1"/>
  <c r="F500" i="86"/>
  <c r="G500" i="86" s="1"/>
  <c r="F502" i="86"/>
  <c r="G502" i="86" s="1"/>
  <c r="F498" i="86"/>
  <c r="G498" i="86" s="1"/>
  <c r="F515" i="86"/>
  <c r="G515" i="86" s="1"/>
  <c r="F510" i="86"/>
  <c r="G510" i="86" s="1"/>
  <c r="F511" i="86"/>
  <c r="G511" i="86" s="1"/>
  <c r="F486" i="86"/>
  <c r="G486" i="86" s="1"/>
  <c r="F488" i="86"/>
  <c r="G488" i="86" s="1"/>
  <c r="F512" i="86"/>
  <c r="G512" i="86" s="1"/>
  <c r="F489" i="86"/>
  <c r="G489" i="86" s="1"/>
  <c r="F501" i="86"/>
  <c r="G501" i="86" s="1"/>
  <c r="F507" i="86"/>
  <c r="G507" i="86" s="1"/>
  <c r="F490" i="86"/>
  <c r="G490" i="86" s="1"/>
  <c r="F491" i="86"/>
  <c r="G491" i="86" s="1"/>
  <c r="F492" i="86"/>
  <c r="G492" i="86" s="1"/>
  <c r="F493" i="86"/>
  <c r="G493" i="86" s="1"/>
  <c r="F516" i="86"/>
  <c r="G516" i="86" s="1"/>
  <c r="F495" i="86"/>
  <c r="G495" i="86" s="1"/>
  <c r="F496" i="86"/>
  <c r="G496" i="86" s="1"/>
  <c r="F508" i="86"/>
  <c r="G508" i="86" s="1"/>
  <c r="F487" i="86"/>
  <c r="G487" i="86" s="1"/>
  <c r="F503" i="86"/>
  <c r="G503" i="86" s="1"/>
  <c r="F513" i="86"/>
  <c r="G513" i="86" s="1"/>
  <c r="F497" i="86"/>
  <c r="G497" i="86" s="1"/>
  <c r="F504" i="86"/>
  <c r="G504" i="86" s="1"/>
  <c r="F514" i="86"/>
  <c r="G514" i="86" s="1"/>
  <c r="F509" i="86"/>
  <c r="G509" i="86" s="1"/>
  <c r="F499" i="86"/>
  <c r="G499" i="86" s="1"/>
  <c r="F494" i="86"/>
  <c r="G494" i="86" s="1"/>
  <c r="G129" i="84"/>
  <c r="E32" i="100"/>
  <c r="D32" i="100" s="1"/>
  <c r="G32" i="100" s="1"/>
  <c r="F33" i="100" s="1"/>
  <c r="E88" i="100"/>
  <c r="D88" i="100" s="1"/>
  <c r="G88" i="100" s="1"/>
  <c r="F89" i="100" s="1"/>
  <c r="G186" i="98"/>
  <c r="D153" i="98"/>
  <c r="E153" i="98" s="1"/>
  <c r="E89" i="98"/>
  <c r="D89" i="98" s="1"/>
  <c r="G89" i="98" s="1"/>
  <c r="F90" i="98" s="1"/>
  <c r="E33" i="98"/>
  <c r="D33" i="98" s="1"/>
  <c r="G33" i="98" s="1"/>
  <c r="F34" i="98" s="1"/>
  <c r="D54" i="96"/>
  <c r="G54" i="96" s="1"/>
  <c r="F55" i="96" s="1"/>
  <c r="E55" i="96" s="1"/>
  <c r="D30" i="96"/>
  <c r="E31" i="94"/>
  <c r="D31" i="94" s="1"/>
  <c r="G31" i="94" s="1"/>
  <c r="F32" i="94" s="1"/>
  <c r="E55" i="94"/>
  <c r="F902" i="94" s="1"/>
  <c r="G902" i="94" s="1"/>
  <c r="H32" i="92"/>
  <c r="I32" i="92" s="1"/>
  <c r="G32" i="92"/>
  <c r="F33" i="92" s="1"/>
  <c r="E32" i="92"/>
  <c r="D32" i="92" s="1"/>
  <c r="E56" i="92"/>
  <c r="D56" i="92" s="1"/>
  <c r="G56" i="92" s="1"/>
  <c r="F57" i="92" s="1"/>
  <c r="I31" i="92"/>
  <c r="H32" i="88"/>
  <c r="I32" i="88" s="1"/>
  <c r="E32" i="88"/>
  <c r="D32" i="88" s="1"/>
  <c r="G32" i="88" s="1"/>
  <c r="F33" i="88" s="1"/>
  <c r="E52" i="88"/>
  <c r="D52" i="88" s="1"/>
  <c r="G52" i="88" s="1"/>
  <c r="F53" i="88" s="1"/>
  <c r="I31" i="88"/>
  <c r="H32" i="84"/>
  <c r="E32" i="84"/>
  <c r="D32" i="84" s="1"/>
  <c r="G32" i="84" s="1"/>
  <c r="F33" i="84" s="1"/>
  <c r="E50" i="84"/>
  <c r="D50" i="84" s="1"/>
  <c r="G50" i="84" s="1"/>
  <c r="F51" i="84" s="1"/>
  <c r="I31" i="84"/>
  <c r="G41" i="82"/>
  <c r="G14" i="82"/>
  <c r="E15" i="80"/>
  <c r="H15" i="80"/>
  <c r="D99" i="78"/>
  <c r="E99" i="78" s="1"/>
  <c r="H20" i="78"/>
  <c r="I20" i="78" s="1"/>
  <c r="E20" i="78"/>
  <c r="E78" i="106" l="1"/>
  <c r="B79" i="106"/>
  <c r="A80" i="106"/>
  <c r="D78" i="106"/>
  <c r="G78" i="106" s="1"/>
  <c r="F79" i="106" s="1"/>
  <c r="E79" i="106" s="1"/>
  <c r="E28" i="106"/>
  <c r="D28" i="106" s="1"/>
  <c r="G28" i="106" s="1"/>
  <c r="F29" i="106" s="1"/>
  <c r="B37" i="106"/>
  <c r="I16" i="104"/>
  <c r="H17" i="104"/>
  <c r="E17" i="104"/>
  <c r="D17" i="104" s="1"/>
  <c r="G17" i="104" s="1"/>
  <c r="F18" i="104" s="1"/>
  <c r="E77" i="104"/>
  <c r="D78" i="104" s="1"/>
  <c r="G42" i="104"/>
  <c r="F43" i="104" s="1"/>
  <c r="E78" i="102"/>
  <c r="D79" i="102" s="1"/>
  <c r="G16" i="102"/>
  <c r="F17" i="102" s="1"/>
  <c r="F944" i="96"/>
  <c r="G944" i="96" s="1"/>
  <c r="F934" i="96"/>
  <c r="G934" i="96" s="1"/>
  <c r="F915" i="96"/>
  <c r="G915" i="96" s="1"/>
  <c r="F939" i="96"/>
  <c r="G939" i="96" s="1"/>
  <c r="F943" i="96"/>
  <c r="G943" i="96" s="1"/>
  <c r="F938" i="96"/>
  <c r="G938" i="96" s="1"/>
  <c r="F933" i="96"/>
  <c r="G933" i="96" s="1"/>
  <c r="F928" i="96"/>
  <c r="G928" i="96" s="1"/>
  <c r="F918" i="96"/>
  <c r="G918" i="96" s="1"/>
  <c r="F932" i="96"/>
  <c r="G932" i="96" s="1"/>
  <c r="F927" i="96"/>
  <c r="G927" i="96" s="1"/>
  <c r="F922" i="96"/>
  <c r="G922" i="96" s="1"/>
  <c r="F917" i="96"/>
  <c r="G917" i="96" s="1"/>
  <c r="F931" i="96"/>
  <c r="G931" i="96" s="1"/>
  <c r="F935" i="96"/>
  <c r="G935" i="96" s="1"/>
  <c r="F930" i="96"/>
  <c r="G930" i="96" s="1"/>
  <c r="F926" i="96"/>
  <c r="G926" i="96" s="1"/>
  <c r="F941" i="96"/>
  <c r="G941" i="96" s="1"/>
  <c r="F925" i="96"/>
  <c r="G925" i="96" s="1"/>
  <c r="F896" i="96"/>
  <c r="G896" i="96" s="1"/>
  <c r="F898" i="96"/>
  <c r="G898" i="96" s="1"/>
  <c r="F909" i="96"/>
  <c r="G909" i="96" s="1"/>
  <c r="F887" i="96"/>
  <c r="G887" i="96" s="1"/>
  <c r="F901" i="96"/>
  <c r="G901" i="96" s="1"/>
  <c r="F903" i="96"/>
  <c r="G903" i="96" s="1"/>
  <c r="F914" i="96"/>
  <c r="G914" i="96" s="1"/>
  <c r="F891" i="96"/>
  <c r="G891" i="96" s="1"/>
  <c r="F911" i="96"/>
  <c r="G911" i="96" s="1"/>
  <c r="F913" i="96"/>
  <c r="G913" i="96" s="1"/>
  <c r="F890" i="96"/>
  <c r="G890" i="96" s="1"/>
  <c r="F910" i="94"/>
  <c r="G910" i="94" s="1"/>
  <c r="F911" i="94"/>
  <c r="G911" i="94" s="1"/>
  <c r="F923" i="94"/>
  <c r="G923" i="94" s="1"/>
  <c r="F897" i="94"/>
  <c r="G897" i="94" s="1"/>
  <c r="F922" i="94"/>
  <c r="G922" i="94" s="1"/>
  <c r="F901" i="94"/>
  <c r="G901" i="94" s="1"/>
  <c r="F915" i="94"/>
  <c r="G915" i="94" s="1"/>
  <c r="F905" i="94"/>
  <c r="G905" i="94" s="1"/>
  <c r="F899" i="94"/>
  <c r="G899" i="94" s="1"/>
  <c r="F908" i="94"/>
  <c r="G908" i="94" s="1"/>
  <c r="F920" i="94"/>
  <c r="G920" i="94" s="1"/>
  <c r="F916" i="94"/>
  <c r="G916" i="94" s="1"/>
  <c r="F912" i="94"/>
  <c r="G912" i="94" s="1"/>
  <c r="F913" i="94"/>
  <c r="G913" i="94" s="1"/>
  <c r="F903" i="94"/>
  <c r="G903" i="94" s="1"/>
  <c r="F921" i="94"/>
  <c r="G921" i="94" s="1"/>
  <c r="F917" i="94"/>
  <c r="G917" i="94" s="1"/>
  <c r="F924" i="94"/>
  <c r="G924" i="94" s="1"/>
  <c r="F925" i="94"/>
  <c r="G925" i="94" s="1"/>
  <c r="F926" i="94"/>
  <c r="G926" i="94" s="1"/>
  <c r="F900" i="94"/>
  <c r="G900" i="94" s="1"/>
  <c r="D55" i="94"/>
  <c r="G55" i="94" s="1"/>
  <c r="F56" i="94" s="1"/>
  <c r="F950" i="94"/>
  <c r="G950" i="94" s="1"/>
  <c r="F953" i="94"/>
  <c r="G953" i="94" s="1"/>
  <c r="F957" i="94"/>
  <c r="G957" i="94" s="1"/>
  <c r="F945" i="94"/>
  <c r="G945" i="94" s="1"/>
  <c r="F904" i="94"/>
  <c r="G904" i="94" s="1"/>
  <c r="F898" i="94"/>
  <c r="G898" i="94" s="1"/>
  <c r="F907" i="94"/>
  <c r="G907" i="94" s="1"/>
  <c r="F914" i="94"/>
  <c r="G914" i="94" s="1"/>
  <c r="E533" i="94"/>
  <c r="E541" i="94"/>
  <c r="E549" i="94"/>
  <c r="E557" i="94"/>
  <c r="E536" i="94"/>
  <c r="E544" i="94"/>
  <c r="E552" i="94"/>
  <c r="E560" i="94"/>
  <c r="E532" i="94"/>
  <c r="E543" i="94"/>
  <c r="E554" i="94"/>
  <c r="E534" i="94"/>
  <c r="E545" i="94"/>
  <c r="E555" i="94"/>
  <c r="E535" i="94"/>
  <c r="E546" i="94"/>
  <c r="E556" i="94"/>
  <c r="E537" i="94"/>
  <c r="E547" i="94"/>
  <c r="E558" i="94"/>
  <c r="E548" i="94"/>
  <c r="E550" i="94"/>
  <c r="E551" i="94"/>
  <c r="E553" i="94"/>
  <c r="E538" i="94"/>
  <c r="E559" i="94"/>
  <c r="E539" i="94"/>
  <c r="E531" i="94"/>
  <c r="E540" i="94"/>
  <c r="E542" i="94"/>
  <c r="D611" i="92"/>
  <c r="D609" i="92"/>
  <c r="D607" i="92"/>
  <c r="D605" i="92"/>
  <c r="D603" i="92"/>
  <c r="D601" i="92"/>
  <c r="D599" i="92"/>
  <c r="D597" i="92"/>
  <c r="D595" i="92"/>
  <c r="D593" i="92"/>
  <c r="D591" i="92"/>
  <c r="D589" i="92"/>
  <c r="D587" i="92"/>
  <c r="D585" i="92"/>
  <c r="D583" i="92"/>
  <c r="D612" i="92"/>
  <c r="D610" i="92"/>
  <c r="D608" i="92"/>
  <c r="D606" i="92"/>
  <c r="D604" i="92"/>
  <c r="D602" i="92"/>
  <c r="D600" i="92"/>
  <c r="D598" i="92"/>
  <c r="D596" i="92"/>
  <c r="D594" i="92"/>
  <c r="D592" i="92"/>
  <c r="D590" i="92"/>
  <c r="D588" i="92"/>
  <c r="D586" i="92"/>
  <c r="D584" i="92"/>
  <c r="D582" i="92"/>
  <c r="E407" i="90"/>
  <c r="D15" i="90"/>
  <c r="E425" i="90" s="1"/>
  <c r="F398" i="90"/>
  <c r="G398" i="90" s="1"/>
  <c r="F428" i="90"/>
  <c r="G428" i="90" s="1"/>
  <c r="F407" i="90"/>
  <c r="G407" i="90" s="1"/>
  <c r="F405" i="90"/>
  <c r="G405" i="90" s="1"/>
  <c r="F402" i="90"/>
  <c r="G402" i="90" s="1"/>
  <c r="F426" i="90"/>
  <c r="G426" i="90" s="1"/>
  <c r="F425" i="90"/>
  <c r="G425" i="90" s="1"/>
  <c r="F424" i="90"/>
  <c r="G424" i="90" s="1"/>
  <c r="F427" i="90"/>
  <c r="G427" i="90" s="1"/>
  <c r="F409" i="90"/>
  <c r="G409" i="90" s="1"/>
  <c r="F406" i="90"/>
  <c r="G406" i="90" s="1"/>
  <c r="F422" i="90"/>
  <c r="G422" i="90" s="1"/>
  <c r="F421" i="90"/>
  <c r="G421" i="90" s="1"/>
  <c r="F420" i="90"/>
  <c r="G420" i="90" s="1"/>
  <c r="F415" i="90"/>
  <c r="G415" i="90" s="1"/>
  <c r="F408" i="90"/>
  <c r="G408" i="90" s="1"/>
  <c r="F418" i="90"/>
  <c r="G418" i="90" s="1"/>
  <c r="F417" i="90"/>
  <c r="G417" i="90" s="1"/>
  <c r="F416" i="90"/>
  <c r="G416" i="90" s="1"/>
  <c r="F403" i="90"/>
  <c r="G403" i="90" s="1"/>
  <c r="F411" i="90"/>
  <c r="G411" i="90" s="1"/>
  <c r="F399" i="90"/>
  <c r="G399" i="90" s="1"/>
  <c r="F400" i="90"/>
  <c r="G400" i="90" s="1"/>
  <c r="F414" i="90"/>
  <c r="G414" i="90" s="1"/>
  <c r="F413" i="90"/>
  <c r="G413" i="90" s="1"/>
  <c r="F412" i="90"/>
  <c r="G412" i="90" s="1"/>
  <c r="F423" i="90"/>
  <c r="G423" i="90" s="1"/>
  <c r="F410" i="90"/>
  <c r="G410" i="90" s="1"/>
  <c r="F404" i="90"/>
  <c r="G404" i="90" s="1"/>
  <c r="F401" i="90"/>
  <c r="G401" i="90" s="1"/>
  <c r="F419" i="90"/>
  <c r="G419" i="90" s="1"/>
  <c r="I15" i="90"/>
  <c r="E608" i="88"/>
  <c r="E606" i="88"/>
  <c r="E604" i="88"/>
  <c r="E602" i="88"/>
  <c r="E600" i="88"/>
  <c r="E598" i="88"/>
  <c r="E596" i="88"/>
  <c r="E594" i="88"/>
  <c r="E592" i="88"/>
  <c r="E590" i="88"/>
  <c r="E588" i="88"/>
  <c r="E586" i="88"/>
  <c r="E584" i="88"/>
  <c r="E582" i="88"/>
  <c r="E580" i="88"/>
  <c r="E578" i="88"/>
  <c r="E605" i="88"/>
  <c r="E597" i="88"/>
  <c r="E589" i="88"/>
  <c r="E581" i="88"/>
  <c r="E601" i="88"/>
  <c r="E593" i="88"/>
  <c r="E585" i="88"/>
  <c r="E603" i="88"/>
  <c r="E607" i="88"/>
  <c r="E595" i="88"/>
  <c r="E591" i="88"/>
  <c r="E579" i="88"/>
  <c r="E587" i="88"/>
  <c r="E583" i="88"/>
  <c r="E599" i="88"/>
  <c r="H19" i="86"/>
  <c r="E19" i="86"/>
  <c r="E505" i="86"/>
  <c r="E516" i="86"/>
  <c r="E500" i="86"/>
  <c r="E508" i="86"/>
  <c r="E507" i="86"/>
  <c r="E515" i="86"/>
  <c r="E513" i="86"/>
  <c r="E498" i="86"/>
  <c r="E514" i="86"/>
  <c r="E495" i="86"/>
  <c r="E489" i="86"/>
  <c r="E496" i="86"/>
  <c r="E511" i="86"/>
  <c r="E487" i="86"/>
  <c r="E509" i="86"/>
  <c r="E493" i="86"/>
  <c r="E503" i="86"/>
  <c r="E492" i="86"/>
  <c r="E502" i="86"/>
  <c r="E512" i="86"/>
  <c r="E490" i="86"/>
  <c r="E497" i="86"/>
  <c r="E491" i="86"/>
  <c r="E499" i="86"/>
  <c r="E488" i="86"/>
  <c r="E504" i="86"/>
  <c r="E501" i="86"/>
  <c r="E510" i="86"/>
  <c r="E494" i="86"/>
  <c r="E506" i="86"/>
  <c r="E486" i="86"/>
  <c r="G130" i="84"/>
  <c r="E89" i="100"/>
  <c r="D89" i="100" s="1"/>
  <c r="G89" i="100" s="1"/>
  <c r="F90" i="100" s="1"/>
  <c r="E33" i="100"/>
  <c r="D33" i="100" s="1"/>
  <c r="G33" i="100" s="1"/>
  <c r="F34" i="100" s="1"/>
  <c r="E90" i="98"/>
  <c r="D90" i="98" s="1"/>
  <c r="G90" i="98" s="1"/>
  <c r="F91" i="98" s="1"/>
  <c r="E34" i="98"/>
  <c r="D34" i="98" s="1"/>
  <c r="G34" i="98" s="1"/>
  <c r="F35" i="98" s="1"/>
  <c r="D55" i="96"/>
  <c r="G55" i="96" s="1"/>
  <c r="F56" i="96" s="1"/>
  <c r="E56" i="96" s="1"/>
  <c r="G30" i="96"/>
  <c r="F31" i="96" s="1"/>
  <c r="E31" i="96" s="1"/>
  <c r="E56" i="94"/>
  <c r="F932" i="94" s="1"/>
  <c r="G932" i="94" s="1"/>
  <c r="E32" i="94"/>
  <c r="D32" i="94" s="1"/>
  <c r="G32" i="94" s="1"/>
  <c r="F33" i="94" s="1"/>
  <c r="G57" i="92"/>
  <c r="F58" i="92" s="1"/>
  <c r="E57" i="92"/>
  <c r="D57" i="92" s="1"/>
  <c r="H33" i="92"/>
  <c r="I33" i="92" s="1"/>
  <c r="E33" i="92"/>
  <c r="D33" i="92" s="1"/>
  <c r="G33" i="92" s="1"/>
  <c r="F34" i="92" s="1"/>
  <c r="E53" i="88"/>
  <c r="D53" i="88" s="1"/>
  <c r="G53" i="88" s="1"/>
  <c r="F54" i="88" s="1"/>
  <c r="H33" i="88"/>
  <c r="E33" i="88"/>
  <c r="D33" i="88" s="1"/>
  <c r="G33" i="88" s="1"/>
  <c r="F34" i="88" s="1"/>
  <c r="E51" i="84"/>
  <c r="D51" i="84" s="1"/>
  <c r="G51" i="84" s="1"/>
  <c r="F52" i="84" s="1"/>
  <c r="H33" i="84"/>
  <c r="E33" i="84"/>
  <c r="D33" i="84" s="1"/>
  <c r="G33" i="84" s="1"/>
  <c r="F34" i="84" s="1"/>
  <c r="I32" i="84"/>
  <c r="F15" i="82"/>
  <c r="F42" i="82"/>
  <c r="E42" i="82" s="1"/>
  <c r="D42" i="82" s="1"/>
  <c r="G42" i="82" s="1"/>
  <c r="F43" i="82" s="1"/>
  <c r="E43" i="82" s="1"/>
  <c r="I15" i="80"/>
  <c r="D15" i="80"/>
  <c r="G76" i="80"/>
  <c r="D100" i="78"/>
  <c r="E100" i="78" s="1"/>
  <c r="D20" i="78"/>
  <c r="G20" i="78" s="1"/>
  <c r="F21" i="78" s="1"/>
  <c r="G92" i="78"/>
  <c r="D79" i="106" l="1"/>
  <c r="G79" i="106" s="1"/>
  <c r="F80" i="106" s="1"/>
  <c r="B80" i="106"/>
  <c r="A81" i="106"/>
  <c r="E29" i="106"/>
  <c r="D29" i="106" s="1"/>
  <c r="G29" i="106" s="1"/>
  <c r="F30" i="106" s="1"/>
  <c r="E30" i="106" s="1"/>
  <c r="D30" i="106" s="1"/>
  <c r="G30" i="106" s="1"/>
  <c r="F31" i="106" s="1"/>
  <c r="B38" i="106"/>
  <c r="I17" i="104"/>
  <c r="H18" i="104"/>
  <c r="E18" i="104"/>
  <c r="D18" i="104" s="1"/>
  <c r="G18" i="104" s="1"/>
  <c r="F19" i="104" s="1"/>
  <c r="E17" i="102"/>
  <c r="H17" i="102"/>
  <c r="E43" i="104"/>
  <c r="F940" i="96"/>
  <c r="G940" i="96" s="1"/>
  <c r="F936" i="96"/>
  <c r="G936" i="96" s="1"/>
  <c r="F937" i="96"/>
  <c r="G937" i="96" s="1"/>
  <c r="F919" i="96"/>
  <c r="G919" i="96" s="1"/>
  <c r="F945" i="96"/>
  <c r="G945" i="96" s="1"/>
  <c r="F916" i="96"/>
  <c r="G916" i="96" s="1"/>
  <c r="F923" i="96"/>
  <c r="G923" i="96" s="1"/>
  <c r="F924" i="96"/>
  <c r="G924" i="96" s="1"/>
  <c r="F920" i="96"/>
  <c r="G920" i="96" s="1"/>
  <c r="F921" i="96"/>
  <c r="G921" i="96" s="1"/>
  <c r="F942" i="96"/>
  <c r="G942" i="96" s="1"/>
  <c r="F929" i="96"/>
  <c r="G929" i="96" s="1"/>
  <c r="D562" i="94"/>
  <c r="D585" i="94"/>
  <c r="D572" i="94"/>
  <c r="D567" i="94"/>
  <c r="D575" i="94"/>
  <c r="D565" i="94"/>
  <c r="D561" i="94"/>
  <c r="D571" i="94"/>
  <c r="D589" i="94"/>
  <c r="D569" i="94"/>
  <c r="D590" i="94"/>
  <c r="D566" i="94"/>
  <c r="D578" i="94"/>
  <c r="D574" i="94"/>
  <c r="D568" i="94"/>
  <c r="D580" i="94"/>
  <c r="D576" i="94"/>
  <c r="D579" i="94"/>
  <c r="D581" i="94"/>
  <c r="D582" i="94"/>
  <c r="D564" i="94"/>
  <c r="D587" i="94"/>
  <c r="D583" i="94"/>
  <c r="D586" i="94"/>
  <c r="D573" i="94"/>
  <c r="D591" i="94"/>
  <c r="D570" i="94"/>
  <c r="D577" i="94"/>
  <c r="D584" i="94"/>
  <c r="D588" i="94"/>
  <c r="D563" i="94"/>
  <c r="F946" i="94"/>
  <c r="G946" i="94" s="1"/>
  <c r="F947" i="94"/>
  <c r="G947" i="94" s="1"/>
  <c r="F954" i="94"/>
  <c r="G954" i="94" s="1"/>
  <c r="F955" i="94"/>
  <c r="G955" i="94" s="1"/>
  <c r="F933" i="94"/>
  <c r="G933" i="94" s="1"/>
  <c r="F927" i="94"/>
  <c r="G927" i="94" s="1"/>
  <c r="F928" i="94"/>
  <c r="G928" i="94" s="1"/>
  <c r="F951" i="94"/>
  <c r="G951" i="94" s="1"/>
  <c r="F930" i="94"/>
  <c r="G930" i="94" s="1"/>
  <c r="F931" i="94"/>
  <c r="G931" i="94" s="1"/>
  <c r="D56" i="94"/>
  <c r="G56" i="94" s="1"/>
  <c r="F57" i="94" s="1"/>
  <c r="F981" i="94"/>
  <c r="G981" i="94" s="1"/>
  <c r="F976" i="94"/>
  <c r="G976" i="94" s="1"/>
  <c r="F985" i="94"/>
  <c r="G985" i="94" s="1"/>
  <c r="F980" i="94"/>
  <c r="G980" i="94" s="1"/>
  <c r="F984" i="94"/>
  <c r="G984" i="94" s="1"/>
  <c r="F973" i="94"/>
  <c r="G973" i="94" s="1"/>
  <c r="F961" i="94"/>
  <c r="G961" i="94" s="1"/>
  <c r="F978" i="94"/>
  <c r="G978" i="94" s="1"/>
  <c r="F937" i="94"/>
  <c r="G937" i="94" s="1"/>
  <c r="F934" i="94"/>
  <c r="G934" i="94" s="1"/>
  <c r="F935" i="94"/>
  <c r="G935" i="94" s="1"/>
  <c r="F936" i="94"/>
  <c r="G936" i="94" s="1"/>
  <c r="F956" i="94"/>
  <c r="G956" i="94" s="1"/>
  <c r="F938" i="94"/>
  <c r="G938" i="94" s="1"/>
  <c r="F939" i="94"/>
  <c r="G939" i="94" s="1"/>
  <c r="F940" i="94"/>
  <c r="G940" i="94" s="1"/>
  <c r="F941" i="94"/>
  <c r="G941" i="94" s="1"/>
  <c r="F942" i="94"/>
  <c r="G942" i="94" s="1"/>
  <c r="F943" i="94"/>
  <c r="G943" i="94" s="1"/>
  <c r="F944" i="94"/>
  <c r="G944" i="94" s="1"/>
  <c r="F929" i="94"/>
  <c r="G929" i="94" s="1"/>
  <c r="F952" i="94"/>
  <c r="G952" i="94" s="1"/>
  <c r="F948" i="94"/>
  <c r="G948" i="94" s="1"/>
  <c r="F949" i="94"/>
  <c r="G949" i="94" s="1"/>
  <c r="E612" i="92"/>
  <c r="E610" i="92"/>
  <c r="E608" i="92"/>
  <c r="E606" i="92"/>
  <c r="E604" i="92"/>
  <c r="E602" i="92"/>
  <c r="E600" i="92"/>
  <c r="E598" i="92"/>
  <c r="E596" i="92"/>
  <c r="E594" i="92"/>
  <c r="E592" i="92"/>
  <c r="E590" i="92"/>
  <c r="E588" i="92"/>
  <c r="E586" i="92"/>
  <c r="E584" i="92"/>
  <c r="E582" i="92"/>
  <c r="E609" i="92"/>
  <c r="E593" i="92"/>
  <c r="E599" i="92"/>
  <c r="E583" i="92"/>
  <c r="E605" i="92"/>
  <c r="E589" i="92"/>
  <c r="E611" i="92"/>
  <c r="E595" i="92"/>
  <c r="E601" i="92"/>
  <c r="E585" i="92"/>
  <c r="E607" i="92"/>
  <c r="E591" i="92"/>
  <c r="E597" i="92"/>
  <c r="E603" i="92"/>
  <c r="E587" i="92"/>
  <c r="E399" i="90"/>
  <c r="E419" i="90"/>
  <c r="E411" i="90"/>
  <c r="E398" i="90"/>
  <c r="E403" i="90"/>
  <c r="E422" i="90"/>
  <c r="E417" i="90"/>
  <c r="E421" i="90"/>
  <c r="E409" i="90"/>
  <c r="E415" i="90"/>
  <c r="E401" i="90"/>
  <c r="E424" i="90"/>
  <c r="E428" i="90"/>
  <c r="E426" i="90"/>
  <c r="E414" i="90"/>
  <c r="E416" i="90"/>
  <c r="E420" i="90"/>
  <c r="E418" i="90"/>
  <c r="E413" i="90"/>
  <c r="E408" i="90"/>
  <c r="E412" i="90"/>
  <c r="E410" i="90"/>
  <c r="E405" i="90"/>
  <c r="E400" i="90"/>
  <c r="E404" i="90"/>
  <c r="E402" i="90"/>
  <c r="E406" i="90"/>
  <c r="E423" i="90"/>
  <c r="E427" i="90"/>
  <c r="G15" i="90"/>
  <c r="D637" i="88"/>
  <c r="D635" i="88"/>
  <c r="D633" i="88"/>
  <c r="D631" i="88"/>
  <c r="D629" i="88"/>
  <c r="D627" i="88"/>
  <c r="D625" i="88"/>
  <c r="D623" i="88"/>
  <c r="D621" i="88"/>
  <c r="D619" i="88"/>
  <c r="D617" i="88"/>
  <c r="D615" i="88"/>
  <c r="D613" i="88"/>
  <c r="D611" i="88"/>
  <c r="D609" i="88"/>
  <c r="D634" i="88"/>
  <c r="D626" i="88"/>
  <c r="D618" i="88"/>
  <c r="D610" i="88"/>
  <c r="D636" i="88"/>
  <c r="D628" i="88"/>
  <c r="D620" i="88"/>
  <c r="D612" i="88"/>
  <c r="D630" i="88"/>
  <c r="D622" i="88"/>
  <c r="D614" i="88"/>
  <c r="D616" i="88"/>
  <c r="D632" i="88"/>
  <c r="D624" i="88"/>
  <c r="D545" i="86"/>
  <c r="D546" i="86"/>
  <c r="D524" i="86"/>
  <c r="D521" i="86"/>
  <c r="D527" i="86"/>
  <c r="D536" i="86"/>
  <c r="D518" i="86"/>
  <c r="D520" i="86"/>
  <c r="D531" i="86"/>
  <c r="D522" i="86"/>
  <c r="D519" i="86"/>
  <c r="D529" i="86"/>
  <c r="D530" i="86"/>
  <c r="D528" i="86"/>
  <c r="D539" i="86"/>
  <c r="D533" i="86"/>
  <c r="D534" i="86"/>
  <c r="D535" i="86"/>
  <c r="D543" i="86"/>
  <c r="D540" i="86"/>
  <c r="D537" i="86"/>
  <c r="D538" i="86"/>
  <c r="D523" i="86"/>
  <c r="D544" i="86"/>
  <c r="D526" i="86"/>
  <c r="D541" i="86"/>
  <c r="D542" i="86"/>
  <c r="D517" i="86"/>
  <c r="D532" i="86"/>
  <c r="D525" i="86"/>
  <c r="D19" i="86"/>
  <c r="G19" i="86" s="1"/>
  <c r="F528" i="86"/>
  <c r="G528" i="86" s="1"/>
  <c r="F529" i="86"/>
  <c r="G529" i="86" s="1"/>
  <c r="F526" i="86"/>
  <c r="G526" i="86" s="1"/>
  <c r="F537" i="86"/>
  <c r="G537" i="86" s="1"/>
  <c r="F518" i="86"/>
  <c r="G518" i="86" s="1"/>
  <c r="F527" i="86"/>
  <c r="G527" i="86" s="1"/>
  <c r="F545" i="86"/>
  <c r="G545" i="86" s="1"/>
  <c r="F520" i="86"/>
  <c r="G520" i="86" s="1"/>
  <c r="F517" i="86"/>
  <c r="G517" i="86" s="1"/>
  <c r="F525" i="86"/>
  <c r="G525" i="86" s="1"/>
  <c r="F523" i="86"/>
  <c r="G523" i="86" s="1"/>
  <c r="F524" i="86"/>
  <c r="G524" i="86" s="1"/>
  <c r="F531" i="86"/>
  <c r="G531" i="86" s="1"/>
  <c r="F540" i="86"/>
  <c r="G540" i="86" s="1"/>
  <c r="F519" i="86"/>
  <c r="G519" i="86" s="1"/>
  <c r="F533" i="86"/>
  <c r="G533" i="86" s="1"/>
  <c r="F538" i="86"/>
  <c r="G538" i="86" s="1"/>
  <c r="F542" i="86"/>
  <c r="G542" i="86" s="1"/>
  <c r="F544" i="86"/>
  <c r="G544" i="86" s="1"/>
  <c r="F536" i="86"/>
  <c r="G536" i="86" s="1"/>
  <c r="F539" i="86"/>
  <c r="G539" i="86" s="1"/>
  <c r="F546" i="86"/>
  <c r="G546" i="86" s="1"/>
  <c r="F522" i="86"/>
  <c r="G522" i="86" s="1"/>
  <c r="F534" i="86"/>
  <c r="G534" i="86" s="1"/>
  <c r="F535" i="86"/>
  <c r="G535" i="86" s="1"/>
  <c r="F530" i="86"/>
  <c r="G530" i="86" s="1"/>
  <c r="F532" i="86"/>
  <c r="G532" i="86" s="1"/>
  <c r="F543" i="86"/>
  <c r="G543" i="86" s="1"/>
  <c r="F541" i="86"/>
  <c r="G541" i="86" s="1"/>
  <c r="F521" i="86"/>
  <c r="G521" i="86" s="1"/>
  <c r="I19" i="86"/>
  <c r="G131" i="84"/>
  <c r="E34" i="100"/>
  <c r="D34" i="100" s="1"/>
  <c r="G34" i="100" s="1"/>
  <c r="F35" i="100" s="1"/>
  <c r="E90" i="100"/>
  <c r="D90" i="100" s="1"/>
  <c r="G90" i="100" s="1"/>
  <c r="F91" i="100" s="1"/>
  <c r="G187" i="98"/>
  <c r="D154" i="98"/>
  <c r="E154" i="98" s="1"/>
  <c r="E91" i="98"/>
  <c r="D91" i="98" s="1"/>
  <c r="G91" i="98" s="1"/>
  <c r="F92" i="98" s="1"/>
  <c r="E35" i="98"/>
  <c r="D35" i="98" s="1"/>
  <c r="G35" i="98" s="1"/>
  <c r="F36" i="98" s="1"/>
  <c r="D56" i="96"/>
  <c r="G56" i="96" s="1"/>
  <c r="F57" i="96" s="1"/>
  <c r="E57" i="96" s="1"/>
  <c r="F949" i="96" s="1"/>
  <c r="G949" i="96" s="1"/>
  <c r="D31" i="96"/>
  <c r="G31" i="96" s="1"/>
  <c r="F32" i="96" s="1"/>
  <c r="E32" i="96" s="1"/>
  <c r="E57" i="94"/>
  <c r="F982" i="94" s="1"/>
  <c r="G982" i="94" s="1"/>
  <c r="E33" i="94"/>
  <c r="D33" i="94" s="1"/>
  <c r="G33" i="94" s="1"/>
  <c r="F34" i="94" s="1"/>
  <c r="G34" i="92"/>
  <c r="F35" i="92" s="1"/>
  <c r="E34" i="92"/>
  <c r="D34" i="92" s="1"/>
  <c r="E58" i="92"/>
  <c r="D58" i="92" s="1"/>
  <c r="G58" i="92" s="1"/>
  <c r="F59" i="92" s="1"/>
  <c r="E54" i="88"/>
  <c r="D54" i="88" s="1"/>
  <c r="G54" i="88" s="1"/>
  <c r="F55" i="88" s="1"/>
  <c r="E34" i="88"/>
  <c r="D34" i="88" s="1"/>
  <c r="G34" i="88" s="1"/>
  <c r="F35" i="88" s="1"/>
  <c r="I33" i="88"/>
  <c r="E34" i="84"/>
  <c r="D34" i="84" s="1"/>
  <c r="G34" i="84" s="1"/>
  <c r="F35" i="84" s="1"/>
  <c r="E52" i="84"/>
  <c r="D52" i="84" s="1"/>
  <c r="G52" i="84" s="1"/>
  <c r="F53" i="84" s="1"/>
  <c r="I33" i="84"/>
  <c r="H15" i="82"/>
  <c r="E15" i="82"/>
  <c r="D43" i="82"/>
  <c r="G43" i="82" s="1"/>
  <c r="F44" i="82" s="1"/>
  <c r="E44" i="82" s="1"/>
  <c r="D44" i="82" s="1"/>
  <c r="G44" i="82" s="1"/>
  <c r="F45" i="82" s="1"/>
  <c r="E45" i="82" s="1"/>
  <c r="G15" i="80"/>
  <c r="F16" i="80" s="1"/>
  <c r="D101" i="78"/>
  <c r="E101" i="78" s="1"/>
  <c r="E21" i="78"/>
  <c r="H21" i="78"/>
  <c r="E80" i="106" l="1"/>
  <c r="D80" i="106" s="1"/>
  <c r="G80" i="106" s="1"/>
  <c r="F81" i="106" s="1"/>
  <c r="A82" i="106"/>
  <c r="B81" i="106"/>
  <c r="E31" i="106"/>
  <c r="D31" i="106" s="1"/>
  <c r="G31" i="106" s="1"/>
  <c r="F32" i="106" s="1"/>
  <c r="B40" i="106"/>
  <c r="B39" i="106"/>
  <c r="H19" i="104"/>
  <c r="E19" i="104"/>
  <c r="D19" i="104" s="1"/>
  <c r="G19" i="104" s="1"/>
  <c r="F20" i="104" s="1"/>
  <c r="I17" i="102"/>
  <c r="D17" i="102"/>
  <c r="F78" i="102"/>
  <c r="G78" i="102" s="1"/>
  <c r="D43" i="104"/>
  <c r="F77" i="104"/>
  <c r="G77" i="104" s="1"/>
  <c r="I18" i="104"/>
  <c r="F950" i="96"/>
  <c r="G950" i="96" s="1"/>
  <c r="F958" i="96"/>
  <c r="G958" i="96" s="1"/>
  <c r="F961" i="96"/>
  <c r="G961" i="96" s="1"/>
  <c r="F957" i="96"/>
  <c r="G957" i="96" s="1"/>
  <c r="F968" i="96"/>
  <c r="G968" i="96" s="1"/>
  <c r="F946" i="96"/>
  <c r="G946" i="96" s="1"/>
  <c r="F965" i="96"/>
  <c r="G965" i="96" s="1"/>
  <c r="F962" i="96"/>
  <c r="G962" i="96" s="1"/>
  <c r="F973" i="96"/>
  <c r="G973" i="96" s="1"/>
  <c r="F952" i="96"/>
  <c r="G952" i="96" s="1"/>
  <c r="F951" i="96"/>
  <c r="G951" i="96" s="1"/>
  <c r="F970" i="96"/>
  <c r="G970" i="96" s="1"/>
  <c r="F967" i="96"/>
  <c r="G967" i="96" s="1"/>
  <c r="F960" i="96"/>
  <c r="G960" i="96" s="1"/>
  <c r="F971" i="96"/>
  <c r="G971" i="96" s="1"/>
  <c r="F975" i="96"/>
  <c r="G975" i="96" s="1"/>
  <c r="F972" i="96"/>
  <c r="G972" i="96" s="1"/>
  <c r="F954" i="96"/>
  <c r="G954" i="96" s="1"/>
  <c r="F955" i="96"/>
  <c r="G955" i="96" s="1"/>
  <c r="F947" i="96"/>
  <c r="G947" i="96" s="1"/>
  <c r="F948" i="96"/>
  <c r="G948" i="96" s="1"/>
  <c r="F959" i="96"/>
  <c r="G959" i="96" s="1"/>
  <c r="F974" i="96"/>
  <c r="G974" i="96" s="1"/>
  <c r="F966" i="96"/>
  <c r="G966" i="96" s="1"/>
  <c r="F953" i="96"/>
  <c r="G953" i="96" s="1"/>
  <c r="F964" i="96"/>
  <c r="G964" i="96" s="1"/>
  <c r="F956" i="96"/>
  <c r="G956" i="96" s="1"/>
  <c r="F976" i="96"/>
  <c r="G976" i="96" s="1"/>
  <c r="F963" i="96"/>
  <c r="G963" i="96" s="1"/>
  <c r="F969" i="96"/>
  <c r="G969" i="96" s="1"/>
  <c r="E562" i="94"/>
  <c r="E570" i="94"/>
  <c r="E578" i="94"/>
  <c r="E586" i="94"/>
  <c r="E565" i="94"/>
  <c r="E573" i="94"/>
  <c r="E581" i="94"/>
  <c r="E589" i="94"/>
  <c r="E572" i="94"/>
  <c r="E583" i="94"/>
  <c r="E563" i="94"/>
  <c r="E574" i="94"/>
  <c r="E584" i="94"/>
  <c r="E564" i="94"/>
  <c r="E575" i="94"/>
  <c r="E585" i="94"/>
  <c r="E566" i="94"/>
  <c r="E576" i="94"/>
  <c r="E587" i="94"/>
  <c r="E567" i="94"/>
  <c r="E588" i="94"/>
  <c r="E568" i="94"/>
  <c r="E590" i="94"/>
  <c r="E569" i="94"/>
  <c r="E591" i="94"/>
  <c r="E571" i="94"/>
  <c r="E561" i="94"/>
  <c r="E577" i="94"/>
  <c r="E579" i="94"/>
  <c r="E580" i="94"/>
  <c r="E582" i="94"/>
  <c r="F962" i="94"/>
  <c r="G962" i="94" s="1"/>
  <c r="F958" i="94"/>
  <c r="G958" i="94" s="1"/>
  <c r="F959" i="94"/>
  <c r="G959" i="94" s="1"/>
  <c r="F966" i="94"/>
  <c r="G966" i="94" s="1"/>
  <c r="F983" i="94"/>
  <c r="G983" i="94" s="1"/>
  <c r="F963" i="94"/>
  <c r="G963" i="94" s="1"/>
  <c r="F970" i="94"/>
  <c r="G970" i="94" s="1"/>
  <c r="F971" i="94"/>
  <c r="G971" i="94" s="1"/>
  <c r="F988" i="94"/>
  <c r="G988" i="94" s="1"/>
  <c r="F974" i="94"/>
  <c r="G974" i="94" s="1"/>
  <c r="F975" i="94"/>
  <c r="G975" i="94" s="1"/>
  <c r="D57" i="94"/>
  <c r="G57" i="94" s="1"/>
  <c r="F58" i="94" s="1"/>
  <c r="F1008" i="94"/>
  <c r="G1008" i="94" s="1"/>
  <c r="F996" i="94"/>
  <c r="G996" i="94" s="1"/>
  <c r="F1000" i="94"/>
  <c r="G1000" i="94" s="1"/>
  <c r="F967" i="94"/>
  <c r="G967" i="94" s="1"/>
  <c r="F979" i="94"/>
  <c r="G979" i="94" s="1"/>
  <c r="F986" i="94"/>
  <c r="G986" i="94" s="1"/>
  <c r="F987" i="94"/>
  <c r="G987" i="94" s="1"/>
  <c r="F972" i="94"/>
  <c r="G972" i="94" s="1"/>
  <c r="F964" i="94"/>
  <c r="G964" i="94" s="1"/>
  <c r="F960" i="94"/>
  <c r="G960" i="94" s="1"/>
  <c r="F977" i="94"/>
  <c r="G977" i="94" s="1"/>
  <c r="F968" i="94"/>
  <c r="G968" i="94" s="1"/>
  <c r="F969" i="94"/>
  <c r="G969" i="94" s="1"/>
  <c r="F965" i="94"/>
  <c r="G965" i="94" s="1"/>
  <c r="D641" i="92"/>
  <c r="D639" i="92"/>
  <c r="D637" i="92"/>
  <c r="D635" i="92"/>
  <c r="D633" i="92"/>
  <c r="D631" i="92"/>
  <c r="D629" i="92"/>
  <c r="D627" i="92"/>
  <c r="D625" i="92"/>
  <c r="D623" i="92"/>
  <c r="D621" i="92"/>
  <c r="D619" i="92"/>
  <c r="D617" i="92"/>
  <c r="D615" i="92"/>
  <c r="D613" i="92"/>
  <c r="D640" i="92"/>
  <c r="D638" i="92"/>
  <c r="D636" i="92"/>
  <c r="D634" i="92"/>
  <c r="D632" i="92"/>
  <c r="D630" i="92"/>
  <c r="D628" i="92"/>
  <c r="D626" i="92"/>
  <c r="D624" i="92"/>
  <c r="D622" i="92"/>
  <c r="D620" i="92"/>
  <c r="D618" i="92"/>
  <c r="D616" i="92"/>
  <c r="D614" i="92"/>
  <c r="D454" i="90"/>
  <c r="D438" i="90"/>
  <c r="D435" i="90"/>
  <c r="D447" i="90"/>
  <c r="D452" i="90"/>
  <c r="D436" i="90"/>
  <c r="D453" i="90"/>
  <c r="D439" i="90"/>
  <c r="D440" i="90"/>
  <c r="D433" i="90"/>
  <c r="D450" i="90"/>
  <c r="D434" i="90"/>
  <c r="D445" i="90"/>
  <c r="D449" i="90"/>
  <c r="D448" i="90"/>
  <c r="D432" i="90"/>
  <c r="D437" i="90"/>
  <c r="D431" i="90"/>
  <c r="D456" i="90"/>
  <c r="D446" i="90"/>
  <c r="D430" i="90"/>
  <c r="D429" i="90"/>
  <c r="D441" i="90"/>
  <c r="D444" i="90"/>
  <c r="D459" i="90"/>
  <c r="D457" i="90"/>
  <c r="D458" i="90"/>
  <c r="D442" i="90"/>
  <c r="D451" i="90"/>
  <c r="D455" i="90"/>
  <c r="D443" i="90"/>
  <c r="F16" i="90"/>
  <c r="F40" i="90"/>
  <c r="E636" i="88"/>
  <c r="E634" i="88"/>
  <c r="E632" i="88"/>
  <c r="E630" i="88"/>
  <c r="E628" i="88"/>
  <c r="E626" i="88"/>
  <c r="E624" i="88"/>
  <c r="E622" i="88"/>
  <c r="E620" i="88"/>
  <c r="E618" i="88"/>
  <c r="E616" i="88"/>
  <c r="E614" i="88"/>
  <c r="E612" i="88"/>
  <c r="E610" i="88"/>
  <c r="E637" i="88"/>
  <c r="E629" i="88"/>
  <c r="E621" i="88"/>
  <c r="E613" i="88"/>
  <c r="E627" i="88"/>
  <c r="E631" i="88"/>
  <c r="E619" i="88"/>
  <c r="E623" i="88"/>
  <c r="E611" i="88"/>
  <c r="E615" i="88"/>
  <c r="E633" i="88"/>
  <c r="E617" i="88"/>
  <c r="E625" i="88"/>
  <c r="E609" i="88"/>
  <c r="E635" i="88"/>
  <c r="F40" i="86"/>
  <c r="F20" i="86"/>
  <c r="E532" i="86"/>
  <c r="E521" i="86"/>
  <c r="E518" i="86"/>
  <c r="E530" i="86"/>
  <c r="E536" i="86"/>
  <c r="E527" i="86"/>
  <c r="E537" i="86"/>
  <c r="E545" i="86"/>
  <c r="E544" i="86"/>
  <c r="E522" i="86"/>
  <c r="E519" i="86"/>
  <c r="E540" i="86"/>
  <c r="E543" i="86"/>
  <c r="E517" i="86"/>
  <c r="E541" i="86"/>
  <c r="E538" i="86"/>
  <c r="E534" i="86"/>
  <c r="E520" i="86"/>
  <c r="E533" i="86"/>
  <c r="E529" i="86"/>
  <c r="E523" i="86"/>
  <c r="E531" i="86"/>
  <c r="E524" i="86"/>
  <c r="E539" i="86"/>
  <c r="E535" i="86"/>
  <c r="E525" i="86"/>
  <c r="E528" i="86"/>
  <c r="E546" i="86"/>
  <c r="E542" i="86"/>
  <c r="E526" i="86"/>
  <c r="G132" i="84"/>
  <c r="E91" i="100"/>
  <c r="D91" i="100" s="1"/>
  <c r="G91" i="100" s="1"/>
  <c r="F92" i="100" s="1"/>
  <c r="E35" i="100"/>
  <c r="D35" i="100" s="1"/>
  <c r="G35" i="100" s="1"/>
  <c r="F36" i="100" s="1"/>
  <c r="G36" i="98"/>
  <c r="F37" i="98" s="1"/>
  <c r="E36" i="98"/>
  <c r="D36" i="98" s="1"/>
  <c r="E92" i="98"/>
  <c r="D92" i="98" s="1"/>
  <c r="G92" i="98" s="1"/>
  <c r="F93" i="98" s="1"/>
  <c r="D57" i="96"/>
  <c r="G57" i="96" s="1"/>
  <c r="F58" i="96" s="1"/>
  <c r="D32" i="96"/>
  <c r="G32" i="96" s="1"/>
  <c r="F33" i="96" s="1"/>
  <c r="E33" i="96" s="1"/>
  <c r="E58" i="96"/>
  <c r="F1002" i="96" s="1"/>
  <c r="G1002" i="96" s="1"/>
  <c r="E34" i="94"/>
  <c r="D34" i="94" s="1"/>
  <c r="G34" i="94" s="1"/>
  <c r="F35" i="94" s="1"/>
  <c r="E58" i="94"/>
  <c r="F1009" i="94" s="1"/>
  <c r="G1009" i="94" s="1"/>
  <c r="E59" i="92"/>
  <c r="D59" i="92" s="1"/>
  <c r="G59" i="92" s="1"/>
  <c r="F60" i="92" s="1"/>
  <c r="E35" i="92"/>
  <c r="D35" i="92" s="1"/>
  <c r="G35" i="92" s="1"/>
  <c r="F36" i="92" s="1"/>
  <c r="E55" i="88"/>
  <c r="D55" i="88" s="1"/>
  <c r="G55" i="88" s="1"/>
  <c r="F56" i="88" s="1"/>
  <c r="E35" i="88"/>
  <c r="D35" i="88" s="1"/>
  <c r="G35" i="88"/>
  <c r="F36" i="88" s="1"/>
  <c r="E53" i="84"/>
  <c r="D53" i="84" s="1"/>
  <c r="G53" i="84" s="1"/>
  <c r="F54" i="84" s="1"/>
  <c r="E35" i="84"/>
  <c r="D35" i="84" s="1"/>
  <c r="G35" i="84" s="1"/>
  <c r="F36" i="84" s="1"/>
  <c r="D45" i="82"/>
  <c r="G45" i="82" s="1"/>
  <c r="F46" i="82" s="1"/>
  <c r="E46" i="82" s="1"/>
  <c r="D15" i="82"/>
  <c r="I15" i="82"/>
  <c r="E16" i="80"/>
  <c r="H16" i="80"/>
  <c r="D102" i="78"/>
  <c r="E102" i="78" s="1"/>
  <c r="D21" i="78"/>
  <c r="G21" i="78" s="1"/>
  <c r="G93" i="78"/>
  <c r="I21" i="78"/>
  <c r="E81" i="106" l="1"/>
  <c r="D81" i="106"/>
  <c r="G81" i="106" s="1"/>
  <c r="F82" i="106" s="1"/>
  <c r="A83" i="106"/>
  <c r="B82" i="106"/>
  <c r="E32" i="106"/>
  <c r="D32" i="106" s="1"/>
  <c r="G32" i="106" s="1"/>
  <c r="F33" i="106" s="1"/>
  <c r="E33" i="106" s="1"/>
  <c r="D33" i="106" s="1"/>
  <c r="G33" i="106" s="1"/>
  <c r="F34" i="106" s="1"/>
  <c r="E34" i="106" s="1"/>
  <c r="D34" i="106" s="1"/>
  <c r="G34" i="106" s="1"/>
  <c r="F35" i="106" s="1"/>
  <c r="E35" i="106" s="1"/>
  <c r="D35" i="106" s="1"/>
  <c r="G35" i="106" s="1"/>
  <c r="F36" i="106" s="1"/>
  <c r="E36" i="106" s="1"/>
  <c r="D36" i="106" s="1"/>
  <c r="G36" i="106" s="1"/>
  <c r="F37" i="106" s="1"/>
  <c r="E37" i="106" s="1"/>
  <c r="D37" i="106" s="1"/>
  <c r="G37" i="106" s="1"/>
  <c r="F38" i="106" s="1"/>
  <c r="I19" i="104"/>
  <c r="H20" i="104"/>
  <c r="E20" i="104"/>
  <c r="D20" i="104" s="1"/>
  <c r="G20" i="104" s="1"/>
  <c r="F21" i="104" s="1"/>
  <c r="G17" i="102"/>
  <c r="F18" i="102" s="1"/>
  <c r="E79" i="102"/>
  <c r="D80" i="102" s="1"/>
  <c r="E78" i="104"/>
  <c r="D79" i="104" s="1"/>
  <c r="G43" i="104"/>
  <c r="F44" i="104" s="1"/>
  <c r="F984" i="96"/>
  <c r="G984" i="96" s="1"/>
  <c r="F987" i="96"/>
  <c r="G987" i="96" s="1"/>
  <c r="F993" i="96"/>
  <c r="G993" i="96" s="1"/>
  <c r="F999" i="96"/>
  <c r="G999" i="96" s="1"/>
  <c r="F995" i="96"/>
  <c r="G995" i="96" s="1"/>
  <c r="F982" i="96"/>
  <c r="G982" i="96" s="1"/>
  <c r="F1003" i="96"/>
  <c r="G1003" i="96" s="1"/>
  <c r="F1004" i="96"/>
  <c r="G1004" i="96" s="1"/>
  <c r="F981" i="96"/>
  <c r="G981" i="96" s="1"/>
  <c r="F992" i="96"/>
  <c r="G992" i="96" s="1"/>
  <c r="F979" i="96"/>
  <c r="G979" i="96" s="1"/>
  <c r="F986" i="96"/>
  <c r="G986" i="96" s="1"/>
  <c r="F1000" i="96"/>
  <c r="G1000" i="96" s="1"/>
  <c r="F997" i="96"/>
  <c r="G997" i="96" s="1"/>
  <c r="F998" i="96"/>
  <c r="G998" i="96" s="1"/>
  <c r="F989" i="96"/>
  <c r="G989" i="96" s="1"/>
  <c r="F991" i="96"/>
  <c r="G991" i="96" s="1"/>
  <c r="F985" i="96"/>
  <c r="G985" i="96" s="1"/>
  <c r="F990" i="96"/>
  <c r="G990" i="96" s="1"/>
  <c r="F996" i="96"/>
  <c r="G996" i="96" s="1"/>
  <c r="F978" i="96"/>
  <c r="G978" i="96" s="1"/>
  <c r="F994" i="96"/>
  <c r="G994" i="96" s="1"/>
  <c r="F1001" i="96"/>
  <c r="G1001" i="96" s="1"/>
  <c r="F983" i="96"/>
  <c r="G983" i="96" s="1"/>
  <c r="F980" i="96"/>
  <c r="G980" i="96" s="1"/>
  <c r="F977" i="96"/>
  <c r="G977" i="96" s="1"/>
  <c r="F988" i="96"/>
  <c r="G988" i="96" s="1"/>
  <c r="F994" i="94"/>
  <c r="G994" i="94" s="1"/>
  <c r="F1005" i="94"/>
  <c r="G1005" i="94" s="1"/>
  <c r="F1002" i="94"/>
  <c r="G1002" i="94" s="1"/>
  <c r="F1014" i="94"/>
  <c r="G1014" i="94" s="1"/>
  <c r="D613" i="94"/>
  <c r="D609" i="94"/>
  <c r="D610" i="94"/>
  <c r="D601" i="94"/>
  <c r="D622" i="94"/>
  <c r="D614" i="94"/>
  <c r="D596" i="94"/>
  <c r="D621" i="94"/>
  <c r="D600" i="94"/>
  <c r="D602" i="94"/>
  <c r="D605" i="94"/>
  <c r="D612" i="94"/>
  <c r="D597" i="94"/>
  <c r="D593" i="94"/>
  <c r="D620" i="94"/>
  <c r="D615" i="94"/>
  <c r="D598" i="94"/>
  <c r="D592" i="94"/>
  <c r="D619" i="94"/>
  <c r="D616" i="94"/>
  <c r="D599" i="94"/>
  <c r="D604" i="94"/>
  <c r="D617" i="94"/>
  <c r="D603" i="94"/>
  <c r="D607" i="94"/>
  <c r="D618" i="94"/>
  <c r="D606" i="94"/>
  <c r="D608" i="94"/>
  <c r="D611" i="94"/>
  <c r="D594" i="94"/>
  <c r="D595" i="94"/>
  <c r="F999" i="94"/>
  <c r="G999" i="94" s="1"/>
  <c r="F1011" i="94"/>
  <c r="G1011" i="94" s="1"/>
  <c r="F1007" i="94"/>
  <c r="G1007" i="94" s="1"/>
  <c r="F998" i="94"/>
  <c r="G998" i="94" s="1"/>
  <c r="F1004" i="94"/>
  <c r="G1004" i="94" s="1"/>
  <c r="F990" i="94"/>
  <c r="G990" i="94" s="1"/>
  <c r="F1013" i="94"/>
  <c r="G1013" i="94" s="1"/>
  <c r="D58" i="94"/>
  <c r="G58" i="94" s="1"/>
  <c r="F59" i="94" s="1"/>
  <c r="F1041" i="94"/>
  <c r="G1041" i="94" s="1"/>
  <c r="F1019" i="94"/>
  <c r="G1019" i="94" s="1"/>
  <c r="F1038" i="94"/>
  <c r="G1038" i="94" s="1"/>
  <c r="F1042" i="94"/>
  <c r="G1042" i="94" s="1"/>
  <c r="F1010" i="94"/>
  <c r="G1010" i="94" s="1"/>
  <c r="F995" i="94"/>
  <c r="G995" i="94" s="1"/>
  <c r="F991" i="94"/>
  <c r="G991" i="94" s="1"/>
  <c r="F1015" i="94"/>
  <c r="G1015" i="94" s="1"/>
  <c r="F993" i="94"/>
  <c r="G993" i="94" s="1"/>
  <c r="F1001" i="94"/>
  <c r="G1001" i="94" s="1"/>
  <c r="F992" i="94"/>
  <c r="G992" i="94" s="1"/>
  <c r="F1016" i="94"/>
  <c r="G1016" i="94" s="1"/>
  <c r="F1006" i="94"/>
  <c r="G1006" i="94" s="1"/>
  <c r="F997" i="94"/>
  <c r="G997" i="94" s="1"/>
  <c r="F989" i="94"/>
  <c r="G989" i="94" s="1"/>
  <c r="F1012" i="94"/>
  <c r="G1012" i="94" s="1"/>
  <c r="F1003" i="94"/>
  <c r="G1003" i="94" s="1"/>
  <c r="E640" i="92"/>
  <c r="E638" i="92"/>
  <c r="E636" i="92"/>
  <c r="E634" i="92"/>
  <c r="E632" i="92"/>
  <c r="E630" i="92"/>
  <c r="E628" i="92"/>
  <c r="E626" i="92"/>
  <c r="E624" i="92"/>
  <c r="E622" i="92"/>
  <c r="E620" i="92"/>
  <c r="E618" i="92"/>
  <c r="E616" i="92"/>
  <c r="E614" i="92"/>
  <c r="E641" i="92"/>
  <c r="E625" i="92"/>
  <c r="E631" i="92"/>
  <c r="E615" i="92"/>
  <c r="E637" i="92"/>
  <c r="E621" i="92"/>
  <c r="E627" i="92"/>
  <c r="E633" i="92"/>
  <c r="E617" i="92"/>
  <c r="E639" i="92"/>
  <c r="E623" i="92"/>
  <c r="E629" i="92"/>
  <c r="E613" i="92"/>
  <c r="E619" i="92"/>
  <c r="E635" i="92"/>
  <c r="E40" i="90"/>
  <c r="H16" i="90"/>
  <c r="E16" i="90"/>
  <c r="D667" i="88"/>
  <c r="D665" i="88"/>
  <c r="D663" i="88"/>
  <c r="D661" i="88"/>
  <c r="D659" i="88"/>
  <c r="D657" i="88"/>
  <c r="D655" i="88"/>
  <c r="D653" i="88"/>
  <c r="D651" i="88"/>
  <c r="D649" i="88"/>
  <c r="D647" i="88"/>
  <c r="D645" i="88"/>
  <c r="D643" i="88"/>
  <c r="D641" i="88"/>
  <c r="D639" i="88"/>
  <c r="D666" i="88"/>
  <c r="D658" i="88"/>
  <c r="D650" i="88"/>
  <c r="D642" i="88"/>
  <c r="D668" i="88"/>
  <c r="D660" i="88"/>
  <c r="D652" i="88"/>
  <c r="D644" i="88"/>
  <c r="D662" i="88"/>
  <c r="D654" i="88"/>
  <c r="D646" i="88"/>
  <c r="D638" i="88"/>
  <c r="D664" i="88"/>
  <c r="D656" i="88"/>
  <c r="D648" i="88"/>
  <c r="D640" i="88"/>
  <c r="D548" i="86"/>
  <c r="D562" i="86"/>
  <c r="D576" i="86"/>
  <c r="D555" i="86"/>
  <c r="D556" i="86"/>
  <c r="D575" i="86"/>
  <c r="D565" i="86"/>
  <c r="D563" i="86"/>
  <c r="D564" i="86"/>
  <c r="D554" i="86"/>
  <c r="D569" i="86"/>
  <c r="D574" i="86"/>
  <c r="D571" i="86"/>
  <c r="D572" i="86"/>
  <c r="D567" i="86"/>
  <c r="D560" i="86"/>
  <c r="D550" i="86"/>
  <c r="D553" i="86"/>
  <c r="D559" i="86"/>
  <c r="D573" i="86"/>
  <c r="D558" i="86"/>
  <c r="D557" i="86"/>
  <c r="D568" i="86"/>
  <c r="D547" i="86"/>
  <c r="D549" i="86"/>
  <c r="D552" i="86"/>
  <c r="D566" i="86"/>
  <c r="D570" i="86"/>
  <c r="D577" i="86"/>
  <c r="D551" i="86"/>
  <c r="D561" i="86"/>
  <c r="H20" i="86"/>
  <c r="I20" i="86" s="1"/>
  <c r="E40" i="86"/>
  <c r="D40" i="86" s="1"/>
  <c r="E20" i="86"/>
  <c r="G133" i="84"/>
  <c r="E36" i="100"/>
  <c r="D36" i="100" s="1"/>
  <c r="G36" i="100" s="1"/>
  <c r="F37" i="100" s="1"/>
  <c r="E92" i="100"/>
  <c r="D92" i="100" s="1"/>
  <c r="G92" i="100" s="1"/>
  <c r="F93" i="100" s="1"/>
  <c r="G188" i="98"/>
  <c r="D155" i="98"/>
  <c r="E155" i="98" s="1"/>
  <c r="G93" i="98"/>
  <c r="F94" i="98" s="1"/>
  <c r="E93" i="98"/>
  <c r="D93" i="98" s="1"/>
  <c r="E37" i="98"/>
  <c r="D37" i="98" s="1"/>
  <c r="G37" i="98" s="1"/>
  <c r="F38" i="98" s="1"/>
  <c r="D58" i="96"/>
  <c r="G58" i="96" s="1"/>
  <c r="F59" i="96" s="1"/>
  <c r="E59" i="96" s="1"/>
  <c r="D33" i="96"/>
  <c r="G33" i="96" s="1"/>
  <c r="F34" i="96" s="1"/>
  <c r="E34" i="96" s="1"/>
  <c r="E59" i="94"/>
  <c r="F1035" i="94" s="1"/>
  <c r="G1035" i="94" s="1"/>
  <c r="E35" i="94"/>
  <c r="D35" i="94" s="1"/>
  <c r="G35" i="94" s="1"/>
  <c r="F36" i="94" s="1"/>
  <c r="G60" i="92"/>
  <c r="F61" i="92" s="1"/>
  <c r="E60" i="92"/>
  <c r="D60" i="92" s="1"/>
  <c r="E36" i="92"/>
  <c r="D36" i="92" s="1"/>
  <c r="G36" i="92" s="1"/>
  <c r="F37" i="92" s="1"/>
  <c r="E56" i="88"/>
  <c r="D56" i="88" s="1"/>
  <c r="G56" i="88" s="1"/>
  <c r="F57" i="88" s="1"/>
  <c r="E36" i="88"/>
  <c r="D36" i="88" s="1"/>
  <c r="G36" i="88" s="1"/>
  <c r="F37" i="88" s="1"/>
  <c r="E36" i="84"/>
  <c r="D36" i="84" s="1"/>
  <c r="G36" i="84" s="1"/>
  <c r="F37" i="84" s="1"/>
  <c r="E54" i="84"/>
  <c r="D54" i="84" s="1"/>
  <c r="G54" i="84" s="1"/>
  <c r="G15" i="82"/>
  <c r="F16" i="82" s="1"/>
  <c r="D46" i="82"/>
  <c r="G46" i="82" s="1"/>
  <c r="F47" i="82" s="1"/>
  <c r="E47" i="82" s="1"/>
  <c r="I16" i="80"/>
  <c r="D16" i="80"/>
  <c r="D103" i="78"/>
  <c r="E103" i="78" s="1"/>
  <c r="F41" i="78"/>
  <c r="F22" i="78"/>
  <c r="E82" i="106" l="1"/>
  <c r="B83" i="106"/>
  <c r="A84" i="106"/>
  <c r="D82" i="106"/>
  <c r="G82" i="106" s="1"/>
  <c r="F83" i="106" s="1"/>
  <c r="E83" i="106" s="1"/>
  <c r="E38" i="106"/>
  <c r="D38" i="106" s="1"/>
  <c r="G38" i="106" s="1"/>
  <c r="F39" i="106" s="1"/>
  <c r="E39" i="106" s="1"/>
  <c r="D39" i="106" s="1"/>
  <c r="G39" i="106" s="1"/>
  <c r="F40" i="106" s="1"/>
  <c r="E40" i="106" s="1"/>
  <c r="D40" i="106" s="1"/>
  <c r="G40" i="106" s="1"/>
  <c r="F41" i="106" s="1"/>
  <c r="E41" i="106" s="1"/>
  <c r="D41" i="106" s="1"/>
  <c r="G41" i="106" s="1"/>
  <c r="F42" i="106" s="1"/>
  <c r="E42" i="106" s="1"/>
  <c r="D42" i="106" s="1"/>
  <c r="G42" i="106" s="1"/>
  <c r="F43" i="106" s="1"/>
  <c r="E43" i="106" s="1"/>
  <c r="D43" i="106" s="1"/>
  <c r="G43" i="106" s="1"/>
  <c r="F44" i="106" s="1"/>
  <c r="E44" i="106" s="1"/>
  <c r="D44" i="106" s="1"/>
  <c r="G44" i="106" s="1"/>
  <c r="F45" i="106" s="1"/>
  <c r="E45" i="106" s="1"/>
  <c r="D45" i="106" s="1"/>
  <c r="G45" i="106" s="1"/>
  <c r="F46" i="106" s="1"/>
  <c r="D46" i="106" s="1"/>
  <c r="G46" i="106" s="1"/>
  <c r="I20" i="104"/>
  <c r="H21" i="104"/>
  <c r="E21" i="104"/>
  <c r="D21" i="104" s="1"/>
  <c r="G21" i="104" s="1"/>
  <c r="F22" i="104" s="1"/>
  <c r="E44" i="104"/>
  <c r="E18" i="102"/>
  <c r="H18" i="102"/>
  <c r="F1058" i="96"/>
  <c r="G1058" i="96" s="1"/>
  <c r="F1053" i="96"/>
  <c r="G1053" i="96" s="1"/>
  <c r="F1042" i="96"/>
  <c r="G1042" i="96" s="1"/>
  <c r="F1062" i="96"/>
  <c r="G1062" i="96" s="1"/>
  <c r="F1057" i="96"/>
  <c r="G1057" i="96" s="1"/>
  <c r="F1046" i="96"/>
  <c r="G1046" i="96" s="1"/>
  <c r="F1041" i="96"/>
  <c r="G1041" i="96" s="1"/>
  <c r="F1036" i="96"/>
  <c r="G1036" i="96" s="1"/>
  <c r="F1061" i="96"/>
  <c r="G1061" i="96" s="1"/>
  <c r="F1050" i="96"/>
  <c r="G1050" i="96" s="1"/>
  <c r="F1045" i="96"/>
  <c r="G1045" i="96" s="1"/>
  <c r="F1065" i="96"/>
  <c r="G1065" i="96" s="1"/>
  <c r="F1054" i="96"/>
  <c r="G1054" i="96" s="1"/>
  <c r="F1048" i="96"/>
  <c r="G1048" i="96" s="1"/>
  <c r="F1044" i="96"/>
  <c r="G1044" i="96" s="1"/>
  <c r="F1060" i="96"/>
  <c r="G1060" i="96" s="1"/>
  <c r="F1039" i="96"/>
  <c r="G1039" i="96" s="1"/>
  <c r="F1064" i="96"/>
  <c r="G1064" i="96" s="1"/>
  <c r="F1028" i="96"/>
  <c r="G1028" i="96" s="1"/>
  <c r="F1017" i="96"/>
  <c r="G1017" i="96" s="1"/>
  <c r="F1035" i="96"/>
  <c r="G1035" i="96" s="1"/>
  <c r="F1010" i="96"/>
  <c r="G1010" i="96" s="1"/>
  <c r="F1007" i="96"/>
  <c r="G1007" i="96" s="1"/>
  <c r="F1025" i="96"/>
  <c r="G1025" i="96" s="1"/>
  <c r="F1014" i="96"/>
  <c r="G1014" i="96" s="1"/>
  <c r="F1033" i="96"/>
  <c r="G1033" i="96" s="1"/>
  <c r="F1006" i="96"/>
  <c r="G1006" i="96" s="1"/>
  <c r="F1023" i="96"/>
  <c r="G1023" i="96" s="1"/>
  <c r="F1012" i="96"/>
  <c r="G1012" i="96" s="1"/>
  <c r="F1030" i="96"/>
  <c r="G1030" i="96" s="1"/>
  <c r="F1009" i="96"/>
  <c r="G1009" i="96" s="1"/>
  <c r="F1018" i="96"/>
  <c r="G1018" i="96" s="1"/>
  <c r="F1011" i="96"/>
  <c r="G1011" i="96" s="1"/>
  <c r="F1027" i="96"/>
  <c r="G1027" i="96" s="1"/>
  <c r="F1013" i="96"/>
  <c r="G1013" i="96" s="1"/>
  <c r="F1031" i="96"/>
  <c r="G1031" i="96" s="1"/>
  <c r="F1034" i="96"/>
  <c r="G1034" i="96" s="1"/>
  <c r="F1005" i="96"/>
  <c r="G1005" i="96" s="1"/>
  <c r="F1021" i="96"/>
  <c r="G1021" i="96" s="1"/>
  <c r="F1024" i="96"/>
  <c r="G1024" i="96" s="1"/>
  <c r="F1022" i="96"/>
  <c r="G1022" i="96" s="1"/>
  <c r="F1015" i="96"/>
  <c r="G1015" i="96" s="1"/>
  <c r="F1008" i="96"/>
  <c r="G1008" i="96" s="1"/>
  <c r="F1026" i="96"/>
  <c r="G1026" i="96" s="1"/>
  <c r="F1029" i="96"/>
  <c r="G1029" i="96" s="1"/>
  <c r="F1020" i="96"/>
  <c r="G1020" i="96" s="1"/>
  <c r="F1032" i="96"/>
  <c r="G1032" i="96" s="1"/>
  <c r="F1019" i="96"/>
  <c r="G1019" i="96" s="1"/>
  <c r="F1016" i="96"/>
  <c r="G1016" i="96" s="1"/>
  <c r="F1022" i="94"/>
  <c r="G1022" i="94" s="1"/>
  <c r="F1024" i="94"/>
  <c r="G1024" i="94" s="1"/>
  <c r="F1026" i="94"/>
  <c r="G1026" i="94" s="1"/>
  <c r="F1047" i="94"/>
  <c r="G1047" i="94" s="1"/>
  <c r="F1030" i="94"/>
  <c r="G1030" i="94" s="1"/>
  <c r="F1037" i="94"/>
  <c r="G1037" i="94" s="1"/>
  <c r="F1044" i="94"/>
  <c r="G1044" i="94" s="1"/>
  <c r="F1040" i="94"/>
  <c r="G1040" i="94" s="1"/>
  <c r="F1028" i="94"/>
  <c r="G1028" i="94" s="1"/>
  <c r="F1039" i="94"/>
  <c r="G1039" i="94" s="1"/>
  <c r="F1043" i="94"/>
  <c r="G1043" i="94" s="1"/>
  <c r="F1018" i="94"/>
  <c r="G1018" i="94" s="1"/>
  <c r="F1046" i="94"/>
  <c r="G1046" i="94" s="1"/>
  <c r="D59" i="94"/>
  <c r="G59" i="94" s="1"/>
  <c r="F60" i="94" s="1"/>
  <c r="F1067" i="94"/>
  <c r="G1067" i="94" s="1"/>
  <c r="F1060" i="94"/>
  <c r="G1060" i="94" s="1"/>
  <c r="F1059" i="94"/>
  <c r="G1059" i="94" s="1"/>
  <c r="F1053" i="94"/>
  <c r="G1053" i="94" s="1"/>
  <c r="F1051" i="94"/>
  <c r="G1051" i="94" s="1"/>
  <c r="F1070" i="94"/>
  <c r="G1070" i="94" s="1"/>
  <c r="F1056" i="94"/>
  <c r="G1056" i="94" s="1"/>
  <c r="F1049" i="94"/>
  <c r="G1049" i="94" s="1"/>
  <c r="F1033" i="94"/>
  <c r="G1033" i="94" s="1"/>
  <c r="E599" i="94"/>
  <c r="E607" i="94"/>
  <c r="E615" i="94"/>
  <c r="E594" i="94"/>
  <c r="E602" i="94"/>
  <c r="E610" i="94"/>
  <c r="E595" i="94"/>
  <c r="E605" i="94"/>
  <c r="E616" i="94"/>
  <c r="E598" i="94"/>
  <c r="E609" i="94"/>
  <c r="E619" i="94"/>
  <c r="E597" i="94"/>
  <c r="E612" i="94"/>
  <c r="E592" i="94"/>
  <c r="E600" i="94"/>
  <c r="E613" i="94"/>
  <c r="E601" i="94"/>
  <c r="E614" i="94"/>
  <c r="E603" i="94"/>
  <c r="E617" i="94"/>
  <c r="E604" i="94"/>
  <c r="E606" i="94"/>
  <c r="E608" i="94"/>
  <c r="E611" i="94"/>
  <c r="E618" i="94"/>
  <c r="E620" i="94"/>
  <c r="E593" i="94"/>
  <c r="E621" i="94"/>
  <c r="E596" i="94"/>
  <c r="E622" i="94"/>
  <c r="F1017" i="94"/>
  <c r="G1017" i="94" s="1"/>
  <c r="F1025" i="94"/>
  <c r="G1025" i="94" s="1"/>
  <c r="F1020" i="94"/>
  <c r="G1020" i="94" s="1"/>
  <c r="F1029" i="94"/>
  <c r="G1029" i="94" s="1"/>
  <c r="F1023" i="94"/>
  <c r="G1023" i="94" s="1"/>
  <c r="F1032" i="94"/>
  <c r="G1032" i="94" s="1"/>
  <c r="F1027" i="94"/>
  <c r="G1027" i="94" s="1"/>
  <c r="F1021" i="94"/>
  <c r="G1021" i="94" s="1"/>
  <c r="F1036" i="94"/>
  <c r="G1036" i="94" s="1"/>
  <c r="F1031" i="94"/>
  <c r="G1031" i="94" s="1"/>
  <c r="F1045" i="94"/>
  <c r="G1045" i="94" s="1"/>
  <c r="F1034" i="94"/>
  <c r="G1034" i="94" s="1"/>
  <c r="D671" i="92"/>
  <c r="D669" i="92"/>
  <c r="D667" i="92"/>
  <c r="D665" i="92"/>
  <c r="D663" i="92"/>
  <c r="D661" i="92"/>
  <c r="D659" i="92"/>
  <c r="D657" i="92"/>
  <c r="D655" i="92"/>
  <c r="D653" i="92"/>
  <c r="D651" i="92"/>
  <c r="D649" i="92"/>
  <c r="D647" i="92"/>
  <c r="D666" i="92"/>
  <c r="D658" i="92"/>
  <c r="D650" i="92"/>
  <c r="D645" i="92"/>
  <c r="D643" i="92"/>
  <c r="D668" i="92"/>
  <c r="D660" i="92"/>
  <c r="D652" i="92"/>
  <c r="D670" i="92"/>
  <c r="D662" i="92"/>
  <c r="D654" i="92"/>
  <c r="D646" i="92"/>
  <c r="D644" i="92"/>
  <c r="D642" i="92"/>
  <c r="D672" i="92"/>
  <c r="D664" i="92"/>
  <c r="D656" i="92"/>
  <c r="D648" i="92"/>
  <c r="D16" i="90"/>
  <c r="F441" i="90"/>
  <c r="G441" i="90" s="1"/>
  <c r="F448" i="90"/>
  <c r="G448" i="90" s="1"/>
  <c r="F436" i="90"/>
  <c r="G436" i="90" s="1"/>
  <c r="F449" i="90"/>
  <c r="G449" i="90" s="1"/>
  <c r="F440" i="90"/>
  <c r="G440" i="90" s="1"/>
  <c r="F458" i="90"/>
  <c r="G458" i="90" s="1"/>
  <c r="F437" i="90"/>
  <c r="G437" i="90" s="1"/>
  <c r="F438" i="90"/>
  <c r="G438" i="90" s="1"/>
  <c r="F432" i="90"/>
  <c r="G432" i="90" s="1"/>
  <c r="F430" i="90"/>
  <c r="G430" i="90" s="1"/>
  <c r="F431" i="90"/>
  <c r="G431" i="90" s="1"/>
  <c r="F446" i="90"/>
  <c r="G446" i="90" s="1"/>
  <c r="F454" i="90"/>
  <c r="G454" i="90" s="1"/>
  <c r="F456" i="90"/>
  <c r="G456" i="90" s="1"/>
  <c r="F442" i="90"/>
  <c r="G442" i="90" s="1"/>
  <c r="F439" i="90"/>
  <c r="G439" i="90" s="1"/>
  <c r="F445" i="90"/>
  <c r="G445" i="90" s="1"/>
  <c r="F450" i="90"/>
  <c r="G450" i="90" s="1"/>
  <c r="F452" i="90"/>
  <c r="G452" i="90" s="1"/>
  <c r="F433" i="90"/>
  <c r="G433" i="90" s="1"/>
  <c r="F451" i="90"/>
  <c r="G451" i="90" s="1"/>
  <c r="F434" i="90"/>
  <c r="G434" i="90" s="1"/>
  <c r="F447" i="90"/>
  <c r="G447" i="90" s="1"/>
  <c r="F444" i="90"/>
  <c r="G444" i="90" s="1"/>
  <c r="F457" i="90"/>
  <c r="G457" i="90" s="1"/>
  <c r="F443" i="90"/>
  <c r="G443" i="90" s="1"/>
  <c r="F429" i="90"/>
  <c r="G429" i="90" s="1"/>
  <c r="F435" i="90"/>
  <c r="G435" i="90" s="1"/>
  <c r="F453" i="90"/>
  <c r="G453" i="90" s="1"/>
  <c r="F455" i="90"/>
  <c r="G455" i="90" s="1"/>
  <c r="F459" i="90"/>
  <c r="G459" i="90" s="1"/>
  <c r="I16" i="90"/>
  <c r="D40" i="90"/>
  <c r="G40" i="90" s="1"/>
  <c r="F41" i="90" s="1"/>
  <c r="E41" i="90" s="1"/>
  <c r="F475" i="90" s="1"/>
  <c r="E668" i="88"/>
  <c r="E666" i="88"/>
  <c r="E664" i="88"/>
  <c r="E662" i="88"/>
  <c r="E660" i="88"/>
  <c r="E658" i="88"/>
  <c r="E656" i="88"/>
  <c r="E654" i="88"/>
  <c r="E652" i="88"/>
  <c r="E650" i="88"/>
  <c r="E648" i="88"/>
  <c r="E646" i="88"/>
  <c r="E644" i="88"/>
  <c r="E642" i="88"/>
  <c r="E640" i="88"/>
  <c r="E638" i="88"/>
  <c r="E661" i="88"/>
  <c r="E653" i="88"/>
  <c r="E645" i="88"/>
  <c r="E665" i="88"/>
  <c r="E639" i="88"/>
  <c r="E657" i="88"/>
  <c r="E649" i="88"/>
  <c r="E667" i="88"/>
  <c r="E641" i="88"/>
  <c r="E659" i="88"/>
  <c r="E655" i="88"/>
  <c r="E643" i="88"/>
  <c r="E651" i="88"/>
  <c r="E647" i="88"/>
  <c r="E663" i="88"/>
  <c r="D20" i="86"/>
  <c r="E559" i="86" s="1"/>
  <c r="F564" i="86"/>
  <c r="G564" i="86" s="1"/>
  <c r="F577" i="86"/>
  <c r="G577" i="86" s="1"/>
  <c r="F548" i="86"/>
  <c r="G548" i="86" s="1"/>
  <c r="F560" i="86"/>
  <c r="G560" i="86" s="1"/>
  <c r="F562" i="86"/>
  <c r="G562" i="86" s="1"/>
  <c r="F549" i="86"/>
  <c r="G549" i="86" s="1"/>
  <c r="F565" i="86"/>
  <c r="G565" i="86" s="1"/>
  <c r="F547" i="86"/>
  <c r="G547" i="86" s="1"/>
  <c r="F559" i="86"/>
  <c r="G559" i="86" s="1"/>
  <c r="F571" i="86"/>
  <c r="G571" i="86" s="1"/>
  <c r="F576" i="86"/>
  <c r="G576" i="86" s="1"/>
  <c r="F558" i="86"/>
  <c r="G558" i="86" s="1"/>
  <c r="F574" i="86"/>
  <c r="G574" i="86" s="1"/>
  <c r="F556" i="86"/>
  <c r="G556" i="86" s="1"/>
  <c r="F555" i="86"/>
  <c r="G555" i="86" s="1"/>
  <c r="F568" i="86"/>
  <c r="G568" i="86" s="1"/>
  <c r="F570" i="86"/>
  <c r="G570" i="86" s="1"/>
  <c r="F563" i="86"/>
  <c r="G563" i="86" s="1"/>
  <c r="F554" i="86"/>
  <c r="G554" i="86" s="1"/>
  <c r="F567" i="86"/>
  <c r="G567" i="86" s="1"/>
  <c r="F561" i="86"/>
  <c r="G561" i="86" s="1"/>
  <c r="F575" i="86"/>
  <c r="G575" i="86" s="1"/>
  <c r="F557" i="86"/>
  <c r="G557" i="86" s="1"/>
  <c r="F573" i="86"/>
  <c r="G573" i="86" s="1"/>
  <c r="F553" i="86"/>
  <c r="G553" i="86" s="1"/>
  <c r="F572" i="86"/>
  <c r="G572" i="86" s="1"/>
  <c r="F552" i="86"/>
  <c r="G552" i="86" s="1"/>
  <c r="F550" i="86"/>
  <c r="G550" i="86" s="1"/>
  <c r="F566" i="86"/>
  <c r="G566" i="86" s="1"/>
  <c r="F551" i="86"/>
  <c r="G551" i="86" s="1"/>
  <c r="F569" i="86"/>
  <c r="G569" i="86" s="1"/>
  <c r="G134" i="84"/>
  <c r="E93" i="100"/>
  <c r="D93" i="100" s="1"/>
  <c r="G93" i="100" s="1"/>
  <c r="F94" i="100" s="1"/>
  <c r="E37" i="100"/>
  <c r="D37" i="100" s="1"/>
  <c r="G37" i="100" s="1"/>
  <c r="F38" i="100" s="1"/>
  <c r="G38" i="98"/>
  <c r="F39" i="98" s="1"/>
  <c r="E38" i="98"/>
  <c r="D38" i="98" s="1"/>
  <c r="E94" i="98"/>
  <c r="D94" i="98" s="1"/>
  <c r="G94" i="98" s="1"/>
  <c r="F95" i="98" s="1"/>
  <c r="D59" i="96"/>
  <c r="G59" i="96" s="1"/>
  <c r="F60" i="96" s="1"/>
  <c r="E60" i="96" s="1"/>
  <c r="D34" i="96"/>
  <c r="G34" i="96" s="1"/>
  <c r="F35" i="96" s="1"/>
  <c r="E35" i="96" s="1"/>
  <c r="E36" i="94"/>
  <c r="D36" i="94" s="1"/>
  <c r="G36" i="94" s="1"/>
  <c r="F37" i="94" s="1"/>
  <c r="E60" i="94"/>
  <c r="G37" i="92"/>
  <c r="F38" i="92" s="1"/>
  <c r="E37" i="92"/>
  <c r="D37" i="92" s="1"/>
  <c r="E61" i="92"/>
  <c r="D61" i="92" s="1"/>
  <c r="G61" i="92" s="1"/>
  <c r="F62" i="92" s="1"/>
  <c r="E37" i="88"/>
  <c r="D37" i="88" s="1"/>
  <c r="G37" i="88" s="1"/>
  <c r="F38" i="88" s="1"/>
  <c r="E57" i="88"/>
  <c r="D57" i="88" s="1"/>
  <c r="G57" i="88" s="1"/>
  <c r="F58" i="88" s="1"/>
  <c r="F55" i="84"/>
  <c r="E55" i="84"/>
  <c r="D55" i="84" s="1"/>
  <c r="E37" i="84"/>
  <c r="D37" i="84" s="1"/>
  <c r="G37" i="84" s="1"/>
  <c r="F38" i="84" s="1"/>
  <c r="D47" i="82"/>
  <c r="G47" i="82" s="1"/>
  <c r="F48" i="82" s="1"/>
  <c r="E48" i="82" s="1"/>
  <c r="H16" i="82"/>
  <c r="E16" i="82"/>
  <c r="G16" i="80"/>
  <c r="F17" i="80" s="1"/>
  <c r="D104" i="78"/>
  <c r="E104" i="78" s="1"/>
  <c r="H22" i="78"/>
  <c r="E41" i="78"/>
  <c r="E22" i="78"/>
  <c r="D83" i="106" l="1"/>
  <c r="G83" i="106" s="1"/>
  <c r="F84" i="106" s="1"/>
  <c r="B84" i="106"/>
  <c r="A85" i="106"/>
  <c r="H22" i="104"/>
  <c r="E22" i="104"/>
  <c r="D22" i="104" s="1"/>
  <c r="G22" i="104" s="1"/>
  <c r="F23" i="104" s="1"/>
  <c r="D18" i="102"/>
  <c r="F79" i="102"/>
  <c r="G79" i="102" s="1"/>
  <c r="D44" i="104"/>
  <c r="F78" i="104"/>
  <c r="G78" i="104" s="1"/>
  <c r="I18" i="102"/>
  <c r="I21" i="104"/>
  <c r="F1055" i="96"/>
  <c r="G1055" i="96" s="1"/>
  <c r="F1040" i="96"/>
  <c r="G1040" i="96" s="1"/>
  <c r="F1047" i="96"/>
  <c r="G1047" i="96" s="1"/>
  <c r="F1043" i="96"/>
  <c r="G1043" i="96" s="1"/>
  <c r="F1038" i="96"/>
  <c r="G1038" i="96" s="1"/>
  <c r="F1051" i="96"/>
  <c r="G1051" i="96" s="1"/>
  <c r="F1052" i="96"/>
  <c r="G1052" i="96" s="1"/>
  <c r="F1059" i="96"/>
  <c r="G1059" i="96" s="1"/>
  <c r="F1049" i="96"/>
  <c r="G1049" i="96" s="1"/>
  <c r="F1056" i="96"/>
  <c r="G1056" i="96" s="1"/>
  <c r="F1063" i="96"/>
  <c r="G1063" i="96" s="1"/>
  <c r="F1037" i="96"/>
  <c r="G1037" i="96" s="1"/>
  <c r="D60" i="94"/>
  <c r="G60" i="94" s="1"/>
  <c r="F61" i="94" s="1"/>
  <c r="F1091" i="94"/>
  <c r="G1091" i="94" s="1"/>
  <c r="F1085" i="94"/>
  <c r="G1085" i="94" s="1"/>
  <c r="F1108" i="94"/>
  <c r="G1108" i="94" s="1"/>
  <c r="F1101" i="94"/>
  <c r="G1101" i="94" s="1"/>
  <c r="F1090" i="94"/>
  <c r="G1090" i="94" s="1"/>
  <c r="F1082" i="94"/>
  <c r="G1082" i="94" s="1"/>
  <c r="F1095" i="94"/>
  <c r="G1095" i="94" s="1"/>
  <c r="F1088" i="94"/>
  <c r="G1088" i="94" s="1"/>
  <c r="F1062" i="94"/>
  <c r="G1062" i="94" s="1"/>
  <c r="F1071" i="94"/>
  <c r="G1071" i="94" s="1"/>
  <c r="F1065" i="94"/>
  <c r="G1065" i="94" s="1"/>
  <c r="F1069" i="94"/>
  <c r="G1069" i="94" s="1"/>
  <c r="F1076" i="94"/>
  <c r="G1076" i="94" s="1"/>
  <c r="F1072" i="94"/>
  <c r="G1072" i="94" s="1"/>
  <c r="F1074" i="94"/>
  <c r="G1074" i="94" s="1"/>
  <c r="F1075" i="94"/>
  <c r="G1075" i="94" s="1"/>
  <c r="F1052" i="94"/>
  <c r="G1052" i="94" s="1"/>
  <c r="F1054" i="94"/>
  <c r="G1054" i="94" s="1"/>
  <c r="D639" i="94"/>
  <c r="D629" i="94"/>
  <c r="D650" i="94"/>
  <c r="D632" i="94"/>
  <c r="D643" i="94"/>
  <c r="D626" i="94"/>
  <c r="D651" i="94"/>
  <c r="D647" i="94"/>
  <c r="D627" i="94"/>
  <c r="D636" i="94"/>
  <c r="D635" i="94"/>
  <c r="D631" i="94"/>
  <c r="D642" i="94"/>
  <c r="D623" i="94"/>
  <c r="D640" i="94"/>
  <c r="D624" i="94"/>
  <c r="D630" i="94"/>
  <c r="D628" i="94"/>
  <c r="D637" i="94"/>
  <c r="D638" i="94"/>
  <c r="D644" i="94"/>
  <c r="D641" i="94"/>
  <c r="D648" i="94"/>
  <c r="D649" i="94"/>
  <c r="D645" i="94"/>
  <c r="D634" i="94"/>
  <c r="D625" i="94"/>
  <c r="D646" i="94"/>
  <c r="D633" i="94"/>
  <c r="F1048" i="94"/>
  <c r="G1048" i="94" s="1"/>
  <c r="F1050" i="94"/>
  <c r="G1050" i="94" s="1"/>
  <c r="F1058" i="94"/>
  <c r="G1058" i="94" s="1"/>
  <c r="F1066" i="94"/>
  <c r="G1066" i="94" s="1"/>
  <c r="F1061" i="94"/>
  <c r="G1061" i="94" s="1"/>
  <c r="F1057" i="94"/>
  <c r="G1057" i="94" s="1"/>
  <c r="F1064" i="94"/>
  <c r="G1064" i="94" s="1"/>
  <c r="F1073" i="94"/>
  <c r="G1073" i="94" s="1"/>
  <c r="F1068" i="94"/>
  <c r="G1068" i="94" s="1"/>
  <c r="F1063" i="94"/>
  <c r="G1063" i="94" s="1"/>
  <c r="F1077" i="94"/>
  <c r="G1077" i="94" s="1"/>
  <c r="F1055" i="94"/>
  <c r="G1055" i="94" s="1"/>
  <c r="E672" i="92"/>
  <c r="E670" i="92"/>
  <c r="E668" i="92"/>
  <c r="E666" i="92"/>
  <c r="E664" i="92"/>
  <c r="E662" i="92"/>
  <c r="E660" i="92"/>
  <c r="E658" i="92"/>
  <c r="E656" i="92"/>
  <c r="E654" i="92"/>
  <c r="E652" i="92"/>
  <c r="E650" i="92"/>
  <c r="E648" i="92"/>
  <c r="E646" i="92"/>
  <c r="E671" i="92"/>
  <c r="E663" i="92"/>
  <c r="E655" i="92"/>
  <c r="E647" i="92"/>
  <c r="E665" i="92"/>
  <c r="E657" i="92"/>
  <c r="E649" i="92"/>
  <c r="E644" i="92"/>
  <c r="E642" i="92"/>
  <c r="E653" i="92"/>
  <c r="E661" i="92"/>
  <c r="E651" i="92"/>
  <c r="E643" i="92"/>
  <c r="E669" i="92"/>
  <c r="E659" i="92"/>
  <c r="E645" i="92"/>
  <c r="E667" i="92"/>
  <c r="F473" i="90"/>
  <c r="F466" i="90"/>
  <c r="F464" i="90"/>
  <c r="E431" i="90"/>
  <c r="E433" i="90"/>
  <c r="E437" i="90"/>
  <c r="E452" i="90"/>
  <c r="E439" i="90"/>
  <c r="E441" i="90"/>
  <c r="E445" i="90"/>
  <c r="E459" i="90"/>
  <c r="E447" i="90"/>
  <c r="E449" i="90"/>
  <c r="E453" i="90"/>
  <c r="E429" i="90"/>
  <c r="E455" i="90"/>
  <c r="E457" i="90"/>
  <c r="E430" i="90"/>
  <c r="E436" i="90"/>
  <c r="E432" i="90"/>
  <c r="E434" i="90"/>
  <c r="E438" i="90"/>
  <c r="E435" i="90"/>
  <c r="E458" i="90"/>
  <c r="E440" i="90"/>
  <c r="E442" i="90"/>
  <c r="E446" i="90"/>
  <c r="E443" i="90"/>
  <c r="E451" i="90"/>
  <c r="E448" i="90"/>
  <c r="E450" i="90"/>
  <c r="E454" i="90"/>
  <c r="E444" i="90"/>
  <c r="E456" i="90"/>
  <c r="F485" i="90"/>
  <c r="F462" i="90"/>
  <c r="F487" i="90"/>
  <c r="F484" i="90"/>
  <c r="F479" i="90"/>
  <c r="F477" i="90"/>
  <c r="F482" i="90"/>
  <c r="F480" i="90"/>
  <c r="F497" i="90"/>
  <c r="F469" i="90"/>
  <c r="F465" i="90"/>
  <c r="F461" i="90"/>
  <c r="F478" i="90"/>
  <c r="F476" i="90"/>
  <c r="F471" i="90"/>
  <c r="F481" i="90"/>
  <c r="F488" i="90"/>
  <c r="F486" i="90"/>
  <c r="F460" i="90"/>
  <c r="F474" i="90"/>
  <c r="F472" i="90"/>
  <c r="F467" i="90"/>
  <c r="F483" i="90"/>
  <c r="F489" i="90"/>
  <c r="F470" i="90"/>
  <c r="F468" i="90"/>
  <c r="F463" i="90"/>
  <c r="D41" i="90"/>
  <c r="G41" i="90" s="1"/>
  <c r="F42" i="90" s="1"/>
  <c r="E42" i="90" s="1"/>
  <c r="F492" i="90" s="1"/>
  <c r="G16" i="90"/>
  <c r="F17" i="90" s="1"/>
  <c r="D697" i="88"/>
  <c r="D695" i="88"/>
  <c r="D696" i="88"/>
  <c r="D698" i="88"/>
  <c r="D693" i="88"/>
  <c r="D691" i="88"/>
  <c r="D689" i="88"/>
  <c r="D687" i="88"/>
  <c r="D685" i="88"/>
  <c r="D683" i="88"/>
  <c r="D681" i="88"/>
  <c r="D679" i="88"/>
  <c r="D677" i="88"/>
  <c r="D675" i="88"/>
  <c r="D673" i="88"/>
  <c r="D671" i="88"/>
  <c r="D669" i="88"/>
  <c r="D690" i="88"/>
  <c r="D682" i="88"/>
  <c r="D674" i="88"/>
  <c r="D692" i="88"/>
  <c r="D684" i="88"/>
  <c r="D676" i="88"/>
  <c r="D694" i="88"/>
  <c r="D686" i="88"/>
  <c r="D678" i="88"/>
  <c r="D670" i="88"/>
  <c r="D680" i="88"/>
  <c r="D672" i="88"/>
  <c r="D688" i="88"/>
  <c r="E567" i="86"/>
  <c r="G40" i="86"/>
  <c r="G20" i="86"/>
  <c r="E563" i="86"/>
  <c r="E577" i="86"/>
  <c r="E560" i="86"/>
  <c r="E576" i="86"/>
  <c r="E557" i="86"/>
  <c r="E566" i="86"/>
  <c r="E575" i="86"/>
  <c r="E573" i="86"/>
  <c r="E558" i="86"/>
  <c r="E547" i="86"/>
  <c r="E565" i="86"/>
  <c r="E569" i="86"/>
  <c r="E564" i="86"/>
  <c r="E571" i="86"/>
  <c r="E555" i="86"/>
  <c r="E568" i="86"/>
  <c r="E551" i="86"/>
  <c r="E548" i="86"/>
  <c r="E554" i="86"/>
  <c r="E572" i="86"/>
  <c r="E570" i="86"/>
  <c r="E550" i="86"/>
  <c r="E556" i="86"/>
  <c r="E549" i="86"/>
  <c r="E553" i="86"/>
  <c r="E574" i="86"/>
  <c r="E562" i="86"/>
  <c r="E561" i="86"/>
  <c r="E552" i="86"/>
  <c r="G135" i="84"/>
  <c r="D16" i="82"/>
  <c r="G16" i="82" s="1"/>
  <c r="F17" i="82" s="1"/>
  <c r="H17" i="82" s="1"/>
  <c r="E94" i="100"/>
  <c r="D94" i="100" s="1"/>
  <c r="G94" i="100" s="1"/>
  <c r="F95" i="100" s="1"/>
  <c r="E38" i="100"/>
  <c r="D38" i="100" s="1"/>
  <c r="G38" i="100" s="1"/>
  <c r="F39" i="100" s="1"/>
  <c r="G189" i="98"/>
  <c r="D156" i="98"/>
  <c r="E156" i="98" s="1"/>
  <c r="E95" i="98"/>
  <c r="D95" i="98" s="1"/>
  <c r="G95" i="98" s="1"/>
  <c r="F96" i="98" s="1"/>
  <c r="E39" i="98"/>
  <c r="D39" i="98" s="1"/>
  <c r="G39" i="98" s="1"/>
  <c r="F40" i="98" s="1"/>
  <c r="D60" i="96"/>
  <c r="G60" i="96" s="1"/>
  <c r="F61" i="96" s="1"/>
  <c r="D35" i="96"/>
  <c r="G35" i="96" s="1"/>
  <c r="F36" i="96" s="1"/>
  <c r="E36" i="96" s="1"/>
  <c r="E61" i="94"/>
  <c r="F1092" i="94" s="1"/>
  <c r="G1092" i="94" s="1"/>
  <c r="E37" i="94"/>
  <c r="D37" i="94" s="1"/>
  <c r="G37" i="94" s="1"/>
  <c r="F38" i="94" s="1"/>
  <c r="E62" i="92"/>
  <c r="D62" i="92" s="1"/>
  <c r="G62" i="92" s="1"/>
  <c r="F63" i="92" s="1"/>
  <c r="G63" i="92" s="1"/>
  <c r="E38" i="92"/>
  <c r="D38" i="92" s="1"/>
  <c r="G38" i="92" s="1"/>
  <c r="F39" i="92" s="1"/>
  <c r="G39" i="92" s="1"/>
  <c r="E38" i="88"/>
  <c r="D38" i="88" s="1"/>
  <c r="G38" i="88" s="1"/>
  <c r="F39" i="88" s="1"/>
  <c r="G39" i="88" s="1"/>
  <c r="E58" i="88"/>
  <c r="D58" i="88" s="1"/>
  <c r="G58" i="88" s="1"/>
  <c r="F59" i="88" s="1"/>
  <c r="G59" i="88" s="1"/>
  <c r="E38" i="84"/>
  <c r="D38" i="84" s="1"/>
  <c r="G38" i="84" s="1"/>
  <c r="F39" i="84" s="1"/>
  <c r="G55" i="84"/>
  <c r="F56" i="84" s="1"/>
  <c r="I16" i="82"/>
  <c r="D48" i="82"/>
  <c r="G48" i="82" s="1"/>
  <c r="F49" i="82" s="1"/>
  <c r="E49" i="82" s="1"/>
  <c r="E17" i="80"/>
  <c r="H17" i="80"/>
  <c r="D105" i="78"/>
  <c r="E105" i="78" s="1"/>
  <c r="G94" i="78"/>
  <c r="D22" i="78"/>
  <c r="G22" i="78" s="1"/>
  <c r="F23" i="78" s="1"/>
  <c r="D41" i="78"/>
  <c r="G41" i="78" s="1"/>
  <c r="F42" i="78" s="1"/>
  <c r="I22" i="78"/>
  <c r="E84" i="106" l="1"/>
  <c r="B85" i="106"/>
  <c r="A86" i="106"/>
  <c r="D84" i="106"/>
  <c r="G84" i="106" s="1"/>
  <c r="F85" i="106" s="1"/>
  <c r="E85" i="106" s="1"/>
  <c r="I22" i="104"/>
  <c r="H23" i="104"/>
  <c r="E23" i="104"/>
  <c r="D23" i="104" s="1"/>
  <c r="G23" i="104" s="1"/>
  <c r="F24" i="104" s="1"/>
  <c r="G44" i="104"/>
  <c r="F45" i="104" s="1"/>
  <c r="E79" i="104"/>
  <c r="D80" i="104" s="1"/>
  <c r="G18" i="102"/>
  <c r="F19" i="102" s="1"/>
  <c r="E80" i="102"/>
  <c r="D81" i="102" s="1"/>
  <c r="E627" i="94"/>
  <c r="E635" i="94"/>
  <c r="E643" i="94"/>
  <c r="E651" i="94"/>
  <c r="E630" i="94"/>
  <c r="E638" i="94"/>
  <c r="E646" i="94"/>
  <c r="E633" i="94"/>
  <c r="E644" i="94"/>
  <c r="E626" i="94"/>
  <c r="E637" i="94"/>
  <c r="E648" i="94"/>
  <c r="E629" i="94"/>
  <c r="E642" i="94"/>
  <c r="E631" i="94"/>
  <c r="E645" i="94"/>
  <c r="E632" i="94"/>
  <c r="E647" i="94"/>
  <c r="E634" i="94"/>
  <c r="E649" i="94"/>
  <c r="E636" i="94"/>
  <c r="E639" i="94"/>
  <c r="E640" i="94"/>
  <c r="E641" i="94"/>
  <c r="E650" i="94"/>
  <c r="E624" i="94"/>
  <c r="E623" i="94"/>
  <c r="E625" i="94"/>
  <c r="E628" i="94"/>
  <c r="F1104" i="94"/>
  <c r="G1104" i="94" s="1"/>
  <c r="F1099" i="94"/>
  <c r="G1099" i="94" s="1"/>
  <c r="F1078" i="94"/>
  <c r="G1078" i="94" s="1"/>
  <c r="F1096" i="94"/>
  <c r="G1096" i="94" s="1"/>
  <c r="F1080" i="94"/>
  <c r="G1080" i="94" s="1"/>
  <c r="F1107" i="94"/>
  <c r="G1107" i="94" s="1"/>
  <c r="F1086" i="94"/>
  <c r="G1086" i="94" s="1"/>
  <c r="F1087" i="94"/>
  <c r="G1087" i="94" s="1"/>
  <c r="F1089" i="94"/>
  <c r="G1089" i="94" s="1"/>
  <c r="F1083" i="94"/>
  <c r="G1083" i="94" s="1"/>
  <c r="F1102" i="94"/>
  <c r="G1102" i="94" s="1"/>
  <c r="D61" i="94"/>
  <c r="G61" i="94" s="1"/>
  <c r="F62" i="94" s="1"/>
  <c r="F1135" i="94"/>
  <c r="G1135" i="94" s="1"/>
  <c r="F1115" i="94"/>
  <c r="G1115" i="94" s="1"/>
  <c r="F1134" i="94"/>
  <c r="G1134" i="94" s="1"/>
  <c r="F1125" i="94"/>
  <c r="G1125" i="94" s="1"/>
  <c r="F1131" i="94"/>
  <c r="G1131" i="94" s="1"/>
  <c r="F1122" i="94"/>
  <c r="G1122" i="94" s="1"/>
  <c r="F1120" i="94"/>
  <c r="G1120" i="94" s="1"/>
  <c r="F1081" i="94"/>
  <c r="G1081" i="94" s="1"/>
  <c r="F1100" i="94"/>
  <c r="G1100" i="94" s="1"/>
  <c r="F1079" i="94"/>
  <c r="G1079" i="94" s="1"/>
  <c r="F1098" i="94"/>
  <c r="G1098" i="94" s="1"/>
  <c r="F1097" i="94"/>
  <c r="G1097" i="94" s="1"/>
  <c r="F1084" i="94"/>
  <c r="G1084" i="94" s="1"/>
  <c r="F1094" i="94"/>
  <c r="G1094" i="94" s="1"/>
  <c r="F1105" i="94"/>
  <c r="G1105" i="94" s="1"/>
  <c r="F1106" i="94"/>
  <c r="G1106" i="94" s="1"/>
  <c r="F1093" i="94"/>
  <c r="G1093" i="94" s="1"/>
  <c r="F1103" i="94"/>
  <c r="G1103" i="94" s="1"/>
  <c r="D701" i="92"/>
  <c r="D699" i="92"/>
  <c r="D697" i="92"/>
  <c r="D695" i="92"/>
  <c r="D693" i="92"/>
  <c r="D691" i="92"/>
  <c r="D689" i="92"/>
  <c r="D687" i="92"/>
  <c r="D685" i="92"/>
  <c r="D683" i="92"/>
  <c r="D681" i="92"/>
  <c r="D679" i="92"/>
  <c r="D677" i="92"/>
  <c r="D675" i="92"/>
  <c r="D673" i="92"/>
  <c r="D698" i="92"/>
  <c r="D690" i="92"/>
  <c r="D682" i="92"/>
  <c r="D674" i="92"/>
  <c r="D700" i="92"/>
  <c r="D692" i="92"/>
  <c r="D684" i="92"/>
  <c r="D676" i="92"/>
  <c r="D702" i="92"/>
  <c r="D694" i="92"/>
  <c r="D686" i="92"/>
  <c r="D678" i="92"/>
  <c r="D696" i="92"/>
  <c r="D688" i="92"/>
  <c r="D680" i="92"/>
  <c r="F514" i="90"/>
  <c r="F493" i="90"/>
  <c r="F507" i="90"/>
  <c r="F508" i="90"/>
  <c r="F503" i="90"/>
  <c r="F504" i="90"/>
  <c r="F499" i="90"/>
  <c r="F500" i="90"/>
  <c r="F495" i="90"/>
  <c r="F496" i="90"/>
  <c r="F502" i="90"/>
  <c r="F506" i="90"/>
  <c r="F505" i="90"/>
  <c r="F518" i="90"/>
  <c r="F501" i="90"/>
  <c r="F498" i="90"/>
  <c r="F491" i="90"/>
  <c r="F490" i="90"/>
  <c r="F519" i="90"/>
  <c r="F517" i="90"/>
  <c r="F520" i="90"/>
  <c r="F510" i="90"/>
  <c r="F515" i="90"/>
  <c r="F513" i="90"/>
  <c r="F516" i="90"/>
  <c r="F494" i="90"/>
  <c r="F511" i="90"/>
  <c r="F509" i="90"/>
  <c r="F512" i="90"/>
  <c r="H17" i="90"/>
  <c r="E17" i="90"/>
  <c r="D467" i="90"/>
  <c r="D484" i="90"/>
  <c r="D468" i="90"/>
  <c r="D485" i="90"/>
  <c r="D487" i="90"/>
  <c r="D482" i="90"/>
  <c r="D477" i="90"/>
  <c r="D479" i="90"/>
  <c r="D466" i="90"/>
  <c r="D480" i="90"/>
  <c r="D464" i="90"/>
  <c r="D469" i="90"/>
  <c r="D471" i="90"/>
  <c r="D486" i="90"/>
  <c r="D478" i="90"/>
  <c r="D462" i="90"/>
  <c r="D461" i="90"/>
  <c r="D463" i="90"/>
  <c r="D488" i="90"/>
  <c r="D472" i="90"/>
  <c r="D473" i="90"/>
  <c r="D465" i="90"/>
  <c r="D476" i="90"/>
  <c r="D460" i="90"/>
  <c r="D489" i="90"/>
  <c r="D475" i="90"/>
  <c r="D474" i="90"/>
  <c r="D483" i="90"/>
  <c r="D481" i="90"/>
  <c r="D470" i="90"/>
  <c r="D42" i="90"/>
  <c r="G42" i="90" s="1"/>
  <c r="F43" i="90" s="1"/>
  <c r="E43" i="90" s="1"/>
  <c r="F549" i="90" s="1"/>
  <c r="E694" i="88"/>
  <c r="E692" i="88"/>
  <c r="E690" i="88"/>
  <c r="E688" i="88"/>
  <c r="E686" i="88"/>
  <c r="E684" i="88"/>
  <c r="E682" i="88"/>
  <c r="E680" i="88"/>
  <c r="E678" i="88"/>
  <c r="E676" i="88"/>
  <c r="E674" i="88"/>
  <c r="E672" i="88"/>
  <c r="E670" i="88"/>
  <c r="E698" i="88"/>
  <c r="E695" i="88"/>
  <c r="E693" i="88"/>
  <c r="E685" i="88"/>
  <c r="E677" i="88"/>
  <c r="E669" i="88"/>
  <c r="E696" i="88"/>
  <c r="E691" i="88"/>
  <c r="E683" i="88"/>
  <c r="E687" i="88"/>
  <c r="E675" i="88"/>
  <c r="E679" i="88"/>
  <c r="E671" i="88"/>
  <c r="E697" i="88"/>
  <c r="E681" i="88"/>
  <c r="E689" i="88"/>
  <c r="E673" i="88"/>
  <c r="D579" i="86"/>
  <c r="D582" i="86"/>
  <c r="D581" i="86"/>
  <c r="D589" i="86"/>
  <c r="D585" i="86"/>
  <c r="D587" i="86"/>
  <c r="D590" i="86"/>
  <c r="D593" i="86"/>
  <c r="D597" i="86"/>
  <c r="D594" i="86"/>
  <c r="D586" i="86"/>
  <c r="D595" i="86"/>
  <c r="D598" i="86"/>
  <c r="D607" i="86"/>
  <c r="D600" i="86"/>
  <c r="D608" i="86"/>
  <c r="D603" i="86"/>
  <c r="D606" i="86"/>
  <c r="D583" i="86"/>
  <c r="D601" i="86"/>
  <c r="D584" i="86"/>
  <c r="D580" i="86"/>
  <c r="D591" i="86"/>
  <c r="D578" i="86"/>
  <c r="D588" i="86"/>
  <c r="D602" i="86"/>
  <c r="D596" i="86"/>
  <c r="D592" i="86"/>
  <c r="D604" i="86"/>
  <c r="D605" i="86"/>
  <c r="D599" i="86"/>
  <c r="F21" i="86"/>
  <c r="F41" i="86"/>
  <c r="E41" i="86" s="1"/>
  <c r="G136" i="84"/>
  <c r="E17" i="82"/>
  <c r="G81" i="82" s="1"/>
  <c r="D17" i="82"/>
  <c r="G17" i="82" s="1"/>
  <c r="F18" i="82" s="1"/>
  <c r="E18" i="82" s="1"/>
  <c r="E39" i="100"/>
  <c r="D39" i="100" s="1"/>
  <c r="G39" i="100" s="1"/>
  <c r="F40" i="100" s="1"/>
  <c r="E95" i="100"/>
  <c r="D95" i="100" s="1"/>
  <c r="G95" i="100" s="1"/>
  <c r="F96" i="100" s="1"/>
  <c r="E40" i="98"/>
  <c r="D40" i="98" s="1"/>
  <c r="G40" i="98" s="1"/>
  <c r="F41" i="98" s="1"/>
  <c r="E96" i="98"/>
  <c r="D96" i="98" s="1"/>
  <c r="G96" i="98" s="1"/>
  <c r="F97" i="98" s="1"/>
  <c r="D36" i="96"/>
  <c r="G36" i="96" s="1"/>
  <c r="F37" i="96" s="1"/>
  <c r="E37" i="96" s="1"/>
  <c r="E61" i="96"/>
  <c r="E38" i="94"/>
  <c r="D38" i="94" s="1"/>
  <c r="G38" i="94" s="1"/>
  <c r="F39" i="94" s="1"/>
  <c r="G39" i="94" s="1"/>
  <c r="E62" i="94"/>
  <c r="F1129" i="94" s="1"/>
  <c r="G1129" i="94" s="1"/>
  <c r="E39" i="84"/>
  <c r="D39" i="84" s="1"/>
  <c r="G39" i="84" s="1"/>
  <c r="F40" i="84" s="1"/>
  <c r="G40" i="84" s="1"/>
  <c r="E56" i="84"/>
  <c r="D56" i="84" s="1"/>
  <c r="G56" i="84" s="1"/>
  <c r="F57" i="84" s="1"/>
  <c r="D49" i="82"/>
  <c r="G49" i="82" s="1"/>
  <c r="F50" i="82" s="1"/>
  <c r="E50" i="82" s="1"/>
  <c r="H18" i="82"/>
  <c r="I17" i="82"/>
  <c r="I17" i="80"/>
  <c r="D17" i="80"/>
  <c r="D106" i="78"/>
  <c r="E106" i="78" s="1"/>
  <c r="E42" i="78"/>
  <c r="D42" i="78" s="1"/>
  <c r="G42" i="78" s="1"/>
  <c r="F43" i="78" s="1"/>
  <c r="E43" i="78" s="1"/>
  <c r="D43" i="78" s="1"/>
  <c r="G43" i="78" s="1"/>
  <c r="F44" i="78" s="1"/>
  <c r="E44" i="78" s="1"/>
  <c r="D44" i="78" s="1"/>
  <c r="G44" i="78" s="1"/>
  <c r="F45" i="78" s="1"/>
  <c r="E45" i="78" s="1"/>
  <c r="D45" i="78" s="1"/>
  <c r="G45" i="78" s="1"/>
  <c r="F46" i="78" s="1"/>
  <c r="E46" i="78" s="1"/>
  <c r="D46" i="78" s="1"/>
  <c r="G46" i="78" s="1"/>
  <c r="F47" i="78" s="1"/>
  <c r="E47" i="78" s="1"/>
  <c r="D47" i="78" s="1"/>
  <c r="G47" i="78" s="1"/>
  <c r="F48" i="78" s="1"/>
  <c r="E48" i="78" s="1"/>
  <c r="D48" i="78" s="1"/>
  <c r="G48" i="78" s="1"/>
  <c r="F49" i="78" s="1"/>
  <c r="E49" i="78" s="1"/>
  <c r="D49" i="78" s="1"/>
  <c r="G49" i="78" s="1"/>
  <c r="F50" i="78" s="1"/>
  <c r="E50" i="78" s="1"/>
  <c r="D50" i="78" s="1"/>
  <c r="G50" i="78" s="1"/>
  <c r="F51" i="78" s="1"/>
  <c r="E51" i="78" s="1"/>
  <c r="D51" i="78" s="1"/>
  <c r="G51" i="78" s="1"/>
  <c r="F52" i="78" s="1"/>
  <c r="E52" i="78" s="1"/>
  <c r="D52" i="78" s="1"/>
  <c r="G52" i="78" s="1"/>
  <c r="F53" i="78" s="1"/>
  <c r="E53" i="78" s="1"/>
  <c r="D53" i="78" s="1"/>
  <c r="G53" i="78" s="1"/>
  <c r="F54" i="78" s="1"/>
  <c r="E54" i="78" s="1"/>
  <c r="D54" i="78" s="1"/>
  <c r="G54" i="78" s="1"/>
  <c r="F55" i="78" s="1"/>
  <c r="E55" i="78" s="1"/>
  <c r="D55" i="78" s="1"/>
  <c r="G55" i="78" s="1"/>
  <c r="F56" i="78" s="1"/>
  <c r="E56" i="78" s="1"/>
  <c r="D56" i="78" s="1"/>
  <c r="G56" i="78" s="1"/>
  <c r="F57" i="78" s="1"/>
  <c r="E57" i="78" s="1"/>
  <c r="D57" i="78" s="1"/>
  <c r="G57" i="78" s="1"/>
  <c r="F58" i="78" s="1"/>
  <c r="E58" i="78" s="1"/>
  <c r="D58" i="78" s="1"/>
  <c r="G58" i="78" s="1"/>
  <c r="F59" i="78" s="1"/>
  <c r="E59" i="78" s="1"/>
  <c r="D59" i="78" s="1"/>
  <c r="G59" i="78" s="1"/>
  <c r="F60" i="78" s="1"/>
  <c r="E60" i="78" s="1"/>
  <c r="D60" i="78" s="1"/>
  <c r="G60" i="78" s="1"/>
  <c r="F61" i="78" s="1"/>
  <c r="E61" i="78" s="1"/>
  <c r="D61" i="78" s="1"/>
  <c r="G61" i="78" s="1"/>
  <c r="F62" i="78" s="1"/>
  <c r="E62" i="78" s="1"/>
  <c r="D62" i="78" s="1"/>
  <c r="G62" i="78" s="1"/>
  <c r="F63" i="78" s="1"/>
  <c r="E63" i="78" s="1"/>
  <c r="D63" i="78" s="1"/>
  <c r="G63" i="78" s="1"/>
  <c r="F64" i="78" s="1"/>
  <c r="E64" i="78" s="1"/>
  <c r="D64" i="78" s="1"/>
  <c r="G64" i="78" s="1"/>
  <c r="F65" i="78" s="1"/>
  <c r="D65" i="78" s="1"/>
  <c r="G65" i="78" s="1"/>
  <c r="H23" i="78"/>
  <c r="E23" i="78"/>
  <c r="D85" i="106" l="1"/>
  <c r="G85" i="106" s="1"/>
  <c r="F86" i="106" s="1"/>
  <c r="B86" i="106"/>
  <c r="A87" i="106"/>
  <c r="H24" i="104"/>
  <c r="E24" i="104"/>
  <c r="D24" i="104" s="1"/>
  <c r="G24" i="104" s="1"/>
  <c r="F25" i="104" s="1"/>
  <c r="E19" i="102"/>
  <c r="H19" i="102"/>
  <c r="E45" i="104"/>
  <c r="I23" i="104"/>
  <c r="C61" i="96"/>
  <c r="D61" i="96" s="1"/>
  <c r="G61" i="96" s="1"/>
  <c r="F1096" i="96"/>
  <c r="G1096" i="96" s="1"/>
  <c r="F1095" i="96"/>
  <c r="G1095" i="96" s="1"/>
  <c r="F1071" i="96"/>
  <c r="G1071" i="96" s="1"/>
  <c r="F1078" i="96"/>
  <c r="G1078" i="96" s="1"/>
  <c r="F1086" i="96"/>
  <c r="G1086" i="96" s="1"/>
  <c r="F1085" i="96"/>
  <c r="G1085" i="96" s="1"/>
  <c r="F1084" i="96"/>
  <c r="G1084" i="96" s="1"/>
  <c r="F1069" i="96"/>
  <c r="G1069" i="96" s="1"/>
  <c r="F1091" i="96"/>
  <c r="G1091" i="96" s="1"/>
  <c r="F1082" i="96"/>
  <c r="G1082" i="96" s="1"/>
  <c r="F1081" i="96"/>
  <c r="G1081" i="96" s="1"/>
  <c r="F1075" i="96"/>
  <c r="G1075" i="96" s="1"/>
  <c r="F1093" i="96"/>
  <c r="G1093" i="96" s="1"/>
  <c r="F1070" i="96"/>
  <c r="G1070" i="96" s="1"/>
  <c r="F1090" i="96"/>
  <c r="G1090" i="96" s="1"/>
  <c r="F1077" i="96"/>
  <c r="G1077" i="96" s="1"/>
  <c r="F1076" i="96"/>
  <c r="G1076" i="96" s="1"/>
  <c r="F1088" i="96"/>
  <c r="G1088" i="96" s="1"/>
  <c r="F1073" i="96"/>
  <c r="G1073" i="96" s="1"/>
  <c r="F1067" i="96"/>
  <c r="G1067" i="96" s="1"/>
  <c r="F1066" i="96"/>
  <c r="G1066" i="96" s="1"/>
  <c r="F1087" i="96"/>
  <c r="G1087" i="96" s="1"/>
  <c r="F1074" i="96"/>
  <c r="G1074" i="96" s="1"/>
  <c r="F1068" i="96"/>
  <c r="G1068" i="96" s="1"/>
  <c r="F1094" i="96"/>
  <c r="G1094" i="96" s="1"/>
  <c r="F1092" i="96"/>
  <c r="G1092" i="96" s="1"/>
  <c r="F1079" i="96"/>
  <c r="G1079" i="96" s="1"/>
  <c r="F1072" i="96"/>
  <c r="G1072" i="96" s="1"/>
  <c r="F1080" i="96"/>
  <c r="G1080" i="96" s="1"/>
  <c r="F1083" i="96"/>
  <c r="G1083" i="96" s="1"/>
  <c r="F1089" i="96"/>
  <c r="G1089" i="96" s="1"/>
  <c r="F1128" i="94"/>
  <c r="G1128" i="94" s="1"/>
  <c r="F1114" i="94"/>
  <c r="G1114" i="94" s="1"/>
  <c r="F1119" i="94"/>
  <c r="G1119" i="94" s="1"/>
  <c r="F1110" i="94"/>
  <c r="G1110" i="94" s="1"/>
  <c r="D667" i="94"/>
  <c r="D670" i="94"/>
  <c r="D682" i="94"/>
  <c r="D673" i="94"/>
  <c r="D660" i="94"/>
  <c r="D676" i="94"/>
  <c r="D680" i="94"/>
  <c r="D675" i="94"/>
  <c r="D657" i="94"/>
  <c r="D669" i="94"/>
  <c r="D678" i="94"/>
  <c r="D674" i="94"/>
  <c r="D671" i="94"/>
  <c r="D653" i="94"/>
  <c r="D668" i="94"/>
  <c r="D666" i="94"/>
  <c r="D677" i="94"/>
  <c r="D662" i="94"/>
  <c r="D658" i="94"/>
  <c r="D655" i="94"/>
  <c r="D679" i="94"/>
  <c r="D661" i="94"/>
  <c r="D652" i="94"/>
  <c r="D681" i="94"/>
  <c r="D663" i="94"/>
  <c r="D656" i="94"/>
  <c r="D672" i="94"/>
  <c r="D659" i="94"/>
  <c r="D665" i="94"/>
  <c r="D664" i="94"/>
  <c r="D654" i="94"/>
  <c r="F1112" i="94"/>
  <c r="G1112" i="94" s="1"/>
  <c r="F1132" i="94"/>
  <c r="G1132" i="94" s="1"/>
  <c r="F1126" i="94"/>
  <c r="G1126" i="94" s="1"/>
  <c r="F1117" i="94"/>
  <c r="G1117" i="94" s="1"/>
  <c r="F1121" i="94"/>
  <c r="G1121" i="94" s="1"/>
  <c r="F1116" i="94"/>
  <c r="G1116" i="94" s="1"/>
  <c r="F1111" i="94"/>
  <c r="G1111" i="94" s="1"/>
  <c r="F1123" i="94"/>
  <c r="G1123" i="94" s="1"/>
  <c r="F1130" i="94"/>
  <c r="G1130" i="94" s="1"/>
  <c r="F1124" i="94"/>
  <c r="G1124" i="94" s="1"/>
  <c r="F1127" i="94"/>
  <c r="G1127" i="94" s="1"/>
  <c r="D62" i="94"/>
  <c r="G62" i="94" s="1"/>
  <c r="F63" i="94" s="1"/>
  <c r="E63" i="94" s="1"/>
  <c r="F1138" i="94"/>
  <c r="G1138" i="94" s="1"/>
  <c r="F1133" i="94"/>
  <c r="G1133" i="94" s="1"/>
  <c r="F1137" i="94"/>
  <c r="G1137" i="94" s="1"/>
  <c r="F1136" i="94"/>
  <c r="G1136" i="94" s="1"/>
  <c r="F1113" i="94"/>
  <c r="G1113" i="94" s="1"/>
  <c r="F1118" i="94"/>
  <c r="G1118" i="94" s="1"/>
  <c r="F1109" i="94"/>
  <c r="G1109" i="94" s="1"/>
  <c r="E702" i="92"/>
  <c r="E700" i="92"/>
  <c r="E698" i="92"/>
  <c r="E696" i="92"/>
  <c r="E694" i="92"/>
  <c r="E692" i="92"/>
  <c r="E690" i="92"/>
  <c r="E688" i="92"/>
  <c r="E686" i="92"/>
  <c r="E684" i="92"/>
  <c r="E682" i="92"/>
  <c r="E680" i="92"/>
  <c r="E678" i="92"/>
  <c r="E676" i="92"/>
  <c r="E674" i="92"/>
  <c r="E695" i="92"/>
  <c r="E687" i="92"/>
  <c r="E679" i="92"/>
  <c r="E697" i="92"/>
  <c r="E689" i="92"/>
  <c r="E681" i="92"/>
  <c r="E673" i="92"/>
  <c r="E699" i="92"/>
  <c r="E691" i="92"/>
  <c r="E683" i="92"/>
  <c r="E675" i="92"/>
  <c r="E701" i="92"/>
  <c r="E685" i="92"/>
  <c r="E693" i="92"/>
  <c r="E677" i="92"/>
  <c r="F535" i="90"/>
  <c r="F536" i="90"/>
  <c r="F538" i="90"/>
  <c r="F537" i="90"/>
  <c r="F547" i="90"/>
  <c r="F532" i="90"/>
  <c r="F534" i="90"/>
  <c r="F533" i="90"/>
  <c r="F543" i="90"/>
  <c r="F524" i="90"/>
  <c r="F526" i="90"/>
  <c r="F525" i="90"/>
  <c r="E464" i="90"/>
  <c r="E468" i="90"/>
  <c r="E472" i="90"/>
  <c r="E476" i="90"/>
  <c r="E480" i="90"/>
  <c r="E484" i="90"/>
  <c r="E488" i="90"/>
  <c r="E461" i="90"/>
  <c r="E465" i="90"/>
  <c r="E469" i="90"/>
  <c r="E473" i="90"/>
  <c r="E477" i="90"/>
  <c r="E481" i="90"/>
  <c r="E485" i="90"/>
  <c r="E489" i="90"/>
  <c r="E460" i="90"/>
  <c r="E463" i="90"/>
  <c r="E467" i="90"/>
  <c r="E471" i="90"/>
  <c r="E475" i="90"/>
  <c r="E479" i="90"/>
  <c r="E483" i="90"/>
  <c r="E487" i="90"/>
  <c r="E470" i="90"/>
  <c r="E486" i="90"/>
  <c r="E478" i="90"/>
  <c r="E474" i="90"/>
  <c r="E462" i="90"/>
  <c r="E466" i="90"/>
  <c r="E482" i="90"/>
  <c r="F530" i="90"/>
  <c r="F527" i="90"/>
  <c r="F522" i="90"/>
  <c r="F531" i="90"/>
  <c r="F528" i="90"/>
  <c r="F529" i="90"/>
  <c r="F548" i="90"/>
  <c r="F550" i="90"/>
  <c r="F569" i="90"/>
  <c r="F539" i="90"/>
  <c r="F544" i="90"/>
  <c r="F546" i="90"/>
  <c r="F545" i="90"/>
  <c r="F523" i="90"/>
  <c r="F540" i="90"/>
  <c r="F542" i="90"/>
  <c r="F541" i="90"/>
  <c r="I17" i="90"/>
  <c r="D17" i="90"/>
  <c r="G489" i="90"/>
  <c r="G488" i="90"/>
  <c r="G471" i="90"/>
  <c r="G486" i="90"/>
  <c r="G485" i="90"/>
  <c r="G484" i="90"/>
  <c r="G479" i="90"/>
  <c r="G470" i="90"/>
  <c r="G482" i="90"/>
  <c r="G481" i="90"/>
  <c r="G480" i="90"/>
  <c r="G467" i="90"/>
  <c r="G473" i="90"/>
  <c r="G472" i="90"/>
  <c r="G475" i="90"/>
  <c r="G478" i="90"/>
  <c r="G477" i="90"/>
  <c r="G476" i="90"/>
  <c r="G487" i="90"/>
  <c r="G474" i="90"/>
  <c r="G483" i="90"/>
  <c r="G469" i="90"/>
  <c r="G466" i="90"/>
  <c r="G465" i="90"/>
  <c r="G464" i="90"/>
  <c r="G463" i="90"/>
  <c r="G468" i="90"/>
  <c r="G462" i="90"/>
  <c r="G461" i="90"/>
  <c r="G460" i="90"/>
  <c r="D43" i="90"/>
  <c r="G43" i="90" s="1"/>
  <c r="F44" i="90" s="1"/>
  <c r="E44" i="90" s="1"/>
  <c r="F570" i="90" s="1"/>
  <c r="D729" i="88"/>
  <c r="D727" i="88"/>
  <c r="D725" i="88"/>
  <c r="D723" i="88"/>
  <c r="D721" i="88"/>
  <c r="D719" i="88"/>
  <c r="D717" i="88"/>
  <c r="D715" i="88"/>
  <c r="D713" i="88"/>
  <c r="D711" i="88"/>
  <c r="D709" i="88"/>
  <c r="D707" i="88"/>
  <c r="D705" i="88"/>
  <c r="D703" i="88"/>
  <c r="D701" i="88"/>
  <c r="D699" i="88"/>
  <c r="D724" i="88"/>
  <c r="D716" i="88"/>
  <c r="D708" i="88"/>
  <c r="D726" i="88"/>
  <c r="D718" i="88"/>
  <c r="D710" i="88"/>
  <c r="D702" i="88"/>
  <c r="D712" i="88"/>
  <c r="D700" i="88"/>
  <c r="D722" i="88"/>
  <c r="D704" i="88"/>
  <c r="D714" i="88"/>
  <c r="D728" i="88"/>
  <c r="D706" i="88"/>
  <c r="D720" i="88"/>
  <c r="H21" i="86"/>
  <c r="E21" i="86"/>
  <c r="D21" i="86" s="1"/>
  <c r="G21" i="86" s="1"/>
  <c r="F22" i="86" s="1"/>
  <c r="F590" i="86"/>
  <c r="G590" i="86" s="1"/>
  <c r="F593" i="86"/>
  <c r="G593" i="86" s="1"/>
  <c r="F594" i="86"/>
  <c r="G594" i="86" s="1"/>
  <c r="F591" i="86"/>
  <c r="G591" i="86" s="1"/>
  <c r="F587" i="86"/>
  <c r="G587" i="86" s="1"/>
  <c r="F580" i="86"/>
  <c r="G580" i="86" s="1"/>
  <c r="F596" i="86"/>
  <c r="G596" i="86" s="1"/>
  <c r="F589" i="86"/>
  <c r="G589" i="86" s="1"/>
  <c r="F584" i="86"/>
  <c r="G584" i="86" s="1"/>
  <c r="F600" i="86"/>
  <c r="G600" i="86" s="1"/>
  <c r="F598" i="86"/>
  <c r="G598" i="86" s="1"/>
  <c r="F583" i="86"/>
  <c r="G583" i="86" s="1"/>
  <c r="F608" i="86"/>
  <c r="G608" i="86" s="1"/>
  <c r="F602" i="86"/>
  <c r="G602" i="86" s="1"/>
  <c r="F604" i="86"/>
  <c r="G604" i="86" s="1"/>
  <c r="F605" i="86"/>
  <c r="G605" i="86" s="1"/>
  <c r="D41" i="86"/>
  <c r="G41" i="86" s="1"/>
  <c r="F42" i="86" s="1"/>
  <c r="E42" i="86" s="1"/>
  <c r="F613" i="86" s="1"/>
  <c r="G613" i="86" s="1"/>
  <c r="F606" i="86"/>
  <c r="G606" i="86" s="1"/>
  <c r="F578" i="86"/>
  <c r="G578" i="86" s="1"/>
  <c r="F601" i="86"/>
  <c r="G601" i="86" s="1"/>
  <c r="F629" i="86"/>
  <c r="G629" i="86" s="1"/>
  <c r="F579" i="86"/>
  <c r="G579" i="86" s="1"/>
  <c r="F595" i="86"/>
  <c r="G595" i="86" s="1"/>
  <c r="F588" i="86"/>
  <c r="G588" i="86" s="1"/>
  <c r="F581" i="86"/>
  <c r="G581" i="86" s="1"/>
  <c r="F623" i="86"/>
  <c r="G623" i="86" s="1"/>
  <c r="F597" i="86"/>
  <c r="G597" i="86" s="1"/>
  <c r="F592" i="86"/>
  <c r="G592" i="86" s="1"/>
  <c r="F582" i="86"/>
  <c r="G582" i="86" s="1"/>
  <c r="F607" i="86"/>
  <c r="G607" i="86" s="1"/>
  <c r="F599" i="86"/>
  <c r="G599" i="86" s="1"/>
  <c r="F586" i="86"/>
  <c r="G586" i="86" s="1"/>
  <c r="F603" i="86"/>
  <c r="G603" i="86" s="1"/>
  <c r="F585" i="86"/>
  <c r="G585" i="86" s="1"/>
  <c r="F618" i="86"/>
  <c r="G618" i="86" s="1"/>
  <c r="F636" i="86"/>
  <c r="G636" i="86" s="1"/>
  <c r="G137" i="84"/>
  <c r="D18" i="82"/>
  <c r="G18" i="82" s="1"/>
  <c r="F19" i="82" s="1"/>
  <c r="G82" i="82"/>
  <c r="E40" i="100"/>
  <c r="D40" i="100" s="1"/>
  <c r="G40" i="100" s="1"/>
  <c r="F41" i="100" s="1"/>
  <c r="E96" i="100"/>
  <c r="D96" i="100" s="1"/>
  <c r="G96" i="100" s="1"/>
  <c r="F97" i="100" s="1"/>
  <c r="G190" i="98"/>
  <c r="D157" i="98"/>
  <c r="E157" i="98" s="1"/>
  <c r="G41" i="98"/>
  <c r="F42" i="98" s="1"/>
  <c r="E41" i="98"/>
  <c r="D41" i="98" s="1"/>
  <c r="E97" i="98"/>
  <c r="D97" i="98" s="1"/>
  <c r="G97" i="98" s="1"/>
  <c r="F98" i="98" s="1"/>
  <c r="D37" i="96"/>
  <c r="G37" i="96" s="1"/>
  <c r="F38" i="96" s="1"/>
  <c r="E38" i="96" s="1"/>
  <c r="E57" i="84"/>
  <c r="D57" i="84" s="1"/>
  <c r="G57" i="84" s="1"/>
  <c r="F58" i="84" s="1"/>
  <c r="D50" i="82"/>
  <c r="G50" i="82" s="1"/>
  <c r="F51" i="82" s="1"/>
  <c r="E51" i="82" s="1"/>
  <c r="H19" i="82"/>
  <c r="E19" i="82"/>
  <c r="I18" i="82"/>
  <c r="G17" i="80"/>
  <c r="F18" i="80" s="1"/>
  <c r="D107" i="78"/>
  <c r="E107" i="78" s="1"/>
  <c r="D23" i="78"/>
  <c r="G23" i="78" s="1"/>
  <c r="F24" i="78" s="1"/>
  <c r="G95" i="78"/>
  <c r="I23" i="78"/>
  <c r="E86" i="106" l="1"/>
  <c r="B87" i="106"/>
  <c r="A88" i="106"/>
  <c r="D86" i="106"/>
  <c r="G86" i="106" s="1"/>
  <c r="F87" i="106" s="1"/>
  <c r="E87" i="106" s="1"/>
  <c r="H25" i="104"/>
  <c r="E25" i="104"/>
  <c r="D25" i="104" s="1"/>
  <c r="G25" i="104" s="1"/>
  <c r="F26" i="104" s="1"/>
  <c r="I19" i="102"/>
  <c r="D19" i="102"/>
  <c r="F80" i="102"/>
  <c r="G80" i="102" s="1"/>
  <c r="D45" i="104"/>
  <c r="F79" i="104"/>
  <c r="G79" i="104" s="1"/>
  <c r="I24" i="104"/>
  <c r="D63" i="94"/>
  <c r="G63" i="94" s="1"/>
  <c r="F64" i="94" s="1"/>
  <c r="F1175" i="94"/>
  <c r="G1175" i="94" s="1"/>
  <c r="F1183" i="94"/>
  <c r="G1183" i="94" s="1"/>
  <c r="F1191" i="94"/>
  <c r="G1191" i="94" s="1"/>
  <c r="F1177" i="94"/>
  <c r="G1177" i="94" s="1"/>
  <c r="F1185" i="94"/>
  <c r="G1185" i="94" s="1"/>
  <c r="F1193" i="94"/>
  <c r="G1193" i="94" s="1"/>
  <c r="F1171" i="94"/>
  <c r="G1171" i="94" s="1"/>
  <c r="F1187" i="94"/>
  <c r="G1187" i="94" s="1"/>
  <c r="F1178" i="94"/>
  <c r="G1178" i="94" s="1"/>
  <c r="F1173" i="94"/>
  <c r="G1173" i="94" s="1"/>
  <c r="F1179" i="94"/>
  <c r="G1179" i="94" s="1"/>
  <c r="F1172" i="94"/>
  <c r="G1172" i="94" s="1"/>
  <c r="F1160" i="94"/>
  <c r="G1160" i="94" s="1"/>
  <c r="F1153" i="94"/>
  <c r="G1153" i="94" s="1"/>
  <c r="F1150" i="94"/>
  <c r="G1150" i="94" s="1"/>
  <c r="F1139" i="94"/>
  <c r="G1139" i="94" s="1"/>
  <c r="F1155" i="94"/>
  <c r="G1155" i="94" s="1"/>
  <c r="F1152" i="94"/>
  <c r="G1152" i="94" s="1"/>
  <c r="F1141" i="94"/>
  <c r="G1141" i="94" s="1"/>
  <c r="F1163" i="94"/>
  <c r="G1163" i="94" s="1"/>
  <c r="F1147" i="94"/>
  <c r="G1147" i="94" s="1"/>
  <c r="F1148" i="94"/>
  <c r="G1148" i="94" s="1"/>
  <c r="F1143" i="94"/>
  <c r="G1143" i="94" s="1"/>
  <c r="F1165" i="94"/>
  <c r="G1165" i="94" s="1"/>
  <c r="F1145" i="94"/>
  <c r="G1145" i="94" s="1"/>
  <c r="F1166" i="94"/>
  <c r="G1166" i="94" s="1"/>
  <c r="F1169" i="94"/>
  <c r="G1169" i="94" s="1"/>
  <c r="F1157" i="94"/>
  <c r="G1157" i="94" s="1"/>
  <c r="F1162" i="94"/>
  <c r="G1162" i="94" s="1"/>
  <c r="F1142" i="94"/>
  <c r="G1142" i="94" s="1"/>
  <c r="F1161" i="94"/>
  <c r="G1161" i="94" s="1"/>
  <c r="F1159" i="94"/>
  <c r="G1159" i="94" s="1"/>
  <c r="F1158" i="94"/>
  <c r="G1158" i="94" s="1"/>
  <c r="F1149" i="94"/>
  <c r="G1149" i="94" s="1"/>
  <c r="F1154" i="94"/>
  <c r="G1154" i="94" s="1"/>
  <c r="F1167" i="94"/>
  <c r="G1167" i="94" s="1"/>
  <c r="F1146" i="94"/>
  <c r="G1146" i="94" s="1"/>
  <c r="F1151" i="94"/>
  <c r="G1151" i="94" s="1"/>
  <c r="F1164" i="94"/>
  <c r="G1164" i="94" s="1"/>
  <c r="F1144" i="94"/>
  <c r="G1144" i="94" s="1"/>
  <c r="F1140" i="94"/>
  <c r="G1140" i="94" s="1"/>
  <c r="F1156" i="94"/>
  <c r="G1156" i="94" s="1"/>
  <c r="F1168" i="94"/>
  <c r="G1168" i="94" s="1"/>
  <c r="E655" i="94"/>
  <c r="E663" i="94"/>
  <c r="E671" i="94"/>
  <c r="E679" i="94"/>
  <c r="E658" i="94"/>
  <c r="E666" i="94"/>
  <c r="E674" i="94"/>
  <c r="E682" i="94"/>
  <c r="E661" i="94"/>
  <c r="E672" i="94"/>
  <c r="E652" i="94"/>
  <c r="E654" i="94"/>
  <c r="E665" i="94"/>
  <c r="E676" i="94"/>
  <c r="E660" i="94"/>
  <c r="E675" i="94"/>
  <c r="E662" i="94"/>
  <c r="E677" i="94"/>
  <c r="E664" i="94"/>
  <c r="E678" i="94"/>
  <c r="E667" i="94"/>
  <c r="E680" i="94"/>
  <c r="E668" i="94"/>
  <c r="E669" i="94"/>
  <c r="E670" i="94"/>
  <c r="E673" i="94"/>
  <c r="E653" i="94"/>
  <c r="E681" i="94"/>
  <c r="E656" i="94"/>
  <c r="E657" i="94"/>
  <c r="E659" i="94"/>
  <c r="D733" i="92"/>
  <c r="D731" i="92"/>
  <c r="D729" i="92"/>
  <c r="D727" i="92"/>
  <c r="D725" i="92"/>
  <c r="D723" i="92"/>
  <c r="D721" i="92"/>
  <c r="D719" i="92"/>
  <c r="D717" i="92"/>
  <c r="D715" i="92"/>
  <c r="D713" i="92"/>
  <c r="D711" i="92"/>
  <c r="D709" i="92"/>
  <c r="D707" i="92"/>
  <c r="D705" i="92"/>
  <c r="D703" i="92"/>
  <c r="D724" i="92"/>
  <c r="D706" i="92"/>
  <c r="D730" i="92"/>
  <c r="D714" i="92"/>
  <c r="D720" i="92"/>
  <c r="D708" i="92"/>
  <c r="D726" i="92"/>
  <c r="D732" i="92"/>
  <c r="D716" i="92"/>
  <c r="D710" i="92"/>
  <c r="D722" i="92"/>
  <c r="D728" i="92"/>
  <c r="D712" i="92"/>
  <c r="D704" i="92"/>
  <c r="D718" i="92"/>
  <c r="F561" i="90"/>
  <c r="F556" i="90"/>
  <c r="F566" i="90"/>
  <c r="F562" i="90"/>
  <c r="F576" i="90"/>
  <c r="F557" i="90"/>
  <c r="F573" i="90"/>
  <c r="F572" i="90"/>
  <c r="F564" i="90"/>
  <c r="F555" i="90"/>
  <c r="F558" i="90"/>
  <c r="F552" i="90"/>
  <c r="F553" i="90"/>
  <c r="F578" i="90"/>
  <c r="F554" i="90"/>
  <c r="F551" i="90"/>
  <c r="F567" i="90"/>
  <c r="F574" i="90"/>
  <c r="F568" i="90"/>
  <c r="F559" i="90"/>
  <c r="F579" i="90"/>
  <c r="F596" i="90"/>
  <c r="G596" i="90" s="1"/>
  <c r="F600" i="90"/>
  <c r="G600" i="90" s="1"/>
  <c r="F605" i="90"/>
  <c r="G605" i="90" s="1"/>
  <c r="F586" i="90"/>
  <c r="G586" i="90" s="1"/>
  <c r="F580" i="90"/>
  <c r="F581" i="90"/>
  <c r="F575" i="90"/>
  <c r="F565" i="90"/>
  <c r="F563" i="90"/>
  <c r="F577" i="90"/>
  <c r="F571" i="90"/>
  <c r="F560" i="90"/>
  <c r="G17" i="90"/>
  <c r="F18" i="90" s="1"/>
  <c r="D44" i="90"/>
  <c r="G44" i="90" s="1"/>
  <c r="F45" i="90" s="1"/>
  <c r="E45" i="90" s="1"/>
  <c r="F604" i="90" s="1"/>
  <c r="G604" i="90" s="1"/>
  <c r="E728" i="88"/>
  <c r="E726" i="88"/>
  <c r="E724" i="88"/>
  <c r="E722" i="88"/>
  <c r="E720" i="88"/>
  <c r="E718" i="88"/>
  <c r="E716" i="88"/>
  <c r="E714" i="88"/>
  <c r="E712" i="88"/>
  <c r="E710" i="88"/>
  <c r="E708" i="88"/>
  <c r="E706" i="88"/>
  <c r="E704" i="88"/>
  <c r="E702" i="88"/>
  <c r="E725" i="88"/>
  <c r="E717" i="88"/>
  <c r="E709" i="88"/>
  <c r="E701" i="88"/>
  <c r="E727" i="88"/>
  <c r="E719" i="88"/>
  <c r="E711" i="88"/>
  <c r="E703" i="88"/>
  <c r="E700" i="88"/>
  <c r="E715" i="88"/>
  <c r="E707" i="88"/>
  <c r="E705" i="88"/>
  <c r="E729" i="88"/>
  <c r="E699" i="88"/>
  <c r="E721" i="88"/>
  <c r="E713" i="88"/>
  <c r="E723" i="88"/>
  <c r="F634" i="86"/>
  <c r="G634" i="86" s="1"/>
  <c r="F624" i="86"/>
  <c r="G624" i="86" s="1"/>
  <c r="F630" i="86"/>
  <c r="G630" i="86" s="1"/>
  <c r="E599" i="86"/>
  <c r="E598" i="86"/>
  <c r="F627" i="86"/>
  <c r="G627" i="86" s="1"/>
  <c r="E608" i="86"/>
  <c r="D627" i="86" s="1"/>
  <c r="E583" i="86"/>
  <c r="F635" i="86"/>
  <c r="G635" i="86" s="1"/>
  <c r="F609" i="86"/>
  <c r="G609" i="86" s="1"/>
  <c r="F621" i="86"/>
  <c r="G621" i="86" s="1"/>
  <c r="E595" i="86"/>
  <c r="E604" i="86"/>
  <c r="E588" i="86"/>
  <c r="E602" i="86"/>
  <c r="F612" i="86"/>
  <c r="G612" i="86" s="1"/>
  <c r="D42" i="86"/>
  <c r="G42" i="86" s="1"/>
  <c r="F43" i="86" s="1"/>
  <c r="E43" i="86" s="1"/>
  <c r="F660" i="86" s="1"/>
  <c r="G660" i="86" s="1"/>
  <c r="E586" i="86"/>
  <c r="E593" i="86"/>
  <c r="E581" i="86"/>
  <c r="E606" i="86"/>
  <c r="F633" i="86"/>
  <c r="G633" i="86" s="1"/>
  <c r="F616" i="86"/>
  <c r="G616" i="86" s="1"/>
  <c r="F615" i="86"/>
  <c r="G615" i="86" s="1"/>
  <c r="E605" i="86"/>
  <c r="E592" i="86"/>
  <c r="E589" i="86"/>
  <c r="E590" i="86"/>
  <c r="F617" i="86"/>
  <c r="G617" i="86" s="1"/>
  <c r="E587" i="86"/>
  <c r="E584" i="86"/>
  <c r="E597" i="86"/>
  <c r="E607" i="86"/>
  <c r="F620" i="86"/>
  <c r="G620" i="86" s="1"/>
  <c r="F631" i="86"/>
  <c r="G631" i="86" s="1"/>
  <c r="F622" i="86"/>
  <c r="G622" i="86" s="1"/>
  <c r="F632" i="86"/>
  <c r="G632" i="86" s="1"/>
  <c r="E582" i="86"/>
  <c r="E596" i="86"/>
  <c r="E580" i="86"/>
  <c r="E594" i="86"/>
  <c r="F628" i="86"/>
  <c r="G628" i="86" s="1"/>
  <c r="F625" i="86"/>
  <c r="G625" i="86" s="1"/>
  <c r="F611" i="86"/>
  <c r="G611" i="86" s="1"/>
  <c r="F610" i="86"/>
  <c r="G610" i="86" s="1"/>
  <c r="E601" i="86"/>
  <c r="E585" i="86"/>
  <c r="E579" i="86"/>
  <c r="E22" i="86"/>
  <c r="D22" i="86" s="1"/>
  <c r="G22" i="86" s="1"/>
  <c r="F23" i="86" s="1"/>
  <c r="H22" i="86"/>
  <c r="D614" i="86"/>
  <c r="D622" i="86"/>
  <c r="D615" i="86"/>
  <c r="D635" i="86"/>
  <c r="D617" i="86"/>
  <c r="D609" i="86"/>
  <c r="D636" i="86"/>
  <c r="D633" i="86"/>
  <c r="D628" i="86"/>
  <c r="D612" i="86"/>
  <c r="F637" i="86"/>
  <c r="G637" i="86" s="1"/>
  <c r="F614" i="86"/>
  <c r="G614" i="86" s="1"/>
  <c r="F619" i="86"/>
  <c r="G619" i="86" s="1"/>
  <c r="F626" i="86"/>
  <c r="G626" i="86" s="1"/>
  <c r="E578" i="86"/>
  <c r="E600" i="86"/>
  <c r="E591" i="86"/>
  <c r="E603" i="86"/>
  <c r="I21" i="86"/>
  <c r="G138" i="84"/>
  <c r="D19" i="82"/>
  <c r="G19" i="82" s="1"/>
  <c r="F20" i="82" s="1"/>
  <c r="G83" i="82"/>
  <c r="E97" i="100"/>
  <c r="D97" i="100" s="1"/>
  <c r="G97" i="100" s="1"/>
  <c r="F98" i="100" s="1"/>
  <c r="E41" i="100"/>
  <c r="D41" i="100" s="1"/>
  <c r="G41" i="100" s="1"/>
  <c r="F42" i="100" s="1"/>
  <c r="E98" i="98"/>
  <c r="D98" i="98" s="1"/>
  <c r="G98" i="98" s="1"/>
  <c r="F99" i="98" s="1"/>
  <c r="E42" i="98"/>
  <c r="D42" i="98" s="1"/>
  <c r="G42" i="98" s="1"/>
  <c r="F43" i="98" s="1"/>
  <c r="D38" i="96"/>
  <c r="G38" i="96" s="1"/>
  <c r="F39" i="96" s="1"/>
  <c r="G39" i="96" s="1"/>
  <c r="E64" i="94"/>
  <c r="F1174" i="94" s="1"/>
  <c r="G1174" i="94" s="1"/>
  <c r="G58" i="84"/>
  <c r="F59" i="84" s="1"/>
  <c r="G59" i="84" s="1"/>
  <c r="E58" i="84"/>
  <c r="D58" i="84" s="1"/>
  <c r="H20" i="82"/>
  <c r="E20" i="82"/>
  <c r="I19" i="82"/>
  <c r="D51" i="82"/>
  <c r="G51" i="82" s="1"/>
  <c r="F52" i="82" s="1"/>
  <c r="E52" i="82" s="1"/>
  <c r="E18" i="80"/>
  <c r="H18" i="80"/>
  <c r="E24" i="78"/>
  <c r="H24" i="78"/>
  <c r="B88" i="106" l="1"/>
  <c r="A89" i="106"/>
  <c r="D87" i="106"/>
  <c r="G87" i="106" s="1"/>
  <c r="F88" i="106" s="1"/>
  <c r="H26" i="104"/>
  <c r="E26" i="104"/>
  <c r="D26" i="104" s="1"/>
  <c r="G26" i="104" s="1"/>
  <c r="F27" i="104" s="1"/>
  <c r="E81" i="102"/>
  <c r="D82" i="102" s="1"/>
  <c r="G19" i="102"/>
  <c r="F20" i="102" s="1"/>
  <c r="G45" i="104"/>
  <c r="F46" i="104" s="1"/>
  <c r="E80" i="104"/>
  <c r="D81" i="104" s="1"/>
  <c r="I25" i="104"/>
  <c r="F1195" i="94"/>
  <c r="G1195" i="94" s="1"/>
  <c r="F1186" i="94"/>
  <c r="G1186" i="94" s="1"/>
  <c r="F1200" i="94"/>
  <c r="G1200" i="94" s="1"/>
  <c r="F1198" i="94"/>
  <c r="G1198" i="94" s="1"/>
  <c r="F1189" i="94"/>
  <c r="G1189" i="94" s="1"/>
  <c r="F1197" i="94"/>
  <c r="G1197" i="94" s="1"/>
  <c r="F1192" i="94"/>
  <c r="G1192" i="94" s="1"/>
  <c r="F1190" i="94"/>
  <c r="G1190" i="94" s="1"/>
  <c r="F1170" i="94"/>
  <c r="G1170" i="94" s="1"/>
  <c r="F1181" i="94"/>
  <c r="G1181" i="94" s="1"/>
  <c r="F1184" i="94"/>
  <c r="G1184" i="94" s="1"/>
  <c r="F1182" i="94"/>
  <c r="G1182" i="94" s="1"/>
  <c r="F1188" i="94"/>
  <c r="G1188" i="94" s="1"/>
  <c r="F1196" i="94"/>
  <c r="G1196" i="94" s="1"/>
  <c r="F1176" i="94"/>
  <c r="G1176" i="94" s="1"/>
  <c r="D64" i="94"/>
  <c r="G64" i="94" s="1"/>
  <c r="F65" i="94" s="1"/>
  <c r="E65" i="94" s="1"/>
  <c r="D703" i="94"/>
  <c r="D685" i="94"/>
  <c r="D697" i="94"/>
  <c r="D686" i="94"/>
  <c r="D710" i="94"/>
  <c r="D687" i="94"/>
  <c r="D690" i="94"/>
  <c r="D712" i="94"/>
  <c r="D701" i="94"/>
  <c r="D698" i="94"/>
  <c r="D684" i="94"/>
  <c r="D702" i="94"/>
  <c r="D700" i="94"/>
  <c r="D707" i="94"/>
  <c r="D692" i="94"/>
  <c r="D708" i="94"/>
  <c r="D711" i="94"/>
  <c r="D706" i="94"/>
  <c r="D705" i="94"/>
  <c r="D709" i="94"/>
  <c r="D699" i="94"/>
  <c r="D695" i="94"/>
  <c r="D694" i="94"/>
  <c r="D689" i="94"/>
  <c r="D696" i="94"/>
  <c r="D683" i="94"/>
  <c r="D704" i="94"/>
  <c r="D693" i="94"/>
  <c r="D688" i="94"/>
  <c r="D691" i="94"/>
  <c r="F1194" i="94"/>
  <c r="G1194" i="94" s="1"/>
  <c r="F1180" i="94"/>
  <c r="G1180" i="94" s="1"/>
  <c r="F1199" i="94"/>
  <c r="G1199" i="94" s="1"/>
  <c r="E732" i="92"/>
  <c r="E730" i="92"/>
  <c r="E728" i="92"/>
  <c r="E726" i="92"/>
  <c r="E724" i="92"/>
  <c r="E722" i="92"/>
  <c r="E720" i="92"/>
  <c r="E718" i="92"/>
  <c r="E716" i="92"/>
  <c r="E714" i="92"/>
  <c r="E712" i="92"/>
  <c r="E710" i="92"/>
  <c r="E708" i="92"/>
  <c r="E706" i="92"/>
  <c r="E704" i="92"/>
  <c r="E721" i="92"/>
  <c r="E727" i="92"/>
  <c r="E711" i="92"/>
  <c r="E703" i="92"/>
  <c r="E733" i="92"/>
  <c r="E717" i="92"/>
  <c r="E723" i="92"/>
  <c r="E705" i="92"/>
  <c r="E729" i="92"/>
  <c r="E713" i="92"/>
  <c r="E719" i="92"/>
  <c r="E707" i="92"/>
  <c r="E725" i="92"/>
  <c r="E715" i="92"/>
  <c r="E731" i="92"/>
  <c r="E709" i="92"/>
  <c r="F610" i="90"/>
  <c r="G610" i="90" s="1"/>
  <c r="F583" i="90"/>
  <c r="G583" i="90" s="1"/>
  <c r="F599" i="90"/>
  <c r="G599" i="90" s="1"/>
  <c r="F602" i="90"/>
  <c r="G602" i="90" s="1"/>
  <c r="F601" i="90"/>
  <c r="G601" i="90" s="1"/>
  <c r="F611" i="90"/>
  <c r="G611" i="90" s="1"/>
  <c r="F609" i="90"/>
  <c r="G609" i="90" s="1"/>
  <c r="F608" i="90"/>
  <c r="G608" i="90" s="1"/>
  <c r="F589" i="90"/>
  <c r="G589" i="90" s="1"/>
  <c r="F591" i="90"/>
  <c r="G591" i="90" s="1"/>
  <c r="F585" i="90"/>
  <c r="G585" i="90" s="1"/>
  <c r="F594" i="90"/>
  <c r="G594" i="90" s="1"/>
  <c r="F606" i="90"/>
  <c r="G606" i="90" s="1"/>
  <c r="F592" i="90"/>
  <c r="G592" i="90" s="1"/>
  <c r="F603" i="90"/>
  <c r="G603" i="90" s="1"/>
  <c r="F597" i="90"/>
  <c r="G597" i="90" s="1"/>
  <c r="F595" i="90"/>
  <c r="G595" i="90" s="1"/>
  <c r="F588" i="90"/>
  <c r="G588" i="90" s="1"/>
  <c r="F598" i="90"/>
  <c r="G598" i="90" s="1"/>
  <c r="F582" i="90"/>
  <c r="G582" i="90" s="1"/>
  <c r="F590" i="90"/>
  <c r="G590" i="90" s="1"/>
  <c r="F584" i="90"/>
  <c r="G584" i="90" s="1"/>
  <c r="F593" i="90"/>
  <c r="G593" i="90" s="1"/>
  <c r="F607" i="90"/>
  <c r="G607" i="90" s="1"/>
  <c r="F612" i="90"/>
  <c r="G612" i="90" s="1"/>
  <c r="F587" i="90"/>
  <c r="G587" i="90" s="1"/>
  <c r="D45" i="90"/>
  <c r="G45" i="90" s="1"/>
  <c r="F46" i="90" s="1"/>
  <c r="E46" i="90" s="1"/>
  <c r="F631" i="90" s="1"/>
  <c r="G631" i="90" s="1"/>
  <c r="D519" i="90"/>
  <c r="D512" i="90"/>
  <c r="D496" i="90"/>
  <c r="D517" i="90"/>
  <c r="D511" i="90"/>
  <c r="D510" i="90"/>
  <c r="D509" i="90"/>
  <c r="D503" i="90"/>
  <c r="D494" i="90"/>
  <c r="D508" i="90"/>
  <c r="D492" i="90"/>
  <c r="D501" i="90"/>
  <c r="D495" i="90"/>
  <c r="D500" i="90"/>
  <c r="D491" i="90"/>
  <c r="D506" i="90"/>
  <c r="D490" i="90"/>
  <c r="D493" i="90"/>
  <c r="D497" i="90"/>
  <c r="D520" i="90"/>
  <c r="D504" i="90"/>
  <c r="D515" i="90"/>
  <c r="D513" i="90"/>
  <c r="D516" i="90"/>
  <c r="D514" i="90"/>
  <c r="D518" i="90"/>
  <c r="D502" i="90"/>
  <c r="D507" i="90"/>
  <c r="D505" i="90"/>
  <c r="D499" i="90"/>
  <c r="D498" i="90"/>
  <c r="H18" i="90"/>
  <c r="E18" i="90"/>
  <c r="D759" i="88"/>
  <c r="D757" i="88"/>
  <c r="D755" i="88"/>
  <c r="D753" i="88"/>
  <c r="D751" i="88"/>
  <c r="D749" i="88"/>
  <c r="D747" i="88"/>
  <c r="D745" i="88"/>
  <c r="D743" i="88"/>
  <c r="D741" i="88"/>
  <c r="D739" i="88"/>
  <c r="D737" i="88"/>
  <c r="D735" i="88"/>
  <c r="D733" i="88"/>
  <c r="D731" i="88"/>
  <c r="D756" i="88"/>
  <c r="D748" i="88"/>
  <c r="D740" i="88"/>
  <c r="D732" i="88"/>
  <c r="D758" i="88"/>
  <c r="D750" i="88"/>
  <c r="D742" i="88"/>
  <c r="D734" i="88"/>
  <c r="D744" i="88"/>
  <c r="D754" i="88"/>
  <c r="D746" i="88"/>
  <c r="D738" i="88"/>
  <c r="D736" i="88"/>
  <c r="D752" i="88"/>
  <c r="D730" i="88"/>
  <c r="D621" i="86"/>
  <c r="I22" i="86"/>
  <c r="D611" i="86"/>
  <c r="D624" i="86"/>
  <c r="D637" i="86"/>
  <c r="D634" i="86"/>
  <c r="D618" i="86"/>
  <c r="D623" i="86"/>
  <c r="D620" i="86"/>
  <c r="D625" i="86"/>
  <c r="D630" i="86"/>
  <c r="D629" i="86"/>
  <c r="D619" i="86"/>
  <c r="D632" i="86"/>
  <c r="D616" i="86"/>
  <c r="D631" i="86"/>
  <c r="D613" i="86"/>
  <c r="D626" i="86"/>
  <c r="D610" i="86"/>
  <c r="F640" i="86"/>
  <c r="G640" i="86" s="1"/>
  <c r="F650" i="86"/>
  <c r="G650" i="86" s="1"/>
  <c r="F661" i="86"/>
  <c r="G661" i="86" s="1"/>
  <c r="F642" i="86"/>
  <c r="G642" i="86" s="1"/>
  <c r="F654" i="86"/>
  <c r="G654" i="86" s="1"/>
  <c r="E631" i="86"/>
  <c r="E637" i="86"/>
  <c r="E614" i="86"/>
  <c r="E636" i="86"/>
  <c r="E610" i="86"/>
  <c r="E616" i="86"/>
  <c r="E622" i="86"/>
  <c r="E625" i="86"/>
  <c r="E618" i="86"/>
  <c r="E624" i="86"/>
  <c r="E630" i="86"/>
  <c r="E628" i="86"/>
  <c r="E626" i="86"/>
  <c r="E632" i="86"/>
  <c r="E620" i="86"/>
  <c r="E634" i="86"/>
  <c r="E611" i="86"/>
  <c r="E612" i="86"/>
  <c r="E613" i="86"/>
  <c r="E619" i="86"/>
  <c r="E633" i="86"/>
  <c r="E615" i="86"/>
  <c r="E621" i="86"/>
  <c r="E627" i="86"/>
  <c r="E609" i="86"/>
  <c r="E623" i="86"/>
  <c r="E629" i="86"/>
  <c r="E635" i="86"/>
  <c r="E617" i="86"/>
  <c r="F647" i="86"/>
  <c r="G647" i="86" s="1"/>
  <c r="D43" i="86"/>
  <c r="G43" i="86" s="1"/>
  <c r="F44" i="86" s="1"/>
  <c r="E44" i="86" s="1"/>
  <c r="F669" i="86" s="1"/>
  <c r="G669" i="86" s="1"/>
  <c r="H23" i="86"/>
  <c r="E23" i="86"/>
  <c r="D23" i="86" s="1"/>
  <c r="G23" i="86" s="1"/>
  <c r="F24" i="86" s="1"/>
  <c r="F646" i="86"/>
  <c r="G646" i="86" s="1"/>
  <c r="F658" i="86"/>
  <c r="G658" i="86" s="1"/>
  <c r="F668" i="86"/>
  <c r="G668" i="86" s="1"/>
  <c r="F653" i="86"/>
  <c r="G653" i="86" s="1"/>
  <c r="F656" i="86"/>
  <c r="G656" i="86" s="1"/>
  <c r="F666" i="86"/>
  <c r="G666" i="86" s="1"/>
  <c r="F645" i="86"/>
  <c r="G645" i="86" s="1"/>
  <c r="F655" i="86"/>
  <c r="G655" i="86" s="1"/>
  <c r="F665" i="86"/>
  <c r="G665" i="86" s="1"/>
  <c r="F644" i="86"/>
  <c r="G644" i="86" s="1"/>
  <c r="F639" i="86"/>
  <c r="G639" i="86" s="1"/>
  <c r="F657" i="86"/>
  <c r="G657" i="86" s="1"/>
  <c r="F659" i="86"/>
  <c r="G659" i="86" s="1"/>
  <c r="F648" i="86"/>
  <c r="G648" i="86" s="1"/>
  <c r="F663" i="86"/>
  <c r="G663" i="86" s="1"/>
  <c r="F641" i="86"/>
  <c r="G641" i="86" s="1"/>
  <c r="F652" i="86"/>
  <c r="G652" i="86" s="1"/>
  <c r="F667" i="86"/>
  <c r="G667" i="86" s="1"/>
  <c r="F638" i="86"/>
  <c r="G638" i="86" s="1"/>
  <c r="F649" i="86"/>
  <c r="G649" i="86" s="1"/>
  <c r="F662" i="86"/>
  <c r="G662" i="86" s="1"/>
  <c r="F664" i="86"/>
  <c r="G664" i="86" s="1"/>
  <c r="F651" i="86"/>
  <c r="G651" i="86" s="1"/>
  <c r="F643" i="86"/>
  <c r="G643" i="86" s="1"/>
  <c r="G139" i="84"/>
  <c r="D20" i="82"/>
  <c r="G20" i="82" s="1"/>
  <c r="F21" i="82" s="1"/>
  <c r="H21" i="82" s="1"/>
  <c r="G84" i="82"/>
  <c r="E42" i="100"/>
  <c r="D42" i="100" s="1"/>
  <c r="G42" i="100" s="1"/>
  <c r="F43" i="100" s="1"/>
  <c r="E98" i="100"/>
  <c r="D98" i="100" s="1"/>
  <c r="G98" i="100" s="1"/>
  <c r="F99" i="100" s="1"/>
  <c r="G191" i="98"/>
  <c r="D158" i="98"/>
  <c r="E158" i="98" s="1"/>
  <c r="G99" i="98"/>
  <c r="F100" i="98" s="1"/>
  <c r="E99" i="98"/>
  <c r="D99" i="98" s="1"/>
  <c r="E43" i="98"/>
  <c r="D43" i="98" s="1"/>
  <c r="G43" i="98" s="1"/>
  <c r="F44" i="98" s="1"/>
  <c r="D52" i="82"/>
  <c r="G52" i="82" s="1"/>
  <c r="F53" i="82" s="1"/>
  <c r="E53" i="82" s="1"/>
  <c r="I20" i="82"/>
  <c r="I18" i="80"/>
  <c r="D18" i="80"/>
  <c r="D108" i="78"/>
  <c r="E108" i="78" s="1"/>
  <c r="D24" i="78"/>
  <c r="G24" i="78" s="1"/>
  <c r="F25" i="78" s="1"/>
  <c r="G96" i="78"/>
  <c r="I24" i="78"/>
  <c r="B89" i="106" l="1"/>
  <c r="A90" i="106"/>
  <c r="E88" i="106"/>
  <c r="D88" i="106" s="1"/>
  <c r="G88" i="106" s="1"/>
  <c r="F89" i="106" s="1"/>
  <c r="E89" i="106" s="1"/>
  <c r="D89" i="106" s="1"/>
  <c r="G89" i="106" s="1"/>
  <c r="F90" i="106" s="1"/>
  <c r="H27" i="104"/>
  <c r="E27" i="104"/>
  <c r="D27" i="104" s="1"/>
  <c r="G27" i="104" s="1"/>
  <c r="F28" i="104" s="1"/>
  <c r="E46" i="104"/>
  <c r="E20" i="102"/>
  <c r="H20" i="102"/>
  <c r="I20" i="102" s="1"/>
  <c r="I26" i="104"/>
  <c r="D65" i="94"/>
  <c r="G65" i="94" s="1"/>
  <c r="F66" i="94" s="1"/>
  <c r="F1253" i="94"/>
  <c r="G1253" i="94" s="1"/>
  <c r="F1243" i="94"/>
  <c r="G1243" i="94" s="1"/>
  <c r="F1233" i="94"/>
  <c r="G1233" i="94" s="1"/>
  <c r="F1239" i="94"/>
  <c r="G1239" i="94" s="1"/>
  <c r="F1208" i="94"/>
  <c r="G1208" i="94" s="1"/>
  <c r="F1214" i="94"/>
  <c r="G1214" i="94" s="1"/>
  <c r="F1226" i="94"/>
  <c r="G1226" i="94" s="1"/>
  <c r="F1220" i="94"/>
  <c r="G1220" i="94" s="1"/>
  <c r="F1206" i="94"/>
  <c r="G1206" i="94" s="1"/>
  <c r="F1216" i="94"/>
  <c r="G1216" i="94" s="1"/>
  <c r="F1222" i="94"/>
  <c r="G1222" i="94" s="1"/>
  <c r="F1205" i="94"/>
  <c r="G1205" i="94" s="1"/>
  <c r="F1202" i="94"/>
  <c r="G1202" i="94" s="1"/>
  <c r="F1224" i="94"/>
  <c r="G1224" i="94" s="1"/>
  <c r="F1230" i="94"/>
  <c r="G1230" i="94" s="1"/>
  <c r="F1221" i="94"/>
  <c r="G1221" i="94" s="1"/>
  <c r="F1215" i="94"/>
  <c r="G1215" i="94" s="1"/>
  <c r="F1203" i="94"/>
  <c r="G1203" i="94" s="1"/>
  <c r="F1201" i="94"/>
  <c r="G1201" i="94" s="1"/>
  <c r="F1212" i="94"/>
  <c r="G1212" i="94" s="1"/>
  <c r="F1229" i="94"/>
  <c r="G1229" i="94" s="1"/>
  <c r="F1204" i="94"/>
  <c r="G1204" i="94" s="1"/>
  <c r="F1211" i="94"/>
  <c r="G1211" i="94" s="1"/>
  <c r="F1209" i="94"/>
  <c r="G1209" i="94" s="1"/>
  <c r="F1228" i="94"/>
  <c r="G1228" i="94" s="1"/>
  <c r="F1218" i="94"/>
  <c r="G1218" i="94" s="1"/>
  <c r="F1210" i="94"/>
  <c r="G1210" i="94" s="1"/>
  <c r="F1219" i="94"/>
  <c r="G1219" i="94" s="1"/>
  <c r="F1217" i="94"/>
  <c r="G1217" i="94" s="1"/>
  <c r="F1207" i="94"/>
  <c r="G1207" i="94" s="1"/>
  <c r="F1213" i="94"/>
  <c r="G1213" i="94" s="1"/>
  <c r="F1227" i="94"/>
  <c r="G1227" i="94" s="1"/>
  <c r="F1225" i="94"/>
  <c r="G1225" i="94" s="1"/>
  <c r="F1223" i="94"/>
  <c r="G1223" i="94" s="1"/>
  <c r="E684" i="94"/>
  <c r="E692" i="94"/>
  <c r="E700" i="94"/>
  <c r="E708" i="94"/>
  <c r="E687" i="94"/>
  <c r="E695" i="94"/>
  <c r="E703" i="94"/>
  <c r="E711" i="94"/>
  <c r="E690" i="94"/>
  <c r="E701" i="94"/>
  <c r="E712" i="94"/>
  <c r="E694" i="94"/>
  <c r="E705" i="94"/>
  <c r="E693" i="94"/>
  <c r="E707" i="94"/>
  <c r="E696" i="94"/>
  <c r="E709" i="94"/>
  <c r="E697" i="94"/>
  <c r="E710" i="94"/>
  <c r="E685" i="94"/>
  <c r="E698" i="94"/>
  <c r="E683" i="94"/>
  <c r="E699" i="94"/>
  <c r="E702" i="94"/>
  <c r="E704" i="94"/>
  <c r="E706" i="94"/>
  <c r="E686" i="94"/>
  <c r="E688" i="94"/>
  <c r="E689" i="94"/>
  <c r="E691" i="94"/>
  <c r="D763" i="92"/>
  <c r="D761" i="92"/>
  <c r="D759" i="92"/>
  <c r="D757" i="92"/>
  <c r="D755" i="92"/>
  <c r="D753" i="92"/>
  <c r="D751" i="92"/>
  <c r="D749" i="92"/>
  <c r="D747" i="92"/>
  <c r="D745" i="92"/>
  <c r="D743" i="92"/>
  <c r="D741" i="92"/>
  <c r="D739" i="92"/>
  <c r="D737" i="92"/>
  <c r="D735" i="92"/>
  <c r="D756" i="92"/>
  <c r="D740" i="92"/>
  <c r="D762" i="92"/>
  <c r="D746" i="92"/>
  <c r="D752" i="92"/>
  <c r="D736" i="92"/>
  <c r="D758" i="92"/>
  <c r="D742" i="92"/>
  <c r="D748" i="92"/>
  <c r="D754" i="92"/>
  <c r="D738" i="92"/>
  <c r="D760" i="92"/>
  <c r="D744" i="92"/>
  <c r="D734" i="92"/>
  <c r="D750" i="92"/>
  <c r="F634" i="90"/>
  <c r="G634" i="90" s="1"/>
  <c r="F622" i="90"/>
  <c r="G622" i="90" s="1"/>
  <c r="F636" i="90"/>
  <c r="G636" i="90" s="1"/>
  <c r="F635" i="90"/>
  <c r="G635" i="90" s="1"/>
  <c r="E493" i="90"/>
  <c r="E497" i="90"/>
  <c r="E501" i="90"/>
  <c r="E505" i="90"/>
  <c r="E509" i="90"/>
  <c r="E513" i="90"/>
  <c r="E517" i="90"/>
  <c r="E490" i="90"/>
  <c r="E494" i="90"/>
  <c r="E498" i="90"/>
  <c r="E502" i="90"/>
  <c r="E506" i="90"/>
  <c r="E510" i="90"/>
  <c r="E514" i="90"/>
  <c r="E518" i="90"/>
  <c r="E492" i="90"/>
  <c r="E496" i="90"/>
  <c r="E500" i="90"/>
  <c r="E504" i="90"/>
  <c r="E508" i="90"/>
  <c r="E512" i="90"/>
  <c r="E516" i="90"/>
  <c r="E520" i="90"/>
  <c r="E499" i="90"/>
  <c r="E515" i="90"/>
  <c r="E507" i="90"/>
  <c r="E503" i="90"/>
  <c r="E519" i="90"/>
  <c r="E491" i="90"/>
  <c r="E495" i="90"/>
  <c r="E511" i="90"/>
  <c r="F625" i="90"/>
  <c r="G625" i="90" s="1"/>
  <c r="F621" i="90"/>
  <c r="G621" i="90" s="1"/>
  <c r="F632" i="90"/>
  <c r="G632" i="90" s="1"/>
  <c r="F627" i="90"/>
  <c r="G627" i="90" s="1"/>
  <c r="F640" i="90"/>
  <c r="G640" i="90" s="1"/>
  <c r="F614" i="90"/>
  <c r="G614" i="90" s="1"/>
  <c r="F641" i="90"/>
  <c r="G641" i="90" s="1"/>
  <c r="F628" i="90"/>
  <c r="G628" i="90" s="1"/>
  <c r="F623" i="90"/>
  <c r="G623" i="90" s="1"/>
  <c r="F633" i="90"/>
  <c r="G633" i="90" s="1"/>
  <c r="F638" i="90"/>
  <c r="G638" i="90" s="1"/>
  <c r="F630" i="90"/>
  <c r="G630" i="90" s="1"/>
  <c r="F624" i="90"/>
  <c r="G624" i="90" s="1"/>
  <c r="F619" i="90"/>
  <c r="G619" i="90" s="1"/>
  <c r="F617" i="90"/>
  <c r="G617" i="90" s="1"/>
  <c r="F615" i="90"/>
  <c r="G615" i="90" s="1"/>
  <c r="F637" i="90"/>
  <c r="G637" i="90" s="1"/>
  <c r="F618" i="90"/>
  <c r="G618" i="90" s="1"/>
  <c r="F616" i="90"/>
  <c r="G616" i="90" s="1"/>
  <c r="F629" i="90"/>
  <c r="G629" i="90" s="1"/>
  <c r="F620" i="90"/>
  <c r="G620" i="90" s="1"/>
  <c r="F626" i="90"/>
  <c r="G626" i="90" s="1"/>
  <c r="F613" i="90"/>
  <c r="G613" i="90" s="1"/>
  <c r="F639" i="90"/>
  <c r="G639" i="90" s="1"/>
  <c r="D18" i="90"/>
  <c r="G502" i="90"/>
  <c r="G501" i="90"/>
  <c r="G500" i="90"/>
  <c r="G515" i="90"/>
  <c r="G498" i="90"/>
  <c r="G497" i="90"/>
  <c r="G496" i="90"/>
  <c r="G507" i="90"/>
  <c r="G494" i="90"/>
  <c r="G493" i="90"/>
  <c r="G492" i="90"/>
  <c r="G495" i="90"/>
  <c r="G490" i="90"/>
  <c r="G520" i="90"/>
  <c r="G503" i="90"/>
  <c r="G518" i="90"/>
  <c r="G517" i="90"/>
  <c r="G516" i="90"/>
  <c r="G491" i="90"/>
  <c r="G514" i="90"/>
  <c r="G513" i="90"/>
  <c r="G512" i="90"/>
  <c r="G511" i="90"/>
  <c r="G505" i="90"/>
  <c r="G504" i="90"/>
  <c r="G510" i="90"/>
  <c r="G509" i="90"/>
  <c r="G508" i="90"/>
  <c r="G499" i="90"/>
  <c r="G506" i="90"/>
  <c r="G519" i="90"/>
  <c r="I18" i="90"/>
  <c r="D46" i="90"/>
  <c r="G46" i="90" s="1"/>
  <c r="F47" i="90" s="1"/>
  <c r="E47" i="90" s="1"/>
  <c r="F663" i="90" s="1"/>
  <c r="G663" i="90" s="1"/>
  <c r="E758" i="88"/>
  <c r="E756" i="88"/>
  <c r="E754" i="88"/>
  <c r="E752" i="88"/>
  <c r="E750" i="88"/>
  <c r="E748" i="88"/>
  <c r="E746" i="88"/>
  <c r="E744" i="88"/>
  <c r="E742" i="88"/>
  <c r="E740" i="88"/>
  <c r="E738" i="88"/>
  <c r="E736" i="88"/>
  <c r="E734" i="88"/>
  <c r="E732" i="88"/>
  <c r="E730" i="88"/>
  <c r="E757" i="88"/>
  <c r="E749" i="88"/>
  <c r="E741" i="88"/>
  <c r="E733" i="88"/>
  <c r="E759" i="88"/>
  <c r="E751" i="88"/>
  <c r="E743" i="88"/>
  <c r="E735" i="88"/>
  <c r="E747" i="88"/>
  <c r="E737" i="88"/>
  <c r="E753" i="88"/>
  <c r="E745" i="88"/>
  <c r="E755" i="88"/>
  <c r="E739" i="88"/>
  <c r="E731" i="88"/>
  <c r="F698" i="86"/>
  <c r="G698" i="86" s="1"/>
  <c r="F680" i="86"/>
  <c r="G680" i="86" s="1"/>
  <c r="F697" i="86"/>
  <c r="G697" i="86" s="1"/>
  <c r="F673" i="86"/>
  <c r="G673" i="86" s="1"/>
  <c r="F694" i="86"/>
  <c r="G694" i="86" s="1"/>
  <c r="F681" i="86"/>
  <c r="G681" i="86" s="1"/>
  <c r="F670" i="86"/>
  <c r="G670" i="86" s="1"/>
  <c r="F672" i="86"/>
  <c r="G672" i="86" s="1"/>
  <c r="D44" i="86"/>
  <c r="G44" i="86" s="1"/>
  <c r="F45" i="86" s="1"/>
  <c r="E45" i="86" s="1"/>
  <c r="F700" i="86" s="1"/>
  <c r="G700" i="86" s="1"/>
  <c r="F715" i="86"/>
  <c r="G715" i="86" s="1"/>
  <c r="F711" i="86"/>
  <c r="G711" i="86" s="1"/>
  <c r="F725" i="86"/>
  <c r="G725" i="86" s="1"/>
  <c r="F708" i="86"/>
  <c r="G708" i="86" s="1"/>
  <c r="F726" i="86"/>
  <c r="G726" i="86" s="1"/>
  <c r="E24" i="86"/>
  <c r="D24" i="86" s="1"/>
  <c r="G24" i="86" s="1"/>
  <c r="F25" i="86" s="1"/>
  <c r="H24" i="86"/>
  <c r="F684" i="86"/>
  <c r="G684" i="86" s="1"/>
  <c r="F683" i="86"/>
  <c r="G683" i="86" s="1"/>
  <c r="I23" i="86"/>
  <c r="F692" i="86"/>
  <c r="G692" i="86" s="1"/>
  <c r="F679" i="86"/>
  <c r="G679" i="86" s="1"/>
  <c r="F678" i="86"/>
  <c r="G678" i="86" s="1"/>
  <c r="F688" i="86"/>
  <c r="G688" i="86" s="1"/>
  <c r="F675" i="86"/>
  <c r="G675" i="86" s="1"/>
  <c r="F695" i="86"/>
  <c r="G695" i="86" s="1"/>
  <c r="F682" i="86"/>
  <c r="G682" i="86" s="1"/>
  <c r="F690" i="86"/>
  <c r="G690" i="86" s="1"/>
  <c r="F691" i="86"/>
  <c r="G691" i="86" s="1"/>
  <c r="F685" i="86"/>
  <c r="G685" i="86" s="1"/>
  <c r="F671" i="86"/>
  <c r="G671" i="86" s="1"/>
  <c r="F687" i="86"/>
  <c r="G687" i="86" s="1"/>
  <c r="F686" i="86"/>
  <c r="G686" i="86" s="1"/>
  <c r="F696" i="86"/>
  <c r="G696" i="86" s="1"/>
  <c r="F689" i="86"/>
  <c r="G689" i="86" s="1"/>
  <c r="D661" i="86"/>
  <c r="D667" i="86"/>
  <c r="D644" i="86"/>
  <c r="D650" i="86"/>
  <c r="D640" i="86"/>
  <c r="D646" i="86"/>
  <c r="D652" i="86"/>
  <c r="D639" i="86"/>
  <c r="D648" i="86"/>
  <c r="D654" i="86"/>
  <c r="D660" i="86"/>
  <c r="D642" i="86"/>
  <c r="D656" i="86"/>
  <c r="D662" i="86"/>
  <c r="D668" i="86"/>
  <c r="D647" i="86"/>
  <c r="D664" i="86"/>
  <c r="D641" i="86"/>
  <c r="D655" i="86"/>
  <c r="D663" i="86"/>
  <c r="D643" i="86"/>
  <c r="D649" i="86"/>
  <c r="D666" i="86"/>
  <c r="D645" i="86"/>
  <c r="D651" i="86"/>
  <c r="D657" i="86"/>
  <c r="D638" i="86"/>
  <c r="D653" i="86"/>
  <c r="D659" i="86"/>
  <c r="D665" i="86"/>
  <c r="D658" i="86"/>
  <c r="F693" i="86"/>
  <c r="G693" i="86" s="1"/>
  <c r="F674" i="86"/>
  <c r="G674" i="86" s="1"/>
  <c r="F677" i="86"/>
  <c r="G677" i="86" s="1"/>
  <c r="F676" i="86"/>
  <c r="G676" i="86" s="1"/>
  <c r="G140" i="84"/>
  <c r="E21" i="82"/>
  <c r="E43" i="100"/>
  <c r="D43" i="100" s="1"/>
  <c r="G43" i="100" s="1"/>
  <c r="F44" i="100" s="1"/>
  <c r="E99" i="100"/>
  <c r="D99" i="100" s="1"/>
  <c r="G99" i="100" s="1"/>
  <c r="F100" i="100" s="1"/>
  <c r="G44" i="98"/>
  <c r="F45" i="98" s="1"/>
  <c r="E44" i="98"/>
  <c r="D44" i="98" s="1"/>
  <c r="E100" i="98"/>
  <c r="D100" i="98" s="1"/>
  <c r="G100" i="98" s="1"/>
  <c r="F101" i="98" s="1"/>
  <c r="E66" i="94"/>
  <c r="F1237" i="94" s="1"/>
  <c r="G1237" i="94" s="1"/>
  <c r="D53" i="82"/>
  <c r="G53" i="82" s="1"/>
  <c r="F54" i="82" s="1"/>
  <c r="E54" i="82" s="1"/>
  <c r="G18" i="80"/>
  <c r="F19" i="80" s="1"/>
  <c r="H25" i="78"/>
  <c r="I25" i="78" s="1"/>
  <c r="E25" i="78"/>
  <c r="A91" i="106" l="1"/>
  <c r="B90" i="106"/>
  <c r="E90" i="106" s="1"/>
  <c r="D90" i="106" s="1"/>
  <c r="G90" i="106" s="1"/>
  <c r="F91" i="106" s="1"/>
  <c r="H28" i="104"/>
  <c r="E28" i="104"/>
  <c r="D28" i="104" s="1"/>
  <c r="G28" i="104" s="1"/>
  <c r="F29" i="104" s="1"/>
  <c r="D20" i="102"/>
  <c r="F81" i="102"/>
  <c r="G81" i="102" s="1"/>
  <c r="D46" i="104"/>
  <c r="F80" i="104"/>
  <c r="G80" i="104" s="1"/>
  <c r="I27" i="104"/>
  <c r="F1260" i="94"/>
  <c r="G1260" i="94" s="1"/>
  <c r="F1254" i="94"/>
  <c r="G1254" i="94" s="1"/>
  <c r="F1235" i="94"/>
  <c r="G1235" i="94" s="1"/>
  <c r="F1245" i="94"/>
  <c r="G1245" i="94" s="1"/>
  <c r="D729" i="94"/>
  <c r="D718" i="94"/>
  <c r="D726" i="94"/>
  <c r="D721" i="94"/>
  <c r="D714" i="94"/>
  <c r="D734" i="94"/>
  <c r="D715" i="94"/>
  <c r="D741" i="94"/>
  <c r="D738" i="94"/>
  <c r="D733" i="94"/>
  <c r="D720" i="94"/>
  <c r="D740" i="94"/>
  <c r="D725" i="94"/>
  <c r="D730" i="94"/>
  <c r="D724" i="94"/>
  <c r="D743" i="94"/>
  <c r="D742" i="94"/>
  <c r="D737" i="94"/>
  <c r="D723" i="94"/>
  <c r="D731" i="94"/>
  <c r="D727" i="94"/>
  <c r="D722" i="94"/>
  <c r="D736" i="94"/>
  <c r="D719" i="94"/>
  <c r="D717" i="94"/>
  <c r="D713" i="94"/>
  <c r="D728" i="94"/>
  <c r="D732" i="94"/>
  <c r="D735" i="94"/>
  <c r="D739" i="94"/>
  <c r="D716" i="94"/>
  <c r="F1257" i="94"/>
  <c r="G1257" i="94" s="1"/>
  <c r="F1238" i="94"/>
  <c r="G1238" i="94" s="1"/>
  <c r="F1256" i="94"/>
  <c r="G1256" i="94" s="1"/>
  <c r="D66" i="94"/>
  <c r="G66" i="94" s="1"/>
  <c r="F67" i="94" s="1"/>
  <c r="F1269" i="94"/>
  <c r="G1269" i="94" s="1"/>
  <c r="F1268" i="94"/>
  <c r="G1268" i="94" s="1"/>
  <c r="F1290" i="94"/>
  <c r="G1290" i="94" s="1"/>
  <c r="F1284" i="94"/>
  <c r="G1284" i="94" s="1"/>
  <c r="F1244" i="94"/>
  <c r="G1244" i="94" s="1"/>
  <c r="F1247" i="94"/>
  <c r="G1247" i="94" s="1"/>
  <c r="F1248" i="94"/>
  <c r="G1248" i="94" s="1"/>
  <c r="F1258" i="94"/>
  <c r="G1258" i="94" s="1"/>
  <c r="F1255" i="94"/>
  <c r="G1255" i="94" s="1"/>
  <c r="F1252" i="94"/>
  <c r="G1252" i="94" s="1"/>
  <c r="F1240" i="94"/>
  <c r="G1240" i="94" s="1"/>
  <c r="F1250" i="94"/>
  <c r="G1250" i="94" s="1"/>
  <c r="F1241" i="94"/>
  <c r="G1241" i="94" s="1"/>
  <c r="F1236" i="94"/>
  <c r="G1236" i="94" s="1"/>
  <c r="F1232" i="94"/>
  <c r="G1232" i="94" s="1"/>
  <c r="F1242" i="94"/>
  <c r="G1242" i="94" s="1"/>
  <c r="F1246" i="94"/>
  <c r="G1246" i="94" s="1"/>
  <c r="F1259" i="94"/>
  <c r="G1259" i="94" s="1"/>
  <c r="F1231" i="94"/>
  <c r="G1231" i="94" s="1"/>
  <c r="F1234" i="94"/>
  <c r="G1234" i="94" s="1"/>
  <c r="F1249" i="94"/>
  <c r="G1249" i="94" s="1"/>
  <c r="F1251" i="94"/>
  <c r="G1251" i="94" s="1"/>
  <c r="F1261" i="94"/>
  <c r="G1261" i="94" s="1"/>
  <c r="E762" i="92"/>
  <c r="E760" i="92"/>
  <c r="E758" i="92"/>
  <c r="E756" i="92"/>
  <c r="E754" i="92"/>
  <c r="E752" i="92"/>
  <c r="E750" i="92"/>
  <c r="E748" i="92"/>
  <c r="E746" i="92"/>
  <c r="E744" i="92"/>
  <c r="E742" i="92"/>
  <c r="E740" i="92"/>
  <c r="E738" i="92"/>
  <c r="E736" i="92"/>
  <c r="E734" i="92"/>
  <c r="E753" i="92"/>
  <c r="E737" i="92"/>
  <c r="E759" i="92"/>
  <c r="E743" i="92"/>
  <c r="E749" i="92"/>
  <c r="E755" i="92"/>
  <c r="E739" i="92"/>
  <c r="E761" i="92"/>
  <c r="E745" i="92"/>
  <c r="E751" i="92"/>
  <c r="E735" i="92"/>
  <c r="E757" i="92"/>
  <c r="E741" i="92"/>
  <c r="E747" i="92"/>
  <c r="E763" i="92"/>
  <c r="F665" i="90"/>
  <c r="G665" i="90" s="1"/>
  <c r="F658" i="90"/>
  <c r="G658" i="90" s="1"/>
  <c r="F652" i="90"/>
  <c r="G652" i="90" s="1"/>
  <c r="F651" i="90"/>
  <c r="G651" i="90" s="1"/>
  <c r="F654" i="90"/>
  <c r="G654" i="90" s="1"/>
  <c r="F657" i="90"/>
  <c r="G657" i="90" s="1"/>
  <c r="F648" i="90"/>
  <c r="G648" i="90" s="1"/>
  <c r="F647" i="90"/>
  <c r="G647" i="90" s="1"/>
  <c r="F645" i="90"/>
  <c r="G645" i="90" s="1"/>
  <c r="F642" i="90"/>
  <c r="G642" i="90" s="1"/>
  <c r="F646" i="90"/>
  <c r="G646" i="90" s="1"/>
  <c r="F644" i="90"/>
  <c r="G644" i="90" s="1"/>
  <c r="F643" i="90"/>
  <c r="G643" i="90" s="1"/>
  <c r="F669" i="90"/>
  <c r="G669" i="90" s="1"/>
  <c r="F661" i="90"/>
  <c r="G661" i="90" s="1"/>
  <c r="F672" i="90"/>
  <c r="G672" i="90" s="1"/>
  <c r="F671" i="90"/>
  <c r="G671" i="90" s="1"/>
  <c r="F656" i="90"/>
  <c r="G656" i="90" s="1"/>
  <c r="F662" i="90"/>
  <c r="G662" i="90" s="1"/>
  <c r="F650" i="90"/>
  <c r="G650" i="90" s="1"/>
  <c r="F668" i="90"/>
  <c r="G668" i="90" s="1"/>
  <c r="F667" i="90"/>
  <c r="G667" i="90" s="1"/>
  <c r="F653" i="90"/>
  <c r="G653" i="90" s="1"/>
  <c r="F670" i="90"/>
  <c r="G670" i="90" s="1"/>
  <c r="F664" i="90"/>
  <c r="G664" i="90" s="1"/>
  <c r="F701" i="90"/>
  <c r="G701" i="90" s="1"/>
  <c r="F687" i="90"/>
  <c r="G687" i="90" s="1"/>
  <c r="F678" i="90"/>
  <c r="G678" i="90" s="1"/>
  <c r="F682" i="90"/>
  <c r="G682" i="90" s="1"/>
  <c r="F655" i="90"/>
  <c r="G655" i="90" s="1"/>
  <c r="F666" i="90"/>
  <c r="G666" i="90" s="1"/>
  <c r="F649" i="90"/>
  <c r="G649" i="90" s="1"/>
  <c r="F660" i="90"/>
  <c r="G660" i="90" s="1"/>
  <c r="F659" i="90"/>
  <c r="G659" i="90" s="1"/>
  <c r="D47" i="90"/>
  <c r="G47" i="90" s="1"/>
  <c r="F48" i="90" s="1"/>
  <c r="E48" i="90" s="1"/>
  <c r="F680" i="90" s="1"/>
  <c r="G680" i="90" s="1"/>
  <c r="G18" i="90"/>
  <c r="F19" i="90" s="1"/>
  <c r="D785" i="88"/>
  <c r="D789" i="88"/>
  <c r="D782" i="88"/>
  <c r="D784" i="88"/>
  <c r="D788" i="88"/>
  <c r="D779" i="88"/>
  <c r="D777" i="88"/>
  <c r="D775" i="88"/>
  <c r="D773" i="88"/>
  <c r="D771" i="88"/>
  <c r="D769" i="88"/>
  <c r="D767" i="88"/>
  <c r="D765" i="88"/>
  <c r="D763" i="88"/>
  <c r="D761" i="88"/>
  <c r="D776" i="88"/>
  <c r="D768" i="88"/>
  <c r="D781" i="88"/>
  <c r="D778" i="88"/>
  <c r="D770" i="88"/>
  <c r="D762" i="88"/>
  <c r="D780" i="88"/>
  <c r="D772" i="88"/>
  <c r="D764" i="88"/>
  <c r="D783" i="88"/>
  <c r="D774" i="88"/>
  <c r="D766" i="88"/>
  <c r="D787" i="88"/>
  <c r="D790" i="88"/>
  <c r="D760" i="88"/>
  <c r="D786" i="88"/>
  <c r="F719" i="86"/>
  <c r="G719" i="86" s="1"/>
  <c r="F723" i="86"/>
  <c r="G723" i="86" s="1"/>
  <c r="F724" i="86"/>
  <c r="G724" i="86" s="1"/>
  <c r="F704" i="86"/>
  <c r="G704" i="86" s="1"/>
  <c r="F703" i="86"/>
  <c r="G703" i="86" s="1"/>
  <c r="F699" i="86"/>
  <c r="G699" i="86" s="1"/>
  <c r="I24" i="86"/>
  <c r="F712" i="86"/>
  <c r="G712" i="86" s="1"/>
  <c r="F710" i="86"/>
  <c r="G710" i="86" s="1"/>
  <c r="F727" i="86"/>
  <c r="G727" i="86" s="1"/>
  <c r="E25" i="86"/>
  <c r="D25" i="86" s="1"/>
  <c r="G25" i="86" s="1"/>
  <c r="F26" i="86" s="1"/>
  <c r="H25" i="86"/>
  <c r="D45" i="86"/>
  <c r="G45" i="86" s="1"/>
  <c r="F46" i="86" s="1"/>
  <c r="E46" i="86" s="1"/>
  <c r="F742" i="86" s="1"/>
  <c r="G742" i="86" s="1"/>
  <c r="F717" i="86"/>
  <c r="G717" i="86" s="1"/>
  <c r="F707" i="86"/>
  <c r="G707" i="86" s="1"/>
  <c r="F729" i="86"/>
  <c r="G729" i="86" s="1"/>
  <c r="F721" i="86"/>
  <c r="G721" i="86" s="1"/>
  <c r="E658" i="86"/>
  <c r="E664" i="86"/>
  <c r="E641" i="86"/>
  <c r="E663" i="86"/>
  <c r="E666" i="86"/>
  <c r="E643" i="86"/>
  <c r="E649" i="86"/>
  <c r="E668" i="86"/>
  <c r="E659" i="86"/>
  <c r="E660" i="86"/>
  <c r="E650" i="86"/>
  <c r="E645" i="86"/>
  <c r="E651" i="86"/>
  <c r="E657" i="86"/>
  <c r="E652" i="86"/>
  <c r="E653" i="86"/>
  <c r="E638" i="86"/>
  <c r="E662" i="86"/>
  <c r="E665" i="86"/>
  <c r="E661" i="86"/>
  <c r="E667" i="86"/>
  <c r="E644" i="86"/>
  <c r="E639" i="86"/>
  <c r="E640" i="86"/>
  <c r="E647" i="86"/>
  <c r="E646" i="86"/>
  <c r="E642" i="86"/>
  <c r="E648" i="86"/>
  <c r="E654" i="86"/>
  <c r="E655" i="86"/>
  <c r="E656" i="86"/>
  <c r="F702" i="86"/>
  <c r="G702" i="86" s="1"/>
  <c r="F722" i="86"/>
  <c r="G722" i="86" s="1"/>
  <c r="F713" i="86"/>
  <c r="G713" i="86" s="1"/>
  <c r="F716" i="86"/>
  <c r="G716" i="86" s="1"/>
  <c r="F728" i="86"/>
  <c r="G728" i="86" s="1"/>
  <c r="F705" i="86"/>
  <c r="G705" i="86" s="1"/>
  <c r="F714" i="86"/>
  <c r="G714" i="86" s="1"/>
  <c r="F720" i="86"/>
  <c r="G720" i="86" s="1"/>
  <c r="F701" i="86"/>
  <c r="G701" i="86" s="1"/>
  <c r="F706" i="86"/>
  <c r="G706" i="86" s="1"/>
  <c r="F709" i="86"/>
  <c r="G709" i="86" s="1"/>
  <c r="F718" i="86"/>
  <c r="G718" i="86" s="1"/>
  <c r="G141" i="84"/>
  <c r="D21" i="82"/>
  <c r="G21" i="82" s="1"/>
  <c r="F22" i="82" s="1"/>
  <c r="G85" i="82"/>
  <c r="I21" i="82"/>
  <c r="E100" i="100"/>
  <c r="D100" i="100" s="1"/>
  <c r="G100" i="100" s="1"/>
  <c r="F101" i="100" s="1"/>
  <c r="E44" i="100"/>
  <c r="D44" i="100" s="1"/>
  <c r="G44" i="100" s="1"/>
  <c r="F45" i="100" s="1"/>
  <c r="G192" i="98"/>
  <c r="D159" i="98"/>
  <c r="E159" i="98" s="1"/>
  <c r="G101" i="98"/>
  <c r="F102" i="98" s="1"/>
  <c r="E101" i="98"/>
  <c r="D101" i="98" s="1"/>
  <c r="E45" i="98"/>
  <c r="D45" i="98" s="1"/>
  <c r="G45" i="98" s="1"/>
  <c r="F46" i="98" s="1"/>
  <c r="E67" i="94"/>
  <c r="F1278" i="94" s="1"/>
  <c r="G1278" i="94" s="1"/>
  <c r="D54" i="82"/>
  <c r="G54" i="82" s="1"/>
  <c r="F55" i="82" s="1"/>
  <c r="E55" i="82" s="1"/>
  <c r="E19" i="80"/>
  <c r="H19" i="80"/>
  <c r="D25" i="78"/>
  <c r="G25" i="78" s="1"/>
  <c r="F26" i="78" s="1"/>
  <c r="G97" i="78"/>
  <c r="A92" i="106" l="1"/>
  <c r="B91" i="106"/>
  <c r="E91" i="106" s="1"/>
  <c r="D91" i="106" s="1"/>
  <c r="G91" i="106" s="1"/>
  <c r="F92" i="106" s="1"/>
  <c r="H29" i="104"/>
  <c r="E29" i="104"/>
  <c r="D29" i="104" s="1"/>
  <c r="G29" i="104" s="1"/>
  <c r="F30" i="104" s="1"/>
  <c r="E81" i="104"/>
  <c r="D82" i="104" s="1"/>
  <c r="G46" i="104"/>
  <c r="F47" i="104" s="1"/>
  <c r="G20" i="102"/>
  <c r="F21" i="102" s="1"/>
  <c r="E82" i="102"/>
  <c r="D83" i="102" s="1"/>
  <c r="I28" i="104"/>
  <c r="F1267" i="94"/>
  <c r="G1267" i="94" s="1"/>
  <c r="F1283" i="94"/>
  <c r="G1283" i="94" s="1"/>
  <c r="F1271" i="94"/>
  <c r="G1271" i="94" s="1"/>
  <c r="F1288" i="94"/>
  <c r="G1288" i="94" s="1"/>
  <c r="F1276" i="94"/>
  <c r="G1276" i="94" s="1"/>
  <c r="F1264" i="94"/>
  <c r="G1264" i="94" s="1"/>
  <c r="E721" i="94"/>
  <c r="E729" i="94"/>
  <c r="E737" i="94"/>
  <c r="E716" i="94"/>
  <c r="E724" i="94"/>
  <c r="E732" i="94"/>
  <c r="E740" i="94"/>
  <c r="E719" i="94"/>
  <c r="E730" i="94"/>
  <c r="E741" i="94"/>
  <c r="E723" i="94"/>
  <c r="E734" i="94"/>
  <c r="E713" i="94"/>
  <c r="E726" i="94"/>
  <c r="E739" i="94"/>
  <c r="E714" i="94"/>
  <c r="E727" i="94"/>
  <c r="E742" i="94"/>
  <c r="E715" i="94"/>
  <c r="E728" i="94"/>
  <c r="E743" i="94"/>
  <c r="E717" i="94"/>
  <c r="E731" i="94"/>
  <c r="E733" i="94"/>
  <c r="E735" i="94"/>
  <c r="E736" i="94"/>
  <c r="E738" i="94"/>
  <c r="E718" i="94"/>
  <c r="E720" i="94"/>
  <c r="E722" i="94"/>
  <c r="E725" i="94"/>
  <c r="F1274" i="94"/>
  <c r="G1274" i="94" s="1"/>
  <c r="F1281" i="94"/>
  <c r="G1281" i="94" s="1"/>
  <c r="F1279" i="94"/>
  <c r="G1279" i="94" s="1"/>
  <c r="F1286" i="94"/>
  <c r="G1286" i="94" s="1"/>
  <c r="F1289" i="94"/>
  <c r="G1289" i="94" s="1"/>
  <c r="F1263" i="94"/>
  <c r="G1263" i="94" s="1"/>
  <c r="F1272" i="94"/>
  <c r="G1272" i="94" s="1"/>
  <c r="D67" i="94"/>
  <c r="G67" i="94" s="1"/>
  <c r="F68" i="94" s="1"/>
  <c r="F1314" i="94"/>
  <c r="G1314" i="94" s="1"/>
  <c r="F1295" i="94"/>
  <c r="G1295" i="94" s="1"/>
  <c r="F1321" i="94"/>
  <c r="G1321" i="94" s="1"/>
  <c r="F1297" i="94"/>
  <c r="G1297" i="94" s="1"/>
  <c r="F1266" i="94"/>
  <c r="G1266" i="94" s="1"/>
  <c r="F1287" i="94"/>
  <c r="G1287" i="94" s="1"/>
  <c r="F1265" i="94"/>
  <c r="G1265" i="94" s="1"/>
  <c r="F1270" i="94"/>
  <c r="G1270" i="94" s="1"/>
  <c r="F1262" i="94"/>
  <c r="G1262" i="94" s="1"/>
  <c r="F1280" i="94"/>
  <c r="G1280" i="94" s="1"/>
  <c r="F1282" i="94"/>
  <c r="G1282" i="94" s="1"/>
  <c r="F1285" i="94"/>
  <c r="G1285" i="94" s="1"/>
  <c r="F1291" i="94"/>
  <c r="G1291" i="94" s="1"/>
  <c r="F1273" i="94"/>
  <c r="G1273" i="94" s="1"/>
  <c r="F1275" i="94"/>
  <c r="G1275" i="94" s="1"/>
  <c r="F1277" i="94"/>
  <c r="G1277" i="94" s="1"/>
  <c r="D793" i="92"/>
  <c r="D791" i="92"/>
  <c r="D789" i="92"/>
  <c r="D787" i="92"/>
  <c r="D785" i="92"/>
  <c r="D783" i="92"/>
  <c r="D781" i="92"/>
  <c r="D779" i="92"/>
  <c r="D777" i="92"/>
  <c r="D775" i="92"/>
  <c r="D773" i="92"/>
  <c r="D771" i="92"/>
  <c r="D769" i="92"/>
  <c r="D767" i="92"/>
  <c r="D765" i="92"/>
  <c r="D788" i="92"/>
  <c r="D772" i="92"/>
  <c r="D794" i="92"/>
  <c r="D778" i="92"/>
  <c r="D784" i="92"/>
  <c r="D768" i="92"/>
  <c r="D790" i="92"/>
  <c r="D774" i="92"/>
  <c r="D780" i="92"/>
  <c r="D764" i="92"/>
  <c r="D786" i="92"/>
  <c r="D770" i="92"/>
  <c r="D792" i="92"/>
  <c r="D776" i="92"/>
  <c r="D766" i="92"/>
  <c r="D782" i="92"/>
  <c r="F693" i="90"/>
  <c r="G693" i="90" s="1"/>
  <c r="F685" i="90"/>
  <c r="G685" i="90" s="1"/>
  <c r="F691" i="90"/>
  <c r="G691" i="90" s="1"/>
  <c r="F696" i="90"/>
  <c r="G696" i="90" s="1"/>
  <c r="F674" i="90"/>
  <c r="G674" i="90" s="1"/>
  <c r="F688" i="90"/>
  <c r="G688" i="90" s="1"/>
  <c r="F679" i="90"/>
  <c r="G679" i="90" s="1"/>
  <c r="F702" i="90"/>
  <c r="G702" i="90" s="1"/>
  <c r="F699" i="90"/>
  <c r="G699" i="90" s="1"/>
  <c r="F697" i="90"/>
  <c r="G697" i="90" s="1"/>
  <c r="F692" i="90"/>
  <c r="G692" i="90" s="1"/>
  <c r="F695" i="90"/>
  <c r="G695" i="90" s="1"/>
  <c r="F698" i="90"/>
  <c r="G698" i="90" s="1"/>
  <c r="F689" i="90"/>
  <c r="G689" i="90" s="1"/>
  <c r="F684" i="90"/>
  <c r="G684" i="90" s="1"/>
  <c r="F694" i="90"/>
  <c r="G694" i="90" s="1"/>
  <c r="F686" i="90"/>
  <c r="G686" i="90" s="1"/>
  <c r="F681" i="90"/>
  <c r="G681" i="90" s="1"/>
  <c r="F676" i="90"/>
  <c r="G676" i="90" s="1"/>
  <c r="F683" i="90"/>
  <c r="G683" i="90" s="1"/>
  <c r="F675" i="90"/>
  <c r="G675" i="90" s="1"/>
  <c r="F677" i="90"/>
  <c r="G677" i="90" s="1"/>
  <c r="F690" i="90"/>
  <c r="G690" i="90" s="1"/>
  <c r="F673" i="90"/>
  <c r="G673" i="90" s="1"/>
  <c r="F700" i="90"/>
  <c r="G700" i="90" s="1"/>
  <c r="D550" i="90"/>
  <c r="D534" i="90"/>
  <c r="D539" i="90"/>
  <c r="D537" i="90"/>
  <c r="D548" i="90"/>
  <c r="D532" i="90"/>
  <c r="D531" i="90"/>
  <c r="D529" i="90"/>
  <c r="D546" i="90"/>
  <c r="D530" i="90"/>
  <c r="D523" i="90"/>
  <c r="D521" i="90"/>
  <c r="D541" i="90"/>
  <c r="D547" i="90"/>
  <c r="D544" i="90"/>
  <c r="D528" i="90"/>
  <c r="D549" i="90"/>
  <c r="D543" i="90"/>
  <c r="D542" i="90"/>
  <c r="D526" i="90"/>
  <c r="D535" i="90"/>
  <c r="D522" i="90"/>
  <c r="D540" i="90"/>
  <c r="D524" i="90"/>
  <c r="D533" i="90"/>
  <c r="D527" i="90"/>
  <c r="D538" i="90"/>
  <c r="D525" i="90"/>
  <c r="D536" i="90"/>
  <c r="D545" i="90"/>
  <c r="H19" i="90"/>
  <c r="E19" i="90"/>
  <c r="D48" i="90"/>
  <c r="G48" i="90" s="1"/>
  <c r="F49" i="90" s="1"/>
  <c r="E49" i="90" s="1"/>
  <c r="F717" i="90" s="1"/>
  <c r="G717" i="90" s="1"/>
  <c r="E787" i="88"/>
  <c r="E780" i="88"/>
  <c r="E778" i="88"/>
  <c r="E776" i="88"/>
  <c r="E774" i="88"/>
  <c r="E772" i="88"/>
  <c r="E770" i="88"/>
  <c r="E768" i="88"/>
  <c r="E766" i="88"/>
  <c r="E764" i="88"/>
  <c r="E762" i="88"/>
  <c r="E760" i="88"/>
  <c r="E784" i="88"/>
  <c r="E786" i="88"/>
  <c r="E790" i="88"/>
  <c r="E781" i="88"/>
  <c r="E789" i="88"/>
  <c r="E782" i="88"/>
  <c r="E785" i="88"/>
  <c r="E773" i="88"/>
  <c r="E765" i="88"/>
  <c r="E788" i="88"/>
  <c r="E775" i="88"/>
  <c r="E767" i="88"/>
  <c r="E779" i="88"/>
  <c r="E771" i="88"/>
  <c r="E763" i="88"/>
  <c r="E783" i="88"/>
  <c r="E761" i="88"/>
  <c r="E769" i="88"/>
  <c r="E777" i="88"/>
  <c r="F749" i="86"/>
  <c r="G749" i="86" s="1"/>
  <c r="F732" i="86"/>
  <c r="G732" i="86" s="1"/>
  <c r="I25" i="86"/>
  <c r="F757" i="86"/>
  <c r="G757" i="86" s="1"/>
  <c r="F747" i="86"/>
  <c r="G747" i="86" s="1"/>
  <c r="F730" i="86"/>
  <c r="G730" i="86" s="1"/>
  <c r="F745" i="86"/>
  <c r="G745" i="86" s="1"/>
  <c r="F741" i="86"/>
  <c r="G741" i="86" s="1"/>
  <c r="F746" i="86"/>
  <c r="G746" i="86" s="1"/>
  <c r="F755" i="86"/>
  <c r="G755" i="86" s="1"/>
  <c r="F740" i="86"/>
  <c r="G740" i="86" s="1"/>
  <c r="F737" i="86"/>
  <c r="G737" i="86" s="1"/>
  <c r="F754" i="86"/>
  <c r="G754" i="86" s="1"/>
  <c r="F752" i="86"/>
  <c r="G752" i="86" s="1"/>
  <c r="F759" i="86"/>
  <c r="G759" i="86" s="1"/>
  <c r="F756" i="86"/>
  <c r="G756" i="86" s="1"/>
  <c r="F744" i="86"/>
  <c r="G744" i="86" s="1"/>
  <c r="F753" i="86"/>
  <c r="G753" i="86" s="1"/>
  <c r="F750" i="86"/>
  <c r="G750" i="86" s="1"/>
  <c r="F734" i="86"/>
  <c r="G734" i="86" s="1"/>
  <c r="F751" i="86"/>
  <c r="G751" i="86" s="1"/>
  <c r="F743" i="86"/>
  <c r="G743" i="86" s="1"/>
  <c r="F738" i="86"/>
  <c r="G738" i="86" s="1"/>
  <c r="D678" i="86"/>
  <c r="D684" i="86"/>
  <c r="D690" i="86"/>
  <c r="D675" i="86"/>
  <c r="D674" i="86"/>
  <c r="D686" i="86"/>
  <c r="D692" i="86"/>
  <c r="D698" i="86"/>
  <c r="D688" i="86"/>
  <c r="D672" i="86"/>
  <c r="D694" i="86"/>
  <c r="D671" i="86"/>
  <c r="D677" i="86"/>
  <c r="D696" i="86"/>
  <c r="D673" i="86"/>
  <c r="D679" i="86"/>
  <c r="D685" i="86"/>
  <c r="D680" i="86"/>
  <c r="D697" i="86"/>
  <c r="D681" i="86"/>
  <c r="D687" i="86"/>
  <c r="D693" i="86"/>
  <c r="D691" i="86"/>
  <c r="D689" i="86"/>
  <c r="D695" i="86"/>
  <c r="D669" i="86"/>
  <c r="D670" i="86"/>
  <c r="D676" i="86"/>
  <c r="D682" i="86"/>
  <c r="D683" i="86"/>
  <c r="F748" i="86"/>
  <c r="G748" i="86" s="1"/>
  <c r="F731" i="86"/>
  <c r="G731" i="86" s="1"/>
  <c r="F733" i="86"/>
  <c r="G733" i="86" s="1"/>
  <c r="D46" i="86"/>
  <c r="G46" i="86" s="1"/>
  <c r="F47" i="86" s="1"/>
  <c r="E47" i="86" s="1"/>
  <c r="F764" i="86" s="1"/>
  <c r="G764" i="86" s="1"/>
  <c r="F735" i="86"/>
  <c r="G735" i="86" s="1"/>
  <c r="F736" i="86"/>
  <c r="G736" i="86" s="1"/>
  <c r="F739" i="86"/>
  <c r="G739" i="86" s="1"/>
  <c r="F758" i="86"/>
  <c r="G758" i="86" s="1"/>
  <c r="E26" i="86"/>
  <c r="D26" i="86" s="1"/>
  <c r="G26" i="86" s="1"/>
  <c r="F27" i="86" s="1"/>
  <c r="H26" i="86"/>
  <c r="G142" i="84"/>
  <c r="H22" i="82"/>
  <c r="E22" i="82"/>
  <c r="E45" i="100"/>
  <c r="D45" i="100" s="1"/>
  <c r="G45" i="100" s="1"/>
  <c r="F46" i="100" s="1"/>
  <c r="E101" i="100"/>
  <c r="D101" i="100" s="1"/>
  <c r="G101" i="100" s="1"/>
  <c r="F102" i="100" s="1"/>
  <c r="E46" i="98"/>
  <c r="D46" i="98" s="1"/>
  <c r="G46" i="98" s="1"/>
  <c r="F47" i="98" s="1"/>
  <c r="E102" i="98"/>
  <c r="D102" i="98" s="1"/>
  <c r="G102" i="98" s="1"/>
  <c r="F103" i="98" s="1"/>
  <c r="E68" i="94"/>
  <c r="F1307" i="94" s="1"/>
  <c r="G1307" i="94" s="1"/>
  <c r="D55" i="82"/>
  <c r="G55" i="82" s="1"/>
  <c r="F56" i="82" s="1"/>
  <c r="E56" i="82" s="1"/>
  <c r="G78" i="82"/>
  <c r="I19" i="80"/>
  <c r="D19" i="80"/>
  <c r="H26" i="78"/>
  <c r="E26" i="78"/>
  <c r="A93" i="106" l="1"/>
  <c r="B92" i="106"/>
  <c r="E92" i="106" s="1"/>
  <c r="D92" i="106" s="1"/>
  <c r="G92" i="106" s="1"/>
  <c r="F93" i="106" s="1"/>
  <c r="H30" i="104"/>
  <c r="E30" i="104"/>
  <c r="D30" i="104" s="1"/>
  <c r="G30" i="104" s="1"/>
  <c r="F31" i="104" s="1"/>
  <c r="E21" i="102"/>
  <c r="H21" i="102"/>
  <c r="E47" i="104"/>
  <c r="I29" i="104"/>
  <c r="F1319" i="94"/>
  <c r="G1319" i="94" s="1"/>
  <c r="F1303" i="94"/>
  <c r="G1303" i="94" s="1"/>
  <c r="F1316" i="94"/>
  <c r="G1316" i="94" s="1"/>
  <c r="F1306" i="94"/>
  <c r="G1306" i="94" s="1"/>
  <c r="F1311" i="94"/>
  <c r="G1311" i="94" s="1"/>
  <c r="F1296" i="94"/>
  <c r="G1296" i="94" s="1"/>
  <c r="F1309" i="94"/>
  <c r="G1309" i="94" s="1"/>
  <c r="F1298" i="94"/>
  <c r="G1298" i="94" s="1"/>
  <c r="D744" i="94"/>
  <c r="D772" i="94"/>
  <c r="D755" i="94"/>
  <c r="D766" i="94"/>
  <c r="D751" i="94"/>
  <c r="D758" i="94"/>
  <c r="D765" i="94"/>
  <c r="D761" i="94"/>
  <c r="D773" i="94"/>
  <c r="D762" i="94"/>
  <c r="D749" i="94"/>
  <c r="D745" i="94"/>
  <c r="D757" i="94"/>
  <c r="D769" i="94"/>
  <c r="D760" i="94"/>
  <c r="D748" i="94"/>
  <c r="D764" i="94"/>
  <c r="D753" i="94"/>
  <c r="D746" i="94"/>
  <c r="D768" i="94"/>
  <c r="D756" i="94"/>
  <c r="D770" i="94"/>
  <c r="D763" i="94"/>
  <c r="D759" i="94"/>
  <c r="D750" i="94"/>
  <c r="D754" i="94"/>
  <c r="D747" i="94"/>
  <c r="D752" i="94"/>
  <c r="D771" i="94"/>
  <c r="D767" i="94"/>
  <c r="F1301" i="94"/>
  <c r="G1301" i="94" s="1"/>
  <c r="F1292" i="94"/>
  <c r="G1292" i="94" s="1"/>
  <c r="F1302" i="94"/>
  <c r="G1302" i="94" s="1"/>
  <c r="F1312" i="94"/>
  <c r="G1312" i="94" s="1"/>
  <c r="F1308" i="94"/>
  <c r="G1308" i="94" s="1"/>
  <c r="F1317" i="94"/>
  <c r="G1317" i="94" s="1"/>
  <c r="F1315" i="94"/>
  <c r="G1315" i="94" s="1"/>
  <c r="F1304" i="94"/>
  <c r="G1304" i="94" s="1"/>
  <c r="F1318" i="94"/>
  <c r="G1318" i="94" s="1"/>
  <c r="F1310" i="94"/>
  <c r="G1310" i="94" s="1"/>
  <c r="D68" i="94"/>
  <c r="G68" i="94" s="1"/>
  <c r="F69" i="94" s="1"/>
  <c r="F1327" i="94"/>
  <c r="G1327" i="94" s="1"/>
  <c r="F1342" i="94"/>
  <c r="G1342" i="94" s="1"/>
  <c r="F1347" i="94"/>
  <c r="G1347" i="94" s="1"/>
  <c r="F1294" i="94"/>
  <c r="G1294" i="94" s="1"/>
  <c r="F1300" i="94"/>
  <c r="G1300" i="94" s="1"/>
  <c r="F1320" i="94"/>
  <c r="G1320" i="94" s="1"/>
  <c r="F1299" i="94"/>
  <c r="G1299" i="94" s="1"/>
  <c r="F1305" i="94"/>
  <c r="G1305" i="94" s="1"/>
  <c r="F1293" i="94"/>
  <c r="G1293" i="94" s="1"/>
  <c r="F1313" i="94"/>
  <c r="G1313" i="94" s="1"/>
  <c r="F1322" i="94"/>
  <c r="G1322" i="94" s="1"/>
  <c r="E794" i="92"/>
  <c r="E792" i="92"/>
  <c r="E790" i="92"/>
  <c r="E788" i="92"/>
  <c r="E786" i="92"/>
  <c r="E784" i="92"/>
  <c r="E782" i="92"/>
  <c r="E780" i="92"/>
  <c r="E778" i="92"/>
  <c r="E776" i="92"/>
  <c r="E774" i="92"/>
  <c r="E772" i="92"/>
  <c r="E770" i="92"/>
  <c r="E768" i="92"/>
  <c r="E766" i="92"/>
  <c r="E764" i="92"/>
  <c r="E785" i="92"/>
  <c r="E769" i="92"/>
  <c r="E791" i="92"/>
  <c r="E775" i="92"/>
  <c r="E781" i="92"/>
  <c r="E765" i="92"/>
  <c r="E787" i="92"/>
  <c r="E771" i="92"/>
  <c r="E793" i="92"/>
  <c r="E777" i="92"/>
  <c r="E783" i="92"/>
  <c r="E767" i="92"/>
  <c r="E789" i="92"/>
  <c r="E773" i="92"/>
  <c r="E779" i="92"/>
  <c r="F729" i="90"/>
  <c r="G729" i="90" s="1"/>
  <c r="F720" i="90"/>
  <c r="G720" i="90" s="1"/>
  <c r="F728" i="90"/>
  <c r="G728" i="90" s="1"/>
  <c r="F722" i="90"/>
  <c r="G722" i="90" s="1"/>
  <c r="F725" i="90"/>
  <c r="G725" i="90" s="1"/>
  <c r="F731" i="90"/>
  <c r="G731" i="90" s="1"/>
  <c r="F708" i="90"/>
  <c r="G708" i="90" s="1"/>
  <c r="E522" i="90"/>
  <c r="E526" i="90"/>
  <c r="E530" i="90"/>
  <c r="E534" i="90"/>
  <c r="E538" i="90"/>
  <c r="E542" i="90"/>
  <c r="E546" i="90"/>
  <c r="E550" i="90"/>
  <c r="E523" i="90"/>
  <c r="E527" i="90"/>
  <c r="E531" i="90"/>
  <c r="E535" i="90"/>
  <c r="E539" i="90"/>
  <c r="E543" i="90"/>
  <c r="E547" i="90"/>
  <c r="E525" i="90"/>
  <c r="E529" i="90"/>
  <c r="E533" i="90"/>
  <c r="E537" i="90"/>
  <c r="E541" i="90"/>
  <c r="E545" i="90"/>
  <c r="E549" i="90"/>
  <c r="E528" i="90"/>
  <c r="E544" i="90"/>
  <c r="E536" i="90"/>
  <c r="E532" i="90"/>
  <c r="E548" i="90"/>
  <c r="E521" i="90"/>
  <c r="E524" i="90"/>
  <c r="E540" i="90"/>
  <c r="F732" i="90"/>
  <c r="G732" i="90" s="1"/>
  <c r="F707" i="90"/>
  <c r="G707" i="90" s="1"/>
  <c r="F718" i="90"/>
  <c r="G718" i="90" s="1"/>
  <c r="F721" i="90"/>
  <c r="G721" i="90" s="1"/>
  <c r="F726" i="90"/>
  <c r="G726" i="90" s="1"/>
  <c r="F711" i="90"/>
  <c r="G711" i="90" s="1"/>
  <c r="F727" i="90"/>
  <c r="G727" i="90" s="1"/>
  <c r="F714" i="90"/>
  <c r="G714" i="90" s="1"/>
  <c r="F713" i="90"/>
  <c r="G713" i="90" s="1"/>
  <c r="F723" i="90"/>
  <c r="G723" i="90" s="1"/>
  <c r="F715" i="90"/>
  <c r="G715" i="90" s="1"/>
  <c r="F706" i="90"/>
  <c r="G706" i="90" s="1"/>
  <c r="F709" i="90"/>
  <c r="G709" i="90" s="1"/>
  <c r="F710" i="90"/>
  <c r="G710" i="90" s="1"/>
  <c r="F712" i="90"/>
  <c r="G712" i="90" s="1"/>
  <c r="F704" i="90"/>
  <c r="G704" i="90" s="1"/>
  <c r="F703" i="90"/>
  <c r="G703" i="90" s="1"/>
  <c r="F705" i="90"/>
  <c r="G705" i="90" s="1"/>
  <c r="F724" i="90"/>
  <c r="G724" i="90" s="1"/>
  <c r="F716" i="90"/>
  <c r="G716" i="90" s="1"/>
  <c r="F719" i="90"/>
  <c r="G719" i="90" s="1"/>
  <c r="F730" i="90"/>
  <c r="G730" i="90" s="1"/>
  <c r="F733" i="90"/>
  <c r="G733" i="90" s="1"/>
  <c r="I19" i="90"/>
  <c r="D19" i="90"/>
  <c r="G580" i="90"/>
  <c r="G574" i="90"/>
  <c r="G570" i="90"/>
  <c r="G566" i="90"/>
  <c r="G562" i="90"/>
  <c r="G558" i="90"/>
  <c r="G554" i="90"/>
  <c r="G579" i="90"/>
  <c r="G573" i="90"/>
  <c r="G569" i="90"/>
  <c r="G565" i="90"/>
  <c r="G561" i="90"/>
  <c r="G557" i="90"/>
  <c r="G553" i="90"/>
  <c r="G577" i="90"/>
  <c r="G572" i="90"/>
  <c r="G568" i="90"/>
  <c r="G564" i="90"/>
  <c r="G560" i="90"/>
  <c r="G556" i="90"/>
  <c r="G552" i="90"/>
  <c r="G578" i="90"/>
  <c r="G567" i="90"/>
  <c r="G576" i="90"/>
  <c r="G555" i="90"/>
  <c r="G575" i="90"/>
  <c r="G563" i="90"/>
  <c r="G551" i="90"/>
  <c r="G571" i="90"/>
  <c r="G559" i="90"/>
  <c r="G581" i="90"/>
  <c r="D49" i="90"/>
  <c r="G49" i="90" s="1"/>
  <c r="F50" i="90" s="1"/>
  <c r="D818" i="88"/>
  <c r="D810" i="88"/>
  <c r="D801" i="88"/>
  <c r="D794" i="88"/>
  <c r="D820" i="88"/>
  <c r="D812" i="88"/>
  <c r="D805" i="88"/>
  <c r="D798" i="88"/>
  <c r="D817" i="88"/>
  <c r="D807" i="88"/>
  <c r="D800" i="88"/>
  <c r="D791" i="88"/>
  <c r="D819" i="88"/>
  <c r="D811" i="88"/>
  <c r="D804" i="88"/>
  <c r="D795" i="88"/>
  <c r="D814" i="88"/>
  <c r="D806" i="88"/>
  <c r="D803" i="88"/>
  <c r="D799" i="88"/>
  <c r="D821" i="88"/>
  <c r="D813" i="88"/>
  <c r="D809" i="88"/>
  <c r="D802" i="88"/>
  <c r="D792" i="88"/>
  <c r="D816" i="88"/>
  <c r="D815" i="88"/>
  <c r="D808" i="88"/>
  <c r="D796" i="88"/>
  <c r="D793" i="88"/>
  <c r="D797" i="88"/>
  <c r="F782" i="86"/>
  <c r="G782" i="86" s="1"/>
  <c r="F787" i="86"/>
  <c r="G787" i="86" s="1"/>
  <c r="F777" i="86"/>
  <c r="G777" i="86" s="1"/>
  <c r="F771" i="86"/>
  <c r="G771" i="86" s="1"/>
  <c r="F780" i="86"/>
  <c r="G780" i="86" s="1"/>
  <c r="I26" i="86"/>
  <c r="F762" i="86"/>
  <c r="G762" i="86" s="1"/>
  <c r="F761" i="86"/>
  <c r="G761" i="86" s="1"/>
  <c r="F772" i="86"/>
  <c r="G772" i="86" s="1"/>
  <c r="F786" i="86"/>
  <c r="G786" i="86" s="1"/>
  <c r="E27" i="86"/>
  <c r="D27" i="86" s="1"/>
  <c r="G27" i="86" s="1"/>
  <c r="F28" i="86" s="1"/>
  <c r="H27" i="86"/>
  <c r="F784" i="86"/>
  <c r="G784" i="86" s="1"/>
  <c r="F768" i="86"/>
  <c r="G768" i="86" s="1"/>
  <c r="D47" i="86"/>
  <c r="G47" i="86" s="1"/>
  <c r="F48" i="86" s="1"/>
  <c r="E48" i="86" s="1"/>
  <c r="F820" i="86" s="1"/>
  <c r="G820" i="86" s="1"/>
  <c r="F778" i="86"/>
  <c r="G778" i="86" s="1"/>
  <c r="F789" i="86"/>
  <c r="G789" i="86" s="1"/>
  <c r="F790" i="86"/>
  <c r="G790" i="86" s="1"/>
  <c r="F763" i="86"/>
  <c r="G763" i="86" s="1"/>
  <c r="F769" i="86"/>
  <c r="G769" i="86" s="1"/>
  <c r="F760" i="86"/>
  <c r="G760" i="86" s="1"/>
  <c r="F779" i="86"/>
  <c r="G779" i="86" s="1"/>
  <c r="F766" i="86"/>
  <c r="G766" i="86" s="1"/>
  <c r="E694" i="86"/>
  <c r="E671" i="86"/>
  <c r="E698" i="86"/>
  <c r="E670" i="86"/>
  <c r="E678" i="86"/>
  <c r="E673" i="86"/>
  <c r="E679" i="86"/>
  <c r="E693" i="86"/>
  <c r="E676" i="86"/>
  <c r="E682" i="86"/>
  <c r="E675" i="86"/>
  <c r="E681" i="86"/>
  <c r="E687" i="86"/>
  <c r="E672" i="86"/>
  <c r="E683" i="86"/>
  <c r="E689" i="86"/>
  <c r="E695" i="86"/>
  <c r="E696" i="86"/>
  <c r="E688" i="86"/>
  <c r="E684" i="86"/>
  <c r="E691" i="86"/>
  <c r="E697" i="86"/>
  <c r="E669" i="86"/>
  <c r="E685" i="86"/>
  <c r="E674" i="86"/>
  <c r="E677" i="86"/>
  <c r="E686" i="86"/>
  <c r="E692" i="86"/>
  <c r="E690" i="86"/>
  <c r="E680" i="86"/>
  <c r="F776" i="86"/>
  <c r="G776" i="86" s="1"/>
  <c r="F788" i="86"/>
  <c r="G788" i="86" s="1"/>
  <c r="F767" i="86"/>
  <c r="G767" i="86" s="1"/>
  <c r="F773" i="86"/>
  <c r="G773" i="86" s="1"/>
  <c r="F775" i="86"/>
  <c r="G775" i="86" s="1"/>
  <c r="F783" i="86"/>
  <c r="G783" i="86" s="1"/>
  <c r="F774" i="86"/>
  <c r="G774" i="86" s="1"/>
  <c r="F770" i="86"/>
  <c r="G770" i="86" s="1"/>
  <c r="F785" i="86"/>
  <c r="G785" i="86" s="1"/>
  <c r="F781" i="86"/>
  <c r="G781" i="86" s="1"/>
  <c r="F765" i="86"/>
  <c r="G765" i="86" s="1"/>
  <c r="G143" i="84"/>
  <c r="I22" i="82"/>
  <c r="D22" i="82"/>
  <c r="G22" i="82" s="1"/>
  <c r="F23" i="82" s="1"/>
  <c r="G86" i="82"/>
  <c r="E102" i="100"/>
  <c r="D102" i="100" s="1"/>
  <c r="G102" i="100" s="1"/>
  <c r="F103" i="100" s="1"/>
  <c r="E46" i="100"/>
  <c r="D46" i="100" s="1"/>
  <c r="G46" i="100" s="1"/>
  <c r="F47" i="100" s="1"/>
  <c r="G193" i="98"/>
  <c r="D160" i="98"/>
  <c r="E160" i="98" s="1"/>
  <c r="E103" i="98"/>
  <c r="D103" i="98" s="1"/>
  <c r="G103" i="98" s="1"/>
  <c r="F104" i="98" s="1"/>
  <c r="E47" i="98"/>
  <c r="D47" i="98" s="1"/>
  <c r="G47" i="98" s="1"/>
  <c r="F48" i="98" s="1"/>
  <c r="E69" i="94"/>
  <c r="F1332" i="94" s="1"/>
  <c r="G1332" i="94" s="1"/>
  <c r="D56" i="82"/>
  <c r="G56" i="82" s="1"/>
  <c r="F57" i="82" s="1"/>
  <c r="E57" i="82" s="1"/>
  <c r="G19" i="80"/>
  <c r="F20" i="80" s="1"/>
  <c r="D26" i="78"/>
  <c r="G26" i="78" s="1"/>
  <c r="F27" i="78" s="1"/>
  <c r="G98" i="78"/>
  <c r="I26" i="78"/>
  <c r="B93" i="106" l="1"/>
  <c r="E93" i="106" s="1"/>
  <c r="D93" i="106" s="1"/>
  <c r="G93" i="106" s="1"/>
  <c r="A94" i="106"/>
  <c r="B94" i="106" s="1"/>
  <c r="H31" i="104"/>
  <c r="E31" i="104"/>
  <c r="D31" i="104" s="1"/>
  <c r="G31" i="104" s="1"/>
  <c r="F32" i="104" s="1"/>
  <c r="I21" i="102"/>
  <c r="D21" i="102"/>
  <c r="F82" i="102"/>
  <c r="G82" i="102" s="1"/>
  <c r="D47" i="104"/>
  <c r="F81" i="104"/>
  <c r="G81" i="104" s="1"/>
  <c r="I30" i="104"/>
  <c r="F1339" i="94"/>
  <c r="G1339" i="94" s="1"/>
  <c r="F1335" i="94"/>
  <c r="G1335" i="94" s="1"/>
  <c r="F1337" i="94"/>
  <c r="G1337" i="94" s="1"/>
  <c r="F1333" i="94"/>
  <c r="G1333" i="94" s="1"/>
  <c r="F1329" i="94"/>
  <c r="G1329" i="94" s="1"/>
  <c r="F1328" i="94"/>
  <c r="G1328" i="94" s="1"/>
  <c r="F1330" i="94"/>
  <c r="G1330" i="94" s="1"/>
  <c r="F1325" i="94"/>
  <c r="G1325" i="94" s="1"/>
  <c r="F1341" i="94"/>
  <c r="G1341" i="94" s="1"/>
  <c r="F1350" i="94"/>
  <c r="G1350" i="94" s="1"/>
  <c r="F1345" i="94"/>
  <c r="G1345" i="94" s="1"/>
  <c r="F1323" i="94"/>
  <c r="G1323" i="94" s="1"/>
  <c r="F1348" i="94"/>
  <c r="G1348" i="94" s="1"/>
  <c r="F1346" i="94"/>
  <c r="G1346" i="94" s="1"/>
  <c r="F1338" i="94"/>
  <c r="G1338" i="94" s="1"/>
  <c r="F1351" i="94"/>
  <c r="G1351" i="94" s="1"/>
  <c r="F1340" i="94"/>
  <c r="G1340" i="94" s="1"/>
  <c r="F1336" i="94"/>
  <c r="G1336" i="94" s="1"/>
  <c r="F1331" i="94"/>
  <c r="G1331" i="94" s="1"/>
  <c r="F1344" i="94"/>
  <c r="G1344" i="94" s="1"/>
  <c r="D69" i="94"/>
  <c r="G69" i="94" s="1"/>
  <c r="F70" i="94" s="1"/>
  <c r="F1375" i="94"/>
  <c r="G1375" i="94" s="1"/>
  <c r="F1360" i="94"/>
  <c r="G1360" i="94" s="1"/>
  <c r="F1377" i="94"/>
  <c r="G1377" i="94" s="1"/>
  <c r="F1369" i="94"/>
  <c r="G1369" i="94" s="1"/>
  <c r="F1353" i="94"/>
  <c r="G1353" i="94" s="1"/>
  <c r="F1352" i="94"/>
  <c r="G1352" i="94" s="1"/>
  <c r="F1326" i="94"/>
  <c r="G1326" i="94" s="1"/>
  <c r="F1324" i="94"/>
  <c r="G1324" i="94" s="1"/>
  <c r="F1343" i="94"/>
  <c r="G1343" i="94" s="1"/>
  <c r="F1334" i="94"/>
  <c r="G1334" i="94" s="1"/>
  <c r="F1349" i="94"/>
  <c r="G1349" i="94" s="1"/>
  <c r="E750" i="94"/>
  <c r="E758" i="94"/>
  <c r="E766" i="94"/>
  <c r="E744" i="94"/>
  <c r="E752" i="94"/>
  <c r="E760" i="94"/>
  <c r="E768" i="94"/>
  <c r="E745" i="94"/>
  <c r="E753" i="94"/>
  <c r="E761" i="94"/>
  <c r="E769" i="94"/>
  <c r="E747" i="94"/>
  <c r="E755" i="94"/>
  <c r="E763" i="94"/>
  <c r="E754" i="94"/>
  <c r="E770" i="94"/>
  <c r="E759" i="94"/>
  <c r="E773" i="94"/>
  <c r="E748" i="94"/>
  <c r="E749" i="94"/>
  <c r="E751" i="94"/>
  <c r="E772" i="94"/>
  <c r="E756" i="94"/>
  <c r="E757" i="94"/>
  <c r="E762" i="94"/>
  <c r="E764" i="94"/>
  <c r="E765" i="94"/>
  <c r="E767" i="94"/>
  <c r="E771" i="94"/>
  <c r="E746" i="94"/>
  <c r="D825" i="92"/>
  <c r="D823" i="92"/>
  <c r="D821" i="92"/>
  <c r="D819" i="92"/>
  <c r="D817" i="92"/>
  <c r="D815" i="92"/>
  <c r="D813" i="92"/>
  <c r="D811" i="92"/>
  <c r="D809" i="92"/>
  <c r="D807" i="92"/>
  <c r="D805" i="92"/>
  <c r="D803" i="92"/>
  <c r="D801" i="92"/>
  <c r="D799" i="92"/>
  <c r="D797" i="92"/>
  <c r="D795" i="92"/>
  <c r="D804" i="92"/>
  <c r="D820" i="92"/>
  <c r="D810" i="92"/>
  <c r="D816" i="92"/>
  <c r="D800" i="92"/>
  <c r="D822" i="92"/>
  <c r="D806" i="92"/>
  <c r="D812" i="92"/>
  <c r="D796" i="92"/>
  <c r="D818" i="92"/>
  <c r="D802" i="92"/>
  <c r="D824" i="92"/>
  <c r="D808" i="92"/>
  <c r="D798" i="92"/>
  <c r="D814" i="92"/>
  <c r="G19" i="90"/>
  <c r="F20" i="90" s="1"/>
  <c r="E50" i="90"/>
  <c r="E821" i="88"/>
  <c r="E819" i="88"/>
  <c r="E817" i="88"/>
  <c r="E815" i="88"/>
  <c r="E813" i="88"/>
  <c r="E811" i="88"/>
  <c r="E803" i="88"/>
  <c r="E796" i="88"/>
  <c r="E807" i="88"/>
  <c r="E800" i="88"/>
  <c r="E791" i="88"/>
  <c r="E814" i="88"/>
  <c r="E809" i="88"/>
  <c r="E802" i="88"/>
  <c r="E793" i="88"/>
  <c r="E816" i="88"/>
  <c r="E806" i="88"/>
  <c r="E797" i="88"/>
  <c r="E799" i="88"/>
  <c r="E792" i="88"/>
  <c r="E795" i="88"/>
  <c r="E805" i="88"/>
  <c r="E798" i="88"/>
  <c r="E820" i="88"/>
  <c r="E812" i="88"/>
  <c r="E808" i="88"/>
  <c r="E801" i="88"/>
  <c r="E794" i="88"/>
  <c r="E818" i="88"/>
  <c r="E810" i="88"/>
  <c r="E804" i="88"/>
  <c r="F814" i="86"/>
  <c r="G814" i="86" s="1"/>
  <c r="I27" i="86"/>
  <c r="F803" i="86"/>
  <c r="G803" i="86" s="1"/>
  <c r="F821" i="86"/>
  <c r="G821" i="86" s="1"/>
  <c r="F791" i="86"/>
  <c r="G791" i="86" s="1"/>
  <c r="F807" i="86"/>
  <c r="G807" i="86" s="1"/>
  <c r="F819" i="86"/>
  <c r="G819" i="86" s="1"/>
  <c r="F799" i="86"/>
  <c r="G799" i="86" s="1"/>
  <c r="F797" i="86"/>
  <c r="G797" i="86" s="1"/>
  <c r="F802" i="86"/>
  <c r="G802" i="86" s="1"/>
  <c r="F818" i="86"/>
  <c r="G818" i="86" s="1"/>
  <c r="F813" i="86"/>
  <c r="G813" i="86" s="1"/>
  <c r="F793" i="86"/>
  <c r="G793" i="86" s="1"/>
  <c r="F808" i="86"/>
  <c r="G808" i="86" s="1"/>
  <c r="F815" i="86"/>
  <c r="G815" i="86" s="1"/>
  <c r="F817" i="86"/>
  <c r="G817" i="86" s="1"/>
  <c r="F810" i="86"/>
  <c r="G810" i="86" s="1"/>
  <c r="F796" i="86"/>
  <c r="G796" i="86" s="1"/>
  <c r="F801" i="86"/>
  <c r="G801" i="86" s="1"/>
  <c r="F806" i="86"/>
  <c r="G806" i="86" s="1"/>
  <c r="F792" i="86"/>
  <c r="G792" i="86" s="1"/>
  <c r="F812" i="86"/>
  <c r="G812" i="86" s="1"/>
  <c r="F794" i="86"/>
  <c r="G794" i="86" s="1"/>
  <c r="F800" i="86"/>
  <c r="G800" i="86" s="1"/>
  <c r="F805" i="86"/>
  <c r="G805" i="86" s="1"/>
  <c r="F798" i="86"/>
  <c r="G798" i="86" s="1"/>
  <c r="F809" i="86"/>
  <c r="G809" i="86" s="1"/>
  <c r="H28" i="86"/>
  <c r="E28" i="86"/>
  <c r="D28" i="86" s="1"/>
  <c r="G28" i="86" s="1"/>
  <c r="F29" i="86" s="1"/>
  <c r="D707" i="86"/>
  <c r="D700" i="86"/>
  <c r="D711" i="86"/>
  <c r="D727" i="86"/>
  <c r="D710" i="86"/>
  <c r="D725" i="86"/>
  <c r="D715" i="86"/>
  <c r="D708" i="86"/>
  <c r="D726" i="86"/>
  <c r="D701" i="86"/>
  <c r="D724" i="86"/>
  <c r="D702" i="86"/>
  <c r="D716" i="86"/>
  <c r="D704" i="86"/>
  <c r="D699" i="86"/>
  <c r="D719" i="86"/>
  <c r="D714" i="86"/>
  <c r="D722" i="86"/>
  <c r="D709" i="86"/>
  <c r="D713" i="86"/>
  <c r="D721" i="86"/>
  <c r="D718" i="86"/>
  <c r="D728" i="86"/>
  <c r="D729" i="86"/>
  <c r="D720" i="86"/>
  <c r="D706" i="86"/>
  <c r="D705" i="86"/>
  <c r="D703" i="86"/>
  <c r="D712" i="86"/>
  <c r="D717" i="86"/>
  <c r="D723" i="86"/>
  <c r="F795" i="86"/>
  <c r="G795" i="86" s="1"/>
  <c r="D48" i="86"/>
  <c r="G48" i="86" s="1"/>
  <c r="F49" i="86" s="1"/>
  <c r="E49" i="86" s="1"/>
  <c r="F824" i="86" s="1"/>
  <c r="G824" i="86" s="1"/>
  <c r="F833" i="86"/>
  <c r="G833" i="86" s="1"/>
  <c r="F816" i="86"/>
  <c r="G816" i="86" s="1"/>
  <c r="F811" i="86"/>
  <c r="G811" i="86" s="1"/>
  <c r="F804" i="86"/>
  <c r="G804" i="86" s="1"/>
  <c r="G144" i="84"/>
  <c r="H23" i="82"/>
  <c r="E23" i="82"/>
  <c r="E47" i="100"/>
  <c r="D47" i="100" s="1"/>
  <c r="G47" i="100" s="1"/>
  <c r="F48" i="100" s="1"/>
  <c r="E103" i="100"/>
  <c r="D103" i="100" s="1"/>
  <c r="G103" i="100" s="1"/>
  <c r="F104" i="100" s="1"/>
  <c r="D161" i="98"/>
  <c r="E161" i="98" s="1"/>
  <c r="G104" i="98"/>
  <c r="F105" i="98" s="1"/>
  <c r="E104" i="98"/>
  <c r="D104" i="98" s="1"/>
  <c r="G48" i="98"/>
  <c r="F49" i="98" s="1"/>
  <c r="E48" i="98"/>
  <c r="D48" i="98" s="1"/>
  <c r="E70" i="94"/>
  <c r="F1367" i="94" s="1"/>
  <c r="G1367" i="94" s="1"/>
  <c r="D57" i="82"/>
  <c r="G57" i="82" s="1"/>
  <c r="F58" i="82" s="1"/>
  <c r="E58" i="82" s="1"/>
  <c r="G80" i="82"/>
  <c r="G79" i="82"/>
  <c r="E20" i="80"/>
  <c r="H20" i="80"/>
  <c r="E27" i="78"/>
  <c r="H27" i="78"/>
  <c r="F94" i="106" l="1"/>
  <c r="E94" i="106" s="1"/>
  <c r="C94" i="106"/>
  <c r="H32" i="104"/>
  <c r="E32" i="104"/>
  <c r="D32" i="104" s="1"/>
  <c r="G32" i="104" s="1"/>
  <c r="F33" i="104" s="1"/>
  <c r="E83" i="102"/>
  <c r="D84" i="102" s="1"/>
  <c r="G21" i="102"/>
  <c r="E82" i="104"/>
  <c r="D83" i="104" s="1"/>
  <c r="G47" i="104"/>
  <c r="F48" i="104" s="1"/>
  <c r="I31" i="104"/>
  <c r="F1380" i="94"/>
  <c r="G1380" i="94" s="1"/>
  <c r="F1354" i="94"/>
  <c r="G1354" i="94" s="1"/>
  <c r="F1381" i="94"/>
  <c r="G1381" i="94" s="1"/>
  <c r="D70" i="94"/>
  <c r="G70" i="94" s="1"/>
  <c r="F71" i="94" s="1"/>
  <c r="F1411" i="94"/>
  <c r="G1411" i="94" s="1"/>
  <c r="F1388" i="94"/>
  <c r="G1388" i="94" s="1"/>
  <c r="F1389" i="94"/>
  <c r="G1389" i="94" s="1"/>
  <c r="F1384" i="94"/>
  <c r="G1384" i="94" s="1"/>
  <c r="D795" i="94"/>
  <c r="D797" i="94"/>
  <c r="D800" i="94"/>
  <c r="D804" i="94"/>
  <c r="D799" i="94"/>
  <c r="D779" i="94"/>
  <c r="D791" i="94"/>
  <c r="D803" i="94"/>
  <c r="D796" i="94"/>
  <c r="D787" i="94"/>
  <c r="D782" i="94"/>
  <c r="D775" i="94"/>
  <c r="D780" i="94"/>
  <c r="D774" i="94"/>
  <c r="D798" i="94"/>
  <c r="D783" i="94"/>
  <c r="D793" i="94"/>
  <c r="D776" i="94"/>
  <c r="D784" i="94"/>
  <c r="D790" i="94"/>
  <c r="D777" i="94"/>
  <c r="D781" i="94"/>
  <c r="D801" i="94"/>
  <c r="D788" i="94"/>
  <c r="D778" i="94"/>
  <c r="D789" i="94"/>
  <c r="D785" i="94"/>
  <c r="D786" i="94"/>
  <c r="D792" i="94"/>
  <c r="D802" i="94"/>
  <c r="D794" i="94"/>
  <c r="F1374" i="94"/>
  <c r="G1374" i="94" s="1"/>
  <c r="F1379" i="94"/>
  <c r="G1379" i="94" s="1"/>
  <c r="F1373" i="94"/>
  <c r="G1373" i="94" s="1"/>
  <c r="F1359" i="94"/>
  <c r="G1359" i="94" s="1"/>
  <c r="F1372" i="94"/>
  <c r="G1372" i="94" s="1"/>
  <c r="F1371" i="94"/>
  <c r="G1371" i="94" s="1"/>
  <c r="F1365" i="94"/>
  <c r="G1365" i="94" s="1"/>
  <c r="F1366" i="94"/>
  <c r="G1366" i="94" s="1"/>
  <c r="F1363" i="94"/>
  <c r="G1363" i="94" s="1"/>
  <c r="F1357" i="94"/>
  <c r="G1357" i="94" s="1"/>
  <c r="F1364" i="94"/>
  <c r="G1364" i="94" s="1"/>
  <c r="F1355" i="94"/>
  <c r="G1355" i="94" s="1"/>
  <c r="F1378" i="94"/>
  <c r="G1378" i="94" s="1"/>
  <c r="F1358" i="94"/>
  <c r="G1358" i="94" s="1"/>
  <c r="F1376" i="94"/>
  <c r="G1376" i="94" s="1"/>
  <c r="F1370" i="94"/>
  <c r="G1370" i="94" s="1"/>
  <c r="F1361" i="94"/>
  <c r="G1361" i="94" s="1"/>
  <c r="F1356" i="94"/>
  <c r="G1356" i="94" s="1"/>
  <c r="F1368" i="94"/>
  <c r="G1368" i="94" s="1"/>
  <c r="F1362" i="94"/>
  <c r="G1362" i="94" s="1"/>
  <c r="E819" i="92"/>
  <c r="E821" i="92"/>
  <c r="E825" i="92"/>
  <c r="E818" i="92"/>
  <c r="E816" i="92"/>
  <c r="E814" i="92"/>
  <c r="E812" i="92"/>
  <c r="E810" i="92"/>
  <c r="E808" i="92"/>
  <c r="E806" i="92"/>
  <c r="E804" i="92"/>
  <c r="E802" i="92"/>
  <c r="E800" i="92"/>
  <c r="E798" i="92"/>
  <c r="E796" i="92"/>
  <c r="E823" i="92"/>
  <c r="E820" i="92"/>
  <c r="E817" i="92"/>
  <c r="E801" i="92"/>
  <c r="E807" i="92"/>
  <c r="E822" i="92"/>
  <c r="E813" i="92"/>
  <c r="E797" i="92"/>
  <c r="E803" i="92"/>
  <c r="E809" i="92"/>
  <c r="E824" i="92"/>
  <c r="E815" i="92"/>
  <c r="E799" i="92"/>
  <c r="E805" i="92"/>
  <c r="E795" i="92"/>
  <c r="E811" i="92"/>
  <c r="F746" i="90"/>
  <c r="G746" i="90" s="1"/>
  <c r="F747" i="90"/>
  <c r="G747" i="90" s="1"/>
  <c r="F736" i="90"/>
  <c r="G736" i="90" s="1"/>
  <c r="F740" i="90"/>
  <c r="G740" i="90" s="1"/>
  <c r="F750" i="90"/>
  <c r="G750" i="90" s="1"/>
  <c r="F751" i="90"/>
  <c r="G751" i="90" s="1"/>
  <c r="F757" i="90"/>
  <c r="G757" i="90" s="1"/>
  <c r="F749" i="90"/>
  <c r="G749" i="90" s="1"/>
  <c r="F754" i="90"/>
  <c r="G754" i="90" s="1"/>
  <c r="F755" i="90"/>
  <c r="G755" i="90" s="1"/>
  <c r="F737" i="90"/>
  <c r="G737" i="90" s="1"/>
  <c r="F760" i="90"/>
  <c r="G760" i="90" s="1"/>
  <c r="F758" i="90"/>
  <c r="G758" i="90" s="1"/>
  <c r="F759" i="90"/>
  <c r="G759" i="90" s="1"/>
  <c r="F748" i="90"/>
  <c r="G748" i="90" s="1"/>
  <c r="F761" i="90"/>
  <c r="G761" i="90" s="1"/>
  <c r="F762" i="90"/>
  <c r="G762" i="90" s="1"/>
  <c r="F763" i="90"/>
  <c r="G763" i="90" s="1"/>
  <c r="F741" i="90"/>
  <c r="G741" i="90" s="1"/>
  <c r="F735" i="90"/>
  <c r="G735" i="90" s="1"/>
  <c r="F744" i="90"/>
  <c r="G744" i="90" s="1"/>
  <c r="F752" i="90"/>
  <c r="G752" i="90" s="1"/>
  <c r="F738" i="90"/>
  <c r="G738" i="90" s="1"/>
  <c r="F739" i="90"/>
  <c r="G739" i="90" s="1"/>
  <c r="F745" i="90"/>
  <c r="G745" i="90" s="1"/>
  <c r="F734" i="90"/>
  <c r="G734" i="90" s="1"/>
  <c r="F742" i="90"/>
  <c r="G742" i="90" s="1"/>
  <c r="F743" i="90"/>
  <c r="G743" i="90" s="1"/>
  <c r="F756" i="90"/>
  <c r="G756" i="90" s="1"/>
  <c r="F753" i="90"/>
  <c r="G753" i="90" s="1"/>
  <c r="D50" i="90"/>
  <c r="G50" i="90" s="1"/>
  <c r="F51" i="90" s="1"/>
  <c r="E51" i="90" s="1"/>
  <c r="F787" i="90" s="1"/>
  <c r="G787" i="90" s="1"/>
  <c r="D566" i="90"/>
  <c r="D576" i="90"/>
  <c r="D580" i="90"/>
  <c r="D570" i="90"/>
  <c r="D577" i="90"/>
  <c r="D564" i="90"/>
  <c r="D578" i="90"/>
  <c r="D569" i="90"/>
  <c r="D565" i="90"/>
  <c r="D557" i="90"/>
  <c r="D579" i="90"/>
  <c r="D562" i="90"/>
  <c r="D571" i="90"/>
  <c r="D561" i="90"/>
  <c r="D559" i="90"/>
  <c r="D552" i="90"/>
  <c r="D551" i="90"/>
  <c r="D581" i="90"/>
  <c r="D560" i="90"/>
  <c r="D563" i="90"/>
  <c r="D553" i="90"/>
  <c r="D554" i="90"/>
  <c r="D574" i="90"/>
  <c r="D558" i="90"/>
  <c r="D555" i="90"/>
  <c r="D575" i="90"/>
  <c r="D572" i="90"/>
  <c r="D556" i="90"/>
  <c r="D573" i="90"/>
  <c r="D567" i="90"/>
  <c r="D568" i="90"/>
  <c r="E20" i="90"/>
  <c r="D20" i="90" s="1"/>
  <c r="G20" i="90" s="1"/>
  <c r="F21" i="90" s="1"/>
  <c r="H20" i="90"/>
  <c r="D844" i="88"/>
  <c r="D841" i="88"/>
  <c r="D826" i="88"/>
  <c r="D840" i="88"/>
  <c r="D837" i="88"/>
  <c r="D828" i="88"/>
  <c r="D846" i="88"/>
  <c r="D843" i="88"/>
  <c r="D825" i="88"/>
  <c r="D842" i="88"/>
  <c r="D839" i="88"/>
  <c r="D827" i="88"/>
  <c r="D830" i="88"/>
  <c r="D822" i="88"/>
  <c r="D850" i="88"/>
  <c r="D847" i="88"/>
  <c r="D833" i="88"/>
  <c r="D836" i="88"/>
  <c r="D829" i="88"/>
  <c r="D832" i="88"/>
  <c r="D824" i="88"/>
  <c r="D849" i="88"/>
  <c r="D835" i="88"/>
  <c r="D848" i="88"/>
  <c r="D834" i="88"/>
  <c r="D831" i="88"/>
  <c r="D823" i="88"/>
  <c r="D851" i="88"/>
  <c r="D845" i="88"/>
  <c r="D838" i="88"/>
  <c r="F850" i="86"/>
  <c r="G850" i="86" s="1"/>
  <c r="F834" i="86"/>
  <c r="G834" i="86" s="1"/>
  <c r="F822" i="86"/>
  <c r="G822" i="86" s="1"/>
  <c r="F832" i="86"/>
  <c r="G832" i="86" s="1"/>
  <c r="F825" i="86"/>
  <c r="G825" i="86" s="1"/>
  <c r="F842" i="86"/>
  <c r="G842" i="86" s="1"/>
  <c r="F830" i="86"/>
  <c r="G830" i="86" s="1"/>
  <c r="F836" i="86"/>
  <c r="G836" i="86" s="1"/>
  <c r="F851" i="86"/>
  <c r="G851" i="86" s="1"/>
  <c r="F835" i="86"/>
  <c r="G835" i="86" s="1"/>
  <c r="F837" i="86"/>
  <c r="G837" i="86" s="1"/>
  <c r="F838" i="86"/>
  <c r="G838" i="86" s="1"/>
  <c r="F839" i="86"/>
  <c r="G839" i="86" s="1"/>
  <c r="F847" i="86"/>
  <c r="G847" i="86" s="1"/>
  <c r="F846" i="86"/>
  <c r="G846" i="86" s="1"/>
  <c r="F848" i="86"/>
  <c r="G848" i="86" s="1"/>
  <c r="F844" i="86"/>
  <c r="G844" i="86" s="1"/>
  <c r="F827" i="86"/>
  <c r="G827" i="86" s="1"/>
  <c r="D49" i="86"/>
  <c r="G49" i="86" s="1"/>
  <c r="F50" i="86" s="1"/>
  <c r="E50" i="86" s="1"/>
  <c r="F858" i="86" s="1"/>
  <c r="G858" i="86" s="1"/>
  <c r="F881" i="86"/>
  <c r="G881" i="86" s="1"/>
  <c r="F875" i="86"/>
  <c r="G875" i="86" s="1"/>
  <c r="F856" i="86"/>
  <c r="G856" i="86" s="1"/>
  <c r="F828" i="86"/>
  <c r="G828" i="86" s="1"/>
  <c r="F840" i="86"/>
  <c r="G840" i="86" s="1"/>
  <c r="F831" i="86"/>
  <c r="G831" i="86" s="1"/>
  <c r="F845" i="86"/>
  <c r="G845" i="86" s="1"/>
  <c r="F823" i="86"/>
  <c r="G823" i="86" s="1"/>
  <c r="F829" i="86"/>
  <c r="G829" i="86" s="1"/>
  <c r="F841" i="86"/>
  <c r="G841" i="86" s="1"/>
  <c r="E29" i="86"/>
  <c r="D29" i="86" s="1"/>
  <c r="G29" i="86" s="1"/>
  <c r="F30" i="86" s="1"/>
  <c r="H29" i="86"/>
  <c r="F826" i="86"/>
  <c r="G826" i="86" s="1"/>
  <c r="F849" i="86"/>
  <c r="G849" i="86" s="1"/>
  <c r="F843" i="86"/>
  <c r="G843" i="86" s="1"/>
  <c r="E704" i="86"/>
  <c r="E705" i="86"/>
  <c r="E717" i="86"/>
  <c r="E727" i="86"/>
  <c r="E712" i="86"/>
  <c r="E713" i="86"/>
  <c r="E723" i="86"/>
  <c r="E708" i="86"/>
  <c r="E720" i="86"/>
  <c r="E721" i="86"/>
  <c r="E726" i="86"/>
  <c r="E699" i="86"/>
  <c r="E707" i="86"/>
  <c r="E701" i="86"/>
  <c r="E729" i="86"/>
  <c r="E722" i="86"/>
  <c r="E715" i="86"/>
  <c r="E716" i="86"/>
  <c r="E706" i="86"/>
  <c r="E724" i="86"/>
  <c r="E703" i="86"/>
  <c r="E702" i="86"/>
  <c r="E725" i="86"/>
  <c r="E711" i="86"/>
  <c r="E710" i="86"/>
  <c r="E709" i="86"/>
  <c r="E700" i="86"/>
  <c r="E719" i="86"/>
  <c r="E718" i="86"/>
  <c r="E728" i="86"/>
  <c r="E714" i="86"/>
  <c r="I28" i="86"/>
  <c r="G145" i="84"/>
  <c r="D23" i="82"/>
  <c r="G23" i="82" s="1"/>
  <c r="F24" i="82" s="1"/>
  <c r="G87" i="82"/>
  <c r="I23" i="82"/>
  <c r="E48" i="100"/>
  <c r="D48" i="100" s="1"/>
  <c r="G48" i="100" s="1"/>
  <c r="F49" i="100" s="1"/>
  <c r="E104" i="100"/>
  <c r="D104" i="100" s="1"/>
  <c r="G104" i="100" s="1"/>
  <c r="F105" i="100" s="1"/>
  <c r="G195" i="98"/>
  <c r="G194" i="98"/>
  <c r="E105" i="98"/>
  <c r="D105" i="98" s="1"/>
  <c r="G105" i="98" s="1"/>
  <c r="F106" i="98" s="1"/>
  <c r="E49" i="98"/>
  <c r="D49" i="98" s="1"/>
  <c r="G49" i="98" s="1"/>
  <c r="F50" i="98" s="1"/>
  <c r="E71" i="94"/>
  <c r="F1385" i="94" s="1"/>
  <c r="G1385" i="94" s="1"/>
  <c r="D58" i="82"/>
  <c r="G58" i="82" s="1"/>
  <c r="F59" i="82" s="1"/>
  <c r="E59" i="82" s="1"/>
  <c r="D20" i="80"/>
  <c r="I20" i="80"/>
  <c r="I27" i="78"/>
  <c r="D27" i="78"/>
  <c r="G27" i="78" s="1"/>
  <c r="F28" i="78" s="1"/>
  <c r="G99" i="78"/>
  <c r="D94" i="106" l="1"/>
  <c r="G94" i="106" s="1"/>
  <c r="H33" i="104"/>
  <c r="E33" i="104"/>
  <c r="D33" i="104" s="1"/>
  <c r="G33" i="104" s="1"/>
  <c r="F34" i="104" s="1"/>
  <c r="E48" i="104"/>
  <c r="F41" i="102"/>
  <c r="F22" i="102"/>
  <c r="I32" i="104"/>
  <c r="F1392" i="94"/>
  <c r="G1392" i="94" s="1"/>
  <c r="F1407" i="94"/>
  <c r="G1407" i="94" s="1"/>
  <c r="F1409" i="94"/>
  <c r="G1409" i="94" s="1"/>
  <c r="F1403" i="94"/>
  <c r="G1403" i="94" s="1"/>
  <c r="F1402" i="94"/>
  <c r="G1402" i="94" s="1"/>
  <c r="F1399" i="94"/>
  <c r="G1399" i="94" s="1"/>
  <c r="F1401" i="94"/>
  <c r="G1401" i="94" s="1"/>
  <c r="F1395" i="94"/>
  <c r="G1395" i="94" s="1"/>
  <c r="F1400" i="94"/>
  <c r="G1400" i="94" s="1"/>
  <c r="F1391" i="94"/>
  <c r="G1391" i="94" s="1"/>
  <c r="F1393" i="94"/>
  <c r="G1393" i="94" s="1"/>
  <c r="F1387" i="94"/>
  <c r="G1387" i="94" s="1"/>
  <c r="F1410" i="94"/>
  <c r="G1410" i="94" s="1"/>
  <c r="F1383" i="94"/>
  <c r="G1383" i="94" s="1"/>
  <c r="D71" i="94"/>
  <c r="G71" i="94" s="1"/>
  <c r="F72" i="94" s="1"/>
  <c r="F1394" i="94"/>
  <c r="G1394" i="94" s="1"/>
  <c r="F1408" i="94"/>
  <c r="G1408" i="94" s="1"/>
  <c r="F1412" i="94"/>
  <c r="G1412" i="94" s="1"/>
  <c r="F1406" i="94"/>
  <c r="G1406" i="94" s="1"/>
  <c r="F1382" i="94"/>
  <c r="G1382" i="94" s="1"/>
  <c r="F1405" i="94"/>
  <c r="G1405" i="94" s="1"/>
  <c r="F1404" i="94"/>
  <c r="G1404" i="94" s="1"/>
  <c r="F1398" i="94"/>
  <c r="G1398" i="94" s="1"/>
  <c r="E779" i="94"/>
  <c r="E787" i="94"/>
  <c r="E795" i="94"/>
  <c r="E803" i="94"/>
  <c r="E781" i="94"/>
  <c r="E789" i="94"/>
  <c r="E797" i="94"/>
  <c r="E774" i="94"/>
  <c r="E782" i="94"/>
  <c r="E790" i="94"/>
  <c r="E798" i="94"/>
  <c r="E776" i="94"/>
  <c r="E784" i="94"/>
  <c r="E792" i="94"/>
  <c r="E800" i="94"/>
  <c r="E783" i="94"/>
  <c r="E799" i="94"/>
  <c r="E788" i="94"/>
  <c r="E804" i="94"/>
  <c r="E786" i="94"/>
  <c r="E791" i="94"/>
  <c r="E793" i="94"/>
  <c r="E775" i="94"/>
  <c r="E794" i="94"/>
  <c r="E777" i="94"/>
  <c r="E796" i="94"/>
  <c r="E778" i="94"/>
  <c r="E801" i="94"/>
  <c r="E780" i="94"/>
  <c r="E785" i="94"/>
  <c r="E802" i="94"/>
  <c r="F1386" i="94"/>
  <c r="G1386" i="94" s="1"/>
  <c r="F1397" i="94"/>
  <c r="G1397" i="94" s="1"/>
  <c r="F1396" i="94"/>
  <c r="G1396" i="94" s="1"/>
  <c r="F1390" i="94"/>
  <c r="G1390" i="94" s="1"/>
  <c r="D855" i="92"/>
  <c r="D853" i="92"/>
  <c r="D851" i="92"/>
  <c r="D849" i="92"/>
  <c r="D847" i="92"/>
  <c r="D845" i="92"/>
  <c r="D843" i="92"/>
  <c r="D841" i="92"/>
  <c r="D839" i="92"/>
  <c r="D837" i="92"/>
  <c r="D835" i="92"/>
  <c r="D833" i="92"/>
  <c r="D831" i="92"/>
  <c r="D829" i="92"/>
  <c r="D827" i="92"/>
  <c r="D852" i="92"/>
  <c r="D844" i="92"/>
  <c r="D836" i="92"/>
  <c r="D826" i="92"/>
  <c r="D828" i="92"/>
  <c r="D840" i="92"/>
  <c r="D850" i="92"/>
  <c r="D832" i="92"/>
  <c r="D854" i="92"/>
  <c r="D846" i="92"/>
  <c r="D842" i="92"/>
  <c r="D838" i="92"/>
  <c r="D834" i="92"/>
  <c r="D830" i="92"/>
  <c r="D848" i="92"/>
  <c r="F781" i="90"/>
  <c r="G781" i="90" s="1"/>
  <c r="F794" i="90"/>
  <c r="G794" i="90" s="1"/>
  <c r="F768" i="90"/>
  <c r="G768" i="90" s="1"/>
  <c r="F764" i="90"/>
  <c r="G764" i="90" s="1"/>
  <c r="F770" i="90"/>
  <c r="G770" i="90" s="1"/>
  <c r="F773" i="90"/>
  <c r="G773" i="90" s="1"/>
  <c r="F791" i="90"/>
  <c r="G791" i="90" s="1"/>
  <c r="F778" i="90"/>
  <c r="G778" i="90" s="1"/>
  <c r="F777" i="90"/>
  <c r="G777" i="90" s="1"/>
  <c r="F792" i="90"/>
  <c r="G792" i="90" s="1"/>
  <c r="F783" i="90"/>
  <c r="G783" i="90" s="1"/>
  <c r="F790" i="90"/>
  <c r="G790" i="90" s="1"/>
  <c r="F786" i="90"/>
  <c r="G786" i="90" s="1"/>
  <c r="F784" i="90"/>
  <c r="G784" i="90" s="1"/>
  <c r="F779" i="90"/>
  <c r="G779" i="90" s="1"/>
  <c r="E552" i="90"/>
  <c r="E556" i="90"/>
  <c r="E560" i="90"/>
  <c r="E564" i="90"/>
  <c r="E568" i="90"/>
  <c r="E555" i="90"/>
  <c r="E551" i="90"/>
  <c r="E561" i="90"/>
  <c r="E566" i="90"/>
  <c r="E571" i="90"/>
  <c r="E575" i="90"/>
  <c r="E579" i="90"/>
  <c r="E567" i="90"/>
  <c r="E557" i="90"/>
  <c r="E562" i="90"/>
  <c r="E572" i="90"/>
  <c r="E576" i="90"/>
  <c r="E580" i="90"/>
  <c r="E559" i="90"/>
  <c r="E554" i="90"/>
  <c r="E565" i="90"/>
  <c r="E570" i="90"/>
  <c r="E574" i="90"/>
  <c r="E578" i="90"/>
  <c r="E553" i="90"/>
  <c r="E573" i="90"/>
  <c r="E558" i="90"/>
  <c r="E577" i="90"/>
  <c r="E581" i="90"/>
  <c r="E563" i="90"/>
  <c r="E569" i="90"/>
  <c r="F769" i="90"/>
  <c r="G769" i="90" s="1"/>
  <c r="F789" i="90"/>
  <c r="G789" i="90" s="1"/>
  <c r="F765" i="90"/>
  <c r="G765" i="90" s="1"/>
  <c r="F780" i="90"/>
  <c r="G780" i="90" s="1"/>
  <c r="F775" i="90"/>
  <c r="G775" i="90" s="1"/>
  <c r="F788" i="90"/>
  <c r="G788" i="90" s="1"/>
  <c r="F793" i="90"/>
  <c r="G793" i="90" s="1"/>
  <c r="F785" i="90"/>
  <c r="G785" i="90" s="1"/>
  <c r="F776" i="90"/>
  <c r="G776" i="90" s="1"/>
  <c r="F771" i="90"/>
  <c r="G771" i="90" s="1"/>
  <c r="F766" i="90"/>
  <c r="G766" i="90" s="1"/>
  <c r="F782" i="90"/>
  <c r="G782" i="90" s="1"/>
  <c r="F774" i="90"/>
  <c r="G774" i="90" s="1"/>
  <c r="F772" i="90"/>
  <c r="G772" i="90" s="1"/>
  <c r="F767" i="90"/>
  <c r="G767" i="90" s="1"/>
  <c r="D51" i="90"/>
  <c r="G51" i="90" s="1"/>
  <c r="F52" i="90" s="1"/>
  <c r="E52" i="90" s="1"/>
  <c r="F809" i="90" s="1"/>
  <c r="G809" i="90" s="1"/>
  <c r="I20" i="90"/>
  <c r="H21" i="90"/>
  <c r="E21" i="90"/>
  <c r="D21" i="90" s="1"/>
  <c r="G21" i="90" s="1"/>
  <c r="F22" i="90" s="1"/>
  <c r="E851" i="88"/>
  <c r="E849" i="88"/>
  <c r="E847" i="88"/>
  <c r="E845" i="88"/>
  <c r="E843" i="88"/>
  <c r="E841" i="88"/>
  <c r="E839" i="88"/>
  <c r="E837" i="88"/>
  <c r="E835" i="88"/>
  <c r="E833" i="88"/>
  <c r="E831" i="88"/>
  <c r="E829" i="88"/>
  <c r="E827" i="88"/>
  <c r="E825" i="88"/>
  <c r="E823" i="88"/>
  <c r="E850" i="88"/>
  <c r="E848" i="88"/>
  <c r="E846" i="88"/>
  <c r="E844" i="88"/>
  <c r="E842" i="88"/>
  <c r="E840" i="88"/>
  <c r="E838" i="88"/>
  <c r="E836" i="88"/>
  <c r="E834" i="88"/>
  <c r="E832" i="88"/>
  <c r="E830" i="88"/>
  <c r="E822" i="88"/>
  <c r="E824" i="88"/>
  <c r="E828" i="88"/>
  <c r="E826" i="88"/>
  <c r="F857" i="86"/>
  <c r="G857" i="86" s="1"/>
  <c r="F866" i="86"/>
  <c r="G866" i="86" s="1"/>
  <c r="F878" i="86"/>
  <c r="G878" i="86" s="1"/>
  <c r="F871" i="86"/>
  <c r="G871" i="86" s="1"/>
  <c r="F867" i="86"/>
  <c r="G867" i="86" s="1"/>
  <c r="F882" i="86"/>
  <c r="G882" i="86" s="1"/>
  <c r="F872" i="86"/>
  <c r="G872" i="86" s="1"/>
  <c r="F852" i="86"/>
  <c r="G852" i="86" s="1"/>
  <c r="F853" i="86"/>
  <c r="G853" i="86" s="1"/>
  <c r="F859" i="86"/>
  <c r="G859" i="86" s="1"/>
  <c r="F876" i="86"/>
  <c r="G876" i="86" s="1"/>
  <c r="F860" i="86"/>
  <c r="G860" i="86" s="1"/>
  <c r="F865" i="86"/>
  <c r="G865" i="86" s="1"/>
  <c r="F880" i="86"/>
  <c r="G880" i="86" s="1"/>
  <c r="F874" i="86"/>
  <c r="G874" i="86" s="1"/>
  <c r="F863" i="86"/>
  <c r="G863" i="86" s="1"/>
  <c r="F862" i="86"/>
  <c r="G862" i="86" s="1"/>
  <c r="F873" i="86"/>
  <c r="G873" i="86" s="1"/>
  <c r="F868" i="86"/>
  <c r="G868" i="86" s="1"/>
  <c r="F879" i="86"/>
  <c r="G879" i="86" s="1"/>
  <c r="F864" i="86"/>
  <c r="G864" i="86" s="1"/>
  <c r="I29" i="86"/>
  <c r="F877" i="86"/>
  <c r="G877" i="86" s="1"/>
  <c r="F854" i="86"/>
  <c r="G854" i="86" s="1"/>
  <c r="H30" i="86"/>
  <c r="E30" i="86"/>
  <c r="D30" i="86" s="1"/>
  <c r="G30" i="86" s="1"/>
  <c r="F31" i="86" s="1"/>
  <c r="F861" i="86"/>
  <c r="G861" i="86" s="1"/>
  <c r="D740" i="86"/>
  <c r="D746" i="86"/>
  <c r="D758" i="86"/>
  <c r="D750" i="86"/>
  <c r="D747" i="86"/>
  <c r="D748" i="86"/>
  <c r="D754" i="86"/>
  <c r="D737" i="86"/>
  <c r="D751" i="86"/>
  <c r="D755" i="86"/>
  <c r="D756" i="86"/>
  <c r="D730" i="86"/>
  <c r="D752" i="86"/>
  <c r="D759" i="86"/>
  <c r="D731" i="86"/>
  <c r="D735" i="86"/>
  <c r="D733" i="86"/>
  <c r="D745" i="86"/>
  <c r="D749" i="86"/>
  <c r="D742" i="86"/>
  <c r="D739" i="86"/>
  <c r="D743" i="86"/>
  <c r="D741" i="86"/>
  <c r="D753" i="86"/>
  <c r="D732" i="86"/>
  <c r="D738" i="86"/>
  <c r="D744" i="86"/>
  <c r="D736" i="86"/>
  <c r="D734" i="86"/>
  <c r="D757" i="86"/>
  <c r="F869" i="86"/>
  <c r="G869" i="86" s="1"/>
  <c r="F870" i="86"/>
  <c r="G870" i="86" s="1"/>
  <c r="F855" i="86"/>
  <c r="G855" i="86" s="1"/>
  <c r="D50" i="86"/>
  <c r="G50" i="86" s="1"/>
  <c r="F51" i="86" s="1"/>
  <c r="E51" i="86" s="1"/>
  <c r="F904" i="86" s="1"/>
  <c r="G904" i="86" s="1"/>
  <c r="F894" i="86"/>
  <c r="G894" i="86" s="1"/>
  <c r="F893" i="86"/>
  <c r="G893" i="86" s="1"/>
  <c r="G146" i="84"/>
  <c r="H24" i="82"/>
  <c r="E24" i="82"/>
  <c r="E105" i="100"/>
  <c r="D105" i="100" s="1"/>
  <c r="G105" i="100" s="1"/>
  <c r="F106" i="100" s="1"/>
  <c r="E49" i="100"/>
  <c r="D49" i="100" s="1"/>
  <c r="G49" i="100" s="1"/>
  <c r="F50" i="100" s="1"/>
  <c r="D162" i="98"/>
  <c r="E162" i="98" s="1"/>
  <c r="E50" i="98"/>
  <c r="D50" i="98" s="1"/>
  <c r="G50" i="98" s="1"/>
  <c r="F51" i="98" s="1"/>
  <c r="E106" i="98"/>
  <c r="D106" i="98" s="1"/>
  <c r="G106" i="98" s="1"/>
  <c r="F107" i="98" s="1"/>
  <c r="E72" i="94"/>
  <c r="F1415" i="94" s="1"/>
  <c r="G1415" i="94" s="1"/>
  <c r="D59" i="82"/>
  <c r="G59" i="82" s="1"/>
  <c r="F60" i="82" s="1"/>
  <c r="E60" i="82" s="1"/>
  <c r="G20" i="80"/>
  <c r="F21" i="80" s="1"/>
  <c r="E28" i="78"/>
  <c r="H28" i="78"/>
  <c r="E34" i="104" l="1"/>
  <c r="D34" i="104" s="1"/>
  <c r="G34" i="104" s="1"/>
  <c r="F35" i="104" s="1"/>
  <c r="E22" i="102"/>
  <c r="H22" i="102"/>
  <c r="I22" i="102" s="1"/>
  <c r="E41" i="102"/>
  <c r="D48" i="104"/>
  <c r="F82" i="104"/>
  <c r="G82" i="104" s="1"/>
  <c r="I33" i="104"/>
  <c r="F1430" i="94"/>
  <c r="G1430" i="94" s="1"/>
  <c r="F1421" i="94"/>
  <c r="G1421" i="94" s="1"/>
  <c r="D72" i="94"/>
  <c r="G72" i="94" s="1"/>
  <c r="F1417" i="94"/>
  <c r="G1417" i="94" s="1"/>
  <c r="F1440" i="94"/>
  <c r="G1440" i="94" s="1"/>
  <c r="F1442" i="94"/>
  <c r="G1442" i="94" s="1"/>
  <c r="F1436" i="94"/>
  <c r="G1436" i="94" s="1"/>
  <c r="F1423" i="94"/>
  <c r="G1423" i="94" s="1"/>
  <c r="D811" i="94"/>
  <c r="D820" i="94"/>
  <c r="D835" i="94"/>
  <c r="D831" i="94"/>
  <c r="D818" i="94"/>
  <c r="D823" i="94"/>
  <c r="D819" i="94"/>
  <c r="D826" i="94"/>
  <c r="D812" i="94"/>
  <c r="D807" i="94"/>
  <c r="D834" i="94"/>
  <c r="D829" i="94"/>
  <c r="D825" i="94"/>
  <c r="D810" i="94"/>
  <c r="D832" i="94"/>
  <c r="D813" i="94"/>
  <c r="D809" i="94"/>
  <c r="D808" i="94"/>
  <c r="D833" i="94"/>
  <c r="D827" i="94"/>
  <c r="D822" i="94"/>
  <c r="D814" i="94"/>
  <c r="D821" i="94"/>
  <c r="D817" i="94"/>
  <c r="D815" i="94"/>
  <c r="D816" i="94"/>
  <c r="D828" i="94"/>
  <c r="D824" i="94"/>
  <c r="D805" i="94"/>
  <c r="D830" i="94"/>
  <c r="D806" i="94"/>
  <c r="F1424" i="94"/>
  <c r="G1424" i="94" s="1"/>
  <c r="F1438" i="94"/>
  <c r="G1438" i="94" s="1"/>
  <c r="F1434" i="94"/>
  <c r="G1434" i="94" s="1"/>
  <c r="F1428" i="94"/>
  <c r="G1428" i="94" s="1"/>
  <c r="F1416" i="94"/>
  <c r="G1416" i="94" s="1"/>
  <c r="F1435" i="94"/>
  <c r="G1435" i="94" s="1"/>
  <c r="F1426" i="94"/>
  <c r="G1426" i="94" s="1"/>
  <c r="F1420" i="94"/>
  <c r="G1420" i="94" s="1"/>
  <c r="F1414" i="94"/>
  <c r="G1414" i="94" s="1"/>
  <c r="F1427" i="94"/>
  <c r="G1427" i="94" s="1"/>
  <c r="F1418" i="94"/>
  <c r="G1418" i="94" s="1"/>
  <c r="F1441" i="94"/>
  <c r="G1441" i="94" s="1"/>
  <c r="F1432" i="94"/>
  <c r="G1432" i="94" s="1"/>
  <c r="F1413" i="94"/>
  <c r="G1413" i="94" s="1"/>
  <c r="F1419" i="94"/>
  <c r="G1419" i="94" s="1"/>
  <c r="F1439" i="94"/>
  <c r="G1439" i="94" s="1"/>
  <c r="F1433" i="94"/>
  <c r="G1433" i="94" s="1"/>
  <c r="F1429" i="94"/>
  <c r="G1429" i="94" s="1"/>
  <c r="F1422" i="94"/>
  <c r="G1422" i="94" s="1"/>
  <c r="F1437" i="94"/>
  <c r="G1437" i="94" s="1"/>
  <c r="F1431" i="94"/>
  <c r="G1431" i="94" s="1"/>
  <c r="F1425" i="94"/>
  <c r="G1425" i="94" s="1"/>
  <c r="E854" i="92"/>
  <c r="E852" i="92"/>
  <c r="E850" i="92"/>
  <c r="E848" i="92"/>
  <c r="E846" i="92"/>
  <c r="E844" i="92"/>
  <c r="E842" i="92"/>
  <c r="E840" i="92"/>
  <c r="E838" i="92"/>
  <c r="E836" i="92"/>
  <c r="E834" i="92"/>
  <c r="E832" i="92"/>
  <c r="E830" i="92"/>
  <c r="E853" i="92"/>
  <c r="E828" i="92"/>
  <c r="E849" i="92"/>
  <c r="E841" i="92"/>
  <c r="E833" i="92"/>
  <c r="E851" i="92"/>
  <c r="E843" i="92"/>
  <c r="E835" i="92"/>
  <c r="E855" i="92"/>
  <c r="E847" i="92"/>
  <c r="E829" i="92"/>
  <c r="E826" i="92"/>
  <c r="E839" i="92"/>
  <c r="E845" i="92"/>
  <c r="E831" i="92"/>
  <c r="E827" i="92"/>
  <c r="E837" i="92"/>
  <c r="F798" i="90"/>
  <c r="G798" i="90" s="1"/>
  <c r="F807" i="90"/>
  <c r="G807" i="90" s="1"/>
  <c r="F814" i="90"/>
  <c r="G814" i="90" s="1"/>
  <c r="F813" i="90"/>
  <c r="G813" i="90" s="1"/>
  <c r="F818" i="90"/>
  <c r="G818" i="90" s="1"/>
  <c r="F820" i="90"/>
  <c r="G820" i="90" s="1"/>
  <c r="F816" i="90"/>
  <c r="G816" i="90" s="1"/>
  <c r="F810" i="90"/>
  <c r="G810" i="90" s="1"/>
  <c r="F796" i="90"/>
  <c r="G796" i="90" s="1"/>
  <c r="F819" i="90"/>
  <c r="G819" i="90" s="1"/>
  <c r="F815" i="90"/>
  <c r="G815" i="90" s="1"/>
  <c r="F806" i="90"/>
  <c r="G806" i="90" s="1"/>
  <c r="F805" i="90"/>
  <c r="G805" i="90" s="1"/>
  <c r="F808" i="90"/>
  <c r="G808" i="90" s="1"/>
  <c r="F804" i="90"/>
  <c r="G804" i="90" s="1"/>
  <c r="F802" i="90"/>
  <c r="G802" i="90" s="1"/>
  <c r="F800" i="90"/>
  <c r="G800" i="90" s="1"/>
  <c r="F817" i="90"/>
  <c r="G817" i="90" s="1"/>
  <c r="F823" i="90"/>
  <c r="G823" i="90" s="1"/>
  <c r="F824" i="90"/>
  <c r="G824" i="90" s="1"/>
  <c r="F795" i="90"/>
  <c r="G795" i="90" s="1"/>
  <c r="F801" i="90"/>
  <c r="G801" i="90" s="1"/>
  <c r="F812" i="90"/>
  <c r="G812" i="90" s="1"/>
  <c r="F803" i="90"/>
  <c r="G803" i="90" s="1"/>
  <c r="F825" i="90"/>
  <c r="G825" i="90" s="1"/>
  <c r="F797" i="90"/>
  <c r="G797" i="90" s="1"/>
  <c r="F811" i="90"/>
  <c r="G811" i="90" s="1"/>
  <c r="F822" i="90"/>
  <c r="G822" i="90" s="1"/>
  <c r="F821" i="90"/>
  <c r="G821" i="90" s="1"/>
  <c r="F799" i="90"/>
  <c r="G799" i="90" s="1"/>
  <c r="D606" i="90"/>
  <c r="D601" i="90"/>
  <c r="D582" i="90"/>
  <c r="D604" i="90"/>
  <c r="D590" i="90"/>
  <c r="D608" i="90"/>
  <c r="D586" i="90"/>
  <c r="D611" i="90"/>
  <c r="D591" i="90"/>
  <c r="D607" i="90"/>
  <c r="D596" i="90"/>
  <c r="D585" i="90"/>
  <c r="D595" i="90"/>
  <c r="D602" i="90"/>
  <c r="D584" i="90"/>
  <c r="D588" i="90"/>
  <c r="D610" i="90"/>
  <c r="D600" i="90"/>
  <c r="D605" i="90"/>
  <c r="D583" i="90"/>
  <c r="D603" i="90"/>
  <c r="D594" i="90"/>
  <c r="D587" i="90"/>
  <c r="D589" i="90"/>
  <c r="D598" i="90"/>
  <c r="D599" i="90"/>
  <c r="D609" i="90"/>
  <c r="D597" i="90"/>
  <c r="D592" i="90"/>
  <c r="D612" i="90"/>
  <c r="D593" i="90"/>
  <c r="D52" i="90"/>
  <c r="G52" i="90" s="1"/>
  <c r="F53" i="90" s="1"/>
  <c r="E53" i="90" s="1"/>
  <c r="F831" i="90" s="1"/>
  <c r="G831" i="90" s="1"/>
  <c r="I21" i="90"/>
  <c r="H22" i="90"/>
  <c r="E22" i="90"/>
  <c r="D22" i="90" s="1"/>
  <c r="G22" i="90" s="1"/>
  <c r="F23" i="90" s="1"/>
  <c r="D882" i="88"/>
  <c r="D881" i="88"/>
  <c r="D876" i="88"/>
  <c r="D873" i="88"/>
  <c r="D860" i="88"/>
  <c r="D857" i="88"/>
  <c r="D872" i="88"/>
  <c r="D869" i="88"/>
  <c r="D856" i="88"/>
  <c r="D853" i="88"/>
  <c r="D878" i="88"/>
  <c r="D875" i="88"/>
  <c r="D862" i="88"/>
  <c r="D859" i="88"/>
  <c r="D874" i="88"/>
  <c r="D871" i="88"/>
  <c r="D858" i="88"/>
  <c r="D855" i="88"/>
  <c r="D870" i="88"/>
  <c r="D854" i="88"/>
  <c r="D879" i="88"/>
  <c r="D866" i="88"/>
  <c r="D863" i="88"/>
  <c r="D868" i="88"/>
  <c r="D865" i="88"/>
  <c r="D852" i="88"/>
  <c r="D864" i="88"/>
  <c r="D877" i="88"/>
  <c r="D867" i="88"/>
  <c r="D861" i="88"/>
  <c r="D880" i="88"/>
  <c r="F884" i="86"/>
  <c r="G884" i="86" s="1"/>
  <c r="F908" i="86"/>
  <c r="G908" i="86" s="1"/>
  <c r="F896" i="86"/>
  <c r="G896" i="86" s="1"/>
  <c r="F887" i="86"/>
  <c r="G887" i="86" s="1"/>
  <c r="F901" i="86"/>
  <c r="G901" i="86" s="1"/>
  <c r="F895" i="86"/>
  <c r="G895" i="86" s="1"/>
  <c r="F885" i="86"/>
  <c r="G885" i="86" s="1"/>
  <c r="F909" i="86"/>
  <c r="G909" i="86" s="1"/>
  <c r="F902" i="86"/>
  <c r="G902" i="86" s="1"/>
  <c r="F898" i="86"/>
  <c r="G898" i="86" s="1"/>
  <c r="F886" i="86"/>
  <c r="G886" i="86" s="1"/>
  <c r="F888" i="86"/>
  <c r="G888" i="86" s="1"/>
  <c r="F906" i="86"/>
  <c r="G906" i="86" s="1"/>
  <c r="F910" i="86"/>
  <c r="G910" i="86" s="1"/>
  <c r="F890" i="86"/>
  <c r="G890" i="86" s="1"/>
  <c r="F905" i="86"/>
  <c r="G905" i="86" s="1"/>
  <c r="F907" i="86"/>
  <c r="G907" i="86" s="1"/>
  <c r="F897" i="86"/>
  <c r="G897" i="86" s="1"/>
  <c r="F891" i="86"/>
  <c r="G891" i="86" s="1"/>
  <c r="F899" i="86"/>
  <c r="G899" i="86" s="1"/>
  <c r="F903" i="86"/>
  <c r="G903" i="86" s="1"/>
  <c r="F912" i="86"/>
  <c r="G912" i="86" s="1"/>
  <c r="F911" i="86"/>
  <c r="G911" i="86" s="1"/>
  <c r="F892" i="86"/>
  <c r="G892" i="86" s="1"/>
  <c r="F900" i="86"/>
  <c r="G900" i="86" s="1"/>
  <c r="F883" i="86"/>
  <c r="G883" i="86" s="1"/>
  <c r="E736" i="86"/>
  <c r="E748" i="86"/>
  <c r="E746" i="86"/>
  <c r="E741" i="86"/>
  <c r="E744" i="86"/>
  <c r="E756" i="86"/>
  <c r="E754" i="86"/>
  <c r="E755" i="86"/>
  <c r="E742" i="86"/>
  <c r="E752" i="86"/>
  <c r="E730" i="86"/>
  <c r="E750" i="86"/>
  <c r="E734" i="86"/>
  <c r="E737" i="86"/>
  <c r="E735" i="86"/>
  <c r="E758" i="86"/>
  <c r="E749" i="86"/>
  <c r="E745" i="86"/>
  <c r="E743" i="86"/>
  <c r="E731" i="86"/>
  <c r="E757" i="86"/>
  <c r="E753" i="86"/>
  <c r="E751" i="86"/>
  <c r="E739" i="86"/>
  <c r="E732" i="86"/>
  <c r="E759" i="86"/>
  <c r="E733" i="86"/>
  <c r="E740" i="86"/>
  <c r="E738" i="86"/>
  <c r="E747" i="86"/>
  <c r="E31" i="86"/>
  <c r="D31" i="86" s="1"/>
  <c r="G31" i="86" s="1"/>
  <c r="F32" i="86" s="1"/>
  <c r="H31" i="86"/>
  <c r="F889" i="86"/>
  <c r="G889" i="86" s="1"/>
  <c r="D51" i="86"/>
  <c r="G51" i="86" s="1"/>
  <c r="F52" i="86" s="1"/>
  <c r="E52" i="86" s="1"/>
  <c r="F922" i="86" s="1"/>
  <c r="G922" i="86" s="1"/>
  <c r="F929" i="86"/>
  <c r="G929" i="86" s="1"/>
  <c r="F939" i="86"/>
  <c r="G939" i="86" s="1"/>
  <c r="F925" i="86"/>
  <c r="G925" i="86" s="1"/>
  <c r="I30" i="86"/>
  <c r="G147" i="84"/>
  <c r="I24" i="82"/>
  <c r="D24" i="82"/>
  <c r="G24" i="82" s="1"/>
  <c r="F25" i="82" s="1"/>
  <c r="G88" i="82"/>
  <c r="E50" i="100"/>
  <c r="D50" i="100" s="1"/>
  <c r="G50" i="100" s="1"/>
  <c r="F51" i="100" s="1"/>
  <c r="E106" i="100"/>
  <c r="D106" i="100" s="1"/>
  <c r="G106" i="100" s="1"/>
  <c r="F107" i="100" s="1"/>
  <c r="G107" i="100" s="1"/>
  <c r="E107" i="98"/>
  <c r="D107" i="98" s="1"/>
  <c r="G107" i="98" s="1"/>
  <c r="F108" i="98" s="1"/>
  <c r="E51" i="98"/>
  <c r="D51" i="98" s="1"/>
  <c r="G51" i="98" s="1"/>
  <c r="F52" i="98" s="1"/>
  <c r="F73" i="94"/>
  <c r="D60" i="82"/>
  <c r="G60" i="82" s="1"/>
  <c r="F61" i="82" s="1"/>
  <c r="E61" i="82" s="1"/>
  <c r="E21" i="80"/>
  <c r="H21" i="80"/>
  <c r="D28" i="78"/>
  <c r="G28" i="78" s="1"/>
  <c r="F29" i="78" s="1"/>
  <c r="G100" i="78"/>
  <c r="I28" i="78"/>
  <c r="E35" i="104" l="1"/>
  <c r="D35" i="104" s="1"/>
  <c r="G35" i="104" s="1"/>
  <c r="F36" i="104" s="1"/>
  <c r="D41" i="102"/>
  <c r="D22" i="102"/>
  <c r="G22" i="102" s="1"/>
  <c r="F23" i="102" s="1"/>
  <c r="F83" i="102"/>
  <c r="G83" i="102" s="1"/>
  <c r="G48" i="104"/>
  <c r="F49" i="104" s="1"/>
  <c r="E83" i="104"/>
  <c r="D84" i="104" s="1"/>
  <c r="E809" i="94"/>
  <c r="E817" i="94"/>
  <c r="E825" i="94"/>
  <c r="E833" i="94"/>
  <c r="E811" i="94"/>
  <c r="E819" i="94"/>
  <c r="E827" i="94"/>
  <c r="E835" i="94"/>
  <c r="E812" i="94"/>
  <c r="E820" i="94"/>
  <c r="E828" i="94"/>
  <c r="E805" i="94"/>
  <c r="E806" i="94"/>
  <c r="E814" i="94"/>
  <c r="E822" i="94"/>
  <c r="E830" i="94"/>
  <c r="E813" i="94"/>
  <c r="E829" i="94"/>
  <c r="E818" i="94"/>
  <c r="E834" i="94"/>
  <c r="E807" i="94"/>
  <c r="E826" i="94"/>
  <c r="E808" i="94"/>
  <c r="E831" i="94"/>
  <c r="E810" i="94"/>
  <c r="E832" i="94"/>
  <c r="E815" i="94"/>
  <c r="E816" i="94"/>
  <c r="E821" i="94"/>
  <c r="E823" i="94"/>
  <c r="E824" i="94"/>
  <c r="D885" i="92"/>
  <c r="D883" i="92"/>
  <c r="D881" i="92"/>
  <c r="D879" i="92"/>
  <c r="D877" i="92"/>
  <c r="D875" i="92"/>
  <c r="D873" i="92"/>
  <c r="D871" i="92"/>
  <c r="D869" i="92"/>
  <c r="D867" i="92"/>
  <c r="D865" i="92"/>
  <c r="D863" i="92"/>
  <c r="D861" i="92"/>
  <c r="D859" i="92"/>
  <c r="D857" i="92"/>
  <c r="D886" i="92"/>
  <c r="D884" i="92"/>
  <c r="D882" i="92"/>
  <c r="D880" i="92"/>
  <c r="D878" i="92"/>
  <c r="D876" i="92"/>
  <c r="D874" i="92"/>
  <c r="D872" i="92"/>
  <c r="D870" i="92"/>
  <c r="D868" i="92"/>
  <c r="D866" i="92"/>
  <c r="D864" i="92"/>
  <c r="D862" i="92"/>
  <c r="D860" i="92"/>
  <c r="D858" i="92"/>
  <c r="D856" i="92"/>
  <c r="F841" i="90"/>
  <c r="G841" i="90" s="1"/>
  <c r="F837" i="90"/>
  <c r="G837" i="90" s="1"/>
  <c r="F846" i="90"/>
  <c r="G846" i="90" s="1"/>
  <c r="F842" i="90"/>
  <c r="G842" i="90" s="1"/>
  <c r="F840" i="90"/>
  <c r="G840" i="90" s="1"/>
  <c r="F836" i="90"/>
  <c r="G836" i="90" s="1"/>
  <c r="F843" i="90"/>
  <c r="G843" i="90" s="1"/>
  <c r="F839" i="90"/>
  <c r="G839" i="90" s="1"/>
  <c r="E583" i="90"/>
  <c r="E587" i="90"/>
  <c r="E584" i="90"/>
  <c r="E588" i="90"/>
  <c r="E586" i="90"/>
  <c r="E590" i="90"/>
  <c r="E594" i="90"/>
  <c r="E598" i="90"/>
  <c r="E602" i="90"/>
  <c r="E606" i="90"/>
  <c r="E610" i="90"/>
  <c r="E601" i="90"/>
  <c r="E591" i="90"/>
  <c r="E596" i="90"/>
  <c r="E607" i="90"/>
  <c r="E612" i="90"/>
  <c r="E597" i="90"/>
  <c r="E585" i="90"/>
  <c r="E592" i="90"/>
  <c r="E603" i="90"/>
  <c r="E608" i="90"/>
  <c r="E582" i="90"/>
  <c r="E589" i="90"/>
  <c r="E605" i="90"/>
  <c r="E595" i="90"/>
  <c r="E600" i="90"/>
  <c r="E611" i="90"/>
  <c r="E593" i="90"/>
  <c r="E604" i="90"/>
  <c r="E599" i="90"/>
  <c r="E609" i="90"/>
  <c r="F854" i="90"/>
  <c r="G854" i="90" s="1"/>
  <c r="F848" i="90"/>
  <c r="G848" i="90" s="1"/>
  <c r="F851" i="90"/>
  <c r="G851" i="90" s="1"/>
  <c r="F853" i="90"/>
  <c r="G853" i="90" s="1"/>
  <c r="F850" i="90"/>
  <c r="G850" i="90" s="1"/>
  <c r="F844" i="90"/>
  <c r="G844" i="90" s="1"/>
  <c r="F847" i="90"/>
  <c r="G847" i="90" s="1"/>
  <c r="F849" i="90"/>
  <c r="G849" i="90" s="1"/>
  <c r="F838" i="90"/>
  <c r="G838" i="90" s="1"/>
  <c r="F832" i="90"/>
  <c r="G832" i="90" s="1"/>
  <c r="F835" i="90"/>
  <c r="G835" i="90" s="1"/>
  <c r="F833" i="90"/>
  <c r="G833" i="90" s="1"/>
  <c r="F834" i="90"/>
  <c r="G834" i="90" s="1"/>
  <c r="F828" i="90"/>
  <c r="G828" i="90" s="1"/>
  <c r="F845" i="90"/>
  <c r="G845" i="90" s="1"/>
  <c r="F830" i="90"/>
  <c r="G830" i="90" s="1"/>
  <c r="F826" i="90"/>
  <c r="G826" i="90" s="1"/>
  <c r="F827" i="90"/>
  <c r="G827" i="90" s="1"/>
  <c r="F829" i="90"/>
  <c r="G829" i="90" s="1"/>
  <c r="F852" i="90"/>
  <c r="G852" i="90" s="1"/>
  <c r="F855" i="90"/>
  <c r="G855" i="90" s="1"/>
  <c r="I22" i="90"/>
  <c r="D53" i="90"/>
  <c r="G53" i="90" s="1"/>
  <c r="F54" i="90" s="1"/>
  <c r="E54" i="90" s="1"/>
  <c r="F884" i="90" s="1"/>
  <c r="G884" i="90" s="1"/>
  <c r="H23" i="90"/>
  <c r="E23" i="90"/>
  <c r="D23" i="90" s="1"/>
  <c r="G23" i="90" s="1"/>
  <c r="F24" i="90" s="1"/>
  <c r="E879" i="88"/>
  <c r="E877" i="88"/>
  <c r="E875" i="88"/>
  <c r="E873" i="88"/>
  <c r="E871" i="88"/>
  <c r="E869" i="88"/>
  <c r="E867" i="88"/>
  <c r="E865" i="88"/>
  <c r="E863" i="88"/>
  <c r="E861" i="88"/>
  <c r="E859" i="88"/>
  <c r="E857" i="88"/>
  <c r="E855" i="88"/>
  <c r="E853" i="88"/>
  <c r="E878" i="88"/>
  <c r="E876" i="88"/>
  <c r="E874" i="88"/>
  <c r="E872" i="88"/>
  <c r="E870" i="88"/>
  <c r="E868" i="88"/>
  <c r="E866" i="88"/>
  <c r="E864" i="88"/>
  <c r="E862" i="88"/>
  <c r="E860" i="88"/>
  <c r="E858" i="88"/>
  <c r="E856" i="88"/>
  <c r="E854" i="88"/>
  <c r="E852" i="88"/>
  <c r="E881" i="88"/>
  <c r="E882" i="88"/>
  <c r="E880" i="88"/>
  <c r="F938" i="86"/>
  <c r="G938" i="86" s="1"/>
  <c r="F913" i="86"/>
  <c r="G913" i="86" s="1"/>
  <c r="F935" i="86"/>
  <c r="G935" i="86" s="1"/>
  <c r="F924" i="86"/>
  <c r="G924" i="86" s="1"/>
  <c r="F934" i="86"/>
  <c r="G934" i="86" s="1"/>
  <c r="F927" i="86"/>
  <c r="G927" i="86" s="1"/>
  <c r="F941" i="86"/>
  <c r="G941" i="86" s="1"/>
  <c r="I31" i="86"/>
  <c r="F942" i="86"/>
  <c r="G942" i="86" s="1"/>
  <c r="F916" i="86"/>
  <c r="G916" i="86" s="1"/>
  <c r="F937" i="86"/>
  <c r="G937" i="86" s="1"/>
  <c r="F936" i="86"/>
  <c r="G936" i="86" s="1"/>
  <c r="F921" i="86"/>
  <c r="G921" i="86" s="1"/>
  <c r="F923" i="86"/>
  <c r="G923" i="86" s="1"/>
  <c r="F920" i="86"/>
  <c r="G920" i="86" s="1"/>
  <c r="F917" i="86"/>
  <c r="G917" i="86" s="1"/>
  <c r="F933" i="86"/>
  <c r="G933" i="86" s="1"/>
  <c r="F930" i="86"/>
  <c r="G930" i="86" s="1"/>
  <c r="F926" i="86"/>
  <c r="G926" i="86" s="1"/>
  <c r="F915" i="86"/>
  <c r="G915" i="86" s="1"/>
  <c r="F928" i="86"/>
  <c r="G928" i="86" s="1"/>
  <c r="F940" i="86"/>
  <c r="G940" i="86" s="1"/>
  <c r="F914" i="86"/>
  <c r="G914" i="86" s="1"/>
  <c r="F918" i="86"/>
  <c r="G918" i="86" s="1"/>
  <c r="E32" i="86"/>
  <c r="D32" i="86" s="1"/>
  <c r="G32" i="86" s="1"/>
  <c r="F33" i="86" s="1"/>
  <c r="H32" i="86"/>
  <c r="F919" i="86"/>
  <c r="G919" i="86" s="1"/>
  <c r="D52" i="86"/>
  <c r="G52" i="86" s="1"/>
  <c r="F53" i="86" s="1"/>
  <c r="E53" i="86" s="1"/>
  <c r="F962" i="86" s="1"/>
  <c r="G962" i="86" s="1"/>
  <c r="D766" i="86"/>
  <c r="D770" i="86"/>
  <c r="D776" i="86"/>
  <c r="D785" i="86"/>
  <c r="D790" i="86"/>
  <c r="D789" i="86"/>
  <c r="D774" i="86"/>
  <c r="D778" i="86"/>
  <c r="D784" i="86"/>
  <c r="D764" i="86"/>
  <c r="D772" i="86"/>
  <c r="D777" i="86"/>
  <c r="D782" i="86"/>
  <c r="D786" i="86"/>
  <c r="D761" i="86"/>
  <c r="D779" i="86"/>
  <c r="D765" i="86"/>
  <c r="D783" i="86"/>
  <c r="D769" i="86"/>
  <c r="D767" i="86"/>
  <c r="D773" i="86"/>
  <c r="D760" i="86"/>
  <c r="D787" i="86"/>
  <c r="D763" i="86"/>
  <c r="D775" i="86"/>
  <c r="D781" i="86"/>
  <c r="D780" i="86"/>
  <c r="D788" i="86"/>
  <c r="D762" i="86"/>
  <c r="D768" i="86"/>
  <c r="D771" i="86"/>
  <c r="F931" i="86"/>
  <c r="G931" i="86" s="1"/>
  <c r="F943" i="86"/>
  <c r="G943" i="86" s="1"/>
  <c r="F932" i="86"/>
  <c r="G932" i="86" s="1"/>
  <c r="G148" i="84"/>
  <c r="E25" i="82"/>
  <c r="H25" i="82"/>
  <c r="E51" i="100"/>
  <c r="D51" i="100" s="1"/>
  <c r="G51" i="100" s="1"/>
  <c r="F52" i="100" s="1"/>
  <c r="G196" i="98"/>
  <c r="D163" i="98"/>
  <c r="E163" i="98" s="1"/>
  <c r="E52" i="98"/>
  <c r="D52" i="98" s="1"/>
  <c r="G52" i="98" s="1"/>
  <c r="F53" i="98" s="1"/>
  <c r="E108" i="98"/>
  <c r="D108" i="98" s="1"/>
  <c r="G108" i="98" s="1"/>
  <c r="F109" i="98" s="1"/>
  <c r="E73" i="94"/>
  <c r="D61" i="82"/>
  <c r="G61" i="82" s="1"/>
  <c r="F62" i="82" s="1"/>
  <c r="E62" i="82" s="1"/>
  <c r="I21" i="80"/>
  <c r="D21" i="80"/>
  <c r="H29" i="78"/>
  <c r="I29" i="78" s="1"/>
  <c r="E29" i="78"/>
  <c r="E49" i="104" l="1"/>
  <c r="E23" i="102"/>
  <c r="D23" i="102" s="1"/>
  <c r="H23" i="102"/>
  <c r="I23" i="102" s="1"/>
  <c r="G23" i="102"/>
  <c r="F24" i="102" s="1"/>
  <c r="E84" i="102"/>
  <c r="D85" i="102" s="1"/>
  <c r="G41" i="102"/>
  <c r="F42" i="102" s="1"/>
  <c r="E36" i="104"/>
  <c r="D36" i="104" s="1"/>
  <c r="G36" i="104" s="1"/>
  <c r="F37" i="104" s="1"/>
  <c r="C73" i="94"/>
  <c r="D73" i="94" s="1"/>
  <c r="G73" i="94" s="1"/>
  <c r="F1457" i="94"/>
  <c r="G1457" i="94" s="1"/>
  <c r="F1447" i="94"/>
  <c r="G1447" i="94" s="1"/>
  <c r="F1456" i="94"/>
  <c r="G1456" i="94" s="1"/>
  <c r="F1445" i="94"/>
  <c r="G1445" i="94" s="1"/>
  <c r="F1465" i="94"/>
  <c r="G1465" i="94" s="1"/>
  <c r="F1455" i="94"/>
  <c r="G1455" i="94" s="1"/>
  <c r="F1464" i="94"/>
  <c r="G1464" i="94" s="1"/>
  <c r="F1453" i="94"/>
  <c r="G1453" i="94" s="1"/>
  <c r="F1473" i="94"/>
  <c r="G1473" i="94" s="1"/>
  <c r="F1463" i="94"/>
  <c r="G1463" i="94" s="1"/>
  <c r="F1472" i="94"/>
  <c r="G1472" i="94" s="1"/>
  <c r="F1451" i="94"/>
  <c r="G1451" i="94" s="1"/>
  <c r="F1446" i="94"/>
  <c r="G1446" i="94" s="1"/>
  <c r="F1444" i="94"/>
  <c r="G1444" i="94" s="1"/>
  <c r="F1471" i="94"/>
  <c r="G1471" i="94" s="1"/>
  <c r="F1467" i="94"/>
  <c r="G1467" i="94" s="1"/>
  <c r="F1454" i="94"/>
  <c r="G1454" i="94" s="1"/>
  <c r="F1452" i="94"/>
  <c r="G1452" i="94" s="1"/>
  <c r="F1450" i="94"/>
  <c r="G1450" i="94" s="1"/>
  <c r="F1469" i="94"/>
  <c r="G1469" i="94" s="1"/>
  <c r="F1443" i="94"/>
  <c r="G1443" i="94" s="1"/>
  <c r="F1462" i="94"/>
  <c r="G1462" i="94" s="1"/>
  <c r="F1460" i="94"/>
  <c r="G1460" i="94" s="1"/>
  <c r="F1458" i="94"/>
  <c r="G1458" i="94" s="1"/>
  <c r="F1459" i="94"/>
  <c r="G1459" i="94" s="1"/>
  <c r="F1448" i="94"/>
  <c r="G1448" i="94" s="1"/>
  <c r="F1470" i="94"/>
  <c r="G1470" i="94" s="1"/>
  <c r="F1468" i="94"/>
  <c r="G1468" i="94" s="1"/>
  <c r="F1466" i="94"/>
  <c r="G1466" i="94" s="1"/>
  <c r="F1461" i="94"/>
  <c r="G1461" i="94" s="1"/>
  <c r="F1449" i="94"/>
  <c r="G1449" i="94" s="1"/>
  <c r="D846" i="94"/>
  <c r="D855" i="94"/>
  <c r="D862" i="94"/>
  <c r="D856" i="94"/>
  <c r="D839" i="94"/>
  <c r="D852" i="94"/>
  <c r="D861" i="94"/>
  <c r="D857" i="94"/>
  <c r="D838" i="94"/>
  <c r="D865" i="94"/>
  <c r="D845" i="94"/>
  <c r="D841" i="94"/>
  <c r="D853" i="94"/>
  <c r="D849" i="94"/>
  <c r="D854" i="94"/>
  <c r="D850" i="94"/>
  <c r="D842" i="94"/>
  <c r="D837" i="94"/>
  <c r="D858" i="94"/>
  <c r="D843" i="94"/>
  <c r="D860" i="94"/>
  <c r="D844" i="94"/>
  <c r="D840" i="94"/>
  <c r="D848" i="94"/>
  <c r="D836" i="94"/>
  <c r="D851" i="94"/>
  <c r="D859" i="94"/>
  <c r="D863" i="94"/>
  <c r="D864" i="94"/>
  <c r="D847" i="94"/>
  <c r="E886" i="92"/>
  <c r="E884" i="92"/>
  <c r="E882" i="92"/>
  <c r="E880" i="92"/>
  <c r="E878" i="92"/>
  <c r="E876" i="92"/>
  <c r="E874" i="92"/>
  <c r="E872" i="92"/>
  <c r="E870" i="92"/>
  <c r="E868" i="92"/>
  <c r="E866" i="92"/>
  <c r="E864" i="92"/>
  <c r="E862" i="92"/>
  <c r="E860" i="92"/>
  <c r="E858" i="92"/>
  <c r="E856" i="92"/>
  <c r="E871" i="92"/>
  <c r="E883" i="92"/>
  <c r="E867" i="92"/>
  <c r="E873" i="92"/>
  <c r="E879" i="92"/>
  <c r="E863" i="92"/>
  <c r="E857" i="92"/>
  <c r="E875" i="92"/>
  <c r="E859" i="92"/>
  <c r="E881" i="92"/>
  <c r="E877" i="92"/>
  <c r="E885" i="92"/>
  <c r="E865" i="92"/>
  <c r="E861" i="92"/>
  <c r="E869" i="92"/>
  <c r="F871" i="90"/>
  <c r="G871" i="90" s="1"/>
  <c r="F862" i="90"/>
  <c r="G862" i="90" s="1"/>
  <c r="F863" i="90"/>
  <c r="G863" i="90" s="1"/>
  <c r="F865" i="90"/>
  <c r="G865" i="90" s="1"/>
  <c r="F864" i="90"/>
  <c r="G864" i="90" s="1"/>
  <c r="F886" i="90"/>
  <c r="G886" i="90" s="1"/>
  <c r="F872" i="90"/>
  <c r="G872" i="90" s="1"/>
  <c r="F874" i="90"/>
  <c r="G874" i="90" s="1"/>
  <c r="F859" i="90"/>
  <c r="G859" i="90" s="1"/>
  <c r="F861" i="90"/>
  <c r="G861" i="90" s="1"/>
  <c r="F860" i="90"/>
  <c r="G860" i="90" s="1"/>
  <c r="F856" i="90"/>
  <c r="G856" i="90" s="1"/>
  <c r="F866" i="90"/>
  <c r="G866" i="90" s="1"/>
  <c r="F883" i="90"/>
  <c r="G883" i="90" s="1"/>
  <c r="F885" i="90"/>
  <c r="G885" i="90" s="1"/>
  <c r="F858" i="90"/>
  <c r="G858" i="90" s="1"/>
  <c r="F870" i="90"/>
  <c r="G870" i="90" s="1"/>
  <c r="F879" i="90"/>
  <c r="G879" i="90" s="1"/>
  <c r="F881" i="90"/>
  <c r="G881" i="90" s="1"/>
  <c r="F880" i="90"/>
  <c r="G880" i="90" s="1"/>
  <c r="F857" i="90"/>
  <c r="G857" i="90" s="1"/>
  <c r="F882" i="90"/>
  <c r="G882" i="90" s="1"/>
  <c r="F875" i="90"/>
  <c r="G875" i="90" s="1"/>
  <c r="F877" i="90"/>
  <c r="G877" i="90" s="1"/>
  <c r="F876" i="90"/>
  <c r="G876" i="90" s="1"/>
  <c r="F873" i="90"/>
  <c r="G873" i="90" s="1"/>
  <c r="F878" i="90"/>
  <c r="G878" i="90" s="1"/>
  <c r="F867" i="90"/>
  <c r="G867" i="90" s="1"/>
  <c r="F869" i="90"/>
  <c r="G869" i="90" s="1"/>
  <c r="F868" i="90"/>
  <c r="G868" i="90" s="1"/>
  <c r="D619" i="90"/>
  <c r="D620" i="90"/>
  <c r="D613" i="90"/>
  <c r="D623" i="90"/>
  <c r="D622" i="90"/>
  <c r="D640" i="90"/>
  <c r="D624" i="90"/>
  <c r="D636" i="90"/>
  <c r="D626" i="90"/>
  <c r="D637" i="90"/>
  <c r="D634" i="90"/>
  <c r="D630" i="90"/>
  <c r="D618" i="90"/>
  <c r="D625" i="90"/>
  <c r="D631" i="90"/>
  <c r="D632" i="90"/>
  <c r="D621" i="90"/>
  <c r="D633" i="90"/>
  <c r="D616" i="90"/>
  <c r="D614" i="90"/>
  <c r="D615" i="90"/>
  <c r="D627" i="90"/>
  <c r="D617" i="90"/>
  <c r="D641" i="90"/>
  <c r="D638" i="90"/>
  <c r="D635" i="90"/>
  <c r="D628" i="90"/>
  <c r="D629" i="90"/>
  <c r="D639" i="90"/>
  <c r="I23" i="90"/>
  <c r="H24" i="90"/>
  <c r="E24" i="90"/>
  <c r="D24" i="90" s="1"/>
  <c r="G24" i="90" s="1"/>
  <c r="F25" i="90" s="1"/>
  <c r="D54" i="90"/>
  <c r="G54" i="90" s="1"/>
  <c r="F55" i="90" s="1"/>
  <c r="D907" i="88"/>
  <c r="D898" i="88"/>
  <c r="D891" i="88"/>
  <c r="D909" i="88"/>
  <c r="D900" i="88"/>
  <c r="D893" i="88"/>
  <c r="D884" i="88"/>
  <c r="D904" i="88"/>
  <c r="D897" i="88"/>
  <c r="D888" i="88"/>
  <c r="D908" i="88"/>
  <c r="D901" i="88"/>
  <c r="D892" i="88"/>
  <c r="D885" i="88"/>
  <c r="D903" i="88"/>
  <c r="D889" i="88"/>
  <c r="D910" i="88"/>
  <c r="D906" i="88"/>
  <c r="D899" i="88"/>
  <c r="D896" i="88"/>
  <c r="D902" i="88"/>
  <c r="D895" i="88"/>
  <c r="D912" i="88"/>
  <c r="D887" i="88"/>
  <c r="D883" i="88"/>
  <c r="D911" i="88"/>
  <c r="D890" i="88"/>
  <c r="D886" i="88"/>
  <c r="D905" i="88"/>
  <c r="D894" i="88"/>
  <c r="F948" i="86"/>
  <c r="G948" i="86" s="1"/>
  <c r="F963" i="86"/>
  <c r="G963" i="86" s="1"/>
  <c r="F947" i="86"/>
  <c r="G947" i="86" s="1"/>
  <c r="F945" i="86"/>
  <c r="G945" i="86" s="1"/>
  <c r="F944" i="86"/>
  <c r="G944" i="86" s="1"/>
  <c r="F971" i="86"/>
  <c r="G971" i="86" s="1"/>
  <c r="F960" i="86"/>
  <c r="G960" i="86" s="1"/>
  <c r="F956" i="86"/>
  <c r="G956" i="86" s="1"/>
  <c r="F946" i="86"/>
  <c r="G946" i="86" s="1"/>
  <c r="F950" i="86"/>
  <c r="G950" i="86" s="1"/>
  <c r="F949" i="86"/>
  <c r="G949" i="86" s="1"/>
  <c r="F957" i="86"/>
  <c r="G957" i="86" s="1"/>
  <c r="F964" i="86"/>
  <c r="G964" i="86" s="1"/>
  <c r="F955" i="86"/>
  <c r="G955" i="86" s="1"/>
  <c r="F958" i="86"/>
  <c r="G958" i="86" s="1"/>
  <c r="I32" i="86"/>
  <c r="F951" i="86"/>
  <c r="G951" i="86" s="1"/>
  <c r="F973" i="86"/>
  <c r="G973" i="86" s="1"/>
  <c r="E771" i="86"/>
  <c r="E775" i="86"/>
  <c r="E781" i="86"/>
  <c r="E769" i="86"/>
  <c r="E779" i="86"/>
  <c r="E783" i="86"/>
  <c r="E789" i="86"/>
  <c r="E784" i="86"/>
  <c r="E787" i="86"/>
  <c r="E762" i="86"/>
  <c r="E760" i="86"/>
  <c r="E777" i="86"/>
  <c r="E764" i="86"/>
  <c r="E770" i="86"/>
  <c r="E768" i="86"/>
  <c r="E785" i="86"/>
  <c r="E772" i="86"/>
  <c r="E778" i="86"/>
  <c r="E782" i="86"/>
  <c r="E766" i="86"/>
  <c r="E780" i="86"/>
  <c r="E786" i="86"/>
  <c r="E761" i="86"/>
  <c r="E774" i="86"/>
  <c r="E788" i="86"/>
  <c r="E765" i="86"/>
  <c r="E776" i="86"/>
  <c r="E763" i="86"/>
  <c r="E767" i="86"/>
  <c r="E773" i="86"/>
  <c r="E790" i="86"/>
  <c r="F969" i="86"/>
  <c r="G969" i="86" s="1"/>
  <c r="F954" i="86"/>
  <c r="G954" i="86" s="1"/>
  <c r="F959" i="86"/>
  <c r="G959" i="86" s="1"/>
  <c r="F952" i="86"/>
  <c r="G952" i="86" s="1"/>
  <c r="D53" i="86"/>
  <c r="G53" i="86" s="1"/>
  <c r="F54" i="86" s="1"/>
  <c r="E54" i="86" s="1"/>
  <c r="F1001" i="86" s="1"/>
  <c r="G1001" i="86" s="1"/>
  <c r="F953" i="86"/>
  <c r="G953" i="86" s="1"/>
  <c r="F965" i="86"/>
  <c r="G965" i="86" s="1"/>
  <c r="F974" i="86"/>
  <c r="G974" i="86" s="1"/>
  <c r="F968" i="86"/>
  <c r="G968" i="86" s="1"/>
  <c r="F967" i="86"/>
  <c r="G967" i="86" s="1"/>
  <c r="F966" i="86"/>
  <c r="G966" i="86" s="1"/>
  <c r="F970" i="86"/>
  <c r="G970" i="86" s="1"/>
  <c r="F972" i="86"/>
  <c r="G972" i="86" s="1"/>
  <c r="F961" i="86"/>
  <c r="G961" i="86" s="1"/>
  <c r="E33" i="86"/>
  <c r="D33" i="86" s="1"/>
  <c r="G33" i="86" s="1"/>
  <c r="F34" i="86" s="1"/>
  <c r="E34" i="86" s="1"/>
  <c r="D34" i="86" s="1"/>
  <c r="G34" i="86" s="1"/>
  <c r="F35" i="86" s="1"/>
  <c r="E35" i="86" s="1"/>
  <c r="D35" i="86" s="1"/>
  <c r="G35" i="86" s="1"/>
  <c r="F36" i="86" s="1"/>
  <c r="E36" i="86" s="1"/>
  <c r="D36" i="86" s="1"/>
  <c r="G36" i="86" s="1"/>
  <c r="F37" i="86" s="1"/>
  <c r="E37" i="86" s="1"/>
  <c r="D37" i="86" s="1"/>
  <c r="G37" i="86" s="1"/>
  <c r="F38" i="86" s="1"/>
  <c r="E38" i="86" s="1"/>
  <c r="D38" i="86" s="1"/>
  <c r="G38" i="86" s="1"/>
  <c r="F39" i="86" s="1"/>
  <c r="G39" i="86" s="1"/>
  <c r="H33" i="86"/>
  <c r="G149" i="84"/>
  <c r="I25" i="82"/>
  <c r="D25" i="82"/>
  <c r="G25" i="82" s="1"/>
  <c r="F26" i="82" s="1"/>
  <c r="G89" i="82"/>
  <c r="E52" i="100"/>
  <c r="D52" i="100" s="1"/>
  <c r="G52" i="100" s="1"/>
  <c r="F53" i="100" s="1"/>
  <c r="D164" i="98"/>
  <c r="E164" i="98" s="1"/>
  <c r="E109" i="98"/>
  <c r="D109" i="98" s="1"/>
  <c r="G109" i="98" s="1"/>
  <c r="F110" i="98" s="1"/>
  <c r="E53" i="98"/>
  <c r="D53" i="98" s="1"/>
  <c r="G53" i="98" s="1"/>
  <c r="F54" i="98" s="1"/>
  <c r="D62" i="82"/>
  <c r="G62" i="82" s="1"/>
  <c r="F63" i="82" s="1"/>
  <c r="E63" i="82" s="1"/>
  <c r="G21" i="80"/>
  <c r="D29" i="78"/>
  <c r="G29" i="78" s="1"/>
  <c r="F30" i="78" s="1"/>
  <c r="G101" i="78"/>
  <c r="E37" i="104" l="1"/>
  <c r="D37" i="104" s="1"/>
  <c r="G37" i="104" s="1"/>
  <c r="F38" i="104" s="1"/>
  <c r="E42" i="102"/>
  <c r="E24" i="102"/>
  <c r="D24" i="102" s="1"/>
  <c r="H24" i="102"/>
  <c r="G24" i="102"/>
  <c r="F25" i="102" s="1"/>
  <c r="D49" i="104"/>
  <c r="F83" i="104"/>
  <c r="G83" i="104" s="1"/>
  <c r="E838" i="94"/>
  <c r="E846" i="94"/>
  <c r="E854" i="94"/>
  <c r="E862" i="94"/>
  <c r="E840" i="94"/>
  <c r="E848" i="94"/>
  <c r="E856" i="94"/>
  <c r="E864" i="94"/>
  <c r="E841" i="94"/>
  <c r="E849" i="94"/>
  <c r="E857" i="94"/>
  <c r="E865" i="94"/>
  <c r="E843" i="94"/>
  <c r="E851" i="94"/>
  <c r="E859" i="94"/>
  <c r="E842" i="94"/>
  <c r="E858" i="94"/>
  <c r="E847" i="94"/>
  <c r="E863" i="94"/>
  <c r="E845" i="94"/>
  <c r="E850" i="94"/>
  <c r="E852" i="94"/>
  <c r="E853" i="94"/>
  <c r="E855" i="94"/>
  <c r="E837" i="94"/>
  <c r="E860" i="94"/>
  <c r="E861" i="94"/>
  <c r="E836" i="94"/>
  <c r="E839" i="94"/>
  <c r="E844" i="94"/>
  <c r="D916" i="92"/>
  <c r="D914" i="92"/>
  <c r="D912" i="92"/>
  <c r="D910" i="92"/>
  <c r="D908" i="92"/>
  <c r="D907" i="92"/>
  <c r="D905" i="92"/>
  <c r="D903" i="92"/>
  <c r="D901" i="92"/>
  <c r="D899" i="92"/>
  <c r="D897" i="92"/>
  <c r="D895" i="92"/>
  <c r="D893" i="92"/>
  <c r="D891" i="92"/>
  <c r="D889" i="92"/>
  <c r="D887" i="92"/>
  <c r="D913" i="92"/>
  <c r="D915" i="92"/>
  <c r="D906" i="92"/>
  <c r="D904" i="92"/>
  <c r="D902" i="92"/>
  <c r="D900" i="92"/>
  <c r="D898" i="92"/>
  <c r="D896" i="92"/>
  <c r="D894" i="92"/>
  <c r="D892" i="92"/>
  <c r="D890" i="92"/>
  <c r="D888" i="92"/>
  <c r="D909" i="92"/>
  <c r="D911" i="92"/>
  <c r="E615" i="90"/>
  <c r="E619" i="90"/>
  <c r="E623" i="90"/>
  <c r="E627" i="90"/>
  <c r="E631" i="90"/>
  <c r="E635" i="90"/>
  <c r="E639" i="90"/>
  <c r="E616" i="90"/>
  <c r="E620" i="90"/>
  <c r="E624" i="90"/>
  <c r="E628" i="90"/>
  <c r="E632" i="90"/>
  <c r="E636" i="90"/>
  <c r="E640" i="90"/>
  <c r="E614" i="90"/>
  <c r="E618" i="90"/>
  <c r="E622" i="90"/>
  <c r="E626" i="90"/>
  <c r="E630" i="90"/>
  <c r="E634" i="90"/>
  <c r="E638" i="90"/>
  <c r="E641" i="90"/>
  <c r="E621" i="90"/>
  <c r="E633" i="90"/>
  <c r="E613" i="90"/>
  <c r="E617" i="90"/>
  <c r="E629" i="90"/>
  <c r="E625" i="90"/>
  <c r="E637" i="90"/>
  <c r="I24" i="90"/>
  <c r="H25" i="90"/>
  <c r="E25" i="90"/>
  <c r="D25" i="90" s="1"/>
  <c r="G25" i="90" s="1"/>
  <c r="F26" i="90" s="1"/>
  <c r="E55" i="90"/>
  <c r="E909" i="88"/>
  <c r="E900" i="88"/>
  <c r="E893" i="88"/>
  <c r="E884" i="88"/>
  <c r="E911" i="88"/>
  <c r="E902" i="88"/>
  <c r="E895" i="88"/>
  <c r="E886" i="88"/>
  <c r="E906" i="88"/>
  <c r="E899" i="88"/>
  <c r="E890" i="88"/>
  <c r="E883" i="88"/>
  <c r="E910" i="88"/>
  <c r="E903" i="88"/>
  <c r="E894" i="88"/>
  <c r="E887" i="88"/>
  <c r="E904" i="88"/>
  <c r="E896" i="88"/>
  <c r="E892" i="88"/>
  <c r="E885" i="88"/>
  <c r="E905" i="88"/>
  <c r="E898" i="88"/>
  <c r="E891" i="88"/>
  <c r="E907" i="88"/>
  <c r="E901" i="88"/>
  <c r="E889" i="88"/>
  <c r="E888" i="88"/>
  <c r="E908" i="88"/>
  <c r="E897" i="88"/>
  <c r="E912" i="88"/>
  <c r="I33" i="86"/>
  <c r="F978" i="86"/>
  <c r="G978" i="86" s="1"/>
  <c r="F989" i="86"/>
  <c r="G989" i="86" s="1"/>
  <c r="F977" i="86"/>
  <c r="G977" i="86" s="1"/>
  <c r="F999" i="86"/>
  <c r="G999" i="86" s="1"/>
  <c r="F975" i="86"/>
  <c r="G975" i="86" s="1"/>
  <c r="F994" i="86"/>
  <c r="G994" i="86" s="1"/>
  <c r="F998" i="86"/>
  <c r="G998" i="86" s="1"/>
  <c r="F997" i="86"/>
  <c r="G997" i="86" s="1"/>
  <c r="F990" i="86"/>
  <c r="G990" i="86" s="1"/>
  <c r="D809" i="86"/>
  <c r="D805" i="86"/>
  <c r="D803" i="86"/>
  <c r="D820" i="86"/>
  <c r="D821" i="86"/>
  <c r="D817" i="86"/>
  <c r="D813" i="86"/>
  <c r="D811" i="86"/>
  <c r="D799" i="86"/>
  <c r="D819" i="86"/>
  <c r="D814" i="86"/>
  <c r="D791" i="86"/>
  <c r="D794" i="86"/>
  <c r="D792" i="86"/>
  <c r="D796" i="86"/>
  <c r="D807" i="86"/>
  <c r="D806" i="86"/>
  <c r="D802" i="86"/>
  <c r="D800" i="86"/>
  <c r="D804" i="86"/>
  <c r="D815" i="86"/>
  <c r="D812" i="86"/>
  <c r="D797" i="86"/>
  <c r="D810" i="86"/>
  <c r="D808" i="86"/>
  <c r="D798" i="86"/>
  <c r="D801" i="86"/>
  <c r="D793" i="86"/>
  <c r="D818" i="86"/>
  <c r="D816" i="86"/>
  <c r="D795" i="86"/>
  <c r="F981" i="86"/>
  <c r="G981" i="86" s="1"/>
  <c r="D54" i="86"/>
  <c r="G54" i="86" s="1"/>
  <c r="F55" i="86" s="1"/>
  <c r="E55" i="86" s="1"/>
  <c r="F1012" i="86" s="1"/>
  <c r="G1012" i="86" s="1"/>
  <c r="F1033" i="86"/>
  <c r="G1033" i="86" s="1"/>
  <c r="F985" i="86"/>
  <c r="G985" i="86" s="1"/>
  <c r="F996" i="86"/>
  <c r="G996" i="86" s="1"/>
  <c r="F982" i="86"/>
  <c r="G982" i="86" s="1"/>
  <c r="F984" i="86"/>
  <c r="G984" i="86" s="1"/>
  <c r="F983" i="86"/>
  <c r="G983" i="86" s="1"/>
  <c r="F1002" i="86"/>
  <c r="G1002" i="86" s="1"/>
  <c r="F1000" i="86"/>
  <c r="G1000" i="86" s="1"/>
  <c r="F988" i="86"/>
  <c r="G988" i="86" s="1"/>
  <c r="F995" i="86"/>
  <c r="G995" i="86" s="1"/>
  <c r="F993" i="86"/>
  <c r="G993" i="86" s="1"/>
  <c r="F980" i="86"/>
  <c r="G980" i="86" s="1"/>
  <c r="F992" i="86"/>
  <c r="G992" i="86" s="1"/>
  <c r="F976" i="86"/>
  <c r="G976" i="86" s="1"/>
  <c r="F979" i="86"/>
  <c r="G979" i="86" s="1"/>
  <c r="F991" i="86"/>
  <c r="G991" i="86" s="1"/>
  <c r="F986" i="86"/>
  <c r="G986" i="86" s="1"/>
  <c r="F987" i="86"/>
  <c r="G987" i="86" s="1"/>
  <c r="G150" i="84"/>
  <c r="E26" i="82"/>
  <c r="H26" i="82"/>
  <c r="I26" i="82" s="1"/>
  <c r="E53" i="100"/>
  <c r="D53" i="100" s="1"/>
  <c r="G53" i="100" s="1"/>
  <c r="F54" i="100" s="1"/>
  <c r="D165" i="98"/>
  <c r="E165" i="98" s="1"/>
  <c r="G198" i="98"/>
  <c r="G197" i="98"/>
  <c r="E54" i="98"/>
  <c r="D54" i="98" s="1"/>
  <c r="G54" i="98" s="1"/>
  <c r="F55" i="98" s="1"/>
  <c r="E110" i="98"/>
  <c r="D110" i="98" s="1"/>
  <c r="G110" i="98" s="1"/>
  <c r="F111" i="98" s="1"/>
  <c r="D63" i="82"/>
  <c r="G63" i="82" s="1"/>
  <c r="F64" i="82" s="1"/>
  <c r="E64" i="82" s="1"/>
  <c r="F22" i="80"/>
  <c r="H30" i="78"/>
  <c r="I30" i="78" s="1"/>
  <c r="E30" i="78"/>
  <c r="E38" i="104" l="1"/>
  <c r="D38" i="104" s="1"/>
  <c r="G38" i="104" s="1"/>
  <c r="E25" i="102"/>
  <c r="D25" i="102" s="1"/>
  <c r="G25" i="102" s="1"/>
  <c r="F26" i="102" s="1"/>
  <c r="H25" i="102"/>
  <c r="I25" i="102" s="1"/>
  <c r="I24" i="102"/>
  <c r="D42" i="102"/>
  <c r="F84" i="102"/>
  <c r="G84" i="102" s="1"/>
  <c r="E84" i="104"/>
  <c r="D85" i="104" s="1"/>
  <c r="G49" i="104"/>
  <c r="F50" i="104" s="1"/>
  <c r="D883" i="94"/>
  <c r="D895" i="94"/>
  <c r="D876" i="94"/>
  <c r="D872" i="94"/>
  <c r="D894" i="94"/>
  <c r="D867" i="94"/>
  <c r="D879" i="94"/>
  <c r="D891" i="94"/>
  <c r="D882" i="94"/>
  <c r="D870" i="94"/>
  <c r="D866" i="94"/>
  <c r="D878" i="94"/>
  <c r="D871" i="94"/>
  <c r="D887" i="94"/>
  <c r="D885" i="94"/>
  <c r="D881" i="94"/>
  <c r="D893" i="94"/>
  <c r="D890" i="94"/>
  <c r="D884" i="94"/>
  <c r="D889" i="94"/>
  <c r="D869" i="94"/>
  <c r="D888" i="94"/>
  <c r="D877" i="94"/>
  <c r="D874" i="94"/>
  <c r="D896" i="94"/>
  <c r="D868" i="94"/>
  <c r="D880" i="94"/>
  <c r="D892" i="94"/>
  <c r="D873" i="94"/>
  <c r="D886" i="94"/>
  <c r="D875" i="94"/>
  <c r="E916" i="92"/>
  <c r="E909" i="92"/>
  <c r="E915" i="92"/>
  <c r="E906" i="92"/>
  <c r="E904" i="92"/>
  <c r="E902" i="92"/>
  <c r="E900" i="92"/>
  <c r="E898" i="92"/>
  <c r="E896" i="92"/>
  <c r="E894" i="92"/>
  <c r="E892" i="92"/>
  <c r="E890" i="92"/>
  <c r="E888" i="92"/>
  <c r="E908" i="92"/>
  <c r="E912" i="92"/>
  <c r="E903" i="92"/>
  <c r="E887" i="92"/>
  <c r="E893" i="92"/>
  <c r="E899" i="92"/>
  <c r="E911" i="92"/>
  <c r="E905" i="92"/>
  <c r="E889" i="92"/>
  <c r="E914" i="92"/>
  <c r="E895" i="92"/>
  <c r="E913" i="92"/>
  <c r="E910" i="92"/>
  <c r="E907" i="92"/>
  <c r="E891" i="92"/>
  <c r="E901" i="92"/>
  <c r="E897" i="92"/>
  <c r="F887" i="90"/>
  <c r="G887" i="90" s="1"/>
  <c r="F890" i="90"/>
  <c r="G890" i="90" s="1"/>
  <c r="F892" i="90"/>
  <c r="G892" i="90" s="1"/>
  <c r="F891" i="90"/>
  <c r="G891" i="90" s="1"/>
  <c r="F889" i="90"/>
  <c r="G889" i="90" s="1"/>
  <c r="F894" i="90"/>
  <c r="G894" i="90" s="1"/>
  <c r="F896" i="90"/>
  <c r="G896" i="90" s="1"/>
  <c r="F907" i="90"/>
  <c r="G907" i="90" s="1"/>
  <c r="F893" i="90"/>
  <c r="G893" i="90" s="1"/>
  <c r="F898" i="90"/>
  <c r="G898" i="90" s="1"/>
  <c r="F900" i="90"/>
  <c r="G900" i="90" s="1"/>
  <c r="F911" i="90"/>
  <c r="G911" i="90" s="1"/>
  <c r="F897" i="90"/>
  <c r="G897" i="90" s="1"/>
  <c r="F902" i="90"/>
  <c r="G902" i="90" s="1"/>
  <c r="F904" i="90"/>
  <c r="G904" i="90" s="1"/>
  <c r="F915" i="90"/>
  <c r="G915" i="90" s="1"/>
  <c r="F901" i="90"/>
  <c r="G901" i="90" s="1"/>
  <c r="F906" i="90"/>
  <c r="G906" i="90" s="1"/>
  <c r="F908" i="90"/>
  <c r="G908" i="90" s="1"/>
  <c r="F895" i="90"/>
  <c r="G895" i="90" s="1"/>
  <c r="F905" i="90"/>
  <c r="G905" i="90" s="1"/>
  <c r="F910" i="90"/>
  <c r="G910" i="90" s="1"/>
  <c r="F912" i="90"/>
  <c r="G912" i="90" s="1"/>
  <c r="F899" i="90"/>
  <c r="G899" i="90" s="1"/>
  <c r="F909" i="90"/>
  <c r="G909" i="90" s="1"/>
  <c r="F914" i="90"/>
  <c r="G914" i="90" s="1"/>
  <c r="F916" i="90"/>
  <c r="G916" i="90" s="1"/>
  <c r="F913" i="90"/>
  <c r="G913" i="90" s="1"/>
  <c r="F888" i="90"/>
  <c r="G888" i="90" s="1"/>
  <c r="F903" i="90"/>
  <c r="G903" i="90" s="1"/>
  <c r="D645" i="90"/>
  <c r="D662" i="90"/>
  <c r="D666" i="90"/>
  <c r="D647" i="90"/>
  <c r="D648" i="90"/>
  <c r="D660" i="90"/>
  <c r="D658" i="90"/>
  <c r="D652" i="90"/>
  <c r="D646" i="90"/>
  <c r="D657" i="90"/>
  <c r="D665" i="90"/>
  <c r="D650" i="90"/>
  <c r="D667" i="90"/>
  <c r="D672" i="90"/>
  <c r="D649" i="90"/>
  <c r="D669" i="90"/>
  <c r="D659" i="90"/>
  <c r="D670" i="90"/>
  <c r="D656" i="90"/>
  <c r="D664" i="90"/>
  <c r="D661" i="90"/>
  <c r="D663" i="90"/>
  <c r="D643" i="90"/>
  <c r="D671" i="90"/>
  <c r="D654" i="90"/>
  <c r="D651" i="90"/>
  <c r="D668" i="90"/>
  <c r="D644" i="90"/>
  <c r="D655" i="90"/>
  <c r="D653" i="90"/>
  <c r="D642" i="90"/>
  <c r="D55" i="90"/>
  <c r="G55" i="90" s="1"/>
  <c r="F56" i="90" s="1"/>
  <c r="E56" i="90" s="1"/>
  <c r="F918" i="90" s="1"/>
  <c r="G918" i="90" s="1"/>
  <c r="E26" i="90"/>
  <c r="D26" i="90" s="1"/>
  <c r="G26" i="90" s="1"/>
  <c r="F27" i="90" s="1"/>
  <c r="H26" i="90"/>
  <c r="I25" i="90"/>
  <c r="D943" i="88"/>
  <c r="D941" i="88"/>
  <c r="D939" i="88"/>
  <c r="D937" i="88"/>
  <c r="D935" i="88"/>
  <c r="D933" i="88"/>
  <c r="D931" i="88"/>
  <c r="D929" i="88"/>
  <c r="D927" i="88"/>
  <c r="D925" i="88"/>
  <c r="D923" i="88"/>
  <c r="D921" i="88"/>
  <c r="D919" i="88"/>
  <c r="D917" i="88"/>
  <c r="D936" i="88"/>
  <c r="D920" i="88"/>
  <c r="D914" i="88"/>
  <c r="D942" i="88"/>
  <c r="D926" i="88"/>
  <c r="D938" i="88"/>
  <c r="D922" i="88"/>
  <c r="D913" i="88"/>
  <c r="D934" i="88"/>
  <c r="D918" i="88"/>
  <c r="D932" i="88"/>
  <c r="D928" i="88"/>
  <c r="D930" i="88"/>
  <c r="D916" i="88"/>
  <c r="D915" i="88"/>
  <c r="D940" i="88"/>
  <c r="D924" i="88"/>
  <c r="F1020" i="86"/>
  <c r="G1020" i="86" s="1"/>
  <c r="F1026" i="86"/>
  <c r="G1026" i="86" s="1"/>
  <c r="F1008" i="86"/>
  <c r="G1008" i="86" s="1"/>
  <c r="F1018" i="86"/>
  <c r="G1018" i="86" s="1"/>
  <c r="F1024" i="86"/>
  <c r="G1024" i="86" s="1"/>
  <c r="F1006" i="86"/>
  <c r="G1006" i="86" s="1"/>
  <c r="F1022" i="86"/>
  <c r="G1022" i="86" s="1"/>
  <c r="F1005" i="86"/>
  <c r="G1005" i="86" s="1"/>
  <c r="F1027" i="86"/>
  <c r="G1027" i="86" s="1"/>
  <c r="F1029" i="86"/>
  <c r="G1029" i="86" s="1"/>
  <c r="F1017" i="86"/>
  <c r="G1017" i="86" s="1"/>
  <c r="F1011" i="86"/>
  <c r="G1011" i="86" s="1"/>
  <c r="F1003" i="86"/>
  <c r="G1003" i="86" s="1"/>
  <c r="F1015" i="86"/>
  <c r="G1015" i="86" s="1"/>
  <c r="F1031" i="86"/>
  <c r="G1031" i="86" s="1"/>
  <c r="F1028" i="86"/>
  <c r="G1028" i="86" s="1"/>
  <c r="F1021" i="86"/>
  <c r="G1021" i="86" s="1"/>
  <c r="E807" i="86"/>
  <c r="E813" i="86"/>
  <c r="E803" i="86"/>
  <c r="E793" i="86"/>
  <c r="E794" i="86"/>
  <c r="E796" i="86"/>
  <c r="E815" i="86"/>
  <c r="E821" i="86"/>
  <c r="E817" i="86"/>
  <c r="E791" i="86"/>
  <c r="E792" i="86"/>
  <c r="E801" i="86"/>
  <c r="E802" i="86"/>
  <c r="E800" i="86"/>
  <c r="E811" i="86"/>
  <c r="E804" i="86"/>
  <c r="E799" i="86"/>
  <c r="E798" i="86"/>
  <c r="E810" i="86"/>
  <c r="E808" i="86"/>
  <c r="E809" i="86"/>
  <c r="E806" i="86"/>
  <c r="E818" i="86"/>
  <c r="E816" i="86"/>
  <c r="E819" i="86"/>
  <c r="E805" i="86"/>
  <c r="E814" i="86"/>
  <c r="E797" i="86"/>
  <c r="E795" i="86"/>
  <c r="E812" i="86"/>
  <c r="E820" i="86"/>
  <c r="F1010" i="86"/>
  <c r="G1010" i="86" s="1"/>
  <c r="D55" i="86"/>
  <c r="G55" i="86" s="1"/>
  <c r="F56" i="86" s="1"/>
  <c r="E56" i="86" s="1"/>
  <c r="F1051" i="86" s="1"/>
  <c r="G1051" i="86" s="1"/>
  <c r="F1014" i="86"/>
  <c r="G1014" i="86" s="1"/>
  <c r="F1019" i="86"/>
  <c r="G1019" i="86" s="1"/>
  <c r="F1023" i="86"/>
  <c r="G1023" i="86" s="1"/>
  <c r="F1009" i="86"/>
  <c r="G1009" i="86" s="1"/>
  <c r="F1032" i="86"/>
  <c r="G1032" i="86" s="1"/>
  <c r="F1025" i="86"/>
  <c r="G1025" i="86" s="1"/>
  <c r="F1013" i="86"/>
  <c r="G1013" i="86" s="1"/>
  <c r="F1016" i="86"/>
  <c r="G1016" i="86" s="1"/>
  <c r="F1004" i="86"/>
  <c r="G1004" i="86" s="1"/>
  <c r="F1030" i="86"/>
  <c r="G1030" i="86" s="1"/>
  <c r="F1007" i="86"/>
  <c r="G1007" i="86" s="1"/>
  <c r="G151" i="84"/>
  <c r="D26" i="82"/>
  <c r="G26" i="82" s="1"/>
  <c r="F27" i="82" s="1"/>
  <c r="G90" i="82"/>
  <c r="E54" i="100"/>
  <c r="D54" i="100" s="1"/>
  <c r="G54" i="100" s="1"/>
  <c r="F55" i="100" s="1"/>
  <c r="D166" i="98"/>
  <c r="E166" i="98" s="1"/>
  <c r="G199" i="98"/>
  <c r="E111" i="98"/>
  <c r="D111" i="98" s="1"/>
  <c r="G111" i="98" s="1"/>
  <c r="F112" i="98" s="1"/>
  <c r="E55" i="98"/>
  <c r="D55" i="98" s="1"/>
  <c r="G55" i="98" s="1"/>
  <c r="F56" i="98" s="1"/>
  <c r="D64" i="82"/>
  <c r="G64" i="82" s="1"/>
  <c r="F65" i="82" s="1"/>
  <c r="E65" i="82" s="1"/>
  <c r="E22" i="80"/>
  <c r="H22" i="80"/>
  <c r="D30" i="78"/>
  <c r="G30" i="78" s="1"/>
  <c r="F31" i="78" s="1"/>
  <c r="G102" i="78"/>
  <c r="E26" i="102" l="1"/>
  <c r="D26" i="102" s="1"/>
  <c r="H26" i="102"/>
  <c r="I26" i="102" s="1"/>
  <c r="G26" i="102"/>
  <c r="F27" i="102" s="1"/>
  <c r="G42" i="102"/>
  <c r="F43" i="102" s="1"/>
  <c r="E85" i="102"/>
  <c r="D86" i="102" s="1"/>
  <c r="E50" i="104"/>
  <c r="E867" i="94"/>
  <c r="E875" i="94"/>
  <c r="E883" i="94"/>
  <c r="E891" i="94"/>
  <c r="E869" i="94"/>
  <c r="E877" i="94"/>
  <c r="E885" i="94"/>
  <c r="E893" i="94"/>
  <c r="E870" i="94"/>
  <c r="E878" i="94"/>
  <c r="E886" i="94"/>
  <c r="E894" i="94"/>
  <c r="E872" i="94"/>
  <c r="E880" i="94"/>
  <c r="E888" i="94"/>
  <c r="E896" i="94"/>
  <c r="E871" i="94"/>
  <c r="E887" i="94"/>
  <c r="E876" i="94"/>
  <c r="E892" i="94"/>
  <c r="E884" i="94"/>
  <c r="E889" i="94"/>
  <c r="E868" i="94"/>
  <c r="E890" i="94"/>
  <c r="E873" i="94"/>
  <c r="E895" i="94"/>
  <c r="E874" i="94"/>
  <c r="E866" i="94"/>
  <c r="E879" i="94"/>
  <c r="E881" i="94"/>
  <c r="E882" i="94"/>
  <c r="D946" i="92"/>
  <c r="D944" i="92"/>
  <c r="D942" i="92"/>
  <c r="D940" i="92"/>
  <c r="D938" i="92"/>
  <c r="D936" i="92"/>
  <c r="D934" i="92"/>
  <c r="D932" i="92"/>
  <c r="D930" i="92"/>
  <c r="D928" i="92"/>
  <c r="D926" i="92"/>
  <c r="D924" i="92"/>
  <c r="D922" i="92"/>
  <c r="D920" i="92"/>
  <c r="D918" i="92"/>
  <c r="D939" i="92"/>
  <c r="D923" i="92"/>
  <c r="D945" i="92"/>
  <c r="D929" i="92"/>
  <c r="D947" i="92"/>
  <c r="D931" i="92"/>
  <c r="D933" i="92"/>
  <c r="D935" i="92"/>
  <c r="D925" i="92"/>
  <c r="D941" i="92"/>
  <c r="D937" i="92"/>
  <c r="D921" i="92"/>
  <c r="D927" i="92"/>
  <c r="D917" i="92"/>
  <c r="D943" i="92"/>
  <c r="D919" i="92"/>
  <c r="F947" i="90"/>
  <c r="G947" i="90" s="1"/>
  <c r="F944" i="90"/>
  <c r="G944" i="90" s="1"/>
  <c r="F943" i="90"/>
  <c r="G943" i="90" s="1"/>
  <c r="F940" i="90"/>
  <c r="G940" i="90" s="1"/>
  <c r="F939" i="90"/>
  <c r="G939" i="90" s="1"/>
  <c r="F932" i="90"/>
  <c r="G932" i="90" s="1"/>
  <c r="F919" i="90"/>
  <c r="G919" i="90" s="1"/>
  <c r="F917" i="90"/>
  <c r="G917" i="90" s="1"/>
  <c r="F946" i="90"/>
  <c r="G946" i="90" s="1"/>
  <c r="F945" i="90"/>
  <c r="G945" i="90" s="1"/>
  <c r="F942" i="90"/>
  <c r="G942" i="90" s="1"/>
  <c r="F941" i="90"/>
  <c r="G941" i="90" s="1"/>
  <c r="F938" i="90"/>
  <c r="G938" i="90" s="1"/>
  <c r="F921" i="90"/>
  <c r="G921" i="90" s="1"/>
  <c r="F928" i="90"/>
  <c r="G928" i="90" s="1"/>
  <c r="F937" i="90"/>
  <c r="G937" i="90" s="1"/>
  <c r="F935" i="90"/>
  <c r="G935" i="90" s="1"/>
  <c r="F934" i="90"/>
  <c r="G934" i="90" s="1"/>
  <c r="E643" i="90"/>
  <c r="E647" i="90"/>
  <c r="E651" i="90"/>
  <c r="E655" i="90"/>
  <c r="E659" i="90"/>
  <c r="E663" i="90"/>
  <c r="E667" i="90"/>
  <c r="E671" i="90"/>
  <c r="E644" i="90"/>
  <c r="E648" i="90"/>
  <c r="E652" i="90"/>
  <c r="E656" i="90"/>
  <c r="E660" i="90"/>
  <c r="E664" i="90"/>
  <c r="E668" i="90"/>
  <c r="E672" i="90"/>
  <c r="E646" i="90"/>
  <c r="E650" i="90"/>
  <c r="E654" i="90"/>
  <c r="E658" i="90"/>
  <c r="E662" i="90"/>
  <c r="E666" i="90"/>
  <c r="E670" i="90"/>
  <c r="E669" i="90"/>
  <c r="E649" i="90"/>
  <c r="E661" i="90"/>
  <c r="E645" i="90"/>
  <c r="E657" i="90"/>
  <c r="E642" i="90"/>
  <c r="E653" i="90"/>
  <c r="E665" i="90"/>
  <c r="F924" i="90"/>
  <c r="G924" i="90" s="1"/>
  <c r="F933" i="90"/>
  <c r="G933" i="90" s="1"/>
  <c r="F931" i="90"/>
  <c r="G931" i="90" s="1"/>
  <c r="F930" i="90"/>
  <c r="G930" i="90" s="1"/>
  <c r="F936" i="90"/>
  <c r="G936" i="90" s="1"/>
  <c r="F929" i="90"/>
  <c r="G929" i="90" s="1"/>
  <c r="F927" i="90"/>
  <c r="G927" i="90" s="1"/>
  <c r="F926" i="90"/>
  <c r="G926" i="90" s="1"/>
  <c r="F920" i="90"/>
  <c r="G920" i="90" s="1"/>
  <c r="F925" i="90"/>
  <c r="G925" i="90" s="1"/>
  <c r="F923" i="90"/>
  <c r="G923" i="90" s="1"/>
  <c r="F922" i="90"/>
  <c r="G922" i="90" s="1"/>
  <c r="D56" i="90"/>
  <c r="G56" i="90" s="1"/>
  <c r="F57" i="90" s="1"/>
  <c r="E57" i="90" s="1"/>
  <c r="F956" i="90" s="1"/>
  <c r="G956" i="90" s="1"/>
  <c r="I26" i="90"/>
  <c r="H27" i="90"/>
  <c r="E27" i="90"/>
  <c r="D27" i="90" s="1"/>
  <c r="G27" i="90" s="1"/>
  <c r="F28" i="90" s="1"/>
  <c r="E943" i="88"/>
  <c r="E941" i="88"/>
  <c r="E939" i="88"/>
  <c r="E937" i="88"/>
  <c r="E935" i="88"/>
  <c r="E933" i="88"/>
  <c r="E931" i="88"/>
  <c r="E929" i="88"/>
  <c r="E927" i="88"/>
  <c r="E925" i="88"/>
  <c r="E923" i="88"/>
  <c r="E921" i="88"/>
  <c r="E919" i="88"/>
  <c r="E917" i="88"/>
  <c r="E915" i="88"/>
  <c r="E942" i="88"/>
  <c r="E926" i="88"/>
  <c r="E932" i="88"/>
  <c r="E916" i="88"/>
  <c r="E928" i="88"/>
  <c r="E940" i="88"/>
  <c r="E924" i="88"/>
  <c r="E936" i="88"/>
  <c r="E922" i="88"/>
  <c r="E913" i="88"/>
  <c r="E938" i="88"/>
  <c r="E920" i="88"/>
  <c r="E930" i="88"/>
  <c r="E914" i="88"/>
  <c r="E934" i="88"/>
  <c r="E918" i="88"/>
  <c r="F1039" i="86"/>
  <c r="G1039" i="86" s="1"/>
  <c r="F1044" i="86"/>
  <c r="G1044" i="86" s="1"/>
  <c r="F1037" i="86"/>
  <c r="G1037" i="86" s="1"/>
  <c r="F1034" i="86"/>
  <c r="G1034" i="86" s="1"/>
  <c r="F1061" i="86"/>
  <c r="G1061" i="86" s="1"/>
  <c r="F1057" i="86"/>
  <c r="G1057" i="86" s="1"/>
  <c r="F1056" i="86"/>
  <c r="G1056" i="86" s="1"/>
  <c r="F1050" i="86"/>
  <c r="G1050" i="86" s="1"/>
  <c r="F1043" i="86"/>
  <c r="G1043" i="86" s="1"/>
  <c r="F1045" i="86"/>
  <c r="G1045" i="86" s="1"/>
  <c r="F1063" i="86"/>
  <c r="G1063" i="86" s="1"/>
  <c r="F1035" i="86"/>
  <c r="G1035" i="86" s="1"/>
  <c r="F1058" i="86"/>
  <c r="G1058" i="86" s="1"/>
  <c r="F1038" i="86"/>
  <c r="G1038" i="86" s="1"/>
  <c r="F1049" i="86"/>
  <c r="G1049" i="86" s="1"/>
  <c r="F1052" i="86"/>
  <c r="G1052" i="86" s="1"/>
  <c r="F1041" i="86"/>
  <c r="G1041" i="86" s="1"/>
  <c r="F1060" i="86"/>
  <c r="G1060" i="86" s="1"/>
  <c r="F1062" i="86"/>
  <c r="G1062" i="86" s="1"/>
  <c r="F1046" i="86"/>
  <c r="G1046" i="86" s="1"/>
  <c r="F1040" i="86"/>
  <c r="G1040" i="86" s="1"/>
  <c r="F1055" i="86"/>
  <c r="G1055" i="86" s="1"/>
  <c r="F1059" i="86"/>
  <c r="G1059" i="86" s="1"/>
  <c r="F1054" i="86"/>
  <c r="G1054" i="86" s="1"/>
  <c r="F1048" i="86"/>
  <c r="G1048" i="86" s="1"/>
  <c r="F1042" i="86"/>
  <c r="G1042" i="86" s="1"/>
  <c r="F1053" i="86"/>
  <c r="G1053" i="86" s="1"/>
  <c r="F1036" i="86"/>
  <c r="G1036" i="86" s="1"/>
  <c r="D56" i="86"/>
  <c r="G56" i="86" s="1"/>
  <c r="F57" i="86" s="1"/>
  <c r="E57" i="86" s="1"/>
  <c r="F1089" i="86" s="1"/>
  <c r="G1089" i="86" s="1"/>
  <c r="F1047" i="86"/>
  <c r="G1047" i="86" s="1"/>
  <c r="D849" i="86"/>
  <c r="D840" i="86"/>
  <c r="D851" i="86"/>
  <c r="D838" i="86"/>
  <c r="D827" i="86"/>
  <c r="D839" i="86"/>
  <c r="D836" i="86"/>
  <c r="D826" i="86"/>
  <c r="D848" i="86"/>
  <c r="D828" i="86"/>
  <c r="D850" i="86"/>
  <c r="D822" i="86"/>
  <c r="D829" i="86"/>
  <c r="D834" i="86"/>
  <c r="D842" i="86"/>
  <c r="D835" i="86"/>
  <c r="D837" i="86"/>
  <c r="D843" i="86"/>
  <c r="D847" i="86"/>
  <c r="D825" i="86"/>
  <c r="D831" i="86"/>
  <c r="D824" i="86"/>
  <c r="D845" i="86"/>
  <c r="D830" i="86"/>
  <c r="D833" i="86"/>
  <c r="D844" i="86"/>
  <c r="D841" i="86"/>
  <c r="D832" i="86"/>
  <c r="D846" i="86"/>
  <c r="D823" i="86"/>
  <c r="G152" i="84"/>
  <c r="H27" i="82"/>
  <c r="E27" i="82"/>
  <c r="E55" i="100"/>
  <c r="D55" i="100" s="1"/>
  <c r="G55" i="100" s="1"/>
  <c r="F56" i="100" s="1"/>
  <c r="D167" i="98"/>
  <c r="G200" i="98"/>
  <c r="E56" i="98"/>
  <c r="D56" i="98" s="1"/>
  <c r="G56" i="98" s="1"/>
  <c r="F57" i="98" s="1"/>
  <c r="E112" i="98"/>
  <c r="D112" i="98" s="1"/>
  <c r="G112" i="98" s="1"/>
  <c r="F113" i="98" s="1"/>
  <c r="D65" i="82"/>
  <c r="G65" i="82" s="1"/>
  <c r="F66" i="82" s="1"/>
  <c r="E66" i="82" s="1"/>
  <c r="I22" i="80"/>
  <c r="D22" i="80"/>
  <c r="G22" i="80" s="1"/>
  <c r="F23" i="80" s="1"/>
  <c r="E31" i="78"/>
  <c r="H31" i="78"/>
  <c r="I31" i="78" s="1"/>
  <c r="D50" i="104" l="1"/>
  <c r="F84" i="104"/>
  <c r="G84" i="104" s="1"/>
  <c r="E43" i="102"/>
  <c r="E27" i="102"/>
  <c r="D27" i="102" s="1"/>
  <c r="H27" i="102"/>
  <c r="I27" i="102" s="1"/>
  <c r="G27" i="102"/>
  <c r="F28" i="102" s="1"/>
  <c r="D908" i="94"/>
  <c r="D916" i="94"/>
  <c r="D925" i="94"/>
  <c r="D921" i="94"/>
  <c r="D906" i="94"/>
  <c r="D900" i="94"/>
  <c r="D909" i="94"/>
  <c r="D903" i="94"/>
  <c r="D918" i="94"/>
  <c r="D913" i="94"/>
  <c r="D924" i="94"/>
  <c r="D902" i="94"/>
  <c r="D897" i="94"/>
  <c r="D919" i="94"/>
  <c r="D905" i="94"/>
  <c r="D923" i="94"/>
  <c r="D920" i="94"/>
  <c r="D915" i="94"/>
  <c r="D914" i="94"/>
  <c r="D926" i="94"/>
  <c r="D917" i="94"/>
  <c r="D911" i="94"/>
  <c r="D904" i="94"/>
  <c r="D899" i="94"/>
  <c r="D898" i="94"/>
  <c r="D910" i="94"/>
  <c r="D901" i="94"/>
  <c r="D922" i="94"/>
  <c r="D912" i="94"/>
  <c r="D907" i="94"/>
  <c r="E941" i="92"/>
  <c r="E932" i="92"/>
  <c r="E925" i="92"/>
  <c r="E947" i="92"/>
  <c r="E938" i="92"/>
  <c r="E931" i="92"/>
  <c r="E922" i="92"/>
  <c r="E940" i="92"/>
  <c r="E933" i="92"/>
  <c r="E924" i="92"/>
  <c r="E917" i="92"/>
  <c r="E942" i="92"/>
  <c r="E935" i="92"/>
  <c r="E926" i="92"/>
  <c r="E944" i="92"/>
  <c r="E937" i="92"/>
  <c r="E928" i="92"/>
  <c r="E929" i="92"/>
  <c r="E945" i="92"/>
  <c r="E921" i="92"/>
  <c r="E918" i="92"/>
  <c r="E936" i="92"/>
  <c r="E927" i="92"/>
  <c r="E920" i="92"/>
  <c r="E943" i="92"/>
  <c r="E939" i="92"/>
  <c r="E923" i="92"/>
  <c r="E930" i="92"/>
  <c r="E919" i="92"/>
  <c r="E946" i="92"/>
  <c r="E934" i="92"/>
  <c r="F977" i="90"/>
  <c r="G977" i="90" s="1"/>
  <c r="F976" i="90"/>
  <c r="G976" i="90" s="1"/>
  <c r="F970" i="90"/>
  <c r="G970" i="90" s="1"/>
  <c r="F975" i="90"/>
  <c r="G975" i="90" s="1"/>
  <c r="F974" i="90"/>
  <c r="G974" i="90" s="1"/>
  <c r="F971" i="90"/>
  <c r="G971" i="90" s="1"/>
  <c r="F973" i="90"/>
  <c r="G973" i="90" s="1"/>
  <c r="F972" i="90"/>
  <c r="G972" i="90" s="1"/>
  <c r="F958" i="90"/>
  <c r="G958" i="90" s="1"/>
  <c r="F967" i="90"/>
  <c r="G967" i="90" s="1"/>
  <c r="F969" i="90"/>
  <c r="G969" i="90" s="1"/>
  <c r="F968" i="90"/>
  <c r="G968" i="90" s="1"/>
  <c r="F954" i="90"/>
  <c r="G954" i="90" s="1"/>
  <c r="F963" i="90"/>
  <c r="G963" i="90" s="1"/>
  <c r="F965" i="90"/>
  <c r="G965" i="90" s="1"/>
  <c r="F964" i="90"/>
  <c r="G964" i="90" s="1"/>
  <c r="F966" i="90"/>
  <c r="G966" i="90" s="1"/>
  <c r="F959" i="90"/>
  <c r="G959" i="90" s="1"/>
  <c r="F961" i="90"/>
  <c r="G961" i="90" s="1"/>
  <c r="F960" i="90"/>
  <c r="G960" i="90" s="1"/>
  <c r="F950" i="90"/>
  <c r="G950" i="90" s="1"/>
  <c r="F955" i="90"/>
  <c r="G955" i="90" s="1"/>
  <c r="F957" i="90"/>
  <c r="G957" i="90" s="1"/>
  <c r="F978" i="90"/>
  <c r="G978" i="90" s="1"/>
  <c r="F951" i="90"/>
  <c r="G951" i="90" s="1"/>
  <c r="F953" i="90"/>
  <c r="G953" i="90" s="1"/>
  <c r="F952" i="90"/>
  <c r="G952" i="90" s="1"/>
  <c r="F962" i="90"/>
  <c r="G962" i="90" s="1"/>
  <c r="F948" i="90"/>
  <c r="G948" i="90" s="1"/>
  <c r="F949" i="90"/>
  <c r="G949" i="90" s="1"/>
  <c r="D693" i="90"/>
  <c r="D674" i="90"/>
  <c r="D690" i="90"/>
  <c r="D687" i="90"/>
  <c r="D691" i="90"/>
  <c r="D692" i="90"/>
  <c r="D677" i="90"/>
  <c r="D696" i="90"/>
  <c r="D700" i="90"/>
  <c r="D699" i="90"/>
  <c r="D701" i="90"/>
  <c r="D680" i="90"/>
  <c r="D689" i="90"/>
  <c r="D698" i="90"/>
  <c r="D684" i="90"/>
  <c r="D681" i="90"/>
  <c r="D686" i="90"/>
  <c r="D695" i="90"/>
  <c r="D678" i="90"/>
  <c r="D673" i="90"/>
  <c r="D694" i="90"/>
  <c r="D679" i="90"/>
  <c r="D685" i="90"/>
  <c r="D702" i="90"/>
  <c r="D697" i="90"/>
  <c r="D676" i="90"/>
  <c r="D682" i="90"/>
  <c r="D675" i="90"/>
  <c r="D683" i="90"/>
  <c r="D688" i="90"/>
  <c r="H28" i="90"/>
  <c r="E28" i="90"/>
  <c r="D28" i="90" s="1"/>
  <c r="G28" i="90" s="1"/>
  <c r="F29" i="90" s="1"/>
  <c r="D57" i="90"/>
  <c r="G57" i="90" s="1"/>
  <c r="F58" i="90" s="1"/>
  <c r="E58" i="90" s="1"/>
  <c r="I27" i="90"/>
  <c r="D973" i="88"/>
  <c r="D971" i="88"/>
  <c r="D969" i="88"/>
  <c r="D967" i="88"/>
  <c r="D965" i="88"/>
  <c r="D963" i="88"/>
  <c r="D961" i="88"/>
  <c r="D959" i="88"/>
  <c r="D957" i="88"/>
  <c r="D955" i="88"/>
  <c r="D953" i="88"/>
  <c r="D951" i="88"/>
  <c r="D949" i="88"/>
  <c r="D947" i="88"/>
  <c r="D945" i="88"/>
  <c r="D968" i="88"/>
  <c r="D952" i="88"/>
  <c r="D974" i="88"/>
  <c r="D958" i="88"/>
  <c r="D970" i="88"/>
  <c r="D954" i="88"/>
  <c r="D966" i="88"/>
  <c r="D950" i="88"/>
  <c r="D962" i="88"/>
  <c r="D946" i="88"/>
  <c r="D972" i="88"/>
  <c r="D964" i="88"/>
  <c r="D956" i="88"/>
  <c r="D948" i="88"/>
  <c r="D944" i="88"/>
  <c r="D960" i="88"/>
  <c r="F1082" i="86"/>
  <c r="G1082" i="86" s="1"/>
  <c r="F1079" i="86"/>
  <c r="G1079" i="86" s="1"/>
  <c r="F1070" i="86"/>
  <c r="G1070" i="86" s="1"/>
  <c r="F1083" i="86"/>
  <c r="G1083" i="86" s="1"/>
  <c r="F1072" i="86"/>
  <c r="G1072" i="86" s="1"/>
  <c r="D57" i="86"/>
  <c r="G57" i="86" s="1"/>
  <c r="F58" i="86" s="1"/>
  <c r="E58" i="86" s="1"/>
  <c r="F1086" i="86"/>
  <c r="G1086" i="86" s="1"/>
  <c r="F1090" i="86"/>
  <c r="G1090" i="86" s="1"/>
  <c r="E834" i="86"/>
  <c r="E842" i="86"/>
  <c r="E848" i="86"/>
  <c r="E836" i="86"/>
  <c r="E835" i="86"/>
  <c r="E830" i="86"/>
  <c r="E850" i="86"/>
  <c r="E849" i="86"/>
  <c r="E847" i="86"/>
  <c r="E845" i="86"/>
  <c r="E838" i="86"/>
  <c r="E829" i="86"/>
  <c r="E827" i="86"/>
  <c r="E839" i="86"/>
  <c r="E843" i="86"/>
  <c r="E846" i="86"/>
  <c r="E837" i="86"/>
  <c r="E822" i="86"/>
  <c r="E825" i="86"/>
  <c r="E823" i="86"/>
  <c r="E831" i="86"/>
  <c r="E824" i="86"/>
  <c r="E841" i="86"/>
  <c r="E844" i="86"/>
  <c r="E826" i="86"/>
  <c r="E832" i="86"/>
  <c r="E851" i="86"/>
  <c r="E833" i="86"/>
  <c r="E840" i="86"/>
  <c r="E828" i="86"/>
  <c r="F1075" i="86"/>
  <c r="G1075" i="86" s="1"/>
  <c r="F1080" i="86"/>
  <c r="G1080" i="86" s="1"/>
  <c r="F1084" i="86"/>
  <c r="G1084" i="86" s="1"/>
  <c r="F1077" i="86"/>
  <c r="G1077" i="86" s="1"/>
  <c r="F1071" i="86"/>
  <c r="G1071" i="86" s="1"/>
  <c r="F1091" i="86"/>
  <c r="G1091" i="86" s="1"/>
  <c r="F1073" i="86"/>
  <c r="G1073" i="86" s="1"/>
  <c r="F1093" i="86"/>
  <c r="G1093" i="86" s="1"/>
  <c r="F1088" i="86"/>
  <c r="G1088" i="86" s="1"/>
  <c r="F1067" i="86"/>
  <c r="G1067" i="86" s="1"/>
  <c r="F1087" i="86"/>
  <c r="G1087" i="86" s="1"/>
  <c r="F1076" i="86"/>
  <c r="G1076" i="86" s="1"/>
  <c r="F1065" i="86"/>
  <c r="G1065" i="86" s="1"/>
  <c r="F1074" i="86"/>
  <c r="G1074" i="86" s="1"/>
  <c r="F1094" i="86"/>
  <c r="G1094" i="86" s="1"/>
  <c r="F1092" i="86"/>
  <c r="G1092" i="86" s="1"/>
  <c r="F1068" i="86"/>
  <c r="G1068" i="86" s="1"/>
  <c r="F1081" i="86"/>
  <c r="G1081" i="86" s="1"/>
  <c r="F1085" i="86"/>
  <c r="G1085" i="86" s="1"/>
  <c r="F1066" i="86"/>
  <c r="G1066" i="86" s="1"/>
  <c r="F1069" i="86"/>
  <c r="G1069" i="86" s="1"/>
  <c r="F1078" i="86"/>
  <c r="G1078" i="86" s="1"/>
  <c r="F1064" i="86"/>
  <c r="G1064" i="86" s="1"/>
  <c r="G153" i="84"/>
  <c r="D27" i="82"/>
  <c r="G27" i="82" s="1"/>
  <c r="F28" i="82" s="1"/>
  <c r="G91" i="82"/>
  <c r="I27" i="82"/>
  <c r="G56" i="100"/>
  <c r="F57" i="100" s="1"/>
  <c r="E56" i="100"/>
  <c r="D56" i="100" s="1"/>
  <c r="E167" i="98"/>
  <c r="D168" i="98" s="1"/>
  <c r="E168" i="98" s="1"/>
  <c r="G201" i="98"/>
  <c r="E113" i="98"/>
  <c r="D113" i="98" s="1"/>
  <c r="G113" i="98" s="1"/>
  <c r="F114" i="98" s="1"/>
  <c r="E57" i="98"/>
  <c r="D57" i="98" s="1"/>
  <c r="G57" i="98" s="1"/>
  <c r="F58" i="98" s="1"/>
  <c r="D66" i="82"/>
  <c r="G66" i="82" s="1"/>
  <c r="F67" i="82" s="1"/>
  <c r="G67" i="82" s="1"/>
  <c r="E23" i="80"/>
  <c r="D23" i="80" s="1"/>
  <c r="G23" i="80" s="1"/>
  <c r="F24" i="80" s="1"/>
  <c r="H23" i="80"/>
  <c r="D31" i="78"/>
  <c r="G31" i="78" s="1"/>
  <c r="F32" i="78" s="1"/>
  <c r="G103" i="78"/>
  <c r="D43" i="102" l="1"/>
  <c r="F85" i="102"/>
  <c r="G85" i="102" s="1"/>
  <c r="E28" i="102"/>
  <c r="D28" i="102" s="1"/>
  <c r="H28" i="102"/>
  <c r="I28" i="102" s="1"/>
  <c r="G28" i="102"/>
  <c r="F29" i="102" s="1"/>
  <c r="E85" i="104"/>
  <c r="D86" i="104" s="1"/>
  <c r="G50" i="104"/>
  <c r="F51" i="104" s="1"/>
  <c r="E904" i="94"/>
  <c r="E912" i="94"/>
  <c r="E920" i="94"/>
  <c r="E898" i="94"/>
  <c r="E906" i="94"/>
  <c r="E914" i="94"/>
  <c r="E922" i="94"/>
  <c r="E899" i="94"/>
  <c r="E907" i="94"/>
  <c r="E915" i="94"/>
  <c r="E923" i="94"/>
  <c r="E901" i="94"/>
  <c r="E909" i="94"/>
  <c r="E917" i="94"/>
  <c r="E925" i="94"/>
  <c r="E900" i="94"/>
  <c r="E916" i="94"/>
  <c r="E905" i="94"/>
  <c r="E921" i="94"/>
  <c r="E903" i="94"/>
  <c r="E926" i="94"/>
  <c r="E908" i="94"/>
  <c r="E897" i="94"/>
  <c r="E910" i="94"/>
  <c r="E911" i="94"/>
  <c r="E913" i="94"/>
  <c r="E918" i="94"/>
  <c r="E902" i="94"/>
  <c r="E919" i="94"/>
  <c r="E924" i="94"/>
  <c r="D978" i="92"/>
  <c r="D976" i="92"/>
  <c r="D974" i="92"/>
  <c r="D972" i="92"/>
  <c r="D970" i="92"/>
  <c r="D968" i="92"/>
  <c r="D966" i="92"/>
  <c r="D964" i="92"/>
  <c r="D962" i="92"/>
  <c r="D960" i="92"/>
  <c r="D958" i="92"/>
  <c r="D956" i="92"/>
  <c r="D954" i="92"/>
  <c r="D952" i="92"/>
  <c r="D950" i="92"/>
  <c r="D948" i="92"/>
  <c r="D971" i="92"/>
  <c r="D955" i="92"/>
  <c r="D977" i="92"/>
  <c r="D961" i="92"/>
  <c r="D963" i="92"/>
  <c r="D965" i="92"/>
  <c r="D949" i="92"/>
  <c r="D967" i="92"/>
  <c r="D951" i="92"/>
  <c r="D975" i="92"/>
  <c r="D957" i="92"/>
  <c r="D953" i="92"/>
  <c r="D973" i="92"/>
  <c r="D969" i="92"/>
  <c r="D959" i="92"/>
  <c r="F985" i="90"/>
  <c r="G985" i="90" s="1"/>
  <c r="F1002" i="90"/>
  <c r="G1002" i="90" s="1"/>
  <c r="F996" i="90"/>
  <c r="G996" i="90" s="1"/>
  <c r="F991" i="90"/>
  <c r="G991" i="90" s="1"/>
  <c r="F981" i="90"/>
  <c r="G981" i="90" s="1"/>
  <c r="F998" i="90"/>
  <c r="G998" i="90" s="1"/>
  <c r="F992" i="90"/>
  <c r="G992" i="90" s="1"/>
  <c r="F987" i="90"/>
  <c r="G987" i="90" s="1"/>
  <c r="F997" i="90"/>
  <c r="G997" i="90" s="1"/>
  <c r="F994" i="90"/>
  <c r="G994" i="90" s="1"/>
  <c r="F988" i="90"/>
  <c r="G988" i="90" s="1"/>
  <c r="F983" i="90"/>
  <c r="G983" i="90" s="1"/>
  <c r="F1001" i="90"/>
  <c r="G1001" i="90" s="1"/>
  <c r="F990" i="90"/>
  <c r="G990" i="90" s="1"/>
  <c r="F984" i="90"/>
  <c r="G984" i="90" s="1"/>
  <c r="F979" i="90"/>
  <c r="G979" i="90" s="1"/>
  <c r="F993" i="90"/>
  <c r="G993" i="90" s="1"/>
  <c r="F986" i="90"/>
  <c r="G986" i="90" s="1"/>
  <c r="F980" i="90"/>
  <c r="G980" i="90" s="1"/>
  <c r="E676" i="90"/>
  <c r="E680" i="90"/>
  <c r="E684" i="90"/>
  <c r="E688" i="90"/>
  <c r="E692" i="90"/>
  <c r="E696" i="90"/>
  <c r="E700" i="90"/>
  <c r="E677" i="90"/>
  <c r="E681" i="90"/>
  <c r="E685" i="90"/>
  <c r="E689" i="90"/>
  <c r="E693" i="90"/>
  <c r="E697" i="90"/>
  <c r="E701" i="90"/>
  <c r="E675" i="90"/>
  <c r="E679" i="90"/>
  <c r="E683" i="90"/>
  <c r="E687" i="90"/>
  <c r="E691" i="90"/>
  <c r="E695" i="90"/>
  <c r="E699" i="90"/>
  <c r="E698" i="90"/>
  <c r="E678" i="90"/>
  <c r="E690" i="90"/>
  <c r="E702" i="90"/>
  <c r="E674" i="90"/>
  <c r="E686" i="90"/>
  <c r="E694" i="90"/>
  <c r="E673" i="90"/>
  <c r="E682" i="90"/>
  <c r="F1005" i="90"/>
  <c r="G1005" i="90" s="1"/>
  <c r="F982" i="90"/>
  <c r="G982" i="90" s="1"/>
  <c r="F1003" i="90"/>
  <c r="G1003" i="90" s="1"/>
  <c r="F989" i="90"/>
  <c r="G989" i="90" s="1"/>
  <c r="F1004" i="90"/>
  <c r="G1004" i="90" s="1"/>
  <c r="F999" i="90"/>
  <c r="G999" i="90" s="1"/>
  <c r="F1006" i="90"/>
  <c r="G1006" i="90" s="1"/>
  <c r="F1000" i="90"/>
  <c r="G1000" i="90" s="1"/>
  <c r="F995" i="90"/>
  <c r="G995" i="90" s="1"/>
  <c r="H29" i="90"/>
  <c r="E29" i="90"/>
  <c r="D29" i="90" s="1"/>
  <c r="G29" i="90" s="1"/>
  <c r="F30" i="90" s="1"/>
  <c r="I28" i="90"/>
  <c r="D58" i="90"/>
  <c r="G58" i="90" s="1"/>
  <c r="F59" i="90" s="1"/>
  <c r="E59" i="90" s="1"/>
  <c r="F1010" i="90" s="1"/>
  <c r="G1010" i="90" s="1"/>
  <c r="E973" i="88"/>
  <c r="E971" i="88"/>
  <c r="E969" i="88"/>
  <c r="E967" i="88"/>
  <c r="E965" i="88"/>
  <c r="E963" i="88"/>
  <c r="E961" i="88"/>
  <c r="E959" i="88"/>
  <c r="E957" i="88"/>
  <c r="E955" i="88"/>
  <c r="E953" i="88"/>
  <c r="E951" i="88"/>
  <c r="E949" i="88"/>
  <c r="E947" i="88"/>
  <c r="E945" i="88"/>
  <c r="E974" i="88"/>
  <c r="E958" i="88"/>
  <c r="E964" i="88"/>
  <c r="E948" i="88"/>
  <c r="E960" i="88"/>
  <c r="E944" i="88"/>
  <c r="E972" i="88"/>
  <c r="E956" i="88"/>
  <c r="E968" i="88"/>
  <c r="E952" i="88"/>
  <c r="E962" i="88"/>
  <c r="E966" i="88"/>
  <c r="E970" i="88"/>
  <c r="E946" i="88"/>
  <c r="E954" i="88"/>
  <c r="E950" i="88"/>
  <c r="F1106" i="86"/>
  <c r="G1106" i="86" s="1"/>
  <c r="F1150" i="86"/>
  <c r="F1142" i="86"/>
  <c r="F1134" i="86"/>
  <c r="F1126" i="86"/>
  <c r="F1155" i="86"/>
  <c r="F1147" i="86"/>
  <c r="F1139" i="86"/>
  <c r="G1139" i="86" s="1"/>
  <c r="F1131" i="86"/>
  <c r="F1137" i="86"/>
  <c r="F1152" i="86"/>
  <c r="F1144" i="86"/>
  <c r="F1136" i="86"/>
  <c r="F1128" i="86"/>
  <c r="F1149" i="86"/>
  <c r="G1149" i="86" s="1"/>
  <c r="F1141" i="86"/>
  <c r="G1141" i="86" s="1"/>
  <c r="F1133" i="86"/>
  <c r="F1145" i="86"/>
  <c r="F1129" i="86"/>
  <c r="F1154" i="86"/>
  <c r="F1146" i="86"/>
  <c r="F1138" i="86"/>
  <c r="F1130" i="86"/>
  <c r="F1151" i="86"/>
  <c r="G1151" i="86" s="1"/>
  <c r="F1143" i="86"/>
  <c r="F1135" i="86"/>
  <c r="F1127" i="86"/>
  <c r="F1148" i="86"/>
  <c r="F1140" i="86"/>
  <c r="F1132" i="86"/>
  <c r="F1153" i="86"/>
  <c r="G1153" i="86" s="1"/>
  <c r="F1105" i="86"/>
  <c r="G1105" i="86" s="1"/>
  <c r="F1108" i="86"/>
  <c r="G1108" i="86" s="1"/>
  <c r="F1122" i="86"/>
  <c r="G1122" i="86" s="1"/>
  <c r="F1098" i="86"/>
  <c r="G1098" i="86" s="1"/>
  <c r="F1109" i="86"/>
  <c r="G1109" i="86" s="1"/>
  <c r="F1124" i="86"/>
  <c r="G1124" i="86" s="1"/>
  <c r="F1119" i="86"/>
  <c r="G1119" i="86" s="1"/>
  <c r="F1101" i="86"/>
  <c r="G1101" i="86" s="1"/>
  <c r="F1107" i="86"/>
  <c r="G1107" i="86" s="1"/>
  <c r="F1096" i="86"/>
  <c r="G1096" i="86" s="1"/>
  <c r="F1121" i="86"/>
  <c r="G1121" i="86" s="1"/>
  <c r="F1097" i="86"/>
  <c r="G1097" i="86" s="1"/>
  <c r="F1100" i="86"/>
  <c r="G1100" i="86" s="1"/>
  <c r="F1118" i="86"/>
  <c r="G1118" i="86" s="1"/>
  <c r="F1117" i="86"/>
  <c r="G1117" i="86" s="1"/>
  <c r="F1102" i="86"/>
  <c r="G1102" i="86" s="1"/>
  <c r="D861" i="86"/>
  <c r="D865" i="86"/>
  <c r="D871" i="86"/>
  <c r="D852" i="86"/>
  <c r="D854" i="86"/>
  <c r="D859" i="86"/>
  <c r="D855" i="86"/>
  <c r="D869" i="86"/>
  <c r="D873" i="86"/>
  <c r="D879" i="86"/>
  <c r="D872" i="86"/>
  <c r="D860" i="86"/>
  <c r="D877" i="86"/>
  <c r="D881" i="86"/>
  <c r="D864" i="86"/>
  <c r="D856" i="86"/>
  <c r="D858" i="86"/>
  <c r="D862" i="86"/>
  <c r="D868" i="86"/>
  <c r="D874" i="86"/>
  <c r="D880" i="86"/>
  <c r="D882" i="86"/>
  <c r="D870" i="86"/>
  <c r="D876" i="86"/>
  <c r="D867" i="86"/>
  <c r="D866" i="86"/>
  <c r="D878" i="86"/>
  <c r="D853" i="86"/>
  <c r="D857" i="86"/>
  <c r="D863" i="86"/>
  <c r="D875" i="86"/>
  <c r="F1103" i="86"/>
  <c r="G1103" i="86" s="1"/>
  <c r="G1132" i="86"/>
  <c r="G1133" i="86"/>
  <c r="G1135" i="86"/>
  <c r="G1134" i="86"/>
  <c r="G1140" i="86"/>
  <c r="G1142" i="86"/>
  <c r="G1144" i="86"/>
  <c r="G1148" i="86"/>
  <c r="F1125" i="86"/>
  <c r="G1125" i="86" s="1"/>
  <c r="G1137" i="86"/>
  <c r="G1127" i="86"/>
  <c r="G1128" i="86"/>
  <c r="G1150" i="86"/>
  <c r="G1130" i="86"/>
  <c r="G1143" i="86"/>
  <c r="G1129" i="86"/>
  <c r="G1155" i="86"/>
  <c r="D58" i="86"/>
  <c r="G58" i="86" s="1"/>
  <c r="F59" i="86" s="1"/>
  <c r="G59" i="86" s="1"/>
  <c r="G1138" i="86"/>
  <c r="G1152" i="86"/>
  <c r="G1145" i="86"/>
  <c r="G1131" i="86"/>
  <c r="G1146" i="86"/>
  <c r="G1136" i="86"/>
  <c r="G1126" i="86"/>
  <c r="G1154" i="86"/>
  <c r="G1147" i="86"/>
  <c r="F1120" i="86"/>
  <c r="G1120" i="86" s="1"/>
  <c r="F1116" i="86"/>
  <c r="G1116" i="86" s="1"/>
  <c r="F1123" i="86"/>
  <c r="G1123" i="86" s="1"/>
  <c r="F1110" i="86"/>
  <c r="G1110" i="86" s="1"/>
  <c r="F1099" i="86"/>
  <c r="G1099" i="86" s="1"/>
  <c r="F1113" i="86"/>
  <c r="G1113" i="86" s="1"/>
  <c r="F1104" i="86"/>
  <c r="G1104" i="86" s="1"/>
  <c r="F1095" i="86"/>
  <c r="G1095" i="86" s="1"/>
  <c r="F1112" i="86"/>
  <c r="G1112" i="86" s="1"/>
  <c r="F1111" i="86"/>
  <c r="G1111" i="86" s="1"/>
  <c r="F1115" i="86"/>
  <c r="G1115" i="86" s="1"/>
  <c r="F1114" i="86"/>
  <c r="G1114" i="86" s="1"/>
  <c r="G154" i="84"/>
  <c r="H28" i="82"/>
  <c r="E28" i="82"/>
  <c r="E57" i="100"/>
  <c r="D57" i="100" s="1"/>
  <c r="G57" i="100" s="1"/>
  <c r="F58" i="100" s="1"/>
  <c r="D169" i="98"/>
  <c r="E169" i="98" s="1"/>
  <c r="G202" i="98"/>
  <c r="E58" i="98"/>
  <c r="D58" i="98" s="1"/>
  <c r="G58" i="98" s="1"/>
  <c r="F59" i="98" s="1"/>
  <c r="E114" i="98"/>
  <c r="D114" i="98" s="1"/>
  <c r="G114" i="98" s="1"/>
  <c r="F115" i="98" s="1"/>
  <c r="I23" i="80"/>
  <c r="E24" i="80"/>
  <c r="D24" i="80" s="1"/>
  <c r="G24" i="80" s="1"/>
  <c r="F25" i="80" s="1"/>
  <c r="H24" i="80"/>
  <c r="E32" i="78"/>
  <c r="H32" i="78"/>
  <c r="I32" i="78" s="1"/>
  <c r="E29" i="102" l="1"/>
  <c r="D29" i="102" s="1"/>
  <c r="G29" i="102" s="1"/>
  <c r="F30" i="102" s="1"/>
  <c r="H29" i="102"/>
  <c r="I29" i="102" s="1"/>
  <c r="E51" i="104"/>
  <c r="G43" i="102"/>
  <c r="F44" i="102" s="1"/>
  <c r="E86" i="102"/>
  <c r="D87" i="102" s="1"/>
  <c r="D934" i="94"/>
  <c r="D942" i="94"/>
  <c r="D954" i="94"/>
  <c r="D951" i="94"/>
  <c r="D929" i="94"/>
  <c r="D947" i="94"/>
  <c r="D957" i="94"/>
  <c r="D938" i="94"/>
  <c r="D935" i="94"/>
  <c r="D932" i="94"/>
  <c r="D944" i="94"/>
  <c r="D941" i="94"/>
  <c r="D953" i="94"/>
  <c r="D949" i="94"/>
  <c r="D948" i="94"/>
  <c r="D928" i="94"/>
  <c r="D956" i="94"/>
  <c r="D937" i="94"/>
  <c r="D946" i="94"/>
  <c r="D943" i="94"/>
  <c r="D940" i="94"/>
  <c r="D950" i="94"/>
  <c r="D936" i="94"/>
  <c r="D930" i="94"/>
  <c r="D927" i="94"/>
  <c r="D955" i="94"/>
  <c r="D931" i="94"/>
  <c r="D945" i="94"/>
  <c r="D933" i="94"/>
  <c r="D939" i="94"/>
  <c r="D952" i="94"/>
  <c r="E973" i="92"/>
  <c r="E964" i="92"/>
  <c r="E957" i="92"/>
  <c r="E948" i="92"/>
  <c r="E970" i="92"/>
  <c r="E963" i="92"/>
  <c r="E954" i="92"/>
  <c r="E972" i="92"/>
  <c r="E965" i="92"/>
  <c r="E956" i="92"/>
  <c r="E949" i="92"/>
  <c r="E974" i="92"/>
  <c r="E967" i="92"/>
  <c r="E958" i="92"/>
  <c r="E951" i="92"/>
  <c r="E976" i="92"/>
  <c r="E969" i="92"/>
  <c r="E960" i="92"/>
  <c r="E953" i="92"/>
  <c r="E975" i="92"/>
  <c r="E968" i="92"/>
  <c r="E950" i="92"/>
  <c r="E978" i="92"/>
  <c r="E971" i="92"/>
  <c r="E977" i="92"/>
  <c r="E966" i="92"/>
  <c r="E959" i="92"/>
  <c r="E952" i="92"/>
  <c r="E962" i="92"/>
  <c r="E955" i="92"/>
  <c r="E961" i="92"/>
  <c r="F1012" i="90"/>
  <c r="G1012" i="90" s="1"/>
  <c r="F1037" i="90"/>
  <c r="G1037" i="90" s="1"/>
  <c r="F1035" i="90"/>
  <c r="G1035" i="90" s="1"/>
  <c r="F1030" i="90"/>
  <c r="G1030" i="90" s="1"/>
  <c r="F1008" i="90"/>
  <c r="G1008" i="90" s="1"/>
  <c r="F1033" i="90"/>
  <c r="G1033" i="90" s="1"/>
  <c r="F1031" i="90"/>
  <c r="G1031" i="90" s="1"/>
  <c r="F1026" i="90"/>
  <c r="G1026" i="90" s="1"/>
  <c r="F1028" i="90"/>
  <c r="G1028" i="90" s="1"/>
  <c r="F1029" i="90"/>
  <c r="G1029" i="90" s="1"/>
  <c r="F1027" i="90"/>
  <c r="G1027" i="90" s="1"/>
  <c r="F1022" i="90"/>
  <c r="G1022" i="90" s="1"/>
  <c r="F1024" i="90"/>
  <c r="G1024" i="90" s="1"/>
  <c r="F1025" i="90"/>
  <c r="G1025" i="90" s="1"/>
  <c r="F1023" i="90"/>
  <c r="G1023" i="90" s="1"/>
  <c r="F1018" i="90"/>
  <c r="G1018" i="90" s="1"/>
  <c r="F1036" i="90"/>
  <c r="G1036" i="90" s="1"/>
  <c r="F1021" i="90"/>
  <c r="G1021" i="90" s="1"/>
  <c r="F1019" i="90"/>
  <c r="G1019" i="90" s="1"/>
  <c r="F1014" i="90"/>
  <c r="G1014" i="90" s="1"/>
  <c r="F1020" i="90"/>
  <c r="G1020" i="90" s="1"/>
  <c r="F1017" i="90"/>
  <c r="G1017" i="90" s="1"/>
  <c r="F1015" i="90"/>
  <c r="G1015" i="90" s="1"/>
  <c r="D59" i="90"/>
  <c r="G59" i="90" s="1"/>
  <c r="F60" i="90" s="1"/>
  <c r="E60" i="90" s="1"/>
  <c r="F1043" i="90" s="1"/>
  <c r="G1043" i="90" s="1"/>
  <c r="F1060" i="90"/>
  <c r="G1060" i="90" s="1"/>
  <c r="F1064" i="90"/>
  <c r="G1064" i="90" s="1"/>
  <c r="F1046" i="90"/>
  <c r="G1046" i="90" s="1"/>
  <c r="F1049" i="90"/>
  <c r="G1049" i="90" s="1"/>
  <c r="F1057" i="90"/>
  <c r="G1057" i="90" s="1"/>
  <c r="F1032" i="90"/>
  <c r="G1032" i="90" s="1"/>
  <c r="F1013" i="90"/>
  <c r="G1013" i="90" s="1"/>
  <c r="F1011" i="90"/>
  <c r="G1011" i="90" s="1"/>
  <c r="F1007" i="90"/>
  <c r="G1007" i="90" s="1"/>
  <c r="F1016" i="90"/>
  <c r="G1016" i="90" s="1"/>
  <c r="F1009" i="90"/>
  <c r="G1009" i="90" s="1"/>
  <c r="F1034" i="90"/>
  <c r="G1034" i="90" s="1"/>
  <c r="D725" i="90"/>
  <c r="D713" i="90"/>
  <c r="D732" i="90"/>
  <c r="D703" i="90"/>
  <c r="D712" i="90"/>
  <c r="D709" i="90"/>
  <c r="D730" i="90"/>
  <c r="D716" i="90"/>
  <c r="D706" i="90"/>
  <c r="D719" i="90"/>
  <c r="D733" i="90"/>
  <c r="D728" i="90"/>
  <c r="D721" i="90"/>
  <c r="D724" i="90"/>
  <c r="D708" i="90"/>
  <c r="D705" i="90"/>
  <c r="D714" i="90"/>
  <c r="D718" i="90"/>
  <c r="D704" i="90"/>
  <c r="D710" i="90"/>
  <c r="D720" i="90"/>
  <c r="D717" i="90"/>
  <c r="D729" i="90"/>
  <c r="D715" i="90"/>
  <c r="D711" i="90"/>
  <c r="D727" i="90"/>
  <c r="D723" i="90"/>
  <c r="D731" i="90"/>
  <c r="D707" i="90"/>
  <c r="D726" i="90"/>
  <c r="D722" i="90"/>
  <c r="I29" i="90"/>
  <c r="H30" i="90"/>
  <c r="E30" i="90"/>
  <c r="D30" i="90" s="1"/>
  <c r="G30" i="90" s="1"/>
  <c r="F31" i="90" s="1"/>
  <c r="D1001" i="88"/>
  <c r="D999" i="88"/>
  <c r="D997" i="88"/>
  <c r="D995" i="88"/>
  <c r="D993" i="88"/>
  <c r="D991" i="88"/>
  <c r="D989" i="88"/>
  <c r="D987" i="88"/>
  <c r="D998" i="88"/>
  <c r="D990" i="88"/>
  <c r="D985" i="88"/>
  <c r="D983" i="88"/>
  <c r="D981" i="88"/>
  <c r="D979" i="88"/>
  <c r="D977" i="88"/>
  <c r="D975" i="88"/>
  <c r="D1000" i="88"/>
  <c r="D992" i="88"/>
  <c r="D984" i="88"/>
  <c r="D1002" i="88"/>
  <c r="D994" i="88"/>
  <c r="D986" i="88"/>
  <c r="D982" i="88"/>
  <c r="D978" i="88"/>
  <c r="D980" i="88"/>
  <c r="D988" i="88"/>
  <c r="D996" i="88"/>
  <c r="D976" i="88"/>
  <c r="E867" i="86"/>
  <c r="E873" i="86"/>
  <c r="E853" i="86"/>
  <c r="E864" i="86"/>
  <c r="E877" i="86"/>
  <c r="E875" i="86"/>
  <c r="E881" i="86"/>
  <c r="E861" i="86"/>
  <c r="E858" i="86"/>
  <c r="E854" i="86"/>
  <c r="E860" i="86"/>
  <c r="E855" i="86"/>
  <c r="E857" i="86"/>
  <c r="E866" i="86"/>
  <c r="E862" i="86"/>
  <c r="E868" i="86"/>
  <c r="E869" i="86"/>
  <c r="E879" i="86"/>
  <c r="E874" i="86"/>
  <c r="E870" i="86"/>
  <c r="E876" i="86"/>
  <c r="E872" i="86"/>
  <c r="E856" i="86"/>
  <c r="E882" i="86"/>
  <c r="E878" i="86"/>
  <c r="E852" i="86"/>
  <c r="E871" i="86"/>
  <c r="E859" i="86"/>
  <c r="E865" i="86"/>
  <c r="E880" i="86"/>
  <c r="E863" i="86"/>
  <c r="G155" i="84"/>
  <c r="D28" i="82"/>
  <c r="G28" i="82" s="1"/>
  <c r="F29" i="82" s="1"/>
  <c r="G92" i="82"/>
  <c r="I28" i="82"/>
  <c r="E58" i="100"/>
  <c r="D58" i="100" s="1"/>
  <c r="G58" i="100" s="1"/>
  <c r="F59" i="100" s="1"/>
  <c r="D170" i="98"/>
  <c r="E170" i="98" s="1"/>
  <c r="G203" i="98"/>
  <c r="E115" i="98"/>
  <c r="D115" i="98" s="1"/>
  <c r="G115" i="98" s="1"/>
  <c r="F116" i="98" s="1"/>
  <c r="E59" i="98"/>
  <c r="D59" i="98" s="1"/>
  <c r="G59" i="98" s="1"/>
  <c r="F60" i="98" s="1"/>
  <c r="E25" i="80"/>
  <c r="D25" i="80" s="1"/>
  <c r="G25" i="80" s="1"/>
  <c r="F26" i="80" s="1"/>
  <c r="H25" i="80"/>
  <c r="I24" i="80"/>
  <c r="D32" i="78"/>
  <c r="G32" i="78" s="1"/>
  <c r="F33" i="78" s="1"/>
  <c r="G104" i="78"/>
  <c r="E30" i="102" l="1"/>
  <c r="D30" i="102" s="1"/>
  <c r="G30" i="102" s="1"/>
  <c r="F31" i="102" s="1"/>
  <c r="H30" i="102"/>
  <c r="E44" i="102"/>
  <c r="D51" i="104"/>
  <c r="F85" i="104"/>
  <c r="G85" i="104" s="1"/>
  <c r="E933" i="94"/>
  <c r="E941" i="94"/>
  <c r="E949" i="94"/>
  <c r="E957" i="94"/>
  <c r="E935" i="94"/>
  <c r="E943" i="94"/>
  <c r="E951" i="94"/>
  <c r="E928" i="94"/>
  <c r="E936" i="94"/>
  <c r="E944" i="94"/>
  <c r="E952" i="94"/>
  <c r="E930" i="94"/>
  <c r="E938" i="94"/>
  <c r="E946" i="94"/>
  <c r="E954" i="94"/>
  <c r="E929" i="94"/>
  <c r="E945" i="94"/>
  <c r="E934" i="94"/>
  <c r="E950" i="94"/>
  <c r="E942" i="94"/>
  <c r="E947" i="94"/>
  <c r="E948" i="94"/>
  <c r="E931" i="94"/>
  <c r="E953" i="94"/>
  <c r="E932" i="94"/>
  <c r="E955" i="94"/>
  <c r="E937" i="94"/>
  <c r="E956" i="94"/>
  <c r="E927" i="94"/>
  <c r="E939" i="94"/>
  <c r="E940" i="94"/>
  <c r="D1005" i="92"/>
  <c r="D1003" i="92"/>
  <c r="D1001" i="92"/>
  <c r="D999" i="92"/>
  <c r="D997" i="92"/>
  <c r="D995" i="92"/>
  <c r="D993" i="92"/>
  <c r="D991" i="92"/>
  <c r="D1002" i="92"/>
  <c r="D1006" i="92"/>
  <c r="D990" i="92"/>
  <c r="D988" i="92"/>
  <c r="D986" i="92"/>
  <c r="D984" i="92"/>
  <c r="D982" i="92"/>
  <c r="D980" i="92"/>
  <c r="D987" i="92"/>
  <c r="D996" i="92"/>
  <c r="D979" i="92"/>
  <c r="D1004" i="92"/>
  <c r="D981" i="92"/>
  <c r="D998" i="92"/>
  <c r="D983" i="92"/>
  <c r="D994" i="92"/>
  <c r="D989" i="92"/>
  <c r="D985" i="92"/>
  <c r="D992" i="92"/>
  <c r="D1000" i="92"/>
  <c r="I30" i="90"/>
  <c r="F1041" i="90"/>
  <c r="G1041" i="90" s="1"/>
  <c r="F1056" i="90"/>
  <c r="G1056" i="90" s="1"/>
  <c r="F1040" i="90"/>
  <c r="G1040" i="90" s="1"/>
  <c r="F1045" i="90"/>
  <c r="G1045" i="90" s="1"/>
  <c r="F1067" i="90"/>
  <c r="G1067" i="90" s="1"/>
  <c r="F1066" i="90"/>
  <c r="G1066" i="90" s="1"/>
  <c r="F1063" i="90"/>
  <c r="G1063" i="90" s="1"/>
  <c r="F1062" i="90"/>
  <c r="G1062" i="90" s="1"/>
  <c r="F1059" i="90"/>
  <c r="G1059" i="90" s="1"/>
  <c r="D60" i="90"/>
  <c r="G60" i="90" s="1"/>
  <c r="F61" i="90" s="1"/>
  <c r="E61" i="90" s="1"/>
  <c r="F1076" i="90" s="1"/>
  <c r="G1076" i="90" s="1"/>
  <c r="F1080" i="90"/>
  <c r="G1080" i="90" s="1"/>
  <c r="F1084" i="90"/>
  <c r="G1084" i="90" s="1"/>
  <c r="F1088" i="90"/>
  <c r="G1088" i="90" s="1"/>
  <c r="F1092" i="90"/>
  <c r="G1092" i="90" s="1"/>
  <c r="F1073" i="90"/>
  <c r="G1073" i="90" s="1"/>
  <c r="F1077" i="90"/>
  <c r="G1077" i="90" s="1"/>
  <c r="F1081" i="90"/>
  <c r="G1081" i="90" s="1"/>
  <c r="F1085" i="90"/>
  <c r="G1085" i="90" s="1"/>
  <c r="F1089" i="90"/>
  <c r="G1089" i="90" s="1"/>
  <c r="F1093" i="90"/>
  <c r="G1093" i="90" s="1"/>
  <c r="F1068" i="90"/>
  <c r="G1068" i="90" s="1"/>
  <c r="F1071" i="90"/>
  <c r="G1071" i="90" s="1"/>
  <c r="F1075" i="90"/>
  <c r="G1075" i="90" s="1"/>
  <c r="F1079" i="90"/>
  <c r="G1079" i="90" s="1"/>
  <c r="F1083" i="90"/>
  <c r="G1083" i="90" s="1"/>
  <c r="F1087" i="90"/>
  <c r="G1087" i="90" s="1"/>
  <c r="F1091" i="90"/>
  <c r="G1091" i="90" s="1"/>
  <c r="F1095" i="90"/>
  <c r="G1095" i="90" s="1"/>
  <c r="F1074" i="90"/>
  <c r="G1074" i="90" s="1"/>
  <c r="F1090" i="90"/>
  <c r="G1090" i="90" s="1"/>
  <c r="F1078" i="90"/>
  <c r="G1078" i="90" s="1"/>
  <c r="F1094" i="90"/>
  <c r="G1094" i="90" s="1"/>
  <c r="F1098" i="90"/>
  <c r="G1098" i="90" s="1"/>
  <c r="F1070" i="90"/>
  <c r="G1070" i="90" s="1"/>
  <c r="F1086" i="90"/>
  <c r="G1086" i="90" s="1"/>
  <c r="F1082" i="90"/>
  <c r="G1082" i="90" s="1"/>
  <c r="F1053" i="90"/>
  <c r="G1053" i="90" s="1"/>
  <c r="F1058" i="90"/>
  <c r="G1058" i="90" s="1"/>
  <c r="F1052" i="90"/>
  <c r="G1052" i="90" s="1"/>
  <c r="F1055" i="90"/>
  <c r="G1055" i="90" s="1"/>
  <c r="F1054" i="90"/>
  <c r="G1054" i="90" s="1"/>
  <c r="F1048" i="90"/>
  <c r="G1048" i="90" s="1"/>
  <c r="F1051" i="90"/>
  <c r="G1051" i="90" s="1"/>
  <c r="F1065" i="90"/>
  <c r="G1065" i="90" s="1"/>
  <c r="F1050" i="90"/>
  <c r="G1050" i="90" s="1"/>
  <c r="F1044" i="90"/>
  <c r="G1044" i="90" s="1"/>
  <c r="F1047" i="90"/>
  <c r="G1047" i="90" s="1"/>
  <c r="E705" i="90"/>
  <c r="E709" i="90"/>
  <c r="E713" i="90"/>
  <c r="E717" i="90"/>
  <c r="E721" i="90"/>
  <c r="E725" i="90"/>
  <c r="E729" i="90"/>
  <c r="E733" i="90"/>
  <c r="E706" i="90"/>
  <c r="E710" i="90"/>
  <c r="E714" i="90"/>
  <c r="E718" i="90"/>
  <c r="E722" i="90"/>
  <c r="E726" i="90"/>
  <c r="E730" i="90"/>
  <c r="E703" i="90"/>
  <c r="E704" i="90"/>
  <c r="E708" i="90"/>
  <c r="E712" i="90"/>
  <c r="E716" i="90"/>
  <c r="E720" i="90"/>
  <c r="E724" i="90"/>
  <c r="E728" i="90"/>
  <c r="E732" i="90"/>
  <c r="E727" i="90"/>
  <c r="E707" i="90"/>
  <c r="E719" i="90"/>
  <c r="E731" i="90"/>
  <c r="E715" i="90"/>
  <c r="E711" i="90"/>
  <c r="E723" i="90"/>
  <c r="F1061" i="90"/>
  <c r="G1061" i="90" s="1"/>
  <c r="F1042" i="90"/>
  <c r="G1042" i="90" s="1"/>
  <c r="F1038" i="90"/>
  <c r="G1038" i="90" s="1"/>
  <c r="F1039" i="90"/>
  <c r="G1039" i="90" s="1"/>
  <c r="E31" i="90"/>
  <c r="D31" i="90" s="1"/>
  <c r="G31" i="90" s="1"/>
  <c r="F32" i="90" s="1"/>
  <c r="H31" i="90"/>
  <c r="E1002" i="88"/>
  <c r="E1000" i="88"/>
  <c r="E998" i="88"/>
  <c r="E996" i="88"/>
  <c r="E994" i="88"/>
  <c r="E992" i="88"/>
  <c r="E990" i="88"/>
  <c r="E988" i="88"/>
  <c r="E986" i="88"/>
  <c r="E999" i="88"/>
  <c r="E991" i="88"/>
  <c r="E1001" i="88"/>
  <c r="E993" i="88"/>
  <c r="E985" i="88"/>
  <c r="E983" i="88"/>
  <c r="E981" i="88"/>
  <c r="E979" i="88"/>
  <c r="E977" i="88"/>
  <c r="E975" i="88"/>
  <c r="E995" i="88"/>
  <c r="E987" i="88"/>
  <c r="E980" i="88"/>
  <c r="E976" i="88"/>
  <c r="E989" i="88"/>
  <c r="E984" i="88"/>
  <c r="E978" i="88"/>
  <c r="E982" i="88"/>
  <c r="E997" i="88"/>
  <c r="D889" i="86"/>
  <c r="D912" i="86"/>
  <c r="D911" i="86"/>
  <c r="D896" i="86"/>
  <c r="D906" i="86"/>
  <c r="D887" i="86"/>
  <c r="D885" i="86"/>
  <c r="D886" i="86"/>
  <c r="D888" i="86"/>
  <c r="D897" i="86"/>
  <c r="D895" i="86"/>
  <c r="D893" i="86"/>
  <c r="D894" i="86"/>
  <c r="D899" i="86"/>
  <c r="D905" i="86"/>
  <c r="D903" i="86"/>
  <c r="D907" i="86"/>
  <c r="D908" i="86"/>
  <c r="D909" i="86"/>
  <c r="D901" i="86"/>
  <c r="D890" i="86"/>
  <c r="D900" i="86"/>
  <c r="D891" i="86"/>
  <c r="D910" i="86"/>
  <c r="D902" i="86"/>
  <c r="D898" i="86"/>
  <c r="D904" i="86"/>
  <c r="D883" i="86"/>
  <c r="D892" i="86"/>
  <c r="D884" i="86"/>
  <c r="G156" i="84"/>
  <c r="E29" i="82"/>
  <c r="H29" i="82"/>
  <c r="I29" i="82" s="1"/>
  <c r="E59" i="100"/>
  <c r="D59" i="100" s="1"/>
  <c r="G59" i="100" s="1"/>
  <c r="F60" i="100" s="1"/>
  <c r="G204" i="98"/>
  <c r="E60" i="98"/>
  <c r="D60" i="98" s="1"/>
  <c r="G60" i="98" s="1"/>
  <c r="F61" i="98" s="1"/>
  <c r="E116" i="98"/>
  <c r="D116" i="98" s="1"/>
  <c r="G116" i="98" s="1"/>
  <c r="F117" i="98" s="1"/>
  <c r="I25" i="80"/>
  <c r="E26" i="80"/>
  <c r="D26" i="80" s="1"/>
  <c r="G26" i="80" s="1"/>
  <c r="F27" i="80" s="1"/>
  <c r="H26" i="80"/>
  <c r="H33" i="78"/>
  <c r="E33" i="78"/>
  <c r="E31" i="102" l="1"/>
  <c r="D31" i="102" s="1"/>
  <c r="G31" i="102" s="1"/>
  <c r="F32" i="102" s="1"/>
  <c r="H31" i="102"/>
  <c r="E86" i="104"/>
  <c r="D87" i="104" s="1"/>
  <c r="G51" i="104"/>
  <c r="F52" i="104" s="1"/>
  <c r="D44" i="102"/>
  <c r="F86" i="102"/>
  <c r="G86" i="102" s="1"/>
  <c r="I30" i="102"/>
  <c r="D980" i="94"/>
  <c r="D961" i="94"/>
  <c r="D958" i="94"/>
  <c r="D983" i="94"/>
  <c r="D971" i="94"/>
  <c r="D974" i="94"/>
  <c r="D964" i="94"/>
  <c r="D972" i="94"/>
  <c r="D973" i="94"/>
  <c r="D967" i="94"/>
  <c r="D979" i="94"/>
  <c r="D976" i="94"/>
  <c r="D986" i="94"/>
  <c r="D982" i="94"/>
  <c r="D963" i="94"/>
  <c r="D960" i="94"/>
  <c r="D970" i="94"/>
  <c r="D968" i="94"/>
  <c r="D966" i="94"/>
  <c r="D988" i="94"/>
  <c r="D975" i="94"/>
  <c r="D985" i="94"/>
  <c r="D981" i="94"/>
  <c r="D978" i="94"/>
  <c r="D959" i="94"/>
  <c r="D969" i="94"/>
  <c r="D965" i="94"/>
  <c r="D962" i="94"/>
  <c r="D987" i="94"/>
  <c r="D984" i="94"/>
  <c r="D977" i="94"/>
  <c r="E1004" i="92"/>
  <c r="E995" i="92"/>
  <c r="E999" i="92"/>
  <c r="E992" i="92"/>
  <c r="E1000" i="92"/>
  <c r="E989" i="92"/>
  <c r="E980" i="92"/>
  <c r="E1005" i="92"/>
  <c r="E996" i="92"/>
  <c r="E986" i="92"/>
  <c r="E979" i="92"/>
  <c r="E988" i="92"/>
  <c r="E981" i="92"/>
  <c r="E1001" i="92"/>
  <c r="E998" i="92"/>
  <c r="E993" i="92"/>
  <c r="E990" i="92"/>
  <c r="E983" i="92"/>
  <c r="E985" i="92"/>
  <c r="E982" i="92"/>
  <c r="E1002" i="92"/>
  <c r="E997" i="92"/>
  <c r="E1006" i="92"/>
  <c r="E984" i="92"/>
  <c r="E991" i="92"/>
  <c r="E987" i="92"/>
  <c r="E994" i="92"/>
  <c r="E1003" i="92"/>
  <c r="F1072" i="90"/>
  <c r="G1072" i="90" s="1"/>
  <c r="F1069" i="90"/>
  <c r="G1069" i="90" s="1"/>
  <c r="F1097" i="90"/>
  <c r="G1097" i="90" s="1"/>
  <c r="F1096" i="90"/>
  <c r="G1096" i="90" s="1"/>
  <c r="D61" i="90"/>
  <c r="G61" i="90" s="1"/>
  <c r="F62" i="90" s="1"/>
  <c r="E62" i="90" s="1"/>
  <c r="F1109" i="90" s="1"/>
  <c r="G1109" i="90" s="1"/>
  <c r="F1101" i="90"/>
  <c r="G1101" i="90" s="1"/>
  <c r="F1105" i="90"/>
  <c r="G1105" i="90" s="1"/>
  <c r="F1125" i="90"/>
  <c r="G1125" i="90" s="1"/>
  <c r="F1106" i="90"/>
  <c r="G1106" i="90" s="1"/>
  <c r="F1110" i="90"/>
  <c r="G1110" i="90" s="1"/>
  <c r="F1100" i="90"/>
  <c r="G1100" i="90" s="1"/>
  <c r="F1108" i="90"/>
  <c r="G1108" i="90" s="1"/>
  <c r="F1112" i="90"/>
  <c r="G1112" i="90" s="1"/>
  <c r="F1103" i="90"/>
  <c r="G1103" i="90" s="1"/>
  <c r="F1119" i="90"/>
  <c r="G1119" i="90" s="1"/>
  <c r="F1107" i="90"/>
  <c r="G1107" i="90" s="1"/>
  <c r="F1123" i="90"/>
  <c r="G1123" i="90" s="1"/>
  <c r="D740" i="90"/>
  <c r="D763" i="90"/>
  <c r="D750" i="90"/>
  <c r="D753" i="90"/>
  <c r="D741" i="90"/>
  <c r="D747" i="90"/>
  <c r="D762" i="90"/>
  <c r="D734" i="90"/>
  <c r="D758" i="90"/>
  <c r="D755" i="90"/>
  <c r="D745" i="90"/>
  <c r="D752" i="90"/>
  <c r="D735" i="90"/>
  <c r="D742" i="90"/>
  <c r="D757" i="90"/>
  <c r="D736" i="90"/>
  <c r="D761" i="90"/>
  <c r="D751" i="90"/>
  <c r="D754" i="90"/>
  <c r="D739" i="90"/>
  <c r="D759" i="90"/>
  <c r="D749" i="90"/>
  <c r="D756" i="90"/>
  <c r="D738" i="90"/>
  <c r="D737" i="90"/>
  <c r="D760" i="90"/>
  <c r="D743" i="90"/>
  <c r="D748" i="90"/>
  <c r="D744" i="90"/>
  <c r="D746" i="90"/>
  <c r="I31" i="90"/>
  <c r="E32" i="90"/>
  <c r="D32" i="90" s="1"/>
  <c r="G32" i="90" s="1"/>
  <c r="F33" i="90" s="1"/>
  <c r="H32" i="90"/>
  <c r="D1033" i="88"/>
  <c r="D1031" i="88"/>
  <c r="D1029" i="88"/>
  <c r="D1027" i="88"/>
  <c r="D1025" i="88"/>
  <c r="D1023" i="88"/>
  <c r="D1021" i="88"/>
  <c r="D1019" i="88"/>
  <c r="D1017" i="88"/>
  <c r="D1015" i="88"/>
  <c r="D1013" i="88"/>
  <c r="D1011" i="88"/>
  <c r="D1009" i="88"/>
  <c r="D1007" i="88"/>
  <c r="D1005" i="88"/>
  <c r="D1003" i="88"/>
  <c r="D1030" i="88"/>
  <c r="D1022" i="88"/>
  <c r="D1014" i="88"/>
  <c r="D1006" i="88"/>
  <c r="D1032" i="88"/>
  <c r="D1024" i="88"/>
  <c r="D1016" i="88"/>
  <c r="D1008" i="88"/>
  <c r="D1026" i="88"/>
  <c r="D1018" i="88"/>
  <c r="D1010" i="88"/>
  <c r="D1028" i="88"/>
  <c r="D1012" i="88"/>
  <c r="D1020" i="88"/>
  <c r="D1004" i="88"/>
  <c r="E892" i="86"/>
  <c r="E909" i="86"/>
  <c r="E904" i="86"/>
  <c r="E906" i="86"/>
  <c r="E896" i="86"/>
  <c r="E898" i="86"/>
  <c r="E884" i="86"/>
  <c r="E900" i="86"/>
  <c r="E897" i="86"/>
  <c r="E887" i="86"/>
  <c r="E911" i="86"/>
  <c r="E888" i="86"/>
  <c r="E908" i="86"/>
  <c r="E910" i="86"/>
  <c r="E901" i="86"/>
  <c r="E902" i="86"/>
  <c r="E885" i="86"/>
  <c r="E912" i="86"/>
  <c r="E895" i="86"/>
  <c r="E889" i="86"/>
  <c r="E883" i="86"/>
  <c r="E905" i="86"/>
  <c r="E903" i="86"/>
  <c r="E893" i="86"/>
  <c r="E899" i="86"/>
  <c r="E890" i="86"/>
  <c r="E886" i="86"/>
  <c r="E891" i="86"/>
  <c r="E907" i="86"/>
  <c r="E894" i="86"/>
  <c r="G157" i="84"/>
  <c r="D29" i="82"/>
  <c r="G29" i="82" s="1"/>
  <c r="F30" i="82" s="1"/>
  <c r="G93" i="82"/>
  <c r="E60" i="100"/>
  <c r="D60" i="100" s="1"/>
  <c r="G60" i="100" s="1"/>
  <c r="F61" i="100" s="1"/>
  <c r="D171" i="98"/>
  <c r="E171" i="98" s="1"/>
  <c r="E61" i="98"/>
  <c r="D61" i="98" s="1"/>
  <c r="G61" i="98" s="1"/>
  <c r="F62" i="98" s="1"/>
  <c r="E117" i="98"/>
  <c r="D117" i="98" s="1"/>
  <c r="G117" i="98" s="1"/>
  <c r="F118" i="98" s="1"/>
  <c r="E27" i="80"/>
  <c r="D27" i="80" s="1"/>
  <c r="G27" i="80" s="1"/>
  <c r="F28" i="80" s="1"/>
  <c r="H27" i="80"/>
  <c r="I26" i="80"/>
  <c r="D33" i="78"/>
  <c r="G33" i="78" s="1"/>
  <c r="F34" i="78" s="1"/>
  <c r="E34" i="78" s="1"/>
  <c r="G106" i="78"/>
  <c r="G105" i="78"/>
  <c r="I33" i="78"/>
  <c r="E32" i="102" l="1"/>
  <c r="D32" i="102" s="1"/>
  <c r="H32" i="102"/>
  <c r="I32" i="102" s="1"/>
  <c r="G32" i="102"/>
  <c r="F33" i="102" s="1"/>
  <c r="E87" i="102"/>
  <c r="D88" i="102" s="1"/>
  <c r="G44" i="102"/>
  <c r="F45" i="102" s="1"/>
  <c r="E52" i="104"/>
  <c r="I31" i="102"/>
  <c r="E964" i="94"/>
  <c r="E972" i="94"/>
  <c r="E980" i="94"/>
  <c r="E965" i="94"/>
  <c r="E973" i="94"/>
  <c r="E981" i="94"/>
  <c r="E959" i="94"/>
  <c r="E967" i="94"/>
  <c r="E966" i="94"/>
  <c r="E977" i="94"/>
  <c r="E987" i="94"/>
  <c r="E969" i="94"/>
  <c r="E979" i="94"/>
  <c r="E958" i="94"/>
  <c r="E970" i="94"/>
  <c r="E982" i="94"/>
  <c r="E961" i="94"/>
  <c r="E974" i="94"/>
  <c r="E984" i="94"/>
  <c r="E971" i="94"/>
  <c r="E978" i="94"/>
  <c r="E985" i="94"/>
  <c r="E960" i="94"/>
  <c r="E986" i="94"/>
  <c r="E962" i="94"/>
  <c r="E988" i="94"/>
  <c r="E963" i="94"/>
  <c r="E968" i="94"/>
  <c r="E975" i="94"/>
  <c r="E976" i="94"/>
  <c r="E983" i="94"/>
  <c r="D1037" i="92"/>
  <c r="D1035" i="92"/>
  <c r="D1033" i="92"/>
  <c r="D1031" i="92"/>
  <c r="D1029" i="92"/>
  <c r="D1027" i="92"/>
  <c r="D1025" i="92"/>
  <c r="D1023" i="92"/>
  <c r="D1021" i="92"/>
  <c r="D1019" i="92"/>
  <c r="D1017" i="92"/>
  <c r="D1015" i="92"/>
  <c r="D1013" i="92"/>
  <c r="D1011" i="92"/>
  <c r="D1009" i="92"/>
  <c r="D1007" i="92"/>
  <c r="D1034" i="92"/>
  <c r="D1018" i="92"/>
  <c r="D1036" i="92"/>
  <c r="D1020" i="92"/>
  <c r="D1022" i="92"/>
  <c r="D1032" i="92"/>
  <c r="D1026" i="92"/>
  <c r="D1014" i="92"/>
  <c r="D1028" i="92"/>
  <c r="D1016" i="92"/>
  <c r="D1010" i="92"/>
  <c r="D1030" i="92"/>
  <c r="D1024" i="92"/>
  <c r="D1012" i="92"/>
  <c r="D1008" i="92"/>
  <c r="F1104" i="90"/>
  <c r="G1104" i="90" s="1"/>
  <c r="F1102" i="90"/>
  <c r="G1102" i="90" s="1"/>
  <c r="F1099" i="90"/>
  <c r="G1099" i="90" s="1"/>
  <c r="F1128" i="90"/>
  <c r="G1128" i="90" s="1"/>
  <c r="F1126" i="90"/>
  <c r="G1126" i="90" s="1"/>
  <c r="F1121" i="90"/>
  <c r="G1121" i="90" s="1"/>
  <c r="F1111" i="90"/>
  <c r="G1111" i="90" s="1"/>
  <c r="F1124" i="90"/>
  <c r="G1124" i="90" s="1"/>
  <c r="F1122" i="90"/>
  <c r="G1122" i="90" s="1"/>
  <c r="F1117" i="90"/>
  <c r="G1117" i="90" s="1"/>
  <c r="F1127" i="90"/>
  <c r="G1127" i="90" s="1"/>
  <c r="F1120" i="90"/>
  <c r="G1120" i="90" s="1"/>
  <c r="F1118" i="90"/>
  <c r="G1118" i="90" s="1"/>
  <c r="F1113" i="90"/>
  <c r="G1113" i="90" s="1"/>
  <c r="F1115" i="90"/>
  <c r="G1115" i="90" s="1"/>
  <c r="F1116" i="90"/>
  <c r="G1116" i="90" s="1"/>
  <c r="F1114" i="90"/>
  <c r="G1114" i="90" s="1"/>
  <c r="I32" i="90"/>
  <c r="E738" i="90"/>
  <c r="E742" i="90"/>
  <c r="E746" i="90"/>
  <c r="E750" i="90"/>
  <c r="E754" i="90"/>
  <c r="E758" i="90"/>
  <c r="E762" i="90"/>
  <c r="E735" i="90"/>
  <c r="E739" i="90"/>
  <c r="E743" i="90"/>
  <c r="E747" i="90"/>
  <c r="E751" i="90"/>
  <c r="E755" i="90"/>
  <c r="E759" i="90"/>
  <c r="E763" i="90"/>
  <c r="E737" i="90"/>
  <c r="E741" i="90"/>
  <c r="E745" i="90"/>
  <c r="E749" i="90"/>
  <c r="E753" i="90"/>
  <c r="E757" i="90"/>
  <c r="E761" i="90"/>
  <c r="E756" i="90"/>
  <c r="E736" i="90"/>
  <c r="E748" i="90"/>
  <c r="E760" i="90"/>
  <c r="E744" i="90"/>
  <c r="E734" i="90"/>
  <c r="E752" i="90"/>
  <c r="E740" i="90"/>
  <c r="D62" i="90"/>
  <c r="G62" i="90" s="1"/>
  <c r="F63" i="90" s="1"/>
  <c r="G63" i="90" s="1"/>
  <c r="F1130" i="90"/>
  <c r="G1130" i="90" s="1"/>
  <c r="F1134" i="90"/>
  <c r="G1134" i="90" s="1"/>
  <c r="F1138" i="90"/>
  <c r="G1138" i="90" s="1"/>
  <c r="F1142" i="90"/>
  <c r="G1142" i="90" s="1"/>
  <c r="F1146" i="90"/>
  <c r="G1146" i="90" s="1"/>
  <c r="F1150" i="90"/>
  <c r="G1150" i="90" s="1"/>
  <c r="F1154" i="90"/>
  <c r="G1154" i="90" s="1"/>
  <c r="F1158" i="90"/>
  <c r="G1158" i="90" s="1"/>
  <c r="F1131" i="90"/>
  <c r="G1131" i="90" s="1"/>
  <c r="F1135" i="90"/>
  <c r="G1135" i="90" s="1"/>
  <c r="F1139" i="90"/>
  <c r="G1139" i="90" s="1"/>
  <c r="F1143" i="90"/>
  <c r="G1143" i="90" s="1"/>
  <c r="F1147" i="90"/>
  <c r="G1147" i="90" s="1"/>
  <c r="F1151" i="90"/>
  <c r="G1151" i="90" s="1"/>
  <c r="F1155" i="90"/>
  <c r="G1155" i="90" s="1"/>
  <c r="F1159" i="90"/>
  <c r="G1159" i="90" s="1"/>
  <c r="F1133" i="90"/>
  <c r="G1133" i="90" s="1"/>
  <c r="F1137" i="90"/>
  <c r="G1137" i="90" s="1"/>
  <c r="F1141" i="90"/>
  <c r="G1141" i="90" s="1"/>
  <c r="F1145" i="90"/>
  <c r="G1145" i="90" s="1"/>
  <c r="F1149" i="90"/>
  <c r="G1149" i="90" s="1"/>
  <c r="F1153" i="90"/>
  <c r="G1153" i="90" s="1"/>
  <c r="F1157" i="90"/>
  <c r="G1157" i="90" s="1"/>
  <c r="F1132" i="90"/>
  <c r="G1132" i="90" s="1"/>
  <c r="F1148" i="90"/>
  <c r="G1148" i="90" s="1"/>
  <c r="F1136" i="90"/>
  <c r="G1136" i="90" s="1"/>
  <c r="F1152" i="90"/>
  <c r="G1152" i="90" s="1"/>
  <c r="F1129" i="90"/>
  <c r="G1129" i="90" s="1"/>
  <c r="F1140" i="90"/>
  <c r="G1140" i="90" s="1"/>
  <c r="F1144" i="90"/>
  <c r="G1144" i="90" s="1"/>
  <c r="F1156" i="90"/>
  <c r="G1156" i="90" s="1"/>
  <c r="E33" i="90"/>
  <c r="D33" i="90" s="1"/>
  <c r="G33" i="90" s="1"/>
  <c r="F34" i="90" s="1"/>
  <c r="E34" i="90" s="1"/>
  <c r="D34" i="90" s="1"/>
  <c r="G34" i="90" s="1"/>
  <c r="F35" i="90" s="1"/>
  <c r="E35" i="90" s="1"/>
  <c r="D35" i="90" s="1"/>
  <c r="G35" i="90" s="1"/>
  <c r="F36" i="90" s="1"/>
  <c r="E36" i="90" s="1"/>
  <c r="D36" i="90" s="1"/>
  <c r="G36" i="90" s="1"/>
  <c r="F37" i="90" s="1"/>
  <c r="E37" i="90" s="1"/>
  <c r="D37" i="90" s="1"/>
  <c r="G37" i="90" s="1"/>
  <c r="F38" i="90" s="1"/>
  <c r="H33" i="90"/>
  <c r="E1032" i="88"/>
  <c r="E1030" i="88"/>
  <c r="E1028" i="88"/>
  <c r="E1026" i="88"/>
  <c r="E1024" i="88"/>
  <c r="E1022" i="88"/>
  <c r="E1020" i="88"/>
  <c r="E1018" i="88"/>
  <c r="E1016" i="88"/>
  <c r="E1014" i="88"/>
  <c r="E1012" i="88"/>
  <c r="E1010" i="88"/>
  <c r="E1008" i="88"/>
  <c r="E1006" i="88"/>
  <c r="E1004" i="88"/>
  <c r="E1031" i="88"/>
  <c r="E1023" i="88"/>
  <c r="E1015" i="88"/>
  <c r="E1007" i="88"/>
  <c r="E1033" i="88"/>
  <c r="E1025" i="88"/>
  <c r="E1017" i="88"/>
  <c r="E1009" i="88"/>
  <c r="E1027" i="88"/>
  <c r="E1019" i="88"/>
  <c r="E1011" i="88"/>
  <c r="E1003" i="88"/>
  <c r="E1013" i="88"/>
  <c r="E1021" i="88"/>
  <c r="E1029" i="88"/>
  <c r="E1005" i="88"/>
  <c r="D933" i="86"/>
  <c r="D926" i="86"/>
  <c r="D932" i="86"/>
  <c r="D935" i="86"/>
  <c r="D941" i="86"/>
  <c r="D936" i="86"/>
  <c r="D930" i="86"/>
  <c r="D924" i="86"/>
  <c r="D918" i="86"/>
  <c r="D934" i="86"/>
  <c r="D919" i="86"/>
  <c r="D913" i="86"/>
  <c r="D942" i="86"/>
  <c r="D921" i="86"/>
  <c r="D915" i="86"/>
  <c r="D938" i="86"/>
  <c r="D928" i="86"/>
  <c r="D943" i="86"/>
  <c r="D925" i="86"/>
  <c r="D923" i="86"/>
  <c r="D914" i="86"/>
  <c r="D937" i="86"/>
  <c r="D922" i="86"/>
  <c r="D931" i="86"/>
  <c r="D927" i="86"/>
  <c r="D916" i="86"/>
  <c r="D929" i="86"/>
  <c r="D917" i="86"/>
  <c r="D939" i="86"/>
  <c r="D940" i="86"/>
  <c r="D920" i="86"/>
  <c r="G158" i="84"/>
  <c r="H30" i="82"/>
  <c r="E30" i="82"/>
  <c r="E61" i="100"/>
  <c r="D61" i="100" s="1"/>
  <c r="G61" i="100" s="1"/>
  <c r="F62" i="100" s="1"/>
  <c r="D172" i="98"/>
  <c r="E172" i="98" s="1"/>
  <c r="E118" i="98"/>
  <c r="D118" i="98" s="1"/>
  <c r="G118" i="98" s="1"/>
  <c r="F119" i="98" s="1"/>
  <c r="E62" i="98"/>
  <c r="D62" i="98" s="1"/>
  <c r="G62" i="98" s="1"/>
  <c r="F63" i="98" s="1"/>
  <c r="G63" i="98" s="1"/>
  <c r="I27" i="80"/>
  <c r="E28" i="80"/>
  <c r="D28" i="80" s="1"/>
  <c r="G28" i="80" s="1"/>
  <c r="F29" i="80" s="1"/>
  <c r="H28" i="80"/>
  <c r="D34" i="78"/>
  <c r="G34" i="78" s="1"/>
  <c r="F35" i="78" s="1"/>
  <c r="E35" i="78" s="1"/>
  <c r="G107" i="78"/>
  <c r="D52" i="104" l="1"/>
  <c r="F86" i="104"/>
  <c r="G86" i="104" s="1"/>
  <c r="E45" i="102"/>
  <c r="E33" i="102"/>
  <c r="D33" i="102" s="1"/>
  <c r="G33" i="102" s="1"/>
  <c r="F34" i="102" s="1"/>
  <c r="H33" i="102"/>
  <c r="I33" i="102" s="1"/>
  <c r="D1004" i="94"/>
  <c r="D1000" i="94"/>
  <c r="D1010" i="94"/>
  <c r="D1008" i="94"/>
  <c r="D992" i="94"/>
  <c r="D1009" i="94"/>
  <c r="D998" i="94"/>
  <c r="D989" i="94"/>
  <c r="D996" i="94"/>
  <c r="D991" i="94"/>
  <c r="D1013" i="94"/>
  <c r="D997" i="94"/>
  <c r="D1015" i="94"/>
  <c r="D1001" i="94"/>
  <c r="D995" i="94"/>
  <c r="D1003" i="94"/>
  <c r="D1014" i="94"/>
  <c r="D1005" i="94"/>
  <c r="D1006" i="94"/>
  <c r="D1002" i="94"/>
  <c r="D1012" i="94"/>
  <c r="D1011" i="94"/>
  <c r="D994" i="94"/>
  <c r="D990" i="94"/>
  <c r="D1007" i="94"/>
  <c r="D993" i="94"/>
  <c r="D999" i="94"/>
  <c r="D1016" i="94"/>
  <c r="E1036" i="92"/>
  <c r="E1027" i="92"/>
  <c r="E1020" i="92"/>
  <c r="E1011" i="92"/>
  <c r="E1029" i="92"/>
  <c r="E1022" i="92"/>
  <c r="E1031" i="92"/>
  <c r="E1024" i="92"/>
  <c r="E1015" i="92"/>
  <c r="E1008" i="92"/>
  <c r="E1023" i="92"/>
  <c r="E1034" i="92"/>
  <c r="E1028" i="92"/>
  <c r="E1019" i="92"/>
  <c r="E1037" i="92"/>
  <c r="E1016" i="92"/>
  <c r="E1025" i="92"/>
  <c r="E1013" i="92"/>
  <c r="E1010" i="92"/>
  <c r="E1033" i="92"/>
  <c r="E1030" i="92"/>
  <c r="E1018" i="92"/>
  <c r="E1007" i="92"/>
  <c r="E1021" i="92"/>
  <c r="E1012" i="92"/>
  <c r="E1035" i="92"/>
  <c r="E1014" i="92"/>
  <c r="E1009" i="92"/>
  <c r="E1032" i="92"/>
  <c r="E1017" i="92"/>
  <c r="E1026" i="92"/>
  <c r="D764" i="90"/>
  <c r="D777" i="90"/>
  <c r="D789" i="90"/>
  <c r="D765" i="90"/>
  <c r="D772" i="90"/>
  <c r="D781" i="90"/>
  <c r="D787" i="90"/>
  <c r="D786" i="90"/>
  <c r="D770" i="90"/>
  <c r="D785" i="90"/>
  <c r="D775" i="90"/>
  <c r="D791" i="90"/>
  <c r="D774" i="90"/>
  <c r="D768" i="90"/>
  <c r="D792" i="90"/>
  <c r="D773" i="90"/>
  <c r="D771" i="90"/>
  <c r="D767" i="90"/>
  <c r="D783" i="90"/>
  <c r="D794" i="90"/>
  <c r="D782" i="90"/>
  <c r="D788" i="90"/>
  <c r="D769" i="90"/>
  <c r="D766" i="90"/>
  <c r="D780" i="90"/>
  <c r="D790" i="90"/>
  <c r="D776" i="90"/>
  <c r="D784" i="90"/>
  <c r="D793" i="90"/>
  <c r="D778" i="90"/>
  <c r="D779" i="90"/>
  <c r="I33" i="90"/>
  <c r="E38" i="90"/>
  <c r="D38" i="90" s="1"/>
  <c r="G38" i="90" s="1"/>
  <c r="F39" i="90" s="1"/>
  <c r="G39" i="90" s="1"/>
  <c r="D1063" i="88"/>
  <c r="D1061" i="88"/>
  <c r="D1059" i="88"/>
  <c r="D1057" i="88"/>
  <c r="D1055" i="88"/>
  <c r="D1053" i="88"/>
  <c r="D1051" i="88"/>
  <c r="D1049" i="88"/>
  <c r="D1047" i="88"/>
  <c r="D1045" i="88"/>
  <c r="D1043" i="88"/>
  <c r="D1041" i="88"/>
  <c r="D1039" i="88"/>
  <c r="D1037" i="88"/>
  <c r="D1035" i="88"/>
  <c r="D1052" i="88"/>
  <c r="D1048" i="88"/>
  <c r="D1054" i="88"/>
  <c r="D1038" i="88"/>
  <c r="D1050" i="88"/>
  <c r="D1060" i="88"/>
  <c r="D1056" i="88"/>
  <c r="D1042" i="88"/>
  <c r="D1034" i="88"/>
  <c r="D1058" i="88"/>
  <c r="D1044" i="88"/>
  <c r="D1040" i="88"/>
  <c r="D1046" i="88"/>
  <c r="D1036" i="88"/>
  <c r="D1062" i="88"/>
  <c r="E922" i="86"/>
  <c r="E931" i="86"/>
  <c r="E919" i="86"/>
  <c r="E918" i="86"/>
  <c r="E933" i="86"/>
  <c r="E943" i="86"/>
  <c r="E935" i="86"/>
  <c r="E930" i="86"/>
  <c r="E939" i="86"/>
  <c r="E932" i="86"/>
  <c r="E942" i="86"/>
  <c r="E916" i="86"/>
  <c r="E926" i="86"/>
  <c r="E929" i="86"/>
  <c r="E938" i="86"/>
  <c r="E921" i="86"/>
  <c r="E924" i="86"/>
  <c r="E917" i="86"/>
  <c r="E920" i="86"/>
  <c r="E925" i="86"/>
  <c r="E937" i="86"/>
  <c r="E915" i="86"/>
  <c r="E928" i="86"/>
  <c r="E934" i="86"/>
  <c r="E941" i="86"/>
  <c r="E927" i="86"/>
  <c r="E936" i="86"/>
  <c r="E914" i="86"/>
  <c r="E923" i="86"/>
  <c r="E940" i="86"/>
  <c r="E913" i="86"/>
  <c r="G159" i="84"/>
  <c r="D30" i="82"/>
  <c r="G30" i="82" s="1"/>
  <c r="F31" i="82" s="1"/>
  <c r="G94" i="82"/>
  <c r="I30" i="82"/>
  <c r="E62" i="100"/>
  <c r="D62" i="100" s="1"/>
  <c r="G62" i="100" s="1"/>
  <c r="F63" i="100" s="1"/>
  <c r="G63" i="100" s="1"/>
  <c r="D173" i="98"/>
  <c r="E173" i="98" s="1"/>
  <c r="E119" i="98"/>
  <c r="D119" i="98" s="1"/>
  <c r="G119" i="98" s="1"/>
  <c r="F120" i="98" s="1"/>
  <c r="E29" i="80"/>
  <c r="D29" i="80" s="1"/>
  <c r="G29" i="80" s="1"/>
  <c r="F30" i="80" s="1"/>
  <c r="H29" i="80"/>
  <c r="I28" i="80"/>
  <c r="D35" i="78"/>
  <c r="G35" i="78" s="1"/>
  <c r="F36" i="78" s="1"/>
  <c r="E36" i="78" s="1"/>
  <c r="D36" i="78" s="1"/>
  <c r="G36" i="78" s="1"/>
  <c r="F37" i="78" s="1"/>
  <c r="E37" i="78" s="1"/>
  <c r="D37" i="78" s="1"/>
  <c r="G37" i="78" s="1"/>
  <c r="F38" i="78" s="1"/>
  <c r="E38" i="78" s="1"/>
  <c r="D38" i="78" s="1"/>
  <c r="G38" i="78" s="1"/>
  <c r="F39" i="78" s="1"/>
  <c r="E39" i="78" s="1"/>
  <c r="D39" i="78" s="1"/>
  <c r="G39" i="78" s="1"/>
  <c r="F40" i="78" s="1"/>
  <c r="G40" i="78" s="1"/>
  <c r="G108" i="78"/>
  <c r="E34" i="102" l="1"/>
  <c r="D34" i="102" s="1"/>
  <c r="G34" i="102" s="1"/>
  <c r="F35" i="102" s="1"/>
  <c r="D45" i="102"/>
  <c r="F87" i="102"/>
  <c r="G87" i="102" s="1"/>
  <c r="G52" i="104"/>
  <c r="F53" i="104" s="1"/>
  <c r="E87" i="104"/>
  <c r="D88" i="104" s="1"/>
  <c r="E991" i="94"/>
  <c r="E999" i="94"/>
  <c r="E1007" i="94"/>
  <c r="E1015" i="94"/>
  <c r="E992" i="94"/>
  <c r="E1000" i="94"/>
  <c r="E1008" i="94"/>
  <c r="E1016" i="94"/>
  <c r="E994" i="94"/>
  <c r="E1002" i="94"/>
  <c r="E1010" i="94"/>
  <c r="E998" i="94"/>
  <c r="E1012" i="94"/>
  <c r="E1003" i="94"/>
  <c r="E1014" i="94"/>
  <c r="E990" i="94"/>
  <c r="E1004" i="94"/>
  <c r="E989" i="94"/>
  <c r="E995" i="94"/>
  <c r="E1006" i="94"/>
  <c r="E1005" i="94"/>
  <c r="E1013" i="94"/>
  <c r="E1011" i="94"/>
  <c r="E993" i="94"/>
  <c r="E996" i="94"/>
  <c r="E997" i="94"/>
  <c r="E1001" i="94"/>
  <c r="E1009" i="94"/>
  <c r="D1067" i="92"/>
  <c r="D1065" i="92"/>
  <c r="D1063" i="92"/>
  <c r="D1061" i="92"/>
  <c r="D1059" i="92"/>
  <c r="D1057" i="92"/>
  <c r="D1055" i="92"/>
  <c r="D1053" i="92"/>
  <c r="D1051" i="92"/>
  <c r="D1049" i="92"/>
  <c r="D1047" i="92"/>
  <c r="D1045" i="92"/>
  <c r="D1043" i="92"/>
  <c r="D1041" i="92"/>
  <c r="D1039" i="92"/>
  <c r="D1058" i="92"/>
  <c r="D1062" i="92"/>
  <c r="D1046" i="92"/>
  <c r="D1066" i="92"/>
  <c r="D1050" i="92"/>
  <c r="D1052" i="92"/>
  <c r="D1054" i="92"/>
  <c r="D1038" i="92"/>
  <c r="D1040" i="92"/>
  <c r="D1042" i="92"/>
  <c r="D1064" i="92"/>
  <c r="D1060" i="92"/>
  <c r="D1044" i="92"/>
  <c r="D1048" i="92"/>
  <c r="D1056" i="92"/>
  <c r="E767" i="90"/>
  <c r="E771" i="90"/>
  <c r="E775" i="90"/>
  <c r="E779" i="90"/>
  <c r="E783" i="90"/>
  <c r="E787" i="90"/>
  <c r="E791" i="90"/>
  <c r="E764" i="90"/>
  <c r="E768" i="90"/>
  <c r="E772" i="90"/>
  <c r="E776" i="90"/>
  <c r="E780" i="90"/>
  <c r="E784" i="90"/>
  <c r="E788" i="90"/>
  <c r="E792" i="90"/>
  <c r="E766" i="90"/>
  <c r="E770" i="90"/>
  <c r="E774" i="90"/>
  <c r="E778" i="90"/>
  <c r="E782" i="90"/>
  <c r="E786" i="90"/>
  <c r="E790" i="90"/>
  <c r="E794" i="90"/>
  <c r="E785" i="90"/>
  <c r="E765" i="90"/>
  <c r="E777" i="90"/>
  <c r="E789" i="90"/>
  <c r="E793" i="90"/>
  <c r="E773" i="90"/>
  <c r="E769" i="90"/>
  <c r="E781" i="90"/>
  <c r="E1062" i="88"/>
  <c r="E1060" i="88"/>
  <c r="E1058" i="88"/>
  <c r="E1056" i="88"/>
  <c r="E1054" i="88"/>
  <c r="E1052" i="88"/>
  <c r="E1050" i="88"/>
  <c r="E1048" i="88"/>
  <c r="E1046" i="88"/>
  <c r="E1044" i="88"/>
  <c r="E1042" i="88"/>
  <c r="E1040" i="88"/>
  <c r="E1038" i="88"/>
  <c r="E1036" i="88"/>
  <c r="E1034" i="88"/>
  <c r="E1049" i="88"/>
  <c r="E1061" i="88"/>
  <c r="E1045" i="88"/>
  <c r="E1051" i="88"/>
  <c r="E1063" i="88"/>
  <c r="E1047" i="88"/>
  <c r="E1053" i="88"/>
  <c r="E1039" i="88"/>
  <c r="E1035" i="88"/>
  <c r="E1059" i="88"/>
  <c r="E1041" i="88"/>
  <c r="E1057" i="88"/>
  <c r="E1055" i="88"/>
  <c r="E1043" i="88"/>
  <c r="E1037" i="88"/>
  <c r="D966" i="86"/>
  <c r="D952" i="86"/>
  <c r="D971" i="86"/>
  <c r="D959" i="86"/>
  <c r="D944" i="86"/>
  <c r="D954" i="86"/>
  <c r="D953" i="86"/>
  <c r="D948" i="86"/>
  <c r="D949" i="86"/>
  <c r="D955" i="86"/>
  <c r="D960" i="86"/>
  <c r="D951" i="86"/>
  <c r="D972" i="86"/>
  <c r="D956" i="86"/>
  <c r="D963" i="86"/>
  <c r="D961" i="86"/>
  <c r="D947" i="86"/>
  <c r="D969" i="86"/>
  <c r="D964" i="86"/>
  <c r="D967" i="86"/>
  <c r="D946" i="86"/>
  <c r="D950" i="86"/>
  <c r="D962" i="86"/>
  <c r="D970" i="86"/>
  <c r="D957" i="86"/>
  <c r="D973" i="86"/>
  <c r="D968" i="86"/>
  <c r="D958" i="86"/>
  <c r="D945" i="86"/>
  <c r="D974" i="86"/>
  <c r="D965" i="86"/>
  <c r="G160" i="84"/>
  <c r="E31" i="82"/>
  <c r="H31" i="82"/>
  <c r="D174" i="98"/>
  <c r="E174" i="98" s="1"/>
  <c r="G120" i="98"/>
  <c r="F121" i="98" s="1"/>
  <c r="E120" i="98"/>
  <c r="D120" i="98" s="1"/>
  <c r="I29" i="80"/>
  <c r="E30" i="80"/>
  <c r="D30" i="80" s="1"/>
  <c r="G30" i="80" s="1"/>
  <c r="F31" i="80" s="1"/>
  <c r="H30" i="80"/>
  <c r="E35" i="102" l="1"/>
  <c r="D35" i="102" s="1"/>
  <c r="G35" i="102" s="1"/>
  <c r="F36" i="102" s="1"/>
  <c r="E53" i="104"/>
  <c r="G45" i="102"/>
  <c r="F46" i="102" s="1"/>
  <c r="E88" i="102"/>
  <c r="D89" i="102" s="1"/>
  <c r="D1020" i="94"/>
  <c r="D1046" i="94"/>
  <c r="D1035" i="94"/>
  <c r="D1042" i="94"/>
  <c r="D1037" i="94"/>
  <c r="D1029" i="94"/>
  <c r="D1044" i="94"/>
  <c r="D1026" i="94"/>
  <c r="D1038" i="94"/>
  <c r="D1019" i="94"/>
  <c r="D1039" i="94"/>
  <c r="D1028" i="94"/>
  <c r="D1047" i="94"/>
  <c r="D1033" i="94"/>
  <c r="D1022" i="94"/>
  <c r="D1023" i="94"/>
  <c r="D1021" i="94"/>
  <c r="D1024" i="94"/>
  <c r="D1041" i="94"/>
  <c r="D1032" i="94"/>
  <c r="D1031" i="94"/>
  <c r="D1027" i="94"/>
  <c r="D1018" i="94"/>
  <c r="D1043" i="94"/>
  <c r="D1025" i="94"/>
  <c r="D1017" i="94"/>
  <c r="D1040" i="94"/>
  <c r="D1034" i="94"/>
  <c r="D1036" i="94"/>
  <c r="D1030" i="94"/>
  <c r="D1045" i="94"/>
  <c r="E1067" i="92"/>
  <c r="E1060" i="92"/>
  <c r="E1051" i="92"/>
  <c r="E1044" i="92"/>
  <c r="E1064" i="92"/>
  <c r="E1055" i="92"/>
  <c r="E1048" i="92"/>
  <c r="E1059" i="92"/>
  <c r="E1052" i="92"/>
  <c r="E1043" i="92"/>
  <c r="E1061" i="92"/>
  <c r="E1054" i="92"/>
  <c r="E1045" i="92"/>
  <c r="E1038" i="92"/>
  <c r="E1063" i="92"/>
  <c r="E1056" i="92"/>
  <c r="E1047" i="92"/>
  <c r="E1040" i="92"/>
  <c r="E1041" i="92"/>
  <c r="E1066" i="92"/>
  <c r="E1062" i="92"/>
  <c r="E1058" i="92"/>
  <c r="E1050" i="92"/>
  <c r="E1046" i="92"/>
  <c r="E1065" i="92"/>
  <c r="E1042" i="92"/>
  <c r="E1057" i="92"/>
  <c r="E1053" i="92"/>
  <c r="E1049" i="92"/>
  <c r="E1039" i="92"/>
  <c r="D822" i="90"/>
  <c r="D807" i="90"/>
  <c r="D815" i="90"/>
  <c r="D821" i="90"/>
  <c r="D824" i="90"/>
  <c r="D806" i="90"/>
  <c r="D801" i="90"/>
  <c r="D816" i="90"/>
  <c r="D819" i="90"/>
  <c r="D808" i="90"/>
  <c r="D823" i="90"/>
  <c r="D818" i="90"/>
  <c r="D800" i="90"/>
  <c r="D810" i="90"/>
  <c r="D805" i="90"/>
  <c r="D817" i="90"/>
  <c r="D802" i="90"/>
  <c r="D809" i="90"/>
  <c r="D804" i="90"/>
  <c r="D797" i="90"/>
  <c r="D812" i="90"/>
  <c r="D825" i="90"/>
  <c r="D799" i="90"/>
  <c r="D798" i="90"/>
  <c r="D813" i="90"/>
  <c r="D803" i="90"/>
  <c r="D811" i="90"/>
  <c r="D795" i="90"/>
  <c r="D820" i="90"/>
  <c r="D814" i="90"/>
  <c r="D796" i="90"/>
  <c r="D1093" i="88"/>
  <c r="D1091" i="88"/>
  <c r="D1089" i="88"/>
  <c r="D1087" i="88"/>
  <c r="D1085" i="88"/>
  <c r="D1083" i="88"/>
  <c r="D1081" i="88"/>
  <c r="D1079" i="88"/>
  <c r="D1077" i="88"/>
  <c r="D1075" i="88"/>
  <c r="D1073" i="88"/>
  <c r="D1071" i="88"/>
  <c r="D1069" i="88"/>
  <c r="D1067" i="88"/>
  <c r="D1065" i="88"/>
  <c r="D1084" i="88"/>
  <c r="D1068" i="88"/>
  <c r="D1080" i="88"/>
  <c r="D1064" i="88"/>
  <c r="D1086" i="88"/>
  <c r="D1070" i="88"/>
  <c r="D1082" i="88"/>
  <c r="D1066" i="88"/>
  <c r="D1092" i="88"/>
  <c r="D1088" i="88"/>
  <c r="D1074" i="88"/>
  <c r="D1090" i="88"/>
  <c r="D1076" i="88"/>
  <c r="D1072" i="88"/>
  <c r="D1094" i="88"/>
  <c r="D1078" i="88"/>
  <c r="E963" i="86"/>
  <c r="E959" i="86"/>
  <c r="E960" i="86"/>
  <c r="E946" i="86"/>
  <c r="E970" i="86"/>
  <c r="E948" i="86"/>
  <c r="E968" i="86"/>
  <c r="E973" i="86"/>
  <c r="E971" i="86"/>
  <c r="E966" i="86"/>
  <c r="E967" i="86"/>
  <c r="E974" i="86"/>
  <c r="E956" i="86"/>
  <c r="E951" i="86"/>
  <c r="E945" i="86"/>
  <c r="E952" i="86"/>
  <c r="E950" i="86"/>
  <c r="E964" i="86"/>
  <c r="E958" i="86"/>
  <c r="E953" i="86"/>
  <c r="E972" i="86"/>
  <c r="E947" i="86"/>
  <c r="E961" i="86"/>
  <c r="E962" i="86"/>
  <c r="E949" i="86"/>
  <c r="E969" i="86"/>
  <c r="E944" i="86"/>
  <c r="E955" i="86"/>
  <c r="E965" i="86"/>
  <c r="E954" i="86"/>
  <c r="E957" i="86"/>
  <c r="G161" i="84"/>
  <c r="I31" i="82"/>
  <c r="D31" i="82"/>
  <c r="G31" i="82" s="1"/>
  <c r="F32" i="82" s="1"/>
  <c r="G95" i="82"/>
  <c r="D175" i="98"/>
  <c r="E175" i="98" s="1"/>
  <c r="E121" i="98"/>
  <c r="D121" i="98" s="1"/>
  <c r="G121" i="98" s="1"/>
  <c r="F122" i="98" s="1"/>
  <c r="I30" i="80"/>
  <c r="E31" i="80"/>
  <c r="D31" i="80" s="1"/>
  <c r="G31" i="80" s="1"/>
  <c r="F32" i="80" s="1"/>
  <c r="H31" i="80"/>
  <c r="E36" i="102" l="1"/>
  <c r="D36" i="102" s="1"/>
  <c r="G36" i="102" s="1"/>
  <c r="F37" i="102" s="1"/>
  <c r="E46" i="102"/>
  <c r="D53" i="104"/>
  <c r="F87" i="104"/>
  <c r="G87" i="104" s="1"/>
  <c r="E1018" i="94"/>
  <c r="E1026" i="94"/>
  <c r="E1034" i="94"/>
  <c r="E1042" i="94"/>
  <c r="E1019" i="94"/>
  <c r="E1027" i="94"/>
  <c r="E1035" i="94"/>
  <c r="E1043" i="94"/>
  <c r="E1021" i="94"/>
  <c r="E1029" i="94"/>
  <c r="E1037" i="94"/>
  <c r="E1045" i="94"/>
  <c r="E1020" i="94"/>
  <c r="E1032" i="94"/>
  <c r="E1046" i="94"/>
  <c r="E1023" i="94"/>
  <c r="E1036" i="94"/>
  <c r="E1017" i="94"/>
  <c r="E1024" i="94"/>
  <c r="E1038" i="94"/>
  <c r="E1028" i="94"/>
  <c r="E1040" i="94"/>
  <c r="E1039" i="94"/>
  <c r="E1022" i="94"/>
  <c r="E1047" i="94"/>
  <c r="E1033" i="94"/>
  <c r="E1041" i="94"/>
  <c r="E1044" i="94"/>
  <c r="E1025" i="94"/>
  <c r="E1030" i="94"/>
  <c r="E1031" i="94"/>
  <c r="D1097" i="92"/>
  <c r="D1095" i="92"/>
  <c r="D1093" i="92"/>
  <c r="D1091" i="92"/>
  <c r="D1089" i="92"/>
  <c r="D1087" i="92"/>
  <c r="D1085" i="92"/>
  <c r="D1083" i="92"/>
  <c r="D1081" i="92"/>
  <c r="D1079" i="92"/>
  <c r="D1077" i="92"/>
  <c r="D1075" i="92"/>
  <c r="D1073" i="92"/>
  <c r="D1071" i="92"/>
  <c r="D1069" i="92"/>
  <c r="D1090" i="92"/>
  <c r="D1074" i="92"/>
  <c r="D1094" i="92"/>
  <c r="D1078" i="92"/>
  <c r="D1098" i="92"/>
  <c r="D1082" i="92"/>
  <c r="D1084" i="92"/>
  <c r="D1068" i="92"/>
  <c r="D1086" i="92"/>
  <c r="D1070" i="92"/>
  <c r="D1096" i="92"/>
  <c r="D1092" i="92"/>
  <c r="D1088" i="92"/>
  <c r="D1080" i="92"/>
  <c r="D1076" i="92"/>
  <c r="D1072" i="92"/>
  <c r="E798" i="90"/>
  <c r="E799" i="90"/>
  <c r="E797" i="90"/>
  <c r="E801" i="90"/>
  <c r="E800" i="90"/>
  <c r="E805" i="90"/>
  <c r="E809" i="90"/>
  <c r="E813" i="90"/>
  <c r="E817" i="90"/>
  <c r="E821" i="90"/>
  <c r="E825" i="90"/>
  <c r="E802" i="90"/>
  <c r="E806" i="90"/>
  <c r="E810" i="90"/>
  <c r="E814" i="90"/>
  <c r="E818" i="90"/>
  <c r="E822" i="90"/>
  <c r="E795" i="90"/>
  <c r="E796" i="90"/>
  <c r="E804" i="90"/>
  <c r="E808" i="90"/>
  <c r="E812" i="90"/>
  <c r="E816" i="90"/>
  <c r="E820" i="90"/>
  <c r="E824" i="90"/>
  <c r="E815" i="90"/>
  <c r="E807" i="90"/>
  <c r="E819" i="90"/>
  <c r="E823" i="90"/>
  <c r="E803" i="90"/>
  <c r="E811" i="90"/>
  <c r="E1094" i="88"/>
  <c r="E1092" i="88"/>
  <c r="E1090" i="88"/>
  <c r="E1088" i="88"/>
  <c r="E1086" i="88"/>
  <c r="E1084" i="88"/>
  <c r="E1082" i="88"/>
  <c r="E1080" i="88"/>
  <c r="E1078" i="88"/>
  <c r="E1076" i="88"/>
  <c r="E1074" i="88"/>
  <c r="E1072" i="88"/>
  <c r="E1070" i="88"/>
  <c r="E1068" i="88"/>
  <c r="E1066" i="88"/>
  <c r="E1064" i="88"/>
  <c r="E1081" i="88"/>
  <c r="E1065" i="88"/>
  <c r="E1093" i="88"/>
  <c r="E1077" i="88"/>
  <c r="E1083" i="88"/>
  <c r="E1067" i="88"/>
  <c r="E1079" i="88"/>
  <c r="E1085" i="88"/>
  <c r="E1071" i="88"/>
  <c r="E1091" i="88"/>
  <c r="E1073" i="88"/>
  <c r="E1087" i="88"/>
  <c r="E1075" i="88"/>
  <c r="E1069" i="88"/>
  <c r="E1089" i="88"/>
  <c r="D987" i="86"/>
  <c r="D990" i="86"/>
  <c r="D982" i="86"/>
  <c r="D994" i="86"/>
  <c r="D984" i="86"/>
  <c r="D992" i="86"/>
  <c r="D995" i="86"/>
  <c r="D997" i="86"/>
  <c r="D996" i="86"/>
  <c r="D999" i="86"/>
  <c r="D986" i="86"/>
  <c r="D1001" i="86"/>
  <c r="D975" i="86"/>
  <c r="D991" i="86"/>
  <c r="D980" i="86"/>
  <c r="D1000" i="86"/>
  <c r="D988" i="86"/>
  <c r="D977" i="86"/>
  <c r="D998" i="86"/>
  <c r="D981" i="86"/>
  <c r="D989" i="86"/>
  <c r="D985" i="86"/>
  <c r="D993" i="86"/>
  <c r="D1002" i="86"/>
  <c r="D979" i="86"/>
  <c r="D983" i="86"/>
  <c r="D976" i="86"/>
  <c r="D978" i="86"/>
  <c r="G162" i="84"/>
  <c r="H32" i="82"/>
  <c r="E32" i="82"/>
  <c r="D176" i="98"/>
  <c r="E176" i="98" s="1"/>
  <c r="E122" i="98"/>
  <c r="D122" i="98" s="1"/>
  <c r="G122" i="98" s="1"/>
  <c r="F123" i="98" s="1"/>
  <c r="I31" i="80"/>
  <c r="E32" i="80"/>
  <c r="D32" i="80" s="1"/>
  <c r="G32" i="80" s="1"/>
  <c r="F33" i="80" s="1"/>
  <c r="H32" i="80"/>
  <c r="E37" i="102" l="1"/>
  <c r="D37" i="102" s="1"/>
  <c r="G37" i="102" s="1"/>
  <c r="F38" i="102" s="1"/>
  <c r="E88" i="104"/>
  <c r="D89" i="104" s="1"/>
  <c r="G53" i="104"/>
  <c r="F54" i="104" s="1"/>
  <c r="D46" i="102"/>
  <c r="F88" i="102"/>
  <c r="G88" i="102" s="1"/>
  <c r="D1068" i="94"/>
  <c r="D1070" i="94"/>
  <c r="D1063" i="94"/>
  <c r="D1074" i="94"/>
  <c r="D1055" i="94"/>
  <c r="D1054" i="94"/>
  <c r="D1052" i="94"/>
  <c r="D1067" i="94"/>
  <c r="D1076" i="94"/>
  <c r="D1058" i="94"/>
  <c r="D1062" i="94"/>
  <c r="D1051" i="94"/>
  <c r="D1060" i="94"/>
  <c r="D1072" i="94"/>
  <c r="D1056" i="94"/>
  <c r="D1069" i="94"/>
  <c r="D1064" i="94"/>
  <c r="D1075" i="94"/>
  <c r="D1073" i="94"/>
  <c r="D1066" i="94"/>
  <c r="D1049" i="94"/>
  <c r="D1053" i="94"/>
  <c r="D1048" i="94"/>
  <c r="D1059" i="94"/>
  <c r="D1065" i="94"/>
  <c r="D1061" i="94"/>
  <c r="D1071" i="94"/>
  <c r="D1050" i="94"/>
  <c r="D1057" i="94"/>
  <c r="D1077" i="94"/>
  <c r="E1092" i="92"/>
  <c r="E1083" i="92"/>
  <c r="E1076" i="92"/>
  <c r="E1096" i="92"/>
  <c r="E1087" i="92"/>
  <c r="E1080" i="92"/>
  <c r="E1071" i="92"/>
  <c r="E1091" i="92"/>
  <c r="E1084" i="92"/>
  <c r="E1075" i="92"/>
  <c r="E1068" i="92"/>
  <c r="E1093" i="92"/>
  <c r="E1086" i="92"/>
  <c r="E1077" i="92"/>
  <c r="E1070" i="92"/>
  <c r="E1095" i="92"/>
  <c r="E1088" i="92"/>
  <c r="E1079" i="92"/>
  <c r="E1072" i="92"/>
  <c r="E1094" i="92"/>
  <c r="E1090" i="92"/>
  <c r="E1082" i="92"/>
  <c r="E1078" i="92"/>
  <c r="E1074" i="92"/>
  <c r="E1097" i="92"/>
  <c r="E1089" i="92"/>
  <c r="E1085" i="92"/>
  <c r="E1081" i="92"/>
  <c r="E1073" i="92"/>
  <c r="E1069" i="92"/>
  <c r="E1098" i="92"/>
  <c r="D841" i="90"/>
  <c r="D835" i="90"/>
  <c r="D855" i="90"/>
  <c r="D826" i="90"/>
  <c r="D834" i="90"/>
  <c r="D831" i="90"/>
  <c r="D840" i="90"/>
  <c r="D829" i="90"/>
  <c r="D845" i="90"/>
  <c r="D837" i="90"/>
  <c r="D849" i="90"/>
  <c r="D854" i="90"/>
  <c r="D838" i="90"/>
  <c r="D851" i="90"/>
  <c r="D852" i="90"/>
  <c r="D844" i="90"/>
  <c r="D836" i="90"/>
  <c r="D843" i="90"/>
  <c r="D839" i="90"/>
  <c r="D833" i="90"/>
  <c r="D828" i="90"/>
  <c r="D827" i="90"/>
  <c r="D848" i="90"/>
  <c r="D846" i="90"/>
  <c r="D853" i="90"/>
  <c r="D850" i="90"/>
  <c r="D832" i="90"/>
  <c r="D830" i="90"/>
  <c r="D847" i="90"/>
  <c r="D842" i="90"/>
  <c r="D1123" i="88"/>
  <c r="D1121" i="88"/>
  <c r="D1119" i="88"/>
  <c r="D1117" i="88"/>
  <c r="D1115" i="88"/>
  <c r="D1113" i="88"/>
  <c r="D1111" i="88"/>
  <c r="D1109" i="88"/>
  <c r="D1107" i="88"/>
  <c r="D1105" i="88"/>
  <c r="D1103" i="88"/>
  <c r="D1101" i="88"/>
  <c r="D1099" i="88"/>
  <c r="D1097" i="88"/>
  <c r="D1095" i="88"/>
  <c r="D1116" i="88"/>
  <c r="D1100" i="88"/>
  <c r="D1112" i="88"/>
  <c r="D1096" i="88"/>
  <c r="D1118" i="88"/>
  <c r="D1102" i="88"/>
  <c r="D1114" i="88"/>
  <c r="D1098" i="88"/>
  <c r="D1124" i="88"/>
  <c r="D1120" i="88"/>
  <c r="D1106" i="88"/>
  <c r="D1122" i="88"/>
  <c r="D1108" i="88"/>
  <c r="D1104" i="88"/>
  <c r="D1110" i="88"/>
  <c r="E984" i="86"/>
  <c r="E980" i="86"/>
  <c r="E978" i="86"/>
  <c r="E983" i="86"/>
  <c r="E995" i="86"/>
  <c r="E985" i="86"/>
  <c r="E996" i="86"/>
  <c r="E1002" i="86"/>
  <c r="E993" i="86"/>
  <c r="E992" i="86"/>
  <c r="E987" i="86"/>
  <c r="E989" i="86"/>
  <c r="E981" i="86"/>
  <c r="E991" i="86"/>
  <c r="E988" i="86"/>
  <c r="E975" i="86"/>
  <c r="E1000" i="86"/>
  <c r="E994" i="86"/>
  <c r="E1001" i="86"/>
  <c r="E998" i="86"/>
  <c r="E982" i="86"/>
  <c r="E977" i="86"/>
  <c r="E990" i="86"/>
  <c r="E979" i="86"/>
  <c r="E976" i="86"/>
  <c r="E986" i="86"/>
  <c r="E999" i="86"/>
  <c r="E997" i="86"/>
  <c r="G163" i="84"/>
  <c r="D32" i="82"/>
  <c r="G32" i="82" s="1"/>
  <c r="F33" i="82" s="1"/>
  <c r="G96" i="82"/>
  <c r="I32" i="82"/>
  <c r="D177" i="98"/>
  <c r="E177" i="98" s="1"/>
  <c r="E123" i="98"/>
  <c r="D123" i="98" s="1"/>
  <c r="G123" i="98" s="1"/>
  <c r="F124" i="98" s="1"/>
  <c r="I32" i="80"/>
  <c r="E33" i="80"/>
  <c r="D33" i="80" s="1"/>
  <c r="G33" i="80" s="1"/>
  <c r="F34" i="80" s="1"/>
  <c r="H33" i="80"/>
  <c r="E38" i="102" l="1"/>
  <c r="D38" i="102" s="1"/>
  <c r="G38" i="102" s="1"/>
  <c r="F39" i="102" s="1"/>
  <c r="E89" i="102"/>
  <c r="D90" i="102" s="1"/>
  <c r="G46" i="102"/>
  <c r="F47" i="102" s="1"/>
  <c r="E54" i="104"/>
  <c r="E1055" i="94"/>
  <c r="E1063" i="94"/>
  <c r="E1071" i="94"/>
  <c r="E1056" i="94"/>
  <c r="E1064" i="94"/>
  <c r="E1072" i="94"/>
  <c r="E1050" i="94"/>
  <c r="E1058" i="94"/>
  <c r="E1066" i="94"/>
  <c r="E1074" i="94"/>
  <c r="E1054" i="94"/>
  <c r="E1068" i="94"/>
  <c r="E1059" i="94"/>
  <c r="E1070" i="94"/>
  <c r="E1060" i="94"/>
  <c r="E1073" i="94"/>
  <c r="E1051" i="94"/>
  <c r="E1062" i="94"/>
  <c r="E1076" i="94"/>
  <c r="E1049" i="94"/>
  <c r="E1075" i="94"/>
  <c r="E1057" i="94"/>
  <c r="E1065" i="94"/>
  <c r="E1067" i="94"/>
  <c r="E1069" i="94"/>
  <c r="E1077" i="94"/>
  <c r="E1048" i="94"/>
  <c r="E1052" i="94"/>
  <c r="E1053" i="94"/>
  <c r="E1061" i="94"/>
  <c r="D1127" i="92"/>
  <c r="D1125" i="92"/>
  <c r="D1123" i="92"/>
  <c r="D1121" i="92"/>
  <c r="D1119" i="92"/>
  <c r="D1117" i="92"/>
  <c r="D1115" i="92"/>
  <c r="D1113" i="92"/>
  <c r="D1111" i="92"/>
  <c r="D1109" i="92"/>
  <c r="D1107" i="92"/>
  <c r="D1105" i="92"/>
  <c r="D1103" i="92"/>
  <c r="D1101" i="92"/>
  <c r="D1099" i="92"/>
  <c r="D1128" i="92"/>
  <c r="D1126" i="92"/>
  <c r="D1124" i="92"/>
  <c r="D1122" i="92"/>
  <c r="D1120" i="92"/>
  <c r="D1118" i="92"/>
  <c r="D1116" i="92"/>
  <c r="D1114" i="92"/>
  <c r="D1112" i="92"/>
  <c r="D1110" i="92"/>
  <c r="D1108" i="92"/>
  <c r="D1106" i="92"/>
  <c r="D1104" i="92"/>
  <c r="D1102" i="92"/>
  <c r="D1100" i="92"/>
  <c r="E827" i="90"/>
  <c r="E831" i="90"/>
  <c r="E835" i="90"/>
  <c r="E839" i="90"/>
  <c r="E843" i="90"/>
  <c r="E847" i="90"/>
  <c r="E851" i="90"/>
  <c r="E855" i="90"/>
  <c r="E828" i="90"/>
  <c r="E832" i="90"/>
  <c r="E836" i="90"/>
  <c r="E840" i="90"/>
  <c r="E844" i="90"/>
  <c r="E848" i="90"/>
  <c r="E852" i="90"/>
  <c r="E826" i="90"/>
  <c r="E830" i="90"/>
  <c r="E834" i="90"/>
  <c r="E838" i="90"/>
  <c r="E842" i="90"/>
  <c r="E846" i="90"/>
  <c r="E850" i="90"/>
  <c r="E854" i="90"/>
  <c r="E829" i="90"/>
  <c r="E845" i="90"/>
  <c r="E833" i="90"/>
  <c r="E849" i="90"/>
  <c r="E841" i="90"/>
  <c r="E837" i="90"/>
  <c r="E853" i="90"/>
  <c r="E1124" i="88"/>
  <c r="E1122" i="88"/>
  <c r="E1120" i="88"/>
  <c r="E1118" i="88"/>
  <c r="E1116" i="88"/>
  <c r="E1114" i="88"/>
  <c r="E1112" i="88"/>
  <c r="E1110" i="88"/>
  <c r="E1108" i="88"/>
  <c r="E1106" i="88"/>
  <c r="E1104" i="88"/>
  <c r="E1102" i="88"/>
  <c r="E1100" i="88"/>
  <c r="E1098" i="88"/>
  <c r="E1096" i="88"/>
  <c r="E1113" i="88"/>
  <c r="E1097" i="88"/>
  <c r="E1109" i="88"/>
  <c r="E1115" i="88"/>
  <c r="E1099" i="88"/>
  <c r="E1111" i="88"/>
  <c r="E1095" i="88"/>
  <c r="E1117" i="88"/>
  <c r="E1103" i="88"/>
  <c r="E1123" i="88"/>
  <c r="E1105" i="88"/>
  <c r="E1121" i="88"/>
  <c r="E1119" i="88"/>
  <c r="E1107" i="88"/>
  <c r="E1101" i="88"/>
  <c r="D1016" i="86"/>
  <c r="D1011" i="86"/>
  <c r="D1023" i="86"/>
  <c r="D1033" i="86"/>
  <c r="D1028" i="86"/>
  <c r="D1029" i="86"/>
  <c r="D1005" i="86"/>
  <c r="D1024" i="86"/>
  <c r="D1018" i="86"/>
  <c r="D1020" i="86"/>
  <c r="D1007" i="86"/>
  <c r="D1027" i="86"/>
  <c r="D1032" i="86"/>
  <c r="D1003" i="86"/>
  <c r="D1025" i="86"/>
  <c r="D1026" i="86"/>
  <c r="D1006" i="86"/>
  <c r="D1012" i="86"/>
  <c r="D1031" i="86"/>
  <c r="D1013" i="86"/>
  <c r="D1030" i="86"/>
  <c r="D1014" i="86"/>
  <c r="D1019" i="86"/>
  <c r="D1015" i="86"/>
  <c r="D1010" i="86"/>
  <c r="D1022" i="86"/>
  <c r="D1017" i="86"/>
  <c r="D1008" i="86"/>
  <c r="D1004" i="86"/>
  <c r="D1009" i="86"/>
  <c r="D1021" i="86"/>
  <c r="G164" i="84"/>
  <c r="H33" i="82"/>
  <c r="E33" i="82"/>
  <c r="D178" i="98"/>
  <c r="E178" i="98" s="1"/>
  <c r="E124" i="98"/>
  <c r="D124" i="98" s="1"/>
  <c r="G124" i="98" s="1"/>
  <c r="F125" i="98" s="1"/>
  <c r="I33" i="80"/>
  <c r="E34" i="80"/>
  <c r="D34" i="80" s="1"/>
  <c r="G34" i="80" s="1"/>
  <c r="F35" i="80" s="1"/>
  <c r="E39" i="102" l="1"/>
  <c r="D39" i="102" s="1"/>
  <c r="G39" i="102" s="1"/>
  <c r="F40" i="102" s="1"/>
  <c r="G40" i="102" s="1"/>
  <c r="D54" i="104"/>
  <c r="F88" i="104"/>
  <c r="G88" i="104" s="1"/>
  <c r="E47" i="102"/>
  <c r="D1081" i="94"/>
  <c r="D1078" i="94"/>
  <c r="D1090" i="94"/>
  <c r="D1100" i="94"/>
  <c r="D1097" i="94"/>
  <c r="D1096" i="94"/>
  <c r="D1093" i="94"/>
  <c r="D1105" i="94"/>
  <c r="D1084" i="94"/>
  <c r="D1085" i="94"/>
  <c r="D1080" i="94"/>
  <c r="D1108" i="94"/>
  <c r="D1089" i="94"/>
  <c r="D1099" i="94"/>
  <c r="D1095" i="94"/>
  <c r="D1082" i="94"/>
  <c r="D1103" i="94"/>
  <c r="D1092" i="94"/>
  <c r="D1104" i="94"/>
  <c r="D1083" i="94"/>
  <c r="D1107" i="94"/>
  <c r="D1094" i="94"/>
  <c r="D1086" i="94"/>
  <c r="D1102" i="94"/>
  <c r="D1088" i="94"/>
  <c r="D1098" i="94"/>
  <c r="D1087" i="94"/>
  <c r="D1106" i="94"/>
  <c r="D1079" i="94"/>
  <c r="D1091" i="94"/>
  <c r="D1101" i="94"/>
  <c r="E1128" i="92"/>
  <c r="E1126" i="92"/>
  <c r="E1124" i="92"/>
  <c r="E1122" i="92"/>
  <c r="E1120" i="92"/>
  <c r="E1118" i="92"/>
  <c r="E1116" i="92"/>
  <c r="E1115" i="92"/>
  <c r="E1107" i="92"/>
  <c r="E1099" i="92"/>
  <c r="E1121" i="92"/>
  <c r="E1127" i="92"/>
  <c r="E1109" i="92"/>
  <c r="E1101" i="92"/>
  <c r="E1117" i="92"/>
  <c r="E1114" i="92"/>
  <c r="E1123" i="92"/>
  <c r="E1111" i="92"/>
  <c r="E1103" i="92"/>
  <c r="E1108" i="92"/>
  <c r="E1100" i="92"/>
  <c r="E1119" i="92"/>
  <c r="E1113" i="92"/>
  <c r="E1105" i="92"/>
  <c r="E1106" i="92"/>
  <c r="E1102" i="92"/>
  <c r="E1110" i="92"/>
  <c r="E1104" i="92"/>
  <c r="E1112" i="92"/>
  <c r="E1125" i="92"/>
  <c r="D872" i="90"/>
  <c r="D886" i="90"/>
  <c r="D873" i="90"/>
  <c r="D874" i="90"/>
  <c r="D870" i="90"/>
  <c r="D880" i="90"/>
  <c r="D859" i="90"/>
  <c r="D875" i="90"/>
  <c r="D882" i="90"/>
  <c r="D864" i="90"/>
  <c r="D863" i="90"/>
  <c r="D884" i="90"/>
  <c r="D866" i="90"/>
  <c r="D867" i="90"/>
  <c r="D877" i="90"/>
  <c r="D871" i="90"/>
  <c r="D868" i="90"/>
  <c r="D883" i="90"/>
  <c r="D865" i="90"/>
  <c r="D876" i="90"/>
  <c r="D856" i="90"/>
  <c r="D861" i="90"/>
  <c r="D881" i="90"/>
  <c r="D885" i="90"/>
  <c r="D860" i="90"/>
  <c r="D858" i="90"/>
  <c r="D869" i="90"/>
  <c r="D879" i="90"/>
  <c r="D878" i="90"/>
  <c r="D857" i="90"/>
  <c r="D862" i="90"/>
  <c r="D1155" i="88"/>
  <c r="D1153" i="88"/>
  <c r="D1151" i="88"/>
  <c r="D1149" i="88"/>
  <c r="D1147" i="88"/>
  <c r="D1145" i="88"/>
  <c r="D1143" i="88"/>
  <c r="D1141" i="88"/>
  <c r="D1139" i="88"/>
  <c r="D1137" i="88"/>
  <c r="D1135" i="88"/>
  <c r="D1133" i="88"/>
  <c r="D1131" i="88"/>
  <c r="D1129" i="88"/>
  <c r="D1127" i="88"/>
  <c r="D1125" i="88"/>
  <c r="D1150" i="88"/>
  <c r="D1144" i="88"/>
  <c r="D1132" i="88"/>
  <c r="D1154" i="88"/>
  <c r="D1148" i="88"/>
  <c r="D1138" i="88"/>
  <c r="D1128" i="88"/>
  <c r="D1142" i="88"/>
  <c r="D1134" i="88"/>
  <c r="D1146" i="88"/>
  <c r="D1130" i="88"/>
  <c r="D1140" i="88"/>
  <c r="D1152" i="88"/>
  <c r="D1126" i="88"/>
  <c r="D1136" i="88"/>
  <c r="E1013" i="86"/>
  <c r="E1032" i="86"/>
  <c r="E1017" i="86"/>
  <c r="E1016" i="86"/>
  <c r="E1029" i="86"/>
  <c r="E1028" i="86"/>
  <c r="E1031" i="86"/>
  <c r="E1021" i="86"/>
  <c r="E1008" i="86"/>
  <c r="E1023" i="86"/>
  <c r="E1003" i="86"/>
  <c r="E1015" i="86"/>
  <c r="E1010" i="86"/>
  <c r="E1011" i="86"/>
  <c r="E1033" i="86"/>
  <c r="E1009" i="86"/>
  <c r="E1024" i="86"/>
  <c r="E1020" i="86"/>
  <c r="E1019" i="86"/>
  <c r="E1012" i="86"/>
  <c r="E1014" i="86"/>
  <c r="E1018" i="86"/>
  <c r="E1022" i="86"/>
  <c r="E1007" i="86"/>
  <c r="E1027" i="86"/>
  <c r="E1026" i="86"/>
  <c r="E1030" i="86"/>
  <c r="E1005" i="86"/>
  <c r="E1025" i="86"/>
  <c r="E1006" i="86"/>
  <c r="E1004" i="86"/>
  <c r="G165" i="84"/>
  <c r="D33" i="82"/>
  <c r="G33" i="82" s="1"/>
  <c r="F34" i="82" s="1"/>
  <c r="E34" i="82" s="1"/>
  <c r="G97" i="82"/>
  <c r="I33" i="82"/>
  <c r="D179" i="98"/>
  <c r="E179" i="98" s="1"/>
  <c r="E125" i="98"/>
  <c r="D125" i="98" s="1"/>
  <c r="G125" i="98" s="1"/>
  <c r="F126" i="98" s="1"/>
  <c r="E35" i="80"/>
  <c r="D35" i="80" s="1"/>
  <c r="G35" i="80" s="1"/>
  <c r="F36" i="80" s="1"/>
  <c r="D47" i="102" l="1"/>
  <c r="F89" i="102"/>
  <c r="G89" i="102" s="1"/>
  <c r="G54" i="104"/>
  <c r="F55" i="104" s="1"/>
  <c r="E89" i="104"/>
  <c r="D90" i="104" s="1"/>
  <c r="E1084" i="94"/>
  <c r="E1092" i="94"/>
  <c r="E1100" i="94"/>
  <c r="E1108" i="94"/>
  <c r="E1085" i="94"/>
  <c r="E1093" i="94"/>
  <c r="E1101" i="94"/>
  <c r="E1078" i="94"/>
  <c r="E1079" i="94"/>
  <c r="E1087" i="94"/>
  <c r="E1095" i="94"/>
  <c r="E1103" i="94"/>
  <c r="E1090" i="94"/>
  <c r="E1104" i="94"/>
  <c r="E1081" i="94"/>
  <c r="E1094" i="94"/>
  <c r="E1106" i="94"/>
  <c r="E1082" i="94"/>
  <c r="E1096" i="94"/>
  <c r="E1107" i="94"/>
  <c r="E1086" i="94"/>
  <c r="E1098" i="94"/>
  <c r="E1083" i="94"/>
  <c r="E1091" i="94"/>
  <c r="E1089" i="94"/>
  <c r="E1097" i="94"/>
  <c r="E1099" i="94"/>
  <c r="E1102" i="94"/>
  <c r="E1105" i="94"/>
  <c r="E1080" i="94"/>
  <c r="E1088" i="94"/>
  <c r="D1159" i="92"/>
  <c r="D1157" i="92"/>
  <c r="D1155" i="92"/>
  <c r="D1153" i="92"/>
  <c r="D1151" i="92"/>
  <c r="D1149" i="92"/>
  <c r="D1147" i="92"/>
  <c r="D1145" i="92"/>
  <c r="D1143" i="92"/>
  <c r="D1141" i="92"/>
  <c r="D1139" i="92"/>
  <c r="D1137" i="92"/>
  <c r="D1135" i="92"/>
  <c r="D1133" i="92"/>
  <c r="D1131" i="92"/>
  <c r="D1129" i="92"/>
  <c r="D1158" i="92"/>
  <c r="D1156" i="92"/>
  <c r="D1154" i="92"/>
  <c r="D1152" i="92"/>
  <c r="D1150" i="92"/>
  <c r="D1148" i="92"/>
  <c r="D1146" i="92"/>
  <c r="D1144" i="92"/>
  <c r="D1142" i="92"/>
  <c r="D1140" i="92"/>
  <c r="D1138" i="92"/>
  <c r="D1136" i="92"/>
  <c r="D1134" i="92"/>
  <c r="D1132" i="92"/>
  <c r="D1130" i="92"/>
  <c r="E860" i="90"/>
  <c r="E864" i="90"/>
  <c r="E868" i="90"/>
  <c r="E872" i="90"/>
  <c r="E876" i="90"/>
  <c r="E880" i="90"/>
  <c r="E884" i="90"/>
  <c r="E857" i="90"/>
  <c r="E861" i="90"/>
  <c r="E865" i="90"/>
  <c r="E869" i="90"/>
  <c r="E873" i="90"/>
  <c r="E877" i="90"/>
  <c r="E881" i="90"/>
  <c r="E885" i="90"/>
  <c r="E859" i="90"/>
  <c r="E863" i="90"/>
  <c r="E867" i="90"/>
  <c r="E871" i="90"/>
  <c r="E875" i="90"/>
  <c r="E879" i="90"/>
  <c r="E883" i="90"/>
  <c r="E856" i="90"/>
  <c r="E858" i="90"/>
  <c r="E874" i="90"/>
  <c r="E862" i="90"/>
  <c r="E878" i="90"/>
  <c r="E870" i="90"/>
  <c r="E886" i="90"/>
  <c r="E866" i="90"/>
  <c r="E882" i="90"/>
  <c r="E1155" i="88"/>
  <c r="E1153" i="88"/>
  <c r="E1151" i="88"/>
  <c r="E1149" i="88"/>
  <c r="E1147" i="88"/>
  <c r="E1145" i="88"/>
  <c r="E1143" i="88"/>
  <c r="E1141" i="88"/>
  <c r="E1139" i="88"/>
  <c r="E1137" i="88"/>
  <c r="E1154" i="88"/>
  <c r="E1152" i="88"/>
  <c r="E1150" i="88"/>
  <c r="E1148" i="88"/>
  <c r="E1146" i="88"/>
  <c r="E1144" i="88"/>
  <c r="E1142" i="88"/>
  <c r="E1140" i="88"/>
  <c r="E1138" i="88"/>
  <c r="E1136" i="88"/>
  <c r="E1134" i="88"/>
  <c r="E1132" i="88"/>
  <c r="E1130" i="88"/>
  <c r="E1128" i="88"/>
  <c r="E1126" i="88"/>
  <c r="E1129" i="88"/>
  <c r="E1135" i="88"/>
  <c r="E1125" i="88"/>
  <c r="E1131" i="88"/>
  <c r="E1127" i="88"/>
  <c r="E1133" i="88"/>
  <c r="D1048" i="86"/>
  <c r="D1047" i="86"/>
  <c r="D1044" i="86"/>
  <c r="D1059" i="86"/>
  <c r="D1051" i="86"/>
  <c r="D1037" i="86"/>
  <c r="D1041" i="86"/>
  <c r="D1050" i="86"/>
  <c r="D1056" i="86"/>
  <c r="D1049" i="86"/>
  <c r="D1052" i="86"/>
  <c r="D1039" i="86"/>
  <c r="D1043" i="86"/>
  <c r="D1061" i="86"/>
  <c r="D1046" i="86"/>
  <c r="D1035" i="86"/>
  <c r="D1055" i="86"/>
  <c r="D1062" i="86"/>
  <c r="D1063" i="86"/>
  <c r="D1053" i="86"/>
  <c r="D1040" i="86"/>
  <c r="D1042" i="86"/>
  <c r="D1060" i="86"/>
  <c r="D1034" i="86"/>
  <c r="D1036" i="86"/>
  <c r="D1038" i="86"/>
  <c r="D1058" i="86"/>
  <c r="D1054" i="86"/>
  <c r="D1045" i="86"/>
  <c r="D1057" i="86"/>
  <c r="G166" i="84"/>
  <c r="D34" i="82"/>
  <c r="G34" i="82" s="1"/>
  <c r="F35" i="82" s="1"/>
  <c r="E35" i="82" s="1"/>
  <c r="G98" i="82"/>
  <c r="D180" i="98"/>
  <c r="E180" i="98" s="1"/>
  <c r="E126" i="98"/>
  <c r="D126" i="98" s="1"/>
  <c r="G126" i="98" s="1"/>
  <c r="F127" i="98" s="1"/>
  <c r="E36" i="80"/>
  <c r="D36" i="80" s="1"/>
  <c r="G36" i="80" s="1"/>
  <c r="F37" i="80" s="1"/>
  <c r="E55" i="104" l="1"/>
  <c r="G47" i="102"/>
  <c r="F48" i="102" s="1"/>
  <c r="E90" i="102"/>
  <c r="D91" i="102" s="1"/>
  <c r="D1138" i="94"/>
  <c r="D1135" i="94"/>
  <c r="D1116" i="94"/>
  <c r="D1132" i="94"/>
  <c r="D1122" i="94"/>
  <c r="D1119" i="94"/>
  <c r="D1131" i="94"/>
  <c r="D1111" i="94"/>
  <c r="D1110" i="94"/>
  <c r="D1125" i="94"/>
  <c r="D1137" i="94"/>
  <c r="D1134" i="94"/>
  <c r="D1127" i="94"/>
  <c r="D1112" i="94"/>
  <c r="D1109" i="94"/>
  <c r="D1121" i="94"/>
  <c r="D1118" i="94"/>
  <c r="D1129" i="94"/>
  <c r="D1117" i="94"/>
  <c r="D1123" i="94"/>
  <c r="D1124" i="94"/>
  <c r="D1136" i="94"/>
  <c r="D1115" i="94"/>
  <c r="D1113" i="94"/>
  <c r="D1130" i="94"/>
  <c r="D1126" i="94"/>
  <c r="D1114" i="94"/>
  <c r="D1120" i="94"/>
  <c r="D1133" i="94"/>
  <c r="D1128" i="94"/>
  <c r="E1158" i="92"/>
  <c r="E1156" i="92"/>
  <c r="E1154" i="92"/>
  <c r="E1152" i="92"/>
  <c r="E1150" i="92"/>
  <c r="E1148" i="92"/>
  <c r="E1146" i="92"/>
  <c r="E1144" i="92"/>
  <c r="E1142" i="92"/>
  <c r="E1140" i="92"/>
  <c r="E1138" i="92"/>
  <c r="E1136" i="92"/>
  <c r="E1134" i="92"/>
  <c r="E1132" i="92"/>
  <c r="E1130" i="92"/>
  <c r="E1147" i="92"/>
  <c r="E1131" i="92"/>
  <c r="E1153" i="92"/>
  <c r="E1137" i="92"/>
  <c r="E1159" i="92"/>
  <c r="E1143" i="92"/>
  <c r="E1149" i="92"/>
  <c r="E1133" i="92"/>
  <c r="E1155" i="92"/>
  <c r="E1139" i="92"/>
  <c r="E1145" i="92"/>
  <c r="E1129" i="92"/>
  <c r="E1151" i="92"/>
  <c r="E1135" i="92"/>
  <c r="E1141" i="92"/>
  <c r="E1157" i="92"/>
  <c r="D895" i="90"/>
  <c r="D912" i="90"/>
  <c r="D907" i="90"/>
  <c r="D908" i="90"/>
  <c r="D904" i="90"/>
  <c r="D914" i="90"/>
  <c r="D909" i="90"/>
  <c r="D901" i="90"/>
  <c r="D897" i="90"/>
  <c r="D899" i="90"/>
  <c r="D916" i="90"/>
  <c r="D898" i="90"/>
  <c r="D915" i="90"/>
  <c r="D902" i="90"/>
  <c r="D913" i="90"/>
  <c r="D900" i="90"/>
  <c r="D893" i="90"/>
  <c r="D906" i="90"/>
  <c r="D888" i="90"/>
  <c r="D889" i="90"/>
  <c r="D890" i="90"/>
  <c r="D892" i="90"/>
  <c r="D887" i="90"/>
  <c r="D903" i="90"/>
  <c r="D911" i="90"/>
  <c r="D891" i="90"/>
  <c r="D905" i="90"/>
  <c r="D894" i="90"/>
  <c r="D910" i="90"/>
  <c r="D896" i="90"/>
  <c r="E1037" i="86"/>
  <c r="E1043" i="86"/>
  <c r="E1060" i="86"/>
  <c r="E1048" i="86"/>
  <c r="E1038" i="86"/>
  <c r="E1036" i="86"/>
  <c r="E1040" i="86"/>
  <c r="E1062" i="86"/>
  <c r="E1046" i="86"/>
  <c r="E1045" i="86"/>
  <c r="E1050" i="86"/>
  <c r="E1052" i="86"/>
  <c r="E1034" i="86"/>
  <c r="E1058" i="86"/>
  <c r="E1053" i="86"/>
  <c r="E1057" i="86"/>
  <c r="E1044" i="86"/>
  <c r="E1051" i="86"/>
  <c r="E1054" i="86"/>
  <c r="E1042" i="86"/>
  <c r="E1063" i="86"/>
  <c r="E1059" i="86"/>
  <c r="E1061" i="86"/>
  <c r="E1035" i="86"/>
  <c r="E1041" i="86"/>
  <c r="E1049" i="86"/>
  <c r="E1039" i="86"/>
  <c r="E1056" i="86"/>
  <c r="E1047" i="86"/>
  <c r="E1055" i="86"/>
  <c r="G167" i="84"/>
  <c r="D35" i="82"/>
  <c r="G35" i="82" s="1"/>
  <c r="F36" i="82" s="1"/>
  <c r="E36" i="82" s="1"/>
  <c r="G99" i="82"/>
  <c r="D181" i="98"/>
  <c r="E181" i="98" s="1"/>
  <c r="E127" i="98"/>
  <c r="D127" i="98" s="1"/>
  <c r="G127" i="98" s="1"/>
  <c r="F128" i="98" s="1"/>
  <c r="E37" i="80"/>
  <c r="D37" i="80" s="1"/>
  <c r="G37" i="80" s="1"/>
  <c r="F38" i="80" s="1"/>
  <c r="E48" i="102" l="1"/>
  <c r="D55" i="104"/>
  <c r="F89" i="104"/>
  <c r="G89" i="104" s="1"/>
  <c r="E1113" i="94"/>
  <c r="E1121" i="94"/>
  <c r="E1129" i="94"/>
  <c r="E1137" i="94"/>
  <c r="E1114" i="94"/>
  <c r="E1122" i="94"/>
  <c r="E1130" i="94"/>
  <c r="E1138" i="94"/>
  <c r="E1116" i="94"/>
  <c r="E1124" i="94"/>
  <c r="E1132" i="94"/>
  <c r="E1112" i="94"/>
  <c r="E1126" i="94"/>
  <c r="E1109" i="94"/>
  <c r="E1117" i="94"/>
  <c r="E1128" i="94"/>
  <c r="E1118" i="94"/>
  <c r="E1131" i="94"/>
  <c r="E1120" i="94"/>
  <c r="E1134" i="94"/>
  <c r="E1119" i="94"/>
  <c r="E1127" i="94"/>
  <c r="E1115" i="94"/>
  <c r="E1123" i="94"/>
  <c r="E1125" i="94"/>
  <c r="E1133" i="94"/>
  <c r="E1135" i="94"/>
  <c r="E1136" i="94"/>
  <c r="E1110" i="94"/>
  <c r="E1111" i="94"/>
  <c r="E889" i="90"/>
  <c r="E893" i="90"/>
  <c r="E897" i="90"/>
  <c r="E901" i="90"/>
  <c r="E905" i="90"/>
  <c r="E909" i="90"/>
  <c r="E913" i="90"/>
  <c r="E887" i="90"/>
  <c r="E890" i="90"/>
  <c r="E894" i="90"/>
  <c r="E898" i="90"/>
  <c r="E902" i="90"/>
  <c r="E906" i="90"/>
  <c r="E910" i="90"/>
  <c r="E914" i="90"/>
  <c r="E888" i="90"/>
  <c r="E892" i="90"/>
  <c r="E896" i="90"/>
  <c r="E900" i="90"/>
  <c r="E904" i="90"/>
  <c r="E908" i="90"/>
  <c r="E912" i="90"/>
  <c r="E916" i="90"/>
  <c r="E903" i="90"/>
  <c r="E891" i="90"/>
  <c r="E907" i="90"/>
  <c r="E899" i="90"/>
  <c r="E915" i="90"/>
  <c r="E911" i="90"/>
  <c r="E895" i="90"/>
  <c r="D1078" i="86"/>
  <c r="D1071" i="86"/>
  <c r="D1077" i="86"/>
  <c r="D1066" i="86"/>
  <c r="D1089" i="86"/>
  <c r="D1065" i="86"/>
  <c r="D1086" i="86"/>
  <c r="D1079" i="86"/>
  <c r="D1081" i="86"/>
  <c r="D1073" i="86"/>
  <c r="D1094" i="86"/>
  <c r="D1087" i="86"/>
  <c r="D1090" i="86"/>
  <c r="D1093" i="86"/>
  <c r="D1068" i="86"/>
  <c r="D1075" i="86"/>
  <c r="D1074" i="86"/>
  <c r="D1067" i="86"/>
  <c r="D1076" i="86"/>
  <c r="D1088" i="86"/>
  <c r="D1080" i="86"/>
  <c r="D1069" i="86"/>
  <c r="D1064" i="86"/>
  <c r="D1084" i="86"/>
  <c r="D1072" i="86"/>
  <c r="D1083" i="86"/>
  <c r="D1082" i="86"/>
  <c r="D1070" i="86"/>
  <c r="D1092" i="86"/>
  <c r="D1085" i="86"/>
  <c r="D1091" i="86"/>
  <c r="G168" i="84"/>
  <c r="D36" i="82"/>
  <c r="G36" i="82" s="1"/>
  <c r="F37" i="82" s="1"/>
  <c r="E37" i="82" s="1"/>
  <c r="D182" i="98"/>
  <c r="E182" i="98" s="1"/>
  <c r="E128" i="98"/>
  <c r="D128" i="98" s="1"/>
  <c r="G128" i="98" s="1"/>
  <c r="F129" i="98" s="1"/>
  <c r="D38" i="80"/>
  <c r="G38" i="80" s="1"/>
  <c r="E41" i="80" s="1"/>
  <c r="E90" i="104" l="1"/>
  <c r="D91" i="104" s="1"/>
  <c r="G55" i="104"/>
  <c r="F56" i="104" s="1"/>
  <c r="D48" i="102"/>
  <c r="F90" i="102"/>
  <c r="G90" i="102" s="1"/>
  <c r="D1145" i="94"/>
  <c r="D1141" i="94"/>
  <c r="D1153" i="94"/>
  <c r="D1164" i="94"/>
  <c r="D1161" i="94"/>
  <c r="D1160" i="94"/>
  <c r="D1156" i="94"/>
  <c r="D1168" i="94"/>
  <c r="D1148" i="94"/>
  <c r="D1146" i="94"/>
  <c r="D1149" i="94"/>
  <c r="D1144" i="94"/>
  <c r="D1140" i="94"/>
  <c r="D1167" i="94"/>
  <c r="D1139" i="94"/>
  <c r="D1163" i="94"/>
  <c r="D1159" i="94"/>
  <c r="D1169" i="94"/>
  <c r="D1151" i="94"/>
  <c r="D1142" i="94"/>
  <c r="D1157" i="94"/>
  <c r="D1147" i="94"/>
  <c r="D1143" i="94"/>
  <c r="D1152" i="94"/>
  <c r="D1166" i="94"/>
  <c r="D1154" i="94"/>
  <c r="D1162" i="94"/>
  <c r="D1158" i="94"/>
  <c r="D1155" i="94"/>
  <c r="D1150" i="94"/>
  <c r="D1165" i="94"/>
  <c r="D937" i="90"/>
  <c r="D917" i="90"/>
  <c r="D945" i="90"/>
  <c r="D931" i="90"/>
  <c r="D946" i="90"/>
  <c r="D923" i="90"/>
  <c r="D928" i="90"/>
  <c r="D933" i="90"/>
  <c r="D943" i="90"/>
  <c r="D940" i="90"/>
  <c r="D932" i="90"/>
  <c r="D929" i="90"/>
  <c r="D927" i="90"/>
  <c r="D919" i="90"/>
  <c r="D942" i="90"/>
  <c r="D926" i="90"/>
  <c r="D936" i="90"/>
  <c r="D925" i="90"/>
  <c r="D944" i="90"/>
  <c r="D920" i="90"/>
  <c r="D924" i="90"/>
  <c r="D935" i="90"/>
  <c r="D930" i="90"/>
  <c r="D938" i="90"/>
  <c r="D921" i="90"/>
  <c r="D922" i="90"/>
  <c r="D941" i="90"/>
  <c r="D947" i="90"/>
  <c r="D939" i="90"/>
  <c r="D918" i="90"/>
  <c r="D934" i="90"/>
  <c r="E1075" i="86"/>
  <c r="E1076" i="86"/>
  <c r="E1066" i="86"/>
  <c r="E1082" i="86"/>
  <c r="E1078" i="86"/>
  <c r="E1083" i="86"/>
  <c r="E1084" i="86"/>
  <c r="E1087" i="86"/>
  <c r="E1088" i="86"/>
  <c r="E1085" i="86"/>
  <c r="E1091" i="86"/>
  <c r="E1092" i="86"/>
  <c r="E1094" i="86"/>
  <c r="E1074" i="86"/>
  <c r="E1068" i="86"/>
  <c r="E1065" i="86"/>
  <c r="E1071" i="86"/>
  <c r="E1069" i="86"/>
  <c r="E1079" i="86"/>
  <c r="E1073" i="86"/>
  <c r="E1080" i="86"/>
  <c r="E1090" i="86"/>
  <c r="E1086" i="86"/>
  <c r="E1081" i="86"/>
  <c r="E1093" i="86"/>
  <c r="E1077" i="86"/>
  <c r="E1064" i="86"/>
  <c r="E1089" i="86"/>
  <c r="E1072" i="86"/>
  <c r="E1070" i="86"/>
  <c r="E1067" i="86"/>
  <c r="G169" i="84"/>
  <c r="D37" i="82"/>
  <c r="G37" i="82" s="1"/>
  <c r="F38" i="82" s="1"/>
  <c r="E38" i="82" s="1"/>
  <c r="D183" i="98"/>
  <c r="E183" i="98" s="1"/>
  <c r="E129" i="98"/>
  <c r="D129" i="98" s="1"/>
  <c r="G129" i="98" s="1"/>
  <c r="F130" i="98" s="1"/>
  <c r="D41" i="80"/>
  <c r="E91" i="102" l="1"/>
  <c r="D92" i="102" s="1"/>
  <c r="G48" i="102"/>
  <c r="F49" i="102" s="1"/>
  <c r="E56" i="104"/>
  <c r="E1142" i="94"/>
  <c r="E1150" i="94"/>
  <c r="E1158" i="94"/>
  <c r="E1166" i="94"/>
  <c r="E1143" i="94"/>
  <c r="E1151" i="94"/>
  <c r="E1159" i="94"/>
  <c r="E1167" i="94"/>
  <c r="E1145" i="94"/>
  <c r="E1153" i="94"/>
  <c r="E1161" i="94"/>
  <c r="E1169" i="94"/>
  <c r="E1148" i="94"/>
  <c r="E1162" i="94"/>
  <c r="E1152" i="94"/>
  <c r="E1164" i="94"/>
  <c r="E1140" i="94"/>
  <c r="E1154" i="94"/>
  <c r="E1165" i="94"/>
  <c r="E1144" i="94"/>
  <c r="E1156" i="94"/>
  <c r="E1139" i="94"/>
  <c r="E1155" i="94"/>
  <c r="E1163" i="94"/>
  <c r="E1146" i="94"/>
  <c r="E1147" i="94"/>
  <c r="E1149" i="94"/>
  <c r="E1157" i="94"/>
  <c r="E1160" i="94"/>
  <c r="E1168" i="94"/>
  <c r="E1141" i="94"/>
  <c r="E918" i="90"/>
  <c r="E922" i="90"/>
  <c r="E926" i="90"/>
  <c r="E930" i="90"/>
  <c r="E934" i="90"/>
  <c r="E938" i="90"/>
  <c r="E942" i="90"/>
  <c r="E946" i="90"/>
  <c r="E919" i="90"/>
  <c r="E923" i="90"/>
  <c r="E927" i="90"/>
  <c r="E931" i="90"/>
  <c r="E935" i="90"/>
  <c r="E939" i="90"/>
  <c r="E943" i="90"/>
  <c r="E947" i="90"/>
  <c r="E921" i="90"/>
  <c r="E925" i="90"/>
  <c r="E929" i="90"/>
  <c r="E933" i="90"/>
  <c r="E937" i="90"/>
  <c r="E941" i="90"/>
  <c r="E945" i="90"/>
  <c r="E932" i="90"/>
  <c r="E917" i="90"/>
  <c r="E920" i="90"/>
  <c r="E936" i="90"/>
  <c r="E928" i="90"/>
  <c r="E944" i="90"/>
  <c r="E940" i="90"/>
  <c r="E924" i="90"/>
  <c r="D1117" i="86"/>
  <c r="D1118" i="86"/>
  <c r="D1098" i="86"/>
  <c r="D1124" i="86"/>
  <c r="D1114" i="86"/>
  <c r="D1095" i="86"/>
  <c r="D1100" i="86"/>
  <c r="D1105" i="86"/>
  <c r="D1096" i="86"/>
  <c r="D1122" i="86"/>
  <c r="D1099" i="86"/>
  <c r="D1104" i="86"/>
  <c r="D1119" i="86"/>
  <c r="D1108" i="86"/>
  <c r="D1120" i="86"/>
  <c r="D1107" i="86"/>
  <c r="D1113" i="86"/>
  <c r="D1106" i="86"/>
  <c r="D1111" i="86"/>
  <c r="D1102" i="86"/>
  <c r="D1115" i="86"/>
  <c r="D1097" i="86"/>
  <c r="D1112" i="86"/>
  <c r="D1121" i="86"/>
  <c r="D1123" i="86"/>
  <c r="D1101" i="86"/>
  <c r="D1109" i="86"/>
  <c r="D1110" i="86"/>
  <c r="D1116" i="86"/>
  <c r="D1103" i="86"/>
  <c r="G170" i="84"/>
  <c r="D38" i="82"/>
  <c r="G38" i="82" s="1"/>
  <c r="F39" i="82" s="1"/>
  <c r="E39" i="82" s="1"/>
  <c r="D184" i="98"/>
  <c r="E184" i="98" s="1"/>
  <c r="E130" i="98"/>
  <c r="D130" i="98" s="1"/>
  <c r="G130" i="98" s="1"/>
  <c r="F131" i="98" s="1"/>
  <c r="G131" i="98" s="1"/>
  <c r="D56" i="104" l="1"/>
  <c r="F90" i="104"/>
  <c r="G90" i="104" s="1"/>
  <c r="E49" i="102"/>
  <c r="D1174" i="94"/>
  <c r="D1176" i="94"/>
  <c r="D1178" i="94"/>
  <c r="D1186" i="94"/>
  <c r="D1194" i="94"/>
  <c r="D1179" i="94"/>
  <c r="D1187" i="94"/>
  <c r="D1195" i="94"/>
  <c r="D1170" i="94"/>
  <c r="D1180" i="94"/>
  <c r="D1188" i="94"/>
  <c r="D1196" i="94"/>
  <c r="D1171" i="94"/>
  <c r="D1181" i="94"/>
  <c r="D1189" i="94"/>
  <c r="D1197" i="94"/>
  <c r="D1175" i="94"/>
  <c r="D1184" i="94"/>
  <c r="D1192" i="94"/>
  <c r="D1200" i="94"/>
  <c r="D1182" i="94"/>
  <c r="D1183" i="94"/>
  <c r="D1185" i="94"/>
  <c r="D1190" i="94"/>
  <c r="D1191" i="94"/>
  <c r="D1173" i="94"/>
  <c r="D1198" i="94"/>
  <c r="D1177" i="94"/>
  <c r="D1172" i="94"/>
  <c r="D1193" i="94"/>
  <c r="D1199" i="94"/>
  <c r="D952" i="90"/>
  <c r="D963" i="90"/>
  <c r="D978" i="90"/>
  <c r="D958" i="90"/>
  <c r="D959" i="90"/>
  <c r="D965" i="90"/>
  <c r="D950" i="90"/>
  <c r="D969" i="90"/>
  <c r="D962" i="90"/>
  <c r="D971" i="90"/>
  <c r="D955" i="90"/>
  <c r="D976" i="90"/>
  <c r="D975" i="90"/>
  <c r="D954" i="90"/>
  <c r="D948" i="90"/>
  <c r="D974" i="90"/>
  <c r="D953" i="90"/>
  <c r="D957" i="90"/>
  <c r="D961" i="90"/>
  <c r="D977" i="90"/>
  <c r="D968" i="90"/>
  <c r="D973" i="90"/>
  <c r="D970" i="90"/>
  <c r="D964" i="90"/>
  <c r="D972" i="90"/>
  <c r="D960" i="90"/>
  <c r="D951" i="90"/>
  <c r="D966" i="90"/>
  <c r="D967" i="90"/>
  <c r="D949" i="90"/>
  <c r="D956" i="90"/>
  <c r="E1114" i="86"/>
  <c r="E1115" i="86"/>
  <c r="E1101" i="86"/>
  <c r="E1102" i="86"/>
  <c r="E1103" i="86"/>
  <c r="E1112" i="86"/>
  <c r="E1099" i="86"/>
  <c r="E1122" i="86"/>
  <c r="E1123" i="86"/>
  <c r="E1110" i="86"/>
  <c r="E1117" i="86"/>
  <c r="E1111" i="86"/>
  <c r="E1124" i="86"/>
  <c r="E1113" i="86"/>
  <c r="E1118" i="86"/>
  <c r="E1096" i="86"/>
  <c r="E1108" i="86"/>
  <c r="E1109" i="86"/>
  <c r="E1104" i="86"/>
  <c r="E1121" i="86"/>
  <c r="E1119" i="86"/>
  <c r="E1095" i="86"/>
  <c r="E1105" i="86"/>
  <c r="E1100" i="86"/>
  <c r="E1120" i="86"/>
  <c r="E1098" i="86"/>
  <c r="E1106" i="86"/>
  <c r="E1107" i="86"/>
  <c r="E1097" i="86"/>
  <c r="E1116" i="86"/>
  <c r="G171" i="84"/>
  <c r="D39" i="82"/>
  <c r="G39" i="82" s="1"/>
  <c r="F40" i="82" s="1"/>
  <c r="G40" i="82" s="1"/>
  <c r="D185" i="98"/>
  <c r="E185" i="98" s="1"/>
  <c r="D42" i="80"/>
  <c r="D49" i="102" l="1"/>
  <c r="F91" i="102"/>
  <c r="G91" i="102" s="1"/>
  <c r="G56" i="104"/>
  <c r="F57" i="104" s="1"/>
  <c r="E91" i="104"/>
  <c r="D92" i="104" s="1"/>
  <c r="E1172" i="94"/>
  <c r="E1180" i="94"/>
  <c r="E1188" i="94"/>
  <c r="E1196" i="94"/>
  <c r="E1174" i="94"/>
  <c r="E1182" i="94"/>
  <c r="E1190" i="94"/>
  <c r="E1198" i="94"/>
  <c r="E1176" i="94"/>
  <c r="E1186" i="94"/>
  <c r="E1197" i="94"/>
  <c r="E1170" i="94"/>
  <c r="E1177" i="94"/>
  <c r="E1187" i="94"/>
  <c r="E1199" i="94"/>
  <c r="E1178" i="94"/>
  <c r="E1189" i="94"/>
  <c r="E1200" i="94"/>
  <c r="E1179" i="94"/>
  <c r="E1191" i="94"/>
  <c r="E1173" i="94"/>
  <c r="E1184" i="94"/>
  <c r="E1194" i="94"/>
  <c r="E1183" i="94"/>
  <c r="E1185" i="94"/>
  <c r="E1192" i="94"/>
  <c r="E1193" i="94"/>
  <c r="E1195" i="94"/>
  <c r="E1175" i="94"/>
  <c r="E1171" i="94"/>
  <c r="E1181" i="94"/>
  <c r="E952" i="90"/>
  <c r="E956" i="90"/>
  <c r="E960" i="90"/>
  <c r="E964" i="90"/>
  <c r="E968" i="90"/>
  <c r="E972" i="90"/>
  <c r="E976" i="90"/>
  <c r="E949" i="90"/>
  <c r="E953" i="90"/>
  <c r="E957" i="90"/>
  <c r="E961" i="90"/>
  <c r="E965" i="90"/>
  <c r="E969" i="90"/>
  <c r="E973" i="90"/>
  <c r="E977" i="90"/>
  <c r="E951" i="90"/>
  <c r="E955" i="90"/>
  <c r="E959" i="90"/>
  <c r="E963" i="90"/>
  <c r="E967" i="90"/>
  <c r="E971" i="90"/>
  <c r="E975" i="90"/>
  <c r="E948" i="90"/>
  <c r="E962" i="90"/>
  <c r="E978" i="90"/>
  <c r="E950" i="90"/>
  <c r="E966" i="90"/>
  <c r="E958" i="90"/>
  <c r="E974" i="90"/>
  <c r="E954" i="90"/>
  <c r="E970" i="90"/>
  <c r="D1148" i="86"/>
  <c r="D1140" i="86"/>
  <c r="D1132" i="86"/>
  <c r="D1143" i="86"/>
  <c r="D1153" i="86"/>
  <c r="D1145" i="86"/>
  <c r="D1137" i="86"/>
  <c r="D1129" i="86"/>
  <c r="D1150" i="86"/>
  <c r="D1142" i="86"/>
  <c r="D1134" i="86"/>
  <c r="D1126" i="86"/>
  <c r="D1135" i="86"/>
  <c r="D1155" i="86"/>
  <c r="D1147" i="86"/>
  <c r="D1139" i="86"/>
  <c r="D1131" i="86"/>
  <c r="D1152" i="86"/>
  <c r="D1144" i="86"/>
  <c r="D1136" i="86"/>
  <c r="D1128" i="86"/>
  <c r="D1149" i="86"/>
  <c r="D1141" i="86"/>
  <c r="D1133" i="86"/>
  <c r="D1151" i="86"/>
  <c r="D1154" i="86"/>
  <c r="D1146" i="86"/>
  <c r="D1138" i="86"/>
  <c r="D1130" i="86"/>
  <c r="D1127" i="86"/>
  <c r="D1125" i="86"/>
  <c r="G172" i="84"/>
  <c r="D186" i="98"/>
  <c r="E186" i="98" s="1"/>
  <c r="G42" i="80"/>
  <c r="F43" i="80" s="1"/>
  <c r="E77" i="80"/>
  <c r="D78" i="80" s="1"/>
  <c r="E43" i="80"/>
  <c r="F77" i="80" l="1"/>
  <c r="G77" i="80" s="1"/>
  <c r="E57" i="104"/>
  <c r="G49" i="102"/>
  <c r="F50" i="102" s="1"/>
  <c r="E92" i="102"/>
  <c r="D93" i="102" s="1"/>
  <c r="D1206" i="94"/>
  <c r="D1214" i="94"/>
  <c r="D1222" i="94"/>
  <c r="D1230" i="94"/>
  <c r="D1209" i="94"/>
  <c r="D1217" i="94"/>
  <c r="D1225" i="94"/>
  <c r="D1204" i="94"/>
  <c r="D1212" i="94"/>
  <c r="D1220" i="94"/>
  <c r="D1228" i="94"/>
  <c r="D1207" i="94"/>
  <c r="D1215" i="94"/>
  <c r="D1223" i="94"/>
  <c r="D1216" i="94"/>
  <c r="D1211" i="94"/>
  <c r="D1227" i="94"/>
  <c r="D1202" i="94"/>
  <c r="D1218" i="94"/>
  <c r="D1201" i="94"/>
  <c r="D1213" i="94"/>
  <c r="D1229" i="94"/>
  <c r="D1210" i="94"/>
  <c r="D1226" i="94"/>
  <c r="D1203" i="94"/>
  <c r="D1205" i="94"/>
  <c r="D1219" i="94"/>
  <c r="D1208" i="94"/>
  <c r="D1221" i="94"/>
  <c r="D1224" i="94"/>
  <c r="D988" i="90"/>
  <c r="D992" i="90"/>
  <c r="D1000" i="90"/>
  <c r="D997" i="90"/>
  <c r="D990" i="90"/>
  <c r="D1003" i="90"/>
  <c r="D993" i="90"/>
  <c r="D987" i="90"/>
  <c r="D984" i="90"/>
  <c r="D995" i="90"/>
  <c r="D1006" i="90"/>
  <c r="D985" i="90"/>
  <c r="D982" i="90"/>
  <c r="D989" i="90"/>
  <c r="D1005" i="90"/>
  <c r="D1001" i="90"/>
  <c r="D1004" i="90"/>
  <c r="D1002" i="90"/>
  <c r="D980" i="90"/>
  <c r="D981" i="90"/>
  <c r="D994" i="90"/>
  <c r="D998" i="90"/>
  <c r="D996" i="90"/>
  <c r="D979" i="90"/>
  <c r="D986" i="90"/>
  <c r="D999" i="90"/>
  <c r="D983" i="90"/>
  <c r="D991" i="90"/>
  <c r="E1153" i="86"/>
  <c r="E1145" i="86"/>
  <c r="E1137" i="86"/>
  <c r="E1129" i="86"/>
  <c r="E1150" i="86"/>
  <c r="E1142" i="86"/>
  <c r="E1134" i="86"/>
  <c r="E1126" i="86"/>
  <c r="E1132" i="86"/>
  <c r="E1155" i="86"/>
  <c r="E1147" i="86"/>
  <c r="E1139" i="86"/>
  <c r="E1131" i="86"/>
  <c r="E1140" i="86"/>
  <c r="E1152" i="86"/>
  <c r="E1144" i="86"/>
  <c r="E1136" i="86"/>
  <c r="E1128" i="86"/>
  <c r="E1149" i="86"/>
  <c r="E1141" i="86"/>
  <c r="E1133" i="86"/>
  <c r="E1148" i="86"/>
  <c r="E1154" i="86"/>
  <c r="E1146" i="86"/>
  <c r="E1138" i="86"/>
  <c r="E1130" i="86"/>
  <c r="E1151" i="86"/>
  <c r="E1143" i="86"/>
  <c r="E1135" i="86"/>
  <c r="E1127" i="86"/>
  <c r="E1125" i="86"/>
  <c r="G173" i="84"/>
  <c r="D187" i="98"/>
  <c r="E187" i="98" s="1"/>
  <c r="D43" i="80"/>
  <c r="G43" i="80" s="1"/>
  <c r="F44" i="80" s="1"/>
  <c r="E44" i="80" s="1"/>
  <c r="F78" i="80" s="1"/>
  <c r="G78" i="80" s="1"/>
  <c r="E50" i="102" l="1"/>
  <c r="D57" i="104"/>
  <c r="F91" i="104"/>
  <c r="G91" i="104" s="1"/>
  <c r="E1203" i="94"/>
  <c r="E1211" i="94"/>
  <c r="E1219" i="94"/>
  <c r="E1227" i="94"/>
  <c r="E1206" i="94"/>
  <c r="E1214" i="94"/>
  <c r="E1222" i="94"/>
  <c r="E1230" i="94"/>
  <c r="E1209" i="94"/>
  <c r="E1217" i="94"/>
  <c r="E1225" i="94"/>
  <c r="E1204" i="94"/>
  <c r="E1212" i="94"/>
  <c r="E1220" i="94"/>
  <c r="E1228" i="94"/>
  <c r="E1201" i="94"/>
  <c r="E1205" i="94"/>
  <c r="E1221" i="94"/>
  <c r="E1216" i="94"/>
  <c r="E1207" i="94"/>
  <c r="E1223" i="94"/>
  <c r="E1202" i="94"/>
  <c r="E1218" i="94"/>
  <c r="E1215" i="94"/>
  <c r="E1208" i="94"/>
  <c r="E1213" i="94"/>
  <c r="E1226" i="94"/>
  <c r="E1210" i="94"/>
  <c r="E1229" i="94"/>
  <c r="E1224" i="94"/>
  <c r="E983" i="90"/>
  <c r="E987" i="90"/>
  <c r="E991" i="90"/>
  <c r="E995" i="90"/>
  <c r="E999" i="90"/>
  <c r="E1003" i="90"/>
  <c r="E979" i="90"/>
  <c r="E980" i="90"/>
  <c r="E984" i="90"/>
  <c r="E988" i="90"/>
  <c r="E992" i="90"/>
  <c r="E996" i="90"/>
  <c r="E1000" i="90"/>
  <c r="E1004" i="90"/>
  <c r="E982" i="90"/>
  <c r="E986" i="90"/>
  <c r="E990" i="90"/>
  <c r="E994" i="90"/>
  <c r="E998" i="90"/>
  <c r="E1002" i="90"/>
  <c r="E1006" i="90"/>
  <c r="E989" i="90"/>
  <c r="E1005" i="90"/>
  <c r="E993" i="90"/>
  <c r="E985" i="90"/>
  <c r="E1001" i="90"/>
  <c r="E981" i="90"/>
  <c r="E997" i="90"/>
  <c r="G174" i="84"/>
  <c r="D188" i="98"/>
  <c r="E188" i="98" s="1"/>
  <c r="E78" i="80"/>
  <c r="D79" i="80" s="1"/>
  <c r="D44" i="80"/>
  <c r="G44" i="80" s="1"/>
  <c r="F45" i="80" s="1"/>
  <c r="E45" i="80" s="1"/>
  <c r="D45" i="80" l="1"/>
  <c r="G45" i="80" s="1"/>
  <c r="F46" i="80" s="1"/>
  <c r="F79" i="80"/>
  <c r="G79" i="80" s="1"/>
  <c r="E92" i="104"/>
  <c r="D93" i="104" s="1"/>
  <c r="G57" i="104"/>
  <c r="F58" i="104" s="1"/>
  <c r="D50" i="102"/>
  <c r="F92" i="102"/>
  <c r="G92" i="102" s="1"/>
  <c r="D1232" i="94"/>
  <c r="D1240" i="94"/>
  <c r="D1248" i="94"/>
  <c r="D1256" i="94"/>
  <c r="D1235" i="94"/>
  <c r="D1243" i="94"/>
  <c r="D1251" i="94"/>
  <c r="D1259" i="94"/>
  <c r="D1238" i="94"/>
  <c r="D1246" i="94"/>
  <c r="D1254" i="94"/>
  <c r="D1233" i="94"/>
  <c r="D1241" i="94"/>
  <c r="D1249" i="94"/>
  <c r="D1257" i="94"/>
  <c r="D1231" i="94"/>
  <c r="D1242" i="94"/>
  <c r="D1258" i="94"/>
  <c r="D1237" i="94"/>
  <c r="D1253" i="94"/>
  <c r="D1244" i="94"/>
  <c r="D1260" i="94"/>
  <c r="D1239" i="94"/>
  <c r="D1255" i="94"/>
  <c r="D1236" i="94"/>
  <c r="D1252" i="94"/>
  <c r="D1245" i="94"/>
  <c r="D1234" i="94"/>
  <c r="D1247" i="94"/>
  <c r="D1261" i="94"/>
  <c r="D1250" i="94"/>
  <c r="D1029" i="90"/>
  <c r="D1022" i="90"/>
  <c r="D1014" i="90"/>
  <c r="D1032" i="90"/>
  <c r="D1033" i="90"/>
  <c r="D1026" i="90"/>
  <c r="D1027" i="90"/>
  <c r="D1015" i="90"/>
  <c r="D1020" i="90"/>
  <c r="D1034" i="90"/>
  <c r="D1017" i="90"/>
  <c r="D1010" i="90"/>
  <c r="D1008" i="90"/>
  <c r="D1030" i="90"/>
  <c r="D1035" i="90"/>
  <c r="D1028" i="90"/>
  <c r="D1037" i="90"/>
  <c r="D1016" i="90"/>
  <c r="D1036" i="90"/>
  <c r="D1025" i="90"/>
  <c r="D1012" i="90"/>
  <c r="D1018" i="90"/>
  <c r="D1031" i="90"/>
  <c r="D1021" i="90"/>
  <c r="D1009" i="90"/>
  <c r="D1023" i="90"/>
  <c r="D1011" i="90"/>
  <c r="D1024" i="90"/>
  <c r="D1019" i="90"/>
  <c r="D1013" i="90"/>
  <c r="D1007" i="90"/>
  <c r="G175" i="84"/>
  <c r="D189" i="98"/>
  <c r="E189" i="98" s="1"/>
  <c r="E79" i="80"/>
  <c r="D80" i="80" s="1"/>
  <c r="E80" i="80" s="1"/>
  <c r="D81" i="80" s="1"/>
  <c r="E46" i="80"/>
  <c r="F80" i="80" l="1"/>
  <c r="G80" i="80" s="1"/>
  <c r="E93" i="102"/>
  <c r="D94" i="102" s="1"/>
  <c r="G50" i="102"/>
  <c r="F51" i="102" s="1"/>
  <c r="E58" i="104"/>
  <c r="E1237" i="94"/>
  <c r="E1245" i="94"/>
  <c r="E1253" i="94"/>
  <c r="E1261" i="94"/>
  <c r="E1232" i="94"/>
  <c r="E1240" i="94"/>
  <c r="E1248" i="94"/>
  <c r="E1256" i="94"/>
  <c r="E1235" i="94"/>
  <c r="E1243" i="94"/>
  <c r="E1251" i="94"/>
  <c r="E1259" i="94"/>
  <c r="E1231" i="94"/>
  <c r="E1238" i="94"/>
  <c r="E1246" i="94"/>
  <c r="E1254" i="94"/>
  <c r="E1247" i="94"/>
  <c r="E1242" i="94"/>
  <c r="E1258" i="94"/>
  <c r="E1233" i="94"/>
  <c r="E1249" i="94"/>
  <c r="E1244" i="94"/>
  <c r="E1260" i="94"/>
  <c r="E1241" i="94"/>
  <c r="E1257" i="94"/>
  <c r="E1234" i="94"/>
  <c r="E1239" i="94"/>
  <c r="E1252" i="94"/>
  <c r="E1236" i="94"/>
  <c r="E1250" i="94"/>
  <c r="E1255" i="94"/>
  <c r="E1010" i="90"/>
  <c r="E1014" i="90"/>
  <c r="E1018" i="90"/>
  <c r="E1022" i="90"/>
  <c r="E1026" i="90"/>
  <c r="E1030" i="90"/>
  <c r="E1034" i="90"/>
  <c r="E1007" i="90"/>
  <c r="E1011" i="90"/>
  <c r="E1015" i="90"/>
  <c r="E1019" i="90"/>
  <c r="E1023" i="90"/>
  <c r="E1027" i="90"/>
  <c r="E1031" i="90"/>
  <c r="E1035" i="90"/>
  <c r="E1009" i="90"/>
  <c r="E1013" i="90"/>
  <c r="E1017" i="90"/>
  <c r="E1021" i="90"/>
  <c r="E1025" i="90"/>
  <c r="E1029" i="90"/>
  <c r="E1033" i="90"/>
  <c r="E1037" i="90"/>
  <c r="E1016" i="90"/>
  <c r="E1032" i="90"/>
  <c r="E1020" i="90"/>
  <c r="E1036" i="90"/>
  <c r="E1012" i="90"/>
  <c r="E1028" i="90"/>
  <c r="E1024" i="90"/>
  <c r="E1008" i="90"/>
  <c r="G176" i="84"/>
  <c r="D190" i="98"/>
  <c r="E190" i="98" s="1"/>
  <c r="D46" i="80"/>
  <c r="G46" i="80" s="1"/>
  <c r="F47" i="80" s="1"/>
  <c r="D58" i="104" l="1"/>
  <c r="F92" i="104"/>
  <c r="G92" i="104" s="1"/>
  <c r="E51" i="102"/>
  <c r="D1267" i="94"/>
  <c r="D1275" i="94"/>
  <c r="D1283" i="94"/>
  <c r="D1291" i="94"/>
  <c r="D1268" i="94"/>
  <c r="D1276" i="94"/>
  <c r="D1284" i="94"/>
  <c r="D1265" i="94"/>
  <c r="D1272" i="94"/>
  <c r="D1290" i="94"/>
  <c r="D1269" i="94"/>
  <c r="D1287" i="94"/>
  <c r="D1266" i="94"/>
  <c r="D1273" i="94"/>
  <c r="D1280" i="94"/>
  <c r="D1263" i="94"/>
  <c r="D1270" i="94"/>
  <c r="D1277" i="94"/>
  <c r="D1271" i="94"/>
  <c r="D1279" i="94"/>
  <c r="D1286" i="94"/>
  <c r="D1262" i="94"/>
  <c r="D1274" i="94"/>
  <c r="D1281" i="94"/>
  <c r="D1288" i="94"/>
  <c r="D1264" i="94"/>
  <c r="D1278" i="94"/>
  <c r="D1282" i="94"/>
  <c r="D1285" i="94"/>
  <c r="D1289" i="94"/>
  <c r="D1040" i="90"/>
  <c r="D1048" i="90"/>
  <c r="D1051" i="90"/>
  <c r="D1057" i="90"/>
  <c r="D1042" i="90"/>
  <c r="D1039" i="90"/>
  <c r="D1053" i="90"/>
  <c r="D1050" i="90"/>
  <c r="D1061" i="90"/>
  <c r="D1043" i="90"/>
  <c r="D1062" i="90"/>
  <c r="D1065" i="90"/>
  <c r="D1047" i="90"/>
  <c r="D1063" i="90"/>
  <c r="D1056" i="90"/>
  <c r="D1049" i="90"/>
  <c r="D1041" i="90"/>
  <c r="D1046" i="90"/>
  <c r="D1060" i="90"/>
  <c r="D1038" i="90"/>
  <c r="D1059" i="90"/>
  <c r="D1064" i="90"/>
  <c r="D1058" i="90"/>
  <c r="D1045" i="90"/>
  <c r="D1067" i="90"/>
  <c r="D1066" i="90"/>
  <c r="D1044" i="90"/>
  <c r="D1054" i="90"/>
  <c r="D1052" i="90"/>
  <c r="D1055" i="90"/>
  <c r="G177" i="84"/>
  <c r="D191" i="98"/>
  <c r="E191" i="98" s="1"/>
  <c r="E81" i="80"/>
  <c r="D82" i="80" s="1"/>
  <c r="E47" i="80"/>
  <c r="D47" i="80" l="1"/>
  <c r="G47" i="80" s="1"/>
  <c r="F48" i="80" s="1"/>
  <c r="F81" i="80"/>
  <c r="G81" i="80" s="1"/>
  <c r="D51" i="102"/>
  <c r="F93" i="102"/>
  <c r="G93" i="102" s="1"/>
  <c r="G58" i="104"/>
  <c r="F59" i="104" s="1"/>
  <c r="E93" i="104"/>
  <c r="D94" i="104" s="1"/>
  <c r="E1264" i="94"/>
  <c r="E1272" i="94"/>
  <c r="E1280" i="94"/>
  <c r="E1288" i="94"/>
  <c r="E1265" i="94"/>
  <c r="E1273" i="94"/>
  <c r="E1281" i="94"/>
  <c r="E1289" i="94"/>
  <c r="E1268" i="94"/>
  <c r="E1279" i="94"/>
  <c r="E1286" i="94"/>
  <c r="E1276" i="94"/>
  <c r="E1283" i="94"/>
  <c r="E1290" i="94"/>
  <c r="E1269" i="94"/>
  <c r="E1287" i="94"/>
  <c r="E1266" i="94"/>
  <c r="E1284" i="94"/>
  <c r="E1291" i="94"/>
  <c r="E1278" i="94"/>
  <c r="E1285" i="94"/>
  <c r="E1262" i="94"/>
  <c r="E1263" i="94"/>
  <c r="E1271" i="94"/>
  <c r="E1274" i="94"/>
  <c r="E1277" i="94"/>
  <c r="E1275" i="94"/>
  <c r="E1282" i="94"/>
  <c r="E1270" i="94"/>
  <c r="E1267" i="94"/>
  <c r="E1039" i="90"/>
  <c r="E1043" i="90"/>
  <c r="E1047" i="90"/>
  <c r="E1051" i="90"/>
  <c r="E1055" i="90"/>
  <c r="E1059" i="90"/>
  <c r="E1063" i="90"/>
  <c r="E1067" i="90"/>
  <c r="E1040" i="90"/>
  <c r="E1044" i="90"/>
  <c r="E1048" i="90"/>
  <c r="E1052" i="90"/>
  <c r="E1056" i="90"/>
  <c r="E1060" i="90"/>
  <c r="E1064" i="90"/>
  <c r="E1038" i="90"/>
  <c r="E1042" i="90"/>
  <c r="E1046" i="90"/>
  <c r="E1050" i="90"/>
  <c r="E1054" i="90"/>
  <c r="E1058" i="90"/>
  <c r="E1062" i="90"/>
  <c r="E1066" i="90"/>
  <c r="E1045" i="90"/>
  <c r="E1061" i="90"/>
  <c r="E1049" i="90"/>
  <c r="E1065" i="90"/>
  <c r="E1041" i="90"/>
  <c r="E1057" i="90"/>
  <c r="E1053" i="90"/>
  <c r="G178" i="84"/>
  <c r="D192" i="98"/>
  <c r="E192" i="98" s="1"/>
  <c r="E82" i="80"/>
  <c r="D83" i="80" s="1"/>
  <c r="E48" i="80"/>
  <c r="D48" i="80" l="1"/>
  <c r="G48" i="80" s="1"/>
  <c r="F49" i="80" s="1"/>
  <c r="F82" i="80"/>
  <c r="G82" i="80" s="1"/>
  <c r="E59" i="104"/>
  <c r="G51" i="102"/>
  <c r="F52" i="102" s="1"/>
  <c r="E94" i="102"/>
  <c r="D95" i="102" s="1"/>
  <c r="D1296" i="94"/>
  <c r="D1304" i="94"/>
  <c r="D1312" i="94"/>
  <c r="D1320" i="94"/>
  <c r="D1297" i="94"/>
  <c r="D1305" i="94"/>
  <c r="D1313" i="94"/>
  <c r="D1321" i="94"/>
  <c r="D1292" i="94"/>
  <c r="D1299" i="94"/>
  <c r="D1306" i="94"/>
  <c r="D1303" i="94"/>
  <c r="D1310" i="94"/>
  <c r="D1317" i="94"/>
  <c r="D1300" i="94"/>
  <c r="D1307" i="94"/>
  <c r="D1314" i="94"/>
  <c r="D1293" i="94"/>
  <c r="D1311" i="94"/>
  <c r="D1318" i="94"/>
  <c r="D1308" i="94"/>
  <c r="D1315" i="94"/>
  <c r="D1322" i="94"/>
  <c r="D1319" i="94"/>
  <c r="D1301" i="94"/>
  <c r="D1309" i="94"/>
  <c r="D1294" i="94"/>
  <c r="D1302" i="94"/>
  <c r="D1316" i="94"/>
  <c r="D1295" i="94"/>
  <c r="D1298" i="94"/>
  <c r="D1073" i="90"/>
  <c r="D1097" i="90"/>
  <c r="D1087" i="90"/>
  <c r="D1089" i="90"/>
  <c r="D1092" i="90"/>
  <c r="D1074" i="90"/>
  <c r="D1082" i="90"/>
  <c r="D1068" i="90"/>
  <c r="D1093" i="90"/>
  <c r="D1094" i="90"/>
  <c r="D1076" i="90"/>
  <c r="D1078" i="90"/>
  <c r="D1081" i="90"/>
  <c r="D1096" i="90"/>
  <c r="D1091" i="90"/>
  <c r="D1088" i="90"/>
  <c r="D1095" i="90"/>
  <c r="D1070" i="90"/>
  <c r="D1085" i="90"/>
  <c r="D1090" i="90"/>
  <c r="D1069" i="90"/>
  <c r="D1071" i="90"/>
  <c r="D1075" i="90"/>
  <c r="D1072" i="90"/>
  <c r="D1079" i="90"/>
  <c r="D1080" i="90"/>
  <c r="D1098" i="90"/>
  <c r="D1084" i="90"/>
  <c r="D1083" i="90"/>
  <c r="D1077" i="90"/>
  <c r="D1086" i="90"/>
  <c r="G179" i="84"/>
  <c r="D193" i="98"/>
  <c r="E193" i="98" s="1"/>
  <c r="E83" i="80"/>
  <c r="D84" i="80" s="1"/>
  <c r="E49" i="80"/>
  <c r="F83" i="80" l="1"/>
  <c r="G83" i="80" s="1"/>
  <c r="E52" i="102"/>
  <c r="D59" i="104"/>
  <c r="F93" i="104"/>
  <c r="G93" i="104" s="1"/>
  <c r="E1293" i="94"/>
  <c r="E1301" i="94"/>
  <c r="E1309" i="94"/>
  <c r="E1317" i="94"/>
  <c r="E1294" i="94"/>
  <c r="E1302" i="94"/>
  <c r="E1310" i="94"/>
  <c r="E1318" i="94"/>
  <c r="E1295" i="94"/>
  <c r="E1313" i="94"/>
  <c r="E1320" i="94"/>
  <c r="E1299" i="94"/>
  <c r="E1306" i="94"/>
  <c r="E1296" i="94"/>
  <c r="E1303" i="94"/>
  <c r="E1321" i="94"/>
  <c r="E1300" i="94"/>
  <c r="E1307" i="94"/>
  <c r="E1314" i="94"/>
  <c r="E1292" i="94"/>
  <c r="E1297" i="94"/>
  <c r="E1304" i="94"/>
  <c r="E1311" i="94"/>
  <c r="E1298" i="94"/>
  <c r="E1319" i="94"/>
  <c r="E1312" i="94"/>
  <c r="E1322" i="94"/>
  <c r="E1316" i="94"/>
  <c r="E1305" i="94"/>
  <c r="E1308" i="94"/>
  <c r="E1315" i="94"/>
  <c r="E1072" i="90"/>
  <c r="E1076" i="90"/>
  <c r="E1080" i="90"/>
  <c r="E1084" i="90"/>
  <c r="E1088" i="90"/>
  <c r="E1092" i="90"/>
  <c r="E1096" i="90"/>
  <c r="E1069" i="90"/>
  <c r="E1073" i="90"/>
  <c r="E1077" i="90"/>
  <c r="E1081" i="90"/>
  <c r="E1085" i="90"/>
  <c r="E1089" i="90"/>
  <c r="E1093" i="90"/>
  <c r="E1097" i="90"/>
  <c r="E1071" i="90"/>
  <c r="E1075" i="90"/>
  <c r="E1079" i="90"/>
  <c r="E1083" i="90"/>
  <c r="E1087" i="90"/>
  <c r="E1091" i="90"/>
  <c r="E1095" i="90"/>
  <c r="E1068" i="90"/>
  <c r="E1074" i="90"/>
  <c r="E1090" i="90"/>
  <c r="E1078" i="90"/>
  <c r="E1094" i="90"/>
  <c r="E1070" i="90"/>
  <c r="E1086" i="90"/>
  <c r="E1098" i="90"/>
  <c r="E1082" i="90"/>
  <c r="G180" i="84"/>
  <c r="D194" i="98"/>
  <c r="E194" i="98" s="1"/>
  <c r="D49" i="80"/>
  <c r="G49" i="80" s="1"/>
  <c r="F50" i="80" s="1"/>
  <c r="E50" i="80" s="1"/>
  <c r="F84" i="80" l="1"/>
  <c r="G84" i="80" s="1"/>
  <c r="E94" i="104"/>
  <c r="D95" i="104" s="1"/>
  <c r="G59" i="104"/>
  <c r="F60" i="104" s="1"/>
  <c r="D52" i="102"/>
  <c r="F94" i="102"/>
  <c r="G94" i="102" s="1"/>
  <c r="D1330" i="94"/>
  <c r="D1338" i="94"/>
  <c r="D1346" i="94"/>
  <c r="D1331" i="94"/>
  <c r="D1339" i="94"/>
  <c r="D1347" i="94"/>
  <c r="D1334" i="94"/>
  <c r="D1341" i="94"/>
  <c r="D1348" i="94"/>
  <c r="D1327" i="94"/>
  <c r="D1345" i="94"/>
  <c r="D1352" i="94"/>
  <c r="D1324" i="94"/>
  <c r="D1342" i="94"/>
  <c r="D1349" i="94"/>
  <c r="D1323" i="94"/>
  <c r="D1328" i="94"/>
  <c r="D1335" i="94"/>
  <c r="D1353" i="94"/>
  <c r="D1325" i="94"/>
  <c r="D1332" i="94"/>
  <c r="D1350" i="94"/>
  <c r="D1326" i="94"/>
  <c r="D1336" i="94"/>
  <c r="D1344" i="94"/>
  <c r="D1329" i="94"/>
  <c r="D1337" i="94"/>
  <c r="D1333" i="94"/>
  <c r="D1340" i="94"/>
  <c r="D1343" i="94"/>
  <c r="D1351" i="94"/>
  <c r="D1124" i="90"/>
  <c r="D1109" i="90"/>
  <c r="D1128" i="90"/>
  <c r="D1100" i="90"/>
  <c r="D1123" i="90"/>
  <c r="D1127" i="90"/>
  <c r="D1102" i="90"/>
  <c r="D1103" i="90"/>
  <c r="D1116" i="90"/>
  <c r="D1126" i="90"/>
  <c r="D1101" i="90"/>
  <c r="D1125" i="90"/>
  <c r="D1113" i="90"/>
  <c r="D1105" i="90"/>
  <c r="D1118" i="90"/>
  <c r="D1120" i="90"/>
  <c r="D1106" i="90"/>
  <c r="D1111" i="90"/>
  <c r="D1107" i="90"/>
  <c r="D1121" i="90"/>
  <c r="D1114" i="90"/>
  <c r="D1122" i="90"/>
  <c r="D1119" i="90"/>
  <c r="D1104" i="90"/>
  <c r="D1112" i="90"/>
  <c r="D1117" i="90"/>
  <c r="D1115" i="90"/>
  <c r="D1108" i="90"/>
  <c r="D1099" i="90"/>
  <c r="D1110" i="90"/>
  <c r="G181" i="84"/>
  <c r="D195" i="98"/>
  <c r="E195" i="98" s="1"/>
  <c r="E84" i="80"/>
  <c r="D85" i="80" s="1"/>
  <c r="D50" i="80"/>
  <c r="G50" i="80" s="1"/>
  <c r="F51" i="80" s="1"/>
  <c r="E85" i="80" l="1"/>
  <c r="D86" i="80" s="1"/>
  <c r="E95" i="102"/>
  <c r="D96" i="102" s="1"/>
  <c r="G52" i="102"/>
  <c r="F53" i="102" s="1"/>
  <c r="E60" i="104"/>
  <c r="E1327" i="94"/>
  <c r="E1335" i="94"/>
  <c r="E1343" i="94"/>
  <c r="E1351" i="94"/>
  <c r="E1328" i="94"/>
  <c r="E1336" i="94"/>
  <c r="E1344" i="94"/>
  <c r="E1352" i="94"/>
  <c r="E1330" i="94"/>
  <c r="E1337" i="94"/>
  <c r="E1334" i="94"/>
  <c r="E1341" i="94"/>
  <c r="E1348" i="94"/>
  <c r="E1323" i="94"/>
  <c r="E1331" i="94"/>
  <c r="E1338" i="94"/>
  <c r="E1345" i="94"/>
  <c r="E1324" i="94"/>
  <c r="E1342" i="94"/>
  <c r="E1349" i="94"/>
  <c r="E1339" i="94"/>
  <c r="E1346" i="94"/>
  <c r="E1353" i="94"/>
  <c r="E1325" i="94"/>
  <c r="E1333" i="94"/>
  <c r="E1326" i="94"/>
  <c r="E1347" i="94"/>
  <c r="E1332" i="94"/>
  <c r="E1340" i="94"/>
  <c r="E1350" i="94"/>
  <c r="E1329" i="94"/>
  <c r="E1101" i="90"/>
  <c r="E1105" i="90"/>
  <c r="E1109" i="90"/>
  <c r="E1113" i="90"/>
  <c r="E1117" i="90"/>
  <c r="E1121" i="90"/>
  <c r="E1125" i="90"/>
  <c r="E1099" i="90"/>
  <c r="E1102" i="90"/>
  <c r="E1106" i="90"/>
  <c r="E1110" i="90"/>
  <c r="E1114" i="90"/>
  <c r="E1118" i="90"/>
  <c r="E1122" i="90"/>
  <c r="E1126" i="90"/>
  <c r="E1100" i="90"/>
  <c r="E1104" i="90"/>
  <c r="E1108" i="90"/>
  <c r="E1112" i="90"/>
  <c r="E1116" i="90"/>
  <c r="E1120" i="90"/>
  <c r="E1124" i="90"/>
  <c r="E1128" i="90"/>
  <c r="E1103" i="90"/>
  <c r="E1119" i="90"/>
  <c r="E1107" i="90"/>
  <c r="E1123" i="90"/>
  <c r="E1115" i="90"/>
  <c r="E1127" i="90"/>
  <c r="E1111" i="90"/>
  <c r="G182" i="84"/>
  <c r="D196" i="98"/>
  <c r="E196" i="98" s="1"/>
  <c r="E51" i="80"/>
  <c r="D51" i="80" l="1"/>
  <c r="G51" i="80" s="1"/>
  <c r="F52" i="80" s="1"/>
  <c r="E52" i="80" s="1"/>
  <c r="F86" i="80" s="1"/>
  <c r="G86" i="80" s="1"/>
  <c r="F85" i="80"/>
  <c r="G85" i="80" s="1"/>
  <c r="E86" i="80"/>
  <c r="D87" i="80" s="1"/>
  <c r="D60" i="104"/>
  <c r="F94" i="104"/>
  <c r="G94" i="104" s="1"/>
  <c r="E53" i="102"/>
  <c r="D1357" i="94"/>
  <c r="D1365" i="94"/>
  <c r="D1373" i="94"/>
  <c r="D1381" i="94"/>
  <c r="D1360" i="94"/>
  <c r="D1368" i="94"/>
  <c r="D1376" i="94"/>
  <c r="D1355" i="94"/>
  <c r="D1363" i="94"/>
  <c r="D1371" i="94"/>
  <c r="D1379" i="94"/>
  <c r="D1358" i="94"/>
  <c r="D1366" i="94"/>
  <c r="D1374" i="94"/>
  <c r="D1361" i="94"/>
  <c r="D1369" i="94"/>
  <c r="D1377" i="94"/>
  <c r="D1364" i="94"/>
  <c r="D1370" i="94"/>
  <c r="D1372" i="94"/>
  <c r="D1378" i="94"/>
  <c r="D1354" i="94"/>
  <c r="D1380" i="94"/>
  <c r="D1359" i="94"/>
  <c r="D1367" i="94"/>
  <c r="D1375" i="94"/>
  <c r="D1356" i="94"/>
  <c r="D1362" i="94"/>
  <c r="D1149" i="90"/>
  <c r="D1129" i="90"/>
  <c r="D1152" i="90"/>
  <c r="D1130" i="90"/>
  <c r="D1153" i="90"/>
  <c r="D1140" i="90"/>
  <c r="D1157" i="90"/>
  <c r="D1159" i="90"/>
  <c r="D1131" i="90"/>
  <c r="D1151" i="90"/>
  <c r="D1142" i="90"/>
  <c r="D1146" i="90"/>
  <c r="D1154" i="90"/>
  <c r="D1139" i="90"/>
  <c r="D1148" i="90"/>
  <c r="D1137" i="90"/>
  <c r="D1133" i="90"/>
  <c r="D1158" i="90"/>
  <c r="D1145" i="90"/>
  <c r="D1135" i="90"/>
  <c r="D1147" i="90"/>
  <c r="D1155" i="90"/>
  <c r="D1156" i="90"/>
  <c r="D1132" i="90"/>
  <c r="D1134" i="90"/>
  <c r="D1144" i="90"/>
  <c r="D1136" i="90"/>
  <c r="D1138" i="90"/>
  <c r="D1141" i="90"/>
  <c r="D1143" i="90"/>
  <c r="D1150" i="90"/>
  <c r="G183" i="84"/>
  <c r="D197" i="98"/>
  <c r="E197" i="98" s="1"/>
  <c r="D52" i="80" l="1"/>
  <c r="G52" i="80" s="1"/>
  <c r="F53" i="80" s="1"/>
  <c r="E53" i="80" s="1"/>
  <c r="F87" i="80" s="1"/>
  <c r="G87" i="80" s="1"/>
  <c r="D53" i="102"/>
  <c r="F95" i="102"/>
  <c r="G95" i="102" s="1"/>
  <c r="E95" i="104"/>
  <c r="D96" i="104" s="1"/>
  <c r="G60" i="104"/>
  <c r="F61" i="104" s="1"/>
  <c r="E1362" i="94"/>
  <c r="E1370" i="94"/>
  <c r="E1378" i="94"/>
  <c r="E1357" i="94"/>
  <c r="E1365" i="94"/>
  <c r="E1373" i="94"/>
  <c r="E1381" i="94"/>
  <c r="E1360" i="94"/>
  <c r="E1368" i="94"/>
  <c r="E1376" i="94"/>
  <c r="E1355" i="94"/>
  <c r="E1363" i="94"/>
  <c r="E1371" i="94"/>
  <c r="E1379" i="94"/>
  <c r="E1358" i="94"/>
  <c r="E1366" i="94"/>
  <c r="E1374" i="94"/>
  <c r="E1356" i="94"/>
  <c r="E1354" i="94"/>
  <c r="E1364" i="94"/>
  <c r="E1372" i="94"/>
  <c r="E1380" i="94"/>
  <c r="E1359" i="94"/>
  <c r="E1369" i="94"/>
  <c r="E1375" i="94"/>
  <c r="E1361" i="94"/>
  <c r="E1367" i="94"/>
  <c r="E1377" i="94"/>
  <c r="E1130" i="90"/>
  <c r="E1134" i="90"/>
  <c r="E1138" i="90"/>
  <c r="E1142" i="90"/>
  <c r="E1146" i="90"/>
  <c r="E1150" i="90"/>
  <c r="E1154" i="90"/>
  <c r="E1158" i="90"/>
  <c r="E1131" i="90"/>
  <c r="E1135" i="90"/>
  <c r="E1139" i="90"/>
  <c r="E1143" i="90"/>
  <c r="E1147" i="90"/>
  <c r="E1151" i="90"/>
  <c r="E1155" i="90"/>
  <c r="E1159" i="90"/>
  <c r="E1133" i="90"/>
  <c r="E1137" i="90"/>
  <c r="E1141" i="90"/>
  <c r="E1145" i="90"/>
  <c r="E1149" i="90"/>
  <c r="E1153" i="90"/>
  <c r="E1157" i="90"/>
  <c r="E1132" i="90"/>
  <c r="E1148" i="90"/>
  <c r="E1136" i="90"/>
  <c r="E1152" i="90"/>
  <c r="E1144" i="90"/>
  <c r="E1140" i="90"/>
  <c r="E1156" i="90"/>
  <c r="E1129" i="90"/>
  <c r="G184" i="84"/>
  <c r="D198" i="98"/>
  <c r="E198" i="98" s="1"/>
  <c r="D53" i="80" l="1"/>
  <c r="G53" i="80" s="1"/>
  <c r="F54" i="80" s="1"/>
  <c r="E54" i="80" s="1"/>
  <c r="F88" i="80" s="1"/>
  <c r="G88" i="80" s="1"/>
  <c r="E87" i="80"/>
  <c r="D88" i="80" s="1"/>
  <c r="E88" i="80" s="1"/>
  <c r="D89" i="80" s="1"/>
  <c r="E61" i="104"/>
  <c r="G53" i="102"/>
  <c r="F54" i="102" s="1"/>
  <c r="E96" i="102"/>
  <c r="D97" i="102" s="1"/>
  <c r="D1385" i="94"/>
  <c r="D1393" i="94"/>
  <c r="D1401" i="94"/>
  <c r="D1409" i="94"/>
  <c r="D1388" i="94"/>
  <c r="D1396" i="94"/>
  <c r="D1404" i="94"/>
  <c r="D1412" i="94"/>
  <c r="D1382" i="94"/>
  <c r="D1383" i="94"/>
  <c r="D1391" i="94"/>
  <c r="D1399" i="94"/>
  <c r="D1407" i="94"/>
  <c r="D1386" i="94"/>
  <c r="D1394" i="94"/>
  <c r="D1402" i="94"/>
  <c r="D1410" i="94"/>
  <c r="D1389" i="94"/>
  <c r="D1397" i="94"/>
  <c r="D1405" i="94"/>
  <c r="D1387" i="94"/>
  <c r="D1395" i="94"/>
  <c r="D1403" i="94"/>
  <c r="D1411" i="94"/>
  <c r="D1398" i="94"/>
  <c r="D1400" i="94"/>
  <c r="D1390" i="94"/>
  <c r="D1392" i="94"/>
  <c r="D1384" i="94"/>
  <c r="D1408" i="94"/>
  <c r="D1406" i="94"/>
  <c r="G185" i="84"/>
  <c r="D199" i="98"/>
  <c r="E199" i="98" s="1"/>
  <c r="D54" i="80" l="1"/>
  <c r="G54" i="80" s="1"/>
  <c r="F55" i="80" s="1"/>
  <c r="E55" i="80" s="1"/>
  <c r="F89" i="80" s="1"/>
  <c r="G89" i="80" s="1"/>
  <c r="E54" i="102"/>
  <c r="D61" i="104"/>
  <c r="F95" i="104"/>
  <c r="G95" i="104" s="1"/>
  <c r="E1390" i="94"/>
  <c r="E1398" i="94"/>
  <c r="E1406" i="94"/>
  <c r="E1382" i="94"/>
  <c r="E1385" i="94"/>
  <c r="E1393" i="94"/>
  <c r="E1401" i="94"/>
  <c r="E1409" i="94"/>
  <c r="E1388" i="94"/>
  <c r="E1396" i="94"/>
  <c r="E1404" i="94"/>
  <c r="E1412" i="94"/>
  <c r="E1383" i="94"/>
  <c r="E1391" i="94"/>
  <c r="E1399" i="94"/>
  <c r="E1407" i="94"/>
  <c r="E1386" i="94"/>
  <c r="E1394" i="94"/>
  <c r="E1402" i="94"/>
  <c r="E1410" i="94"/>
  <c r="E1384" i="94"/>
  <c r="E1392" i="94"/>
  <c r="E1400" i="94"/>
  <c r="E1408" i="94"/>
  <c r="E1387" i="94"/>
  <c r="E1389" i="94"/>
  <c r="E1411" i="94"/>
  <c r="E1403" i="94"/>
  <c r="E1405" i="94"/>
  <c r="E1395" i="94"/>
  <c r="E1397" i="94"/>
  <c r="G186" i="84"/>
  <c r="D200" i="98"/>
  <c r="E200" i="98" s="1"/>
  <c r="D55" i="80" l="1"/>
  <c r="G55" i="80" s="1"/>
  <c r="F56" i="80" s="1"/>
  <c r="E56" i="80" s="1"/>
  <c r="F90" i="80" s="1"/>
  <c r="G90" i="80" s="1"/>
  <c r="E89" i="80"/>
  <c r="D90" i="80" s="1"/>
  <c r="E90" i="80" s="1"/>
  <c r="D91" i="80" s="1"/>
  <c r="D54" i="102"/>
  <c r="F96" i="102"/>
  <c r="G96" i="102" s="1"/>
  <c r="G61" i="104"/>
  <c r="F62" i="104" s="1"/>
  <c r="E96" i="104"/>
  <c r="D97" i="104" s="1"/>
  <c r="D1415" i="94"/>
  <c r="D1423" i="94"/>
  <c r="D1431" i="94"/>
  <c r="D1439" i="94"/>
  <c r="D1418" i="94"/>
  <c r="D1426" i="94"/>
  <c r="D1434" i="94"/>
  <c r="D1442" i="94"/>
  <c r="D1413" i="94"/>
  <c r="D1421" i="94"/>
  <c r="D1429" i="94"/>
  <c r="D1437" i="94"/>
  <c r="D1416" i="94"/>
  <c r="D1424" i="94"/>
  <c r="D1432" i="94"/>
  <c r="D1440" i="94"/>
  <c r="D1419" i="94"/>
  <c r="D1427" i="94"/>
  <c r="D1435" i="94"/>
  <c r="D1417" i="94"/>
  <c r="D1425" i="94"/>
  <c r="D1433" i="94"/>
  <c r="D1441" i="94"/>
  <c r="D1428" i="94"/>
  <c r="D1430" i="94"/>
  <c r="D1420" i="94"/>
  <c r="D1422" i="94"/>
  <c r="D1436" i="94"/>
  <c r="D1414" i="94"/>
  <c r="D1438" i="94"/>
  <c r="G187" i="84"/>
  <c r="D201" i="98"/>
  <c r="E201" i="98" s="1"/>
  <c r="D56" i="80" l="1"/>
  <c r="G56" i="80" s="1"/>
  <c r="F57" i="80" s="1"/>
  <c r="E57" i="80" s="1"/>
  <c r="F91" i="80" s="1"/>
  <c r="G91" i="80" s="1"/>
  <c r="E62" i="104"/>
  <c r="E97" i="102"/>
  <c r="D98" i="102" s="1"/>
  <c r="G54" i="102"/>
  <c r="F55" i="102" s="1"/>
  <c r="E1420" i="94"/>
  <c r="E1428" i="94"/>
  <c r="E1436" i="94"/>
  <c r="E1413" i="94"/>
  <c r="E1415" i="94"/>
  <c r="E1423" i="94"/>
  <c r="E1431" i="94"/>
  <c r="E1439" i="94"/>
  <c r="E1418" i="94"/>
  <c r="E1426" i="94"/>
  <c r="E1434" i="94"/>
  <c r="E1442" i="94"/>
  <c r="E1421" i="94"/>
  <c r="E1429" i="94"/>
  <c r="E1437" i="94"/>
  <c r="E1416" i="94"/>
  <c r="E1424" i="94"/>
  <c r="E1432" i="94"/>
  <c r="E1440" i="94"/>
  <c r="E1414" i="94"/>
  <c r="E1422" i="94"/>
  <c r="E1430" i="94"/>
  <c r="E1438" i="94"/>
  <c r="E1417" i="94"/>
  <c r="E1419" i="94"/>
  <c r="E1441" i="94"/>
  <c r="E1433" i="94"/>
  <c r="E1425" i="94"/>
  <c r="E1427" i="94"/>
  <c r="E1435" i="94"/>
  <c r="G188" i="84"/>
  <c r="D202" i="98"/>
  <c r="E202" i="98" s="1"/>
  <c r="D57" i="80" l="1"/>
  <c r="G57" i="80" s="1"/>
  <c r="F58" i="80" s="1"/>
  <c r="E58" i="80" s="1"/>
  <c r="F92" i="80" s="1"/>
  <c r="G92" i="80" s="1"/>
  <c r="E91" i="80"/>
  <c r="D92" i="80" s="1"/>
  <c r="E92" i="80" s="1"/>
  <c r="D93" i="80" s="1"/>
  <c r="D62" i="104"/>
  <c r="F96" i="104"/>
  <c r="G96" i="104" s="1"/>
  <c r="E55" i="102"/>
  <c r="D1444" i="94"/>
  <c r="D1452" i="94"/>
  <c r="D1460" i="94"/>
  <c r="D1468" i="94"/>
  <c r="D1447" i="94"/>
  <c r="D1455" i="94"/>
  <c r="D1463" i="94"/>
  <c r="D1471" i="94"/>
  <c r="D1450" i="94"/>
  <c r="D1458" i="94"/>
  <c r="D1466" i="94"/>
  <c r="D1445" i="94"/>
  <c r="D1453" i="94"/>
  <c r="D1461" i="94"/>
  <c r="D1469" i="94"/>
  <c r="D1448" i="94"/>
  <c r="D1456" i="94"/>
  <c r="D1464" i="94"/>
  <c r="D1472" i="94"/>
  <c r="D1443" i="94"/>
  <c r="D1446" i="94"/>
  <c r="D1454" i="94"/>
  <c r="D1462" i="94"/>
  <c r="D1470" i="94"/>
  <c r="D1457" i="94"/>
  <c r="D1459" i="94"/>
  <c r="D1449" i="94"/>
  <c r="D1451" i="94"/>
  <c r="D1473" i="94"/>
  <c r="D1467" i="94"/>
  <c r="D1465" i="94"/>
  <c r="G189" i="84"/>
  <c r="D203" i="98"/>
  <c r="E203" i="98" s="1"/>
  <c r="D58" i="80" l="1"/>
  <c r="G58" i="80" s="1"/>
  <c r="F59" i="80" s="1"/>
  <c r="E59" i="80" s="1"/>
  <c r="F93" i="80" s="1"/>
  <c r="G93" i="80" s="1"/>
  <c r="E97" i="104"/>
  <c r="D98" i="104" s="1"/>
  <c r="G62" i="104"/>
  <c r="F63" i="104" s="1"/>
  <c r="D55" i="102"/>
  <c r="F97" i="102"/>
  <c r="G97" i="102" s="1"/>
  <c r="E1449" i="94"/>
  <c r="E1457" i="94"/>
  <c r="E1465" i="94"/>
  <c r="E1473" i="94"/>
  <c r="E1444" i="94"/>
  <c r="E1452" i="94"/>
  <c r="E1460" i="94"/>
  <c r="E1468" i="94"/>
  <c r="E1447" i="94"/>
  <c r="E1455" i="94"/>
  <c r="E1463" i="94"/>
  <c r="E1471" i="94"/>
  <c r="E1450" i="94"/>
  <c r="E1458" i="94"/>
  <c r="E1466" i="94"/>
  <c r="E1443" i="94"/>
  <c r="E1445" i="94"/>
  <c r="E1453" i="94"/>
  <c r="E1461" i="94"/>
  <c r="E1469" i="94"/>
  <c r="E1451" i="94"/>
  <c r="E1459" i="94"/>
  <c r="E1467" i="94"/>
  <c r="E1446" i="94"/>
  <c r="E1448" i="94"/>
  <c r="E1470" i="94"/>
  <c r="E1472" i="94"/>
  <c r="E1462" i="94"/>
  <c r="E1454" i="94"/>
  <c r="E1456" i="94"/>
  <c r="E1464" i="94"/>
  <c r="G190" i="84"/>
  <c r="D204" i="98"/>
  <c r="E204" i="98" s="1"/>
  <c r="D59" i="80" l="1"/>
  <c r="G59" i="80" s="1"/>
  <c r="F60" i="80" s="1"/>
  <c r="E60" i="80" s="1"/>
  <c r="F94" i="80" s="1"/>
  <c r="G94" i="80" s="1"/>
  <c r="E93" i="80"/>
  <c r="D94" i="80" s="1"/>
  <c r="E94" i="80" s="1"/>
  <c r="D95" i="80" s="1"/>
  <c r="E98" i="102"/>
  <c r="D99" i="102" s="1"/>
  <c r="G55" i="102"/>
  <c r="F56" i="102" s="1"/>
  <c r="E63" i="104"/>
  <c r="G191" i="84"/>
  <c r="D60" i="80" l="1"/>
  <c r="G60" i="80" s="1"/>
  <c r="F61" i="80" s="1"/>
  <c r="E61" i="80" s="1"/>
  <c r="E56" i="102"/>
  <c r="D63" i="104"/>
  <c r="F97" i="104"/>
  <c r="G97" i="104" s="1"/>
  <c r="G192" i="84"/>
  <c r="D61" i="80" l="1"/>
  <c r="G61" i="80" s="1"/>
  <c r="F62" i="80" s="1"/>
  <c r="E62" i="80" s="1"/>
  <c r="F96" i="80" s="1"/>
  <c r="G96" i="80" s="1"/>
  <c r="F95" i="80"/>
  <c r="G95" i="80" s="1"/>
  <c r="E95" i="80"/>
  <c r="D96" i="80" s="1"/>
  <c r="E96" i="80" s="1"/>
  <c r="D97" i="80" s="1"/>
  <c r="D56" i="102"/>
  <c r="F98" i="102"/>
  <c r="G98" i="102" s="1"/>
  <c r="G63" i="104"/>
  <c r="F64" i="104" s="1"/>
  <c r="E98" i="104"/>
  <c r="D99" i="104" s="1"/>
  <c r="G193" i="84"/>
  <c r="D62" i="80" l="1"/>
  <c r="G62" i="80" s="1"/>
  <c r="F63" i="80" s="1"/>
  <c r="E63" i="80" s="1"/>
  <c r="F97" i="80" s="1"/>
  <c r="G97" i="80" s="1"/>
  <c r="E64" i="104"/>
  <c r="G56" i="102"/>
  <c r="F57" i="102" s="1"/>
  <c r="E99" i="102"/>
  <c r="D100" i="102" s="1"/>
  <c r="G194" i="84"/>
  <c r="D63" i="80" l="1"/>
  <c r="G63" i="80" s="1"/>
  <c r="F64" i="80" s="1"/>
  <c r="E64" i="80" s="1"/>
  <c r="F98" i="80" s="1"/>
  <c r="E97" i="80"/>
  <c r="D98" i="80" s="1"/>
  <c r="E98" i="80" s="1"/>
  <c r="D99" i="80" s="1"/>
  <c r="E57" i="102"/>
  <c r="F99" i="104"/>
  <c r="G99" i="104" s="1"/>
  <c r="D64" i="104"/>
  <c r="F98" i="104"/>
  <c r="G98" i="104" s="1"/>
  <c r="G195" i="84"/>
  <c r="D64" i="80" l="1"/>
  <c r="G64" i="80" s="1"/>
  <c r="F65" i="80" s="1"/>
  <c r="F99" i="80"/>
  <c r="E99" i="104"/>
  <c r="D100" i="104" s="1"/>
  <c r="E100" i="104" s="1"/>
  <c r="G64" i="104"/>
  <c r="F65" i="104" s="1"/>
  <c r="G65" i="104" s="1"/>
  <c r="D57" i="102"/>
  <c r="F99" i="102"/>
  <c r="G99" i="102" s="1"/>
  <c r="G196" i="84"/>
  <c r="D65" i="80"/>
  <c r="G65" i="80" s="1"/>
  <c r="E99" i="80" l="1"/>
  <c r="D100" i="80" s="1"/>
  <c r="E100" i="80" s="1"/>
  <c r="E100" i="102"/>
  <c r="D101" i="102" s="1"/>
  <c r="G57" i="102"/>
  <c r="F58" i="102" s="1"/>
  <c r="G197" i="84"/>
  <c r="G98" i="80"/>
  <c r="E58" i="102" l="1"/>
  <c r="G198" i="84"/>
  <c r="D58" i="102" l="1"/>
  <c r="F100" i="102"/>
  <c r="G100" i="102" s="1"/>
  <c r="G199" i="84"/>
  <c r="E101" i="102" l="1"/>
  <c r="D102" i="102" s="1"/>
  <c r="G58" i="102"/>
  <c r="F59" i="102" s="1"/>
  <c r="G200" i="84"/>
  <c r="G99" i="80"/>
  <c r="E59" i="102" l="1"/>
  <c r="G201" i="84"/>
  <c r="D59" i="102" l="1"/>
  <c r="F101" i="102"/>
  <c r="G101" i="102" s="1"/>
  <c r="G202" i="84"/>
  <c r="G59" i="102" l="1"/>
  <c r="F60" i="102" s="1"/>
  <c r="E102" i="102"/>
  <c r="D103" i="102" s="1"/>
  <c r="G203" i="84"/>
  <c r="G100" i="80"/>
  <c r="E60" i="102" l="1"/>
  <c r="G204" i="84"/>
  <c r="D60" i="102" l="1"/>
  <c r="F102" i="102"/>
  <c r="G102" i="102" s="1"/>
  <c r="G205" i="84"/>
  <c r="E103" i="102" l="1"/>
  <c r="D104" i="102" s="1"/>
  <c r="G60" i="102"/>
  <c r="F61" i="102" s="1"/>
  <c r="G206" i="84"/>
  <c r="E61" i="102" l="1"/>
  <c r="G207" i="84"/>
  <c r="D61" i="102" l="1"/>
  <c r="F103" i="102"/>
  <c r="G103" i="102" s="1"/>
  <c r="G208" i="84"/>
  <c r="G61" i="102" l="1"/>
  <c r="F62" i="102" s="1"/>
  <c r="E104" i="102"/>
  <c r="D105" i="102" s="1"/>
  <c r="G209" i="84"/>
  <c r="E62" i="102" l="1"/>
  <c r="G210" i="84"/>
  <c r="D62" i="102" l="1"/>
  <c r="F104" i="102"/>
  <c r="G104" i="102" s="1"/>
  <c r="G211" i="84"/>
  <c r="E105" i="102" l="1"/>
  <c r="D106" i="102" s="1"/>
  <c r="G62" i="102"/>
  <c r="F63" i="102" s="1"/>
  <c r="G212" i="84"/>
  <c r="E63" i="102" l="1"/>
  <c r="G213" i="84"/>
  <c r="D63" i="102" l="1"/>
  <c r="F105" i="102"/>
  <c r="G105" i="102" s="1"/>
  <c r="G214" i="84"/>
  <c r="G63" i="102" l="1"/>
  <c r="F64" i="102" s="1"/>
  <c r="E106" i="102"/>
  <c r="D107" i="102" s="1"/>
  <c r="G215" i="84"/>
  <c r="E64" i="102" l="1"/>
  <c r="G216" i="84"/>
  <c r="F107" i="102" l="1"/>
  <c r="G107" i="102" s="1"/>
  <c r="D64" i="102"/>
  <c r="F106" i="102"/>
  <c r="G106" i="102" s="1"/>
  <c r="G217" i="84"/>
  <c r="E107" i="102" l="1"/>
  <c r="D108" i="102" s="1"/>
  <c r="E108" i="102" s="1"/>
  <c r="G64" i="102"/>
  <c r="F65" i="102" s="1"/>
  <c r="G65" i="102" s="1"/>
  <c r="G218" i="84"/>
  <c r="G219" i="84" l="1"/>
  <c r="G220" i="84" l="1"/>
  <c r="G221" i="84" l="1"/>
  <c r="G222" i="84" l="1"/>
  <c r="G223" i="84" l="1"/>
  <c r="G224" i="84" l="1"/>
  <c r="G225" i="84" l="1"/>
  <c r="G226" i="84" l="1"/>
  <c r="G227" i="84" l="1"/>
  <c r="G228" i="84" l="1"/>
  <c r="G229" i="84" l="1"/>
  <c r="G230" i="84" l="1"/>
  <c r="G231" i="84" l="1"/>
  <c r="G232" i="84" l="1"/>
  <c r="G233" i="84" l="1"/>
  <c r="G234" i="84" l="1"/>
  <c r="G235" i="84" l="1"/>
  <c r="G236" i="84" l="1"/>
  <c r="G237" i="84" l="1"/>
  <c r="G238" i="84" l="1"/>
  <c r="G239" i="84" l="1"/>
  <c r="G240" i="84" l="1"/>
  <c r="G241" i="84" l="1"/>
  <c r="G242" i="84" l="1"/>
  <c r="G243" i="84" l="1"/>
  <c r="G244" i="84" l="1"/>
  <c r="G245" i="84" l="1"/>
  <c r="G246" i="84" l="1"/>
  <c r="G247" i="84" l="1"/>
  <c r="G248" i="84" l="1"/>
  <c r="G249" i="84" l="1"/>
  <c r="G250" i="84" l="1"/>
  <c r="G251" i="84" l="1"/>
  <c r="G252" i="84" l="1"/>
  <c r="G253" i="84" l="1"/>
  <c r="G254" i="84" l="1"/>
  <c r="G255" i="84" l="1"/>
  <c r="G256" i="84" l="1"/>
  <c r="G257" i="84" l="1"/>
  <c r="G258" i="84" l="1"/>
  <c r="G259" i="84" l="1"/>
  <c r="G260" i="84" l="1"/>
  <c r="G261" i="84" l="1"/>
  <c r="G262" i="84" l="1"/>
  <c r="G263" i="84" l="1"/>
  <c r="G264" i="84" l="1"/>
  <c r="G265" i="84" l="1"/>
  <c r="G266" i="84" l="1"/>
  <c r="G267" i="84" l="1"/>
  <c r="G268" i="84" l="1"/>
  <c r="G269" i="84" l="1"/>
  <c r="G270" i="84" l="1"/>
  <c r="G271" i="84" l="1"/>
  <c r="G272" i="84" l="1"/>
  <c r="G273" i="84" l="1"/>
  <c r="G274" i="84" l="1"/>
  <c r="G275" i="84" l="1"/>
  <c r="G276" i="84" l="1"/>
  <c r="G277" i="84" l="1"/>
  <c r="G278" i="84" l="1"/>
  <c r="G279" i="84" l="1"/>
  <c r="G280" i="84" l="1"/>
  <c r="G281" i="84" l="1"/>
  <c r="G282" i="84" l="1"/>
  <c r="G283" i="84" l="1"/>
  <c r="G284" i="84" l="1"/>
  <c r="G285" i="84" l="1"/>
  <c r="G286" i="84" l="1"/>
  <c r="G287" i="84" l="1"/>
  <c r="G288" i="84" l="1"/>
  <c r="G289" i="84" l="1"/>
  <c r="G290" i="84" l="1"/>
  <c r="G291" i="84" l="1"/>
  <c r="G292" i="84" l="1"/>
  <c r="G293" i="84" l="1"/>
  <c r="G294" i="84" l="1"/>
  <c r="G295" i="84" l="1"/>
  <c r="G296" i="84" l="1"/>
  <c r="G297" i="84" l="1"/>
  <c r="G298" i="84" l="1"/>
  <c r="G299" i="84" l="1"/>
  <c r="G300" i="84" l="1"/>
  <c r="G301" i="84" l="1"/>
  <c r="G302" i="84" l="1"/>
  <c r="G303" i="84" l="1"/>
  <c r="G304" i="84" l="1"/>
  <c r="G305" i="84" l="1"/>
  <c r="G306" i="84" l="1"/>
  <c r="G307" i="84" l="1"/>
  <c r="G308" i="84" l="1"/>
  <c r="G309" i="84" l="1"/>
  <c r="G310" i="84" l="1"/>
  <c r="G311" i="84" l="1"/>
  <c r="G312" i="84" l="1"/>
  <c r="G313" i="84" l="1"/>
  <c r="G314" i="84" l="1"/>
  <c r="G315" i="84" l="1"/>
  <c r="G316" i="84" l="1"/>
  <c r="G317" i="84" l="1"/>
  <c r="G318" i="84" l="1"/>
  <c r="G319" i="84" l="1"/>
  <c r="G320" i="84" l="1"/>
  <c r="G321" i="84" l="1"/>
  <c r="G322" i="84" l="1"/>
  <c r="G323" i="84" l="1"/>
  <c r="G324" i="84" l="1"/>
  <c r="G325" i="84" l="1"/>
  <c r="G326" i="84" l="1"/>
  <c r="G327" i="84" l="1"/>
  <c r="G328" i="84" l="1"/>
  <c r="G329" i="84" l="1"/>
  <c r="G330" i="84" l="1"/>
  <c r="G331" i="84" l="1"/>
  <c r="G332" i="84" l="1"/>
  <c r="G333" i="84" l="1"/>
  <c r="G334" i="84" l="1"/>
  <c r="G335" i="84" l="1"/>
  <c r="G336" i="84" l="1"/>
  <c r="G337" i="84" l="1"/>
  <c r="G338" i="84" l="1"/>
  <c r="G339" i="84" l="1"/>
  <c r="G340" i="84" l="1"/>
  <c r="G341" i="84" l="1"/>
  <c r="G342" i="84" l="1"/>
  <c r="G343" i="84" l="1"/>
  <c r="G344" i="84" l="1"/>
  <c r="G345" i="84" l="1"/>
  <c r="G346" i="84" l="1"/>
  <c r="G347" i="84" l="1"/>
  <c r="G348" i="84" l="1"/>
  <c r="G349" i="84" l="1"/>
  <c r="G350" i="84" l="1"/>
  <c r="G351" i="84" l="1"/>
  <c r="G352" i="84" l="1"/>
  <c r="G353" i="84" l="1"/>
  <c r="G354" i="84" l="1"/>
  <c r="G355" i="84" l="1"/>
  <c r="G356" i="84" l="1"/>
  <c r="G357" i="84" l="1"/>
  <c r="G358" i="84" l="1"/>
  <c r="G359" i="84" l="1"/>
  <c r="G360" i="84" l="1"/>
  <c r="G361" i="84" l="1"/>
  <c r="G362" i="84" l="1"/>
  <c r="G363" i="84" l="1"/>
  <c r="G364" i="84" l="1"/>
  <c r="G365" i="84" l="1"/>
  <c r="G366" i="84" l="1"/>
  <c r="G367" i="84" l="1"/>
  <c r="G368" i="84" l="1"/>
  <c r="G369" i="84" l="1"/>
  <c r="G370" i="84" l="1"/>
  <c r="G371" i="84" l="1"/>
  <c r="G372" i="84" l="1"/>
  <c r="G373" i="84" l="1"/>
  <c r="G374" i="84" l="1"/>
  <c r="G375" i="84" l="1"/>
  <c r="G376" i="84" l="1"/>
  <c r="G377" i="84" l="1"/>
  <c r="G378" i="84" l="1"/>
  <c r="G379" i="84" l="1"/>
  <c r="G380" i="84" l="1"/>
  <c r="G381" i="84" l="1"/>
  <c r="G382" i="84" l="1"/>
  <c r="G383" i="84" l="1"/>
  <c r="G384" i="84" l="1"/>
  <c r="G385" i="84" l="1"/>
  <c r="G386" i="84" l="1"/>
  <c r="G387" i="84" l="1"/>
  <c r="G388" i="84" l="1"/>
  <c r="G389" i="84" l="1"/>
  <c r="G390" i="84" l="1"/>
  <c r="G391" i="84" l="1"/>
  <c r="G392" i="84" l="1"/>
  <c r="G393" i="84" l="1"/>
  <c r="G394" i="84" l="1"/>
  <c r="G395" i="84" l="1"/>
  <c r="G396" i="84" l="1"/>
  <c r="G397" i="84" l="1"/>
  <c r="G398" i="84" l="1"/>
  <c r="G399" i="84" l="1"/>
  <c r="G400" i="84" l="1"/>
  <c r="G401" i="84" l="1"/>
  <c r="G402" i="84" l="1"/>
  <c r="G403" i="84" l="1"/>
  <c r="G404" i="84" l="1"/>
  <c r="G405" i="84" l="1"/>
  <c r="G406" i="84" l="1"/>
  <c r="G407" i="84" l="1"/>
  <c r="G408" i="84" l="1"/>
  <c r="G409" i="84" l="1"/>
  <c r="G410" i="84" l="1"/>
  <c r="G411" i="84" l="1"/>
  <c r="G412" i="84" l="1"/>
  <c r="G413" i="84" l="1"/>
  <c r="G414" i="84" l="1"/>
  <c r="G415" i="84" l="1"/>
  <c r="G416" i="84" l="1"/>
  <c r="G417" i="84" l="1"/>
  <c r="G418" i="84" l="1"/>
  <c r="G419" i="84" l="1"/>
  <c r="G420" i="84" l="1"/>
  <c r="G421" i="84" l="1"/>
  <c r="G422" i="84" l="1"/>
  <c r="G423" i="84" l="1"/>
  <c r="G424" i="84" l="1"/>
  <c r="G425" i="84" l="1"/>
  <c r="G426" i="84" l="1"/>
  <c r="G427" i="84" l="1"/>
  <c r="G428" i="84" l="1"/>
  <c r="G429" i="84" l="1"/>
  <c r="G430" i="84" l="1"/>
  <c r="G431" i="84" l="1"/>
  <c r="G432" i="84" l="1"/>
  <c r="G433" i="84" l="1"/>
  <c r="G434" i="84" l="1"/>
  <c r="G435" i="84" l="1"/>
  <c r="G436" i="84" l="1"/>
  <c r="G437" i="84" l="1"/>
  <c r="G438" i="84" l="1"/>
  <c r="G439" i="84" l="1"/>
  <c r="G440" i="84" l="1"/>
  <c r="G441" i="84" l="1"/>
  <c r="G442" i="84" l="1"/>
  <c r="G443" i="84" l="1"/>
  <c r="G444" i="84" l="1"/>
  <c r="G445" i="84" l="1"/>
  <c r="G446" i="84" l="1"/>
  <c r="G447" i="84" l="1"/>
  <c r="G448" i="84" l="1"/>
  <c r="G449" i="84" l="1"/>
  <c r="G450" i="84" l="1"/>
  <c r="G451" i="84" l="1"/>
  <c r="G452" i="84" l="1"/>
  <c r="G453" i="84" l="1"/>
  <c r="G454" i="84" l="1"/>
  <c r="G455" i="84" l="1"/>
  <c r="G456" i="84" l="1"/>
  <c r="G457" i="84" l="1"/>
  <c r="G458" i="84" l="1"/>
  <c r="G459" i="84" l="1"/>
  <c r="G460" i="84" l="1"/>
  <c r="G461" i="84" l="1"/>
  <c r="G462" i="84" l="1"/>
  <c r="G463" i="84" l="1"/>
  <c r="G464" i="84" l="1"/>
  <c r="G465" i="84" l="1"/>
  <c r="G466" i="84" l="1"/>
  <c r="G467" i="84" l="1"/>
  <c r="G468" i="84" l="1"/>
  <c r="G469" i="84" l="1"/>
  <c r="G470" i="84" l="1"/>
  <c r="G471" i="84" l="1"/>
  <c r="G472" i="84" l="1"/>
  <c r="G473" i="84" l="1"/>
  <c r="G474" i="84" l="1"/>
  <c r="G475" i="84" l="1"/>
  <c r="G476" i="84" l="1"/>
  <c r="G477" i="84" l="1"/>
  <c r="G478" i="84" l="1"/>
  <c r="G479" i="84" l="1"/>
  <c r="G480" i="84" l="1"/>
  <c r="G481" i="84" l="1"/>
  <c r="G482" i="84" l="1"/>
  <c r="G483" i="84" l="1"/>
  <c r="G484" i="84" l="1"/>
  <c r="G485" i="84" l="1"/>
  <c r="G486" i="84" l="1"/>
  <c r="G487" i="84" l="1"/>
  <c r="G488" i="84" l="1"/>
  <c r="G489" i="84" l="1"/>
  <c r="G490" i="84" l="1"/>
  <c r="G491" i="84" l="1"/>
  <c r="G492" i="84" l="1"/>
  <c r="G493" i="84" l="1"/>
  <c r="G494" i="84" l="1"/>
  <c r="G495" i="84" l="1"/>
  <c r="G496" i="84" l="1"/>
  <c r="G497" i="84" l="1"/>
  <c r="G498" i="84" l="1"/>
  <c r="G499" i="84" l="1"/>
  <c r="G500" i="84" l="1"/>
  <c r="G501" i="84" l="1"/>
  <c r="G502" i="84" l="1"/>
  <c r="G503" i="84" l="1"/>
  <c r="G504" i="84" l="1"/>
  <c r="G505" i="84" l="1"/>
  <c r="G506" i="84" l="1"/>
  <c r="G507" i="84" l="1"/>
  <c r="G508" i="84" l="1"/>
  <c r="G509" i="84" l="1"/>
  <c r="G510" i="84" l="1"/>
  <c r="G511" i="84" l="1"/>
  <c r="G512" i="84" l="1"/>
  <c r="G513" i="84" l="1"/>
  <c r="G514" i="84" l="1"/>
  <c r="G515" i="84" l="1"/>
  <c r="G516" i="84" l="1"/>
  <c r="G517" i="84" l="1"/>
  <c r="G518" i="84" l="1"/>
  <c r="G519" i="84" l="1"/>
  <c r="G520" i="84" l="1"/>
  <c r="G521" i="84" l="1"/>
  <c r="G522" i="84" l="1"/>
  <c r="G523" i="84" l="1"/>
  <c r="G524" i="84" l="1"/>
  <c r="G525" i="84" l="1"/>
  <c r="G526" i="84" l="1"/>
  <c r="G527" i="84" l="1"/>
  <c r="G528" i="84" l="1"/>
  <c r="G529" i="84" l="1"/>
  <c r="G530" i="84" l="1"/>
  <c r="G531" i="84" l="1"/>
  <c r="G532" i="84" l="1"/>
  <c r="G533" i="84" l="1"/>
  <c r="G534" i="84" l="1"/>
  <c r="G535" i="84" l="1"/>
  <c r="G536" i="84" l="1"/>
  <c r="G537" i="84" l="1"/>
  <c r="G538" i="84" l="1"/>
  <c r="G539" i="84" l="1"/>
  <c r="G540" i="84" l="1"/>
  <c r="G541" i="84" l="1"/>
  <c r="G542" i="84" l="1"/>
  <c r="G543" i="84" l="1"/>
  <c r="G544" i="84" l="1"/>
  <c r="G545" i="84" l="1"/>
  <c r="G546" i="84" l="1"/>
  <c r="G547" i="84" l="1"/>
  <c r="G548" i="84" l="1"/>
  <c r="G549" i="84" l="1"/>
  <c r="G550" i="84" l="1"/>
  <c r="G551" i="84" l="1"/>
  <c r="G552" i="84" l="1"/>
  <c r="G553" i="84" l="1"/>
  <c r="G554" i="84" l="1"/>
  <c r="G555" i="84" l="1"/>
  <c r="G556" i="84" l="1"/>
  <c r="G557" i="84" l="1"/>
  <c r="G558" i="84" l="1"/>
  <c r="G559" i="84" l="1"/>
  <c r="G560" i="84" l="1"/>
  <c r="G561" i="84" l="1"/>
  <c r="G562" i="84" l="1"/>
  <c r="G563" i="84" l="1"/>
  <c r="G564" i="84" l="1"/>
  <c r="G565" i="84" l="1"/>
  <c r="G566" i="84" l="1"/>
  <c r="G567" i="84" l="1"/>
  <c r="G568" i="84" l="1"/>
  <c r="G569" i="84" l="1"/>
  <c r="G570" i="84" l="1"/>
  <c r="G571" i="84" l="1"/>
  <c r="G572" i="84" l="1"/>
  <c r="G573" i="84" l="1"/>
  <c r="G574" i="84" l="1"/>
  <c r="G575" i="84" l="1"/>
  <c r="G576" i="84" l="1"/>
  <c r="G577" i="84" l="1"/>
  <c r="G578" i="84" l="1"/>
  <c r="G579" i="84" l="1"/>
  <c r="G580" i="84" l="1"/>
  <c r="G581" i="84" l="1"/>
  <c r="G582" i="84" l="1"/>
  <c r="G583" i="84" l="1"/>
  <c r="G584" i="84" l="1"/>
  <c r="G585" i="84" l="1"/>
  <c r="G586" i="84" l="1"/>
  <c r="G587" i="84" l="1"/>
  <c r="G588" i="84" l="1"/>
  <c r="G589" i="84" l="1"/>
  <c r="G590" i="84" l="1"/>
  <c r="G591" i="84" l="1"/>
  <c r="G592" i="84" l="1"/>
  <c r="G593" i="84" l="1"/>
  <c r="G594" i="84" l="1"/>
  <c r="G595" i="84" l="1"/>
  <c r="G596" i="84" l="1"/>
  <c r="G597" i="84" l="1"/>
  <c r="G598" i="84" l="1"/>
  <c r="G599" i="84" l="1"/>
  <c r="G600" i="84" l="1"/>
  <c r="G601" i="84" l="1"/>
  <c r="G602" i="84" l="1"/>
  <c r="G603" i="84" l="1"/>
  <c r="G604" i="84" l="1"/>
  <c r="G605" i="84" l="1"/>
  <c r="G606" i="84" l="1"/>
  <c r="G607" i="84" l="1"/>
  <c r="G608" i="84" l="1"/>
  <c r="G609" i="84" l="1"/>
  <c r="G610" i="84" l="1"/>
  <c r="G611" i="84" l="1"/>
  <c r="G612" i="84" l="1"/>
  <c r="G613" i="84" l="1"/>
  <c r="G614" i="84" l="1"/>
  <c r="G615" i="84" l="1"/>
  <c r="G616" i="84" l="1"/>
  <c r="G617" i="84" l="1"/>
  <c r="G618" i="84" l="1"/>
  <c r="G619" i="84" l="1"/>
  <c r="G620" i="84" l="1"/>
  <c r="G621" i="84" l="1"/>
  <c r="G622" i="84" l="1"/>
  <c r="G623" i="84" l="1"/>
  <c r="G624" i="84" l="1"/>
  <c r="G625" i="84" l="1"/>
  <c r="G626" i="84" l="1"/>
  <c r="G627" i="84" l="1"/>
  <c r="G628" i="84" l="1"/>
  <c r="G629" i="84" l="1"/>
  <c r="G630" i="84" l="1"/>
  <c r="G631" i="84" l="1"/>
  <c r="G632" i="84" l="1"/>
  <c r="G633" i="84" l="1"/>
  <c r="G634" i="84" l="1"/>
  <c r="G635" i="84" l="1"/>
  <c r="G636" i="84" l="1"/>
  <c r="G637" i="84" l="1"/>
  <c r="G638" i="84" l="1"/>
  <c r="G639" i="84" l="1"/>
  <c r="G640" i="84" l="1"/>
  <c r="G641" i="84" l="1"/>
  <c r="G642" i="84" l="1"/>
  <c r="G643" i="84" l="1"/>
  <c r="G644" i="84" l="1"/>
  <c r="G645" i="84" l="1"/>
  <c r="G646" i="84" l="1"/>
  <c r="G647" i="84" l="1"/>
  <c r="G648" i="84" l="1"/>
  <c r="G649" i="84" l="1"/>
  <c r="G650" i="84" l="1"/>
  <c r="G651" i="84" l="1"/>
  <c r="G652" i="84" l="1"/>
  <c r="G653" i="84" l="1"/>
  <c r="G654" i="84" l="1"/>
  <c r="G655" i="84" l="1"/>
  <c r="G656" i="84" l="1"/>
  <c r="G657" i="84" l="1"/>
  <c r="G658" i="84" l="1"/>
  <c r="G659" i="84" l="1"/>
  <c r="G660" i="84" l="1"/>
  <c r="G661" i="84" l="1"/>
  <c r="G662" i="84" l="1"/>
  <c r="G663" i="84" l="1"/>
  <c r="G664" i="84" l="1"/>
  <c r="G665" i="84" l="1"/>
  <c r="G666" i="84" l="1"/>
  <c r="G667" i="84" l="1"/>
  <c r="G668" i="84" l="1"/>
  <c r="G669" i="84" l="1"/>
  <c r="G670" i="84" l="1"/>
  <c r="G671" i="84" l="1"/>
  <c r="G672" i="84" l="1"/>
  <c r="G673" i="84" l="1"/>
  <c r="G674" i="84" l="1"/>
  <c r="G675" i="84" l="1"/>
  <c r="G676" i="84" l="1"/>
  <c r="G677" i="84" l="1"/>
  <c r="G678" i="84" l="1"/>
  <c r="G679" i="84" l="1"/>
  <c r="G680" i="84" l="1"/>
  <c r="G681" i="84" l="1"/>
  <c r="G682" i="84" l="1"/>
  <c r="G683" i="84" l="1"/>
  <c r="G684" i="84" l="1"/>
  <c r="G685" i="84" l="1"/>
  <c r="G686" i="84" l="1"/>
  <c r="G687" i="84" l="1"/>
  <c r="G688" i="84" l="1"/>
  <c r="G689" i="84" l="1"/>
  <c r="G690" i="84" l="1"/>
  <c r="G691" i="84" l="1"/>
  <c r="G692" i="84" l="1"/>
  <c r="G693" i="84" l="1"/>
  <c r="G694" i="84" l="1"/>
  <c r="G695" i="84" l="1"/>
  <c r="G696" i="84" l="1"/>
  <c r="G697" i="84" l="1"/>
  <c r="G698" i="84" l="1"/>
  <c r="G699" i="84" l="1"/>
  <c r="G700" i="84" l="1"/>
  <c r="G701" i="84" l="1"/>
  <c r="G702" i="84" l="1"/>
  <c r="G703" i="84" l="1"/>
  <c r="G704" i="84" l="1"/>
  <c r="G705" i="84" l="1"/>
  <c r="G706" i="84" l="1"/>
  <c r="G707" i="84" l="1"/>
  <c r="G708" i="84" l="1"/>
  <c r="G709" i="84" l="1"/>
  <c r="G710" i="84" l="1"/>
  <c r="G711" i="84" l="1"/>
  <c r="G712" i="84" l="1"/>
  <c r="G713" i="84" l="1"/>
  <c r="G714" i="84" l="1"/>
  <c r="G715" i="84" l="1"/>
  <c r="G716" i="84" l="1"/>
  <c r="G717" i="84" l="1"/>
  <c r="G718" i="84" l="1"/>
  <c r="G719" i="84" l="1"/>
  <c r="G720" i="84" l="1"/>
  <c r="G721" i="84" l="1"/>
  <c r="G722" i="84" l="1"/>
  <c r="G723" i="84" l="1"/>
  <c r="G724" i="84" l="1"/>
  <c r="G725" i="84" l="1"/>
  <c r="G726" i="84" l="1"/>
  <c r="G727" i="84" l="1"/>
  <c r="G728" i="84" l="1"/>
  <c r="G729" i="84" l="1"/>
  <c r="G730" i="84" l="1"/>
  <c r="G731" i="84" l="1"/>
  <c r="G732" i="84" l="1"/>
  <c r="G733" i="84" l="1"/>
  <c r="G734" i="84" l="1"/>
  <c r="G735" i="84" l="1"/>
  <c r="G736" i="84" l="1"/>
  <c r="G737" i="84" l="1"/>
  <c r="G738" i="84" l="1"/>
  <c r="G739" i="84" l="1"/>
  <c r="G740" i="84" l="1"/>
  <c r="G741" i="84" l="1"/>
  <c r="G742" i="84" l="1"/>
  <c r="G743" i="84" l="1"/>
  <c r="G744" i="84" l="1"/>
  <c r="G745" i="84" l="1"/>
  <c r="G746" i="84" l="1"/>
  <c r="G747" i="84" l="1"/>
  <c r="G748" i="84" l="1"/>
  <c r="G749" i="84" l="1"/>
  <c r="G750" i="84" l="1"/>
  <c r="G751" i="84" l="1"/>
  <c r="G752" i="84" l="1"/>
  <c r="G753" i="84" l="1"/>
  <c r="G754" i="84" l="1"/>
  <c r="G755" i="84" l="1"/>
  <c r="G756" i="84" l="1"/>
  <c r="G757" i="84" l="1"/>
  <c r="G758" i="84" l="1"/>
  <c r="G759" i="84" l="1"/>
  <c r="G760" i="84" l="1"/>
  <c r="G761" i="84" l="1"/>
  <c r="G762" i="84" l="1"/>
  <c r="G763" i="84" l="1"/>
  <c r="G764" i="84" l="1"/>
  <c r="G765" i="84" l="1"/>
  <c r="G766" i="84" l="1"/>
  <c r="G767" i="84" l="1"/>
  <c r="G768" i="84" l="1"/>
  <c r="G769" i="84" l="1"/>
  <c r="G770" i="84" l="1"/>
  <c r="G771" i="84" l="1"/>
  <c r="G772" i="84" l="1"/>
  <c r="G773" i="84" l="1"/>
  <c r="G774" i="84" l="1"/>
  <c r="G775" i="84" l="1"/>
  <c r="G776" i="84" l="1"/>
  <c r="G777" i="84" l="1"/>
  <c r="G778" i="84" l="1"/>
  <c r="G779" i="84" l="1"/>
  <c r="G780" i="84" l="1"/>
  <c r="G781" i="84" l="1"/>
  <c r="G782" i="84" l="1"/>
  <c r="G783" i="84" l="1"/>
  <c r="G784" i="84" l="1"/>
  <c r="G785" i="84" l="1"/>
  <c r="G786" i="84" l="1"/>
  <c r="G787" i="84" l="1"/>
  <c r="G788" i="84" l="1"/>
  <c r="G789" i="84" l="1"/>
  <c r="G790" i="84" l="1"/>
  <c r="G791" i="84" l="1"/>
  <c r="G792" i="84" l="1"/>
  <c r="G793" i="84" l="1"/>
  <c r="G794" i="84" l="1"/>
  <c r="G795" i="84" l="1"/>
  <c r="G796" i="84" l="1"/>
  <c r="G797" i="84" l="1"/>
  <c r="G798" i="84" l="1"/>
  <c r="G799" i="84" l="1"/>
  <c r="G800" i="84" l="1"/>
  <c r="G801" i="84" l="1"/>
  <c r="G802" i="84" l="1"/>
  <c r="G803" i="84" l="1"/>
  <c r="G804" i="84" l="1"/>
  <c r="G805" i="84" l="1"/>
  <c r="G806" i="84" l="1"/>
  <c r="G807" i="84" l="1"/>
  <c r="G808" i="84" l="1"/>
  <c r="G809" i="84" l="1"/>
  <c r="G810" i="84" l="1"/>
  <c r="G811" i="84" l="1"/>
  <c r="G812" i="84" l="1"/>
  <c r="G813" i="84" l="1"/>
  <c r="G814" i="84" l="1"/>
  <c r="G815" i="84" l="1"/>
  <c r="G816" i="84" l="1"/>
  <c r="G817" i="84" l="1"/>
  <c r="G818" i="84" l="1"/>
  <c r="G819" i="84" l="1"/>
  <c r="G820" i="84" l="1"/>
  <c r="G821" i="84" l="1"/>
  <c r="G822" i="84" l="1"/>
  <c r="G823" i="84" l="1"/>
  <c r="G824" i="84" l="1"/>
  <c r="G825" i="84" l="1"/>
  <c r="G826" i="84" l="1"/>
  <c r="G827" i="84" l="1"/>
  <c r="G828" i="84" l="1"/>
  <c r="G829" i="84" l="1"/>
  <c r="G830" i="84" l="1"/>
  <c r="G831" i="84" l="1"/>
  <c r="G832" i="84" l="1"/>
  <c r="G833" i="84" l="1"/>
  <c r="G834" i="84" l="1"/>
  <c r="G835" i="84" l="1"/>
  <c r="G836" i="84" l="1"/>
  <c r="G837" i="84" l="1"/>
  <c r="G838" i="84" l="1"/>
  <c r="G839" i="84" l="1"/>
  <c r="G840" i="84" l="1"/>
  <c r="G841" i="84" l="1"/>
  <c r="G842" i="84" l="1"/>
  <c r="G843" i="84" l="1"/>
  <c r="G844" i="84" l="1"/>
  <c r="G845" i="84" l="1"/>
  <c r="G846" i="84" l="1"/>
  <c r="G847" i="84" l="1"/>
  <c r="G848" i="84" l="1"/>
  <c r="G849" i="84" l="1"/>
  <c r="G850" i="84" l="1"/>
  <c r="G851" i="84" l="1"/>
  <c r="G852" i="84" l="1"/>
  <c r="G853" i="84" l="1"/>
  <c r="G854" i="84" l="1"/>
  <c r="G855" i="84" l="1"/>
  <c r="G856" i="84" l="1"/>
  <c r="G857" i="84" l="1"/>
  <c r="G858" i="84" l="1"/>
  <c r="G859" i="84" l="1"/>
  <c r="G860" i="84" l="1"/>
  <c r="G861" i="84" l="1"/>
  <c r="G862" i="84" l="1"/>
  <c r="G863" i="84" l="1"/>
  <c r="G864" i="84" l="1"/>
  <c r="G865" i="84" l="1"/>
  <c r="G866" i="84" l="1"/>
  <c r="G867" i="84" l="1"/>
  <c r="G868" i="84" l="1"/>
  <c r="G869" i="84" l="1"/>
  <c r="G870" i="84" l="1"/>
  <c r="G871" i="84" l="1"/>
  <c r="G872" i="84" l="1"/>
  <c r="G873" i="84" l="1"/>
  <c r="G874" i="84" l="1"/>
  <c r="G875" i="84" l="1"/>
  <c r="G876" i="84" l="1"/>
  <c r="G877" i="84" l="1"/>
  <c r="G878" i="84" l="1"/>
  <c r="G879" i="84" l="1"/>
  <c r="G880" i="84" l="1"/>
  <c r="G881" i="84" l="1"/>
  <c r="G882" i="84" l="1"/>
  <c r="G883" i="84" l="1"/>
  <c r="G884" i="84" l="1"/>
  <c r="G885" i="84" l="1"/>
  <c r="G886" i="84" l="1"/>
  <c r="G887" i="84" l="1"/>
  <c r="G888" i="84" l="1"/>
  <c r="G889" i="84" l="1"/>
  <c r="G890" i="84" l="1"/>
  <c r="G891" i="84" l="1"/>
  <c r="G892" i="84" l="1"/>
  <c r="G893" i="84" l="1"/>
  <c r="G894" i="84" l="1"/>
  <c r="G895" i="84" l="1"/>
  <c r="G896" i="84" l="1"/>
  <c r="G897" i="84" l="1"/>
  <c r="G898" i="84" l="1"/>
  <c r="G899" i="84" l="1"/>
  <c r="G900" i="84" l="1"/>
  <c r="G901" i="84" l="1"/>
  <c r="G902" i="84" l="1"/>
  <c r="G903" i="84" l="1"/>
  <c r="G904" i="84" l="1"/>
  <c r="G905" i="84" l="1"/>
  <c r="G906" i="84" l="1"/>
  <c r="G907" i="84" l="1"/>
  <c r="G908" i="84" l="1"/>
  <c r="G909" i="84" l="1"/>
  <c r="G910" i="84" l="1"/>
  <c r="G911" i="84" l="1"/>
  <c r="G912" i="84" l="1"/>
  <c r="G913" i="84" l="1"/>
  <c r="G914" i="84" l="1"/>
  <c r="G915" i="84" l="1"/>
  <c r="G916" i="84" l="1"/>
  <c r="G917" i="84" l="1"/>
  <c r="G918" i="84" l="1"/>
  <c r="G919" i="84" l="1"/>
  <c r="G920" i="84" l="1"/>
  <c r="G921" i="84" l="1"/>
  <c r="G922" i="84" l="1"/>
  <c r="G923" i="84" l="1"/>
  <c r="G924" i="84" l="1"/>
  <c r="G925" i="84" l="1"/>
  <c r="G926" i="84" l="1"/>
  <c r="G927" i="84" l="1"/>
  <c r="G928" i="84" l="1"/>
  <c r="G929" i="84" l="1"/>
  <c r="G930" i="84" l="1"/>
  <c r="G931" i="84" l="1"/>
  <c r="G932" i="84" l="1"/>
  <c r="G933" i="84" l="1"/>
  <c r="G934" i="84" l="1"/>
  <c r="G935" i="84" l="1"/>
  <c r="G936" i="84" l="1"/>
  <c r="G937" i="84" l="1"/>
  <c r="G938" i="84" l="1"/>
  <c r="G939" i="84" l="1"/>
  <c r="G940" i="84" l="1"/>
  <c r="G941" i="84" l="1"/>
  <c r="G942" i="84" l="1"/>
  <c r="G943" i="84" l="1"/>
  <c r="G944" i="84" l="1"/>
  <c r="G945" i="84" l="1"/>
  <c r="G946" i="84" l="1"/>
  <c r="G947" i="84" l="1"/>
  <c r="G948" i="84" l="1"/>
  <c r="G949" i="84" l="1"/>
  <c r="G950" i="84" l="1"/>
  <c r="G951" i="84" l="1"/>
  <c r="G952" i="84" l="1"/>
  <c r="G953" i="84" l="1"/>
  <c r="G954" i="84" l="1"/>
  <c r="G955" i="84" l="1"/>
  <c r="G956" i="84" l="1"/>
  <c r="G957" i="84" l="1"/>
  <c r="G958" i="84" l="1"/>
  <c r="G959" i="84" l="1"/>
  <c r="G960" i="84" l="1"/>
  <c r="G961" i="84" l="1"/>
  <c r="G962" i="84" l="1"/>
  <c r="G963" i="84" l="1"/>
  <c r="G964" i="84" l="1"/>
  <c r="G965" i="84" l="1"/>
  <c r="G966" i="84" l="1"/>
  <c r="G967" i="84" l="1"/>
  <c r="G968" i="84" l="1"/>
  <c r="G969" i="84" l="1"/>
  <c r="G970" i="84" l="1"/>
  <c r="G971" i="84" l="1"/>
  <c r="G972" i="84" l="1"/>
  <c r="G973" i="84" l="1"/>
  <c r="G974" i="84" l="1"/>
  <c r="G975" i="84" l="1"/>
  <c r="G976" i="84" l="1"/>
  <c r="G977" i="84" l="1"/>
  <c r="G978" i="84" l="1"/>
  <c r="G979" i="84" l="1"/>
  <c r="G980" i="84" l="1"/>
  <c r="G981" i="84" l="1"/>
  <c r="G982" i="84" l="1"/>
  <c r="G983" i="84" l="1"/>
  <c r="G984" i="84" l="1"/>
  <c r="G985" i="84" l="1"/>
  <c r="G986" i="84" l="1"/>
  <c r="G987" i="84" l="1"/>
  <c r="G988" i="84" l="1"/>
  <c r="G989" i="84" l="1"/>
  <c r="G990" i="84" l="1"/>
  <c r="G991" i="84" l="1"/>
  <c r="G992" i="84" l="1"/>
  <c r="F156" i="74"/>
  <c r="F115" i="74"/>
  <c r="F116" i="74"/>
  <c r="F117" i="74"/>
  <c r="F118" i="74"/>
  <c r="F119" i="74"/>
  <c r="F120" i="74"/>
  <c r="F121" i="74"/>
  <c r="F122" i="74"/>
  <c r="F123" i="74"/>
  <c r="F124" i="74"/>
  <c r="F125" i="74"/>
  <c r="F126" i="74"/>
  <c r="F127" i="74"/>
  <c r="F128" i="74"/>
  <c r="F129" i="74"/>
  <c r="F130" i="74"/>
  <c r="F131" i="74"/>
  <c r="F132" i="74"/>
  <c r="F133" i="74"/>
  <c r="F134" i="74"/>
  <c r="F135" i="74"/>
  <c r="F136" i="74"/>
  <c r="F137" i="74"/>
  <c r="F138" i="74"/>
  <c r="F139" i="74"/>
  <c r="F140" i="74"/>
  <c r="F141" i="74"/>
  <c r="F142" i="74"/>
  <c r="F143" i="74"/>
  <c r="F144" i="74"/>
  <c r="F145" i="74"/>
  <c r="F146" i="74"/>
  <c r="F147" i="74"/>
  <c r="F148" i="74"/>
  <c r="F149" i="74"/>
  <c r="F150" i="74"/>
  <c r="F151" i="74"/>
  <c r="F152" i="74"/>
  <c r="F153" i="74"/>
  <c r="F154" i="74"/>
  <c r="F155" i="74"/>
  <c r="F114" i="74"/>
  <c r="F113" i="74"/>
  <c r="F111" i="74"/>
  <c r="F112" i="74"/>
  <c r="F110" i="74"/>
  <c r="F109" i="74"/>
  <c r="G109" i="74" s="1"/>
  <c r="F108" i="74"/>
  <c r="E116" i="74"/>
  <c r="E115" i="74"/>
  <c r="E114" i="74"/>
  <c r="G110" i="74"/>
  <c r="E110" i="74"/>
  <c r="E109" i="74"/>
  <c r="B110" i="74"/>
  <c r="B111" i="74"/>
  <c r="B112" i="74"/>
  <c r="B113" i="74"/>
  <c r="B114" i="74"/>
  <c r="B115" i="74"/>
  <c r="B116" i="74"/>
  <c r="B117" i="74"/>
  <c r="B118" i="74"/>
  <c r="B119" i="74"/>
  <c r="B120" i="74"/>
  <c r="B121" i="74"/>
  <c r="B122" i="74"/>
  <c r="B123" i="74"/>
  <c r="B124" i="74"/>
  <c r="B125" i="74"/>
  <c r="B126" i="74"/>
  <c r="B127" i="74"/>
  <c r="B128" i="74"/>
  <c r="B129" i="74"/>
  <c r="B130" i="74"/>
  <c r="B131" i="74"/>
  <c r="B132" i="74"/>
  <c r="B133" i="74"/>
  <c r="B134" i="74"/>
  <c r="B135" i="74"/>
  <c r="B136" i="74"/>
  <c r="B137" i="74"/>
  <c r="B138" i="74"/>
  <c r="B139" i="74"/>
  <c r="B140" i="74"/>
  <c r="B141" i="74"/>
  <c r="B142" i="74"/>
  <c r="B143" i="74"/>
  <c r="B144" i="74"/>
  <c r="B145" i="74"/>
  <c r="B146" i="74"/>
  <c r="B147" i="74"/>
  <c r="B148" i="74"/>
  <c r="B149" i="74"/>
  <c r="B150" i="74"/>
  <c r="B151" i="74"/>
  <c r="B152" i="74"/>
  <c r="B153" i="74"/>
  <c r="B154" i="74"/>
  <c r="B155" i="74"/>
  <c r="B156" i="74"/>
  <c r="C110" i="74"/>
  <c r="C111" i="74"/>
  <c r="C112" i="74"/>
  <c r="C113" i="74"/>
  <c r="C114" i="74"/>
  <c r="C115" i="74"/>
  <c r="C116" i="74"/>
  <c r="C117" i="74"/>
  <c r="C118" i="74"/>
  <c r="C119" i="74"/>
  <c r="C120" i="74"/>
  <c r="C121" i="74"/>
  <c r="C122" i="74"/>
  <c r="C123" i="74"/>
  <c r="C124" i="74"/>
  <c r="C125" i="74"/>
  <c r="C126" i="74"/>
  <c r="C127" i="74"/>
  <c r="C128" i="74"/>
  <c r="C129" i="74"/>
  <c r="C130" i="74"/>
  <c r="C131" i="74"/>
  <c r="C132" i="74"/>
  <c r="C133" i="74"/>
  <c r="C134" i="74"/>
  <c r="C135" i="74"/>
  <c r="C136" i="74"/>
  <c r="C137" i="74"/>
  <c r="C138" i="74"/>
  <c r="C139" i="74"/>
  <c r="C140" i="74"/>
  <c r="C141" i="74"/>
  <c r="C142" i="74"/>
  <c r="C143" i="74"/>
  <c r="C144" i="74"/>
  <c r="C145" i="74"/>
  <c r="C146" i="74"/>
  <c r="C147" i="74"/>
  <c r="C148" i="74"/>
  <c r="C149" i="74"/>
  <c r="C150" i="74"/>
  <c r="C151" i="74"/>
  <c r="C152" i="74"/>
  <c r="C153" i="74"/>
  <c r="C154" i="74"/>
  <c r="C155" i="74"/>
  <c r="C156" i="74"/>
  <c r="C109" i="74"/>
  <c r="B109" i="74"/>
  <c r="C108" i="74"/>
  <c r="G108" i="74" s="1"/>
  <c r="D109" i="74"/>
  <c r="B107" i="74"/>
  <c r="B106" i="74"/>
  <c r="B105" i="74"/>
  <c r="B104" i="74"/>
  <c r="B103" i="74"/>
  <c r="B102" i="74"/>
  <c r="B101" i="74"/>
  <c r="B100" i="74"/>
  <c r="B99" i="74"/>
  <c r="B98" i="74"/>
  <c r="B97" i="74"/>
  <c r="B96" i="74"/>
  <c r="B95" i="74"/>
  <c r="B94" i="74"/>
  <c r="C93" i="74"/>
  <c r="B93" i="74"/>
  <c r="C92" i="74"/>
  <c r="B92" i="74"/>
  <c r="C91" i="74"/>
  <c r="B91" i="74"/>
  <c r="C90" i="74"/>
  <c r="B90" i="74"/>
  <c r="C89" i="74"/>
  <c r="B89" i="74"/>
  <c r="C88" i="74"/>
  <c r="B88" i="74"/>
  <c r="C87" i="74"/>
  <c r="B87" i="74"/>
  <c r="C86" i="74"/>
  <c r="B86" i="74"/>
  <c r="C85" i="74"/>
  <c r="B85" i="74"/>
  <c r="C84" i="74"/>
  <c r="B84" i="74"/>
  <c r="C83" i="74"/>
  <c r="B83" i="74"/>
  <c r="C82" i="74"/>
  <c r="B82" i="74"/>
  <c r="C81" i="74"/>
  <c r="B81" i="74"/>
  <c r="B80" i="74"/>
  <c r="B79" i="74"/>
  <c r="B78" i="74"/>
  <c r="B77" i="74"/>
  <c r="B76" i="74"/>
  <c r="B75" i="74"/>
  <c r="C74" i="74"/>
  <c r="B74" i="74"/>
  <c r="B73" i="74"/>
  <c r="B72" i="74"/>
  <c r="B71" i="74"/>
  <c r="C70" i="74"/>
  <c r="B70" i="74"/>
  <c r="C69" i="74"/>
  <c r="B69" i="74"/>
  <c r="B68" i="74"/>
  <c r="B67" i="74"/>
  <c r="B66" i="74"/>
  <c r="B65" i="74"/>
  <c r="B64" i="74"/>
  <c r="B63" i="74"/>
  <c r="B62" i="74"/>
  <c r="B61" i="74"/>
  <c r="B60" i="74"/>
  <c r="B59" i="74"/>
  <c r="B58" i="74"/>
  <c r="B57" i="74"/>
  <c r="B56" i="74"/>
  <c r="B55" i="74"/>
  <c r="B54" i="74"/>
  <c r="B53" i="74"/>
  <c r="B52" i="74"/>
  <c r="B51" i="74"/>
  <c r="B50" i="74"/>
  <c r="B49" i="74"/>
  <c r="B48" i="74"/>
  <c r="B47" i="74"/>
  <c r="B46" i="74"/>
  <c r="B45" i="74"/>
  <c r="B44" i="74"/>
  <c r="C43" i="74"/>
  <c r="B43" i="74"/>
  <c r="B42" i="74"/>
  <c r="B41" i="74"/>
  <c r="B40" i="74"/>
  <c r="B39" i="74"/>
  <c r="B38" i="74"/>
  <c r="B37" i="74"/>
  <c r="B36" i="74"/>
  <c r="B35" i="74"/>
  <c r="B34" i="74"/>
  <c r="B33" i="74"/>
  <c r="B32" i="74"/>
  <c r="B31" i="74"/>
  <c r="B30" i="74"/>
  <c r="B29" i="74"/>
  <c r="B28" i="74"/>
  <c r="B27" i="74"/>
  <c r="B26" i="74"/>
  <c r="B25" i="74"/>
  <c r="B24" i="74"/>
  <c r="B23" i="74"/>
  <c r="B22" i="74"/>
  <c r="B21" i="74"/>
  <c r="B20" i="74"/>
  <c r="B19" i="74"/>
  <c r="B18" i="74"/>
  <c r="B17" i="74"/>
  <c r="B16" i="74"/>
  <c r="B15" i="74"/>
  <c r="B14" i="74"/>
  <c r="B13" i="74"/>
  <c r="B12" i="74"/>
  <c r="C11" i="74"/>
  <c r="B11" i="74"/>
  <c r="B10" i="74"/>
  <c r="B9" i="74"/>
  <c r="B8" i="74"/>
  <c r="B7" i="74"/>
  <c r="B6" i="74"/>
  <c r="B5" i="74"/>
  <c r="E4" i="74"/>
  <c r="B4" i="74"/>
  <c r="J2" i="74"/>
  <c r="C106" i="74" s="1"/>
  <c r="N1" i="74"/>
  <c r="C79" i="74" s="1"/>
  <c r="H1" i="74"/>
  <c r="D1" i="74"/>
  <c r="C62" i="74" s="1"/>
  <c r="D142" i="73"/>
  <c r="C93" i="73"/>
  <c r="F204" i="73"/>
  <c r="G204" i="73" s="1"/>
  <c r="C194" i="73"/>
  <c r="C195" i="73"/>
  <c r="C196" i="73"/>
  <c r="C197" i="73"/>
  <c r="C198" i="73"/>
  <c r="C199" i="73"/>
  <c r="C200" i="73"/>
  <c r="C201" i="73"/>
  <c r="C202" i="73"/>
  <c r="C203" i="73"/>
  <c r="C204" i="73"/>
  <c r="C193" i="73"/>
  <c r="B194" i="73"/>
  <c r="B195" i="73"/>
  <c r="B196" i="73"/>
  <c r="B197" i="73"/>
  <c r="B198" i="73"/>
  <c r="B199" i="73"/>
  <c r="B200" i="73"/>
  <c r="B201" i="73"/>
  <c r="B202" i="73"/>
  <c r="B203" i="73"/>
  <c r="B204" i="73"/>
  <c r="B193" i="73"/>
  <c r="E139" i="73"/>
  <c r="E138" i="73"/>
  <c r="E134" i="73"/>
  <c r="E133" i="73"/>
  <c r="C103" i="27"/>
  <c r="B170" i="73"/>
  <c r="C170" i="73"/>
  <c r="B171" i="73"/>
  <c r="C171" i="73"/>
  <c r="B172" i="73"/>
  <c r="C172" i="73"/>
  <c r="B173" i="73"/>
  <c r="C173" i="73"/>
  <c r="B174" i="73"/>
  <c r="C174" i="73"/>
  <c r="B175" i="73"/>
  <c r="C175" i="73"/>
  <c r="B176" i="73"/>
  <c r="C176" i="73"/>
  <c r="B177" i="73"/>
  <c r="C177" i="73"/>
  <c r="B178" i="73"/>
  <c r="C178" i="73"/>
  <c r="B179" i="73"/>
  <c r="C179" i="73"/>
  <c r="B180" i="73"/>
  <c r="C180" i="73"/>
  <c r="B181" i="73"/>
  <c r="C181" i="73"/>
  <c r="B182" i="73"/>
  <c r="C182" i="73"/>
  <c r="B183" i="73"/>
  <c r="C183" i="73"/>
  <c r="B184" i="73"/>
  <c r="C184" i="73"/>
  <c r="B185" i="73"/>
  <c r="C185" i="73"/>
  <c r="B186" i="73"/>
  <c r="C186" i="73"/>
  <c r="B187" i="73"/>
  <c r="C187" i="73"/>
  <c r="B188" i="73"/>
  <c r="C188" i="73"/>
  <c r="B189" i="73"/>
  <c r="C189" i="73"/>
  <c r="B190" i="73"/>
  <c r="C190" i="73"/>
  <c r="B191" i="73"/>
  <c r="C191" i="73"/>
  <c r="B192" i="73"/>
  <c r="C192" i="73"/>
  <c r="F139" i="73"/>
  <c r="F140" i="73"/>
  <c r="F141" i="73"/>
  <c r="F142" i="73"/>
  <c r="F143" i="73"/>
  <c r="F144" i="73"/>
  <c r="F145" i="73"/>
  <c r="F146" i="73"/>
  <c r="F147" i="73"/>
  <c r="F148" i="73"/>
  <c r="F149" i="73"/>
  <c r="F150" i="73"/>
  <c r="F151" i="73"/>
  <c r="F152" i="73"/>
  <c r="F153" i="73"/>
  <c r="F154" i="73"/>
  <c r="F155" i="73"/>
  <c r="F156" i="73"/>
  <c r="F157" i="73"/>
  <c r="F158" i="73"/>
  <c r="F159" i="73"/>
  <c r="F160" i="73"/>
  <c r="F161" i="73"/>
  <c r="F162" i="73"/>
  <c r="G162" i="73" s="1"/>
  <c r="F163" i="73"/>
  <c r="F164" i="73"/>
  <c r="F165" i="73"/>
  <c r="F138" i="73"/>
  <c r="G138" i="73"/>
  <c r="F137" i="73"/>
  <c r="F134" i="73"/>
  <c r="F135" i="73"/>
  <c r="F136" i="73"/>
  <c r="G136" i="73" s="1"/>
  <c r="F133" i="73"/>
  <c r="G140" i="73"/>
  <c r="G148" i="73"/>
  <c r="F132" i="73"/>
  <c r="B134" i="73"/>
  <c r="B135" i="73"/>
  <c r="B136" i="73"/>
  <c r="B137" i="73"/>
  <c r="B138" i="73"/>
  <c r="B139" i="73"/>
  <c r="B140" i="73"/>
  <c r="B141" i="73"/>
  <c r="B142" i="73"/>
  <c r="B143" i="73"/>
  <c r="B144" i="73"/>
  <c r="B145" i="73"/>
  <c r="B146" i="73"/>
  <c r="B147" i="73"/>
  <c r="B148" i="73"/>
  <c r="B149" i="73"/>
  <c r="B150" i="73"/>
  <c r="B151" i="73"/>
  <c r="G151" i="73" s="1"/>
  <c r="B152" i="73"/>
  <c r="B153" i="73"/>
  <c r="B154" i="73"/>
  <c r="B155" i="73"/>
  <c r="B156" i="73"/>
  <c r="B157" i="73"/>
  <c r="B158" i="73"/>
  <c r="B159" i="73"/>
  <c r="G159" i="73" s="1"/>
  <c r="B160" i="73"/>
  <c r="B161" i="73"/>
  <c r="B162" i="73"/>
  <c r="B163" i="73"/>
  <c r="B164" i="73"/>
  <c r="B165" i="73"/>
  <c r="B166" i="73"/>
  <c r="B167" i="73"/>
  <c r="B168" i="73"/>
  <c r="B169" i="73"/>
  <c r="B133" i="73"/>
  <c r="C147" i="73"/>
  <c r="C148" i="73"/>
  <c r="C149" i="73"/>
  <c r="C150" i="73"/>
  <c r="C151" i="73"/>
  <c r="C152" i="73"/>
  <c r="C153" i="73"/>
  <c r="C154" i="73"/>
  <c r="C155" i="73"/>
  <c r="C156" i="73"/>
  <c r="C157" i="73"/>
  <c r="C158" i="73"/>
  <c r="C159" i="73"/>
  <c r="C160" i="73"/>
  <c r="G160" i="73" s="1"/>
  <c r="C161" i="73"/>
  <c r="C162" i="73"/>
  <c r="C163" i="73"/>
  <c r="C164" i="73"/>
  <c r="C165" i="73"/>
  <c r="C166" i="73"/>
  <c r="C167" i="73"/>
  <c r="C168" i="73"/>
  <c r="C169" i="73"/>
  <c r="C146" i="73"/>
  <c r="C135" i="73"/>
  <c r="C136" i="73"/>
  <c r="C137" i="73"/>
  <c r="C138" i="73"/>
  <c r="C139" i="73"/>
  <c r="C140" i="73"/>
  <c r="C141" i="73"/>
  <c r="C142" i="73"/>
  <c r="C143" i="73"/>
  <c r="C144" i="73"/>
  <c r="C145" i="73"/>
  <c r="C134" i="73"/>
  <c r="C133" i="73"/>
  <c r="C132" i="73"/>
  <c r="G161" i="73"/>
  <c r="G158" i="73"/>
  <c r="G153" i="73"/>
  <c r="G152" i="73"/>
  <c r="G150" i="73"/>
  <c r="G145" i="73"/>
  <c r="G144" i="73"/>
  <c r="G139" i="73"/>
  <c r="D133" i="73"/>
  <c r="D134" i="73" s="1"/>
  <c r="B131" i="73"/>
  <c r="C130" i="73"/>
  <c r="B130" i="73"/>
  <c r="B129" i="73"/>
  <c r="B128" i="73"/>
  <c r="B127" i="73"/>
  <c r="C126" i="73"/>
  <c r="B126" i="73"/>
  <c r="B125" i="73"/>
  <c r="B124" i="73"/>
  <c r="B123" i="73"/>
  <c r="C122" i="73"/>
  <c r="B122" i="73"/>
  <c r="B121" i="73"/>
  <c r="B120" i="73"/>
  <c r="B119" i="73"/>
  <c r="C118" i="73"/>
  <c r="B118" i="73"/>
  <c r="B117" i="73"/>
  <c r="B116" i="73"/>
  <c r="B115" i="73"/>
  <c r="C114" i="73"/>
  <c r="B114" i="73"/>
  <c r="B113" i="73"/>
  <c r="B112" i="73"/>
  <c r="B111" i="73"/>
  <c r="C110" i="73"/>
  <c r="B110" i="73"/>
  <c r="B109" i="73"/>
  <c r="B108" i="73"/>
  <c r="B107" i="73"/>
  <c r="C106" i="73"/>
  <c r="B106" i="73"/>
  <c r="B105" i="73"/>
  <c r="B104" i="73"/>
  <c r="B103" i="73"/>
  <c r="C102" i="73"/>
  <c r="B102" i="73"/>
  <c r="B101" i="73"/>
  <c r="B100" i="73"/>
  <c r="B99" i="73"/>
  <c r="C98" i="73"/>
  <c r="B98" i="73"/>
  <c r="B97" i="73"/>
  <c r="B96" i="73"/>
  <c r="B95" i="73"/>
  <c r="C94" i="73"/>
  <c r="B94" i="73"/>
  <c r="B93" i="73"/>
  <c r="C92" i="73"/>
  <c r="B92" i="73"/>
  <c r="C91" i="73"/>
  <c r="B91" i="73"/>
  <c r="C90" i="73"/>
  <c r="B90" i="73"/>
  <c r="C89" i="73"/>
  <c r="B89" i="73"/>
  <c r="C88" i="73"/>
  <c r="B88" i="73"/>
  <c r="C87" i="73"/>
  <c r="B87" i="73"/>
  <c r="C86" i="73"/>
  <c r="B86" i="73"/>
  <c r="C85" i="73"/>
  <c r="B85" i="73"/>
  <c r="C84" i="73"/>
  <c r="B84" i="73"/>
  <c r="C83" i="73"/>
  <c r="B83" i="73"/>
  <c r="C82" i="73"/>
  <c r="B82" i="73"/>
  <c r="C81" i="73"/>
  <c r="B81" i="73"/>
  <c r="B80" i="73"/>
  <c r="B79" i="73"/>
  <c r="C78" i="73"/>
  <c r="B78" i="73"/>
  <c r="B77" i="73"/>
  <c r="B76" i="73"/>
  <c r="B75" i="73"/>
  <c r="C74" i="73"/>
  <c r="B74" i="73"/>
  <c r="B73" i="73"/>
  <c r="B72" i="73"/>
  <c r="B71" i="73"/>
  <c r="C70" i="73"/>
  <c r="B70" i="73"/>
  <c r="B69" i="73"/>
  <c r="B68" i="73"/>
  <c r="B67" i="73"/>
  <c r="C66" i="73"/>
  <c r="B66" i="73"/>
  <c r="B65" i="73"/>
  <c r="B64" i="73"/>
  <c r="C63" i="73"/>
  <c r="D63" i="73" s="1"/>
  <c r="B63" i="73"/>
  <c r="C62" i="73"/>
  <c r="B62" i="73"/>
  <c r="B61" i="73"/>
  <c r="B60" i="73"/>
  <c r="C59" i="73"/>
  <c r="B59" i="73"/>
  <c r="B58" i="73"/>
  <c r="B57" i="73"/>
  <c r="B56" i="73"/>
  <c r="C55" i="73"/>
  <c r="B55" i="73"/>
  <c r="C54" i="73"/>
  <c r="B54" i="73"/>
  <c r="B53" i="73"/>
  <c r="B52" i="73"/>
  <c r="C51" i="73"/>
  <c r="B51" i="73"/>
  <c r="B50" i="73"/>
  <c r="B49" i="73"/>
  <c r="B48" i="73"/>
  <c r="C47" i="73"/>
  <c r="B47" i="73"/>
  <c r="C46" i="73"/>
  <c r="B46" i="73"/>
  <c r="B45" i="73"/>
  <c r="B44" i="73"/>
  <c r="C43" i="73"/>
  <c r="B43" i="73"/>
  <c r="B42" i="73"/>
  <c r="B41" i="73"/>
  <c r="B40" i="73"/>
  <c r="C39" i="73"/>
  <c r="B39" i="73"/>
  <c r="C38" i="73"/>
  <c r="B38" i="73"/>
  <c r="B37" i="73"/>
  <c r="B36" i="73"/>
  <c r="C35" i="73"/>
  <c r="B35" i="73"/>
  <c r="B34" i="73"/>
  <c r="B33" i="73"/>
  <c r="B32" i="73"/>
  <c r="C31" i="73"/>
  <c r="B31" i="73"/>
  <c r="C30" i="73"/>
  <c r="B30" i="73"/>
  <c r="B29" i="73"/>
  <c r="B28" i="73"/>
  <c r="C27" i="73"/>
  <c r="B27" i="73"/>
  <c r="C26" i="73"/>
  <c r="B26" i="73"/>
  <c r="B25" i="73"/>
  <c r="B24" i="73"/>
  <c r="C23" i="73"/>
  <c r="B23" i="73"/>
  <c r="C22" i="73"/>
  <c r="B22" i="73"/>
  <c r="B21" i="73"/>
  <c r="B20" i="73"/>
  <c r="C19" i="73"/>
  <c r="B19" i="73"/>
  <c r="C18" i="73"/>
  <c r="B18" i="73"/>
  <c r="B17" i="73"/>
  <c r="B16" i="73"/>
  <c r="C15" i="73"/>
  <c r="B15" i="73"/>
  <c r="C14" i="73"/>
  <c r="B14" i="73"/>
  <c r="B13" i="73"/>
  <c r="B12" i="73"/>
  <c r="C11" i="73"/>
  <c r="B11" i="73"/>
  <c r="C10" i="73"/>
  <c r="B10" i="73"/>
  <c r="B9" i="73"/>
  <c r="B8" i="73"/>
  <c r="C7" i="73"/>
  <c r="B7" i="73"/>
  <c r="C6" i="73"/>
  <c r="B6" i="73"/>
  <c r="B5" i="73"/>
  <c r="E4" i="73"/>
  <c r="B4" i="73"/>
  <c r="J2" i="73"/>
  <c r="C131" i="73" s="1"/>
  <c r="D131" i="73" s="1"/>
  <c r="N1" i="73"/>
  <c r="C79" i="73" s="1"/>
  <c r="H1" i="73"/>
  <c r="C67" i="73" s="1"/>
  <c r="D1" i="73"/>
  <c r="C58" i="73" s="1"/>
  <c r="G993" i="84" l="1"/>
  <c r="G112" i="74"/>
  <c r="D110" i="74"/>
  <c r="D111" i="74" s="1"/>
  <c r="C31" i="74"/>
  <c r="C63" i="74"/>
  <c r="D63" i="74" s="1"/>
  <c r="C105" i="74"/>
  <c r="C19" i="74"/>
  <c r="C7" i="74"/>
  <c r="C39" i="74"/>
  <c r="C51" i="74"/>
  <c r="C27" i="74"/>
  <c r="C59" i="74"/>
  <c r="C77" i="74"/>
  <c r="C101" i="74"/>
  <c r="C15" i="74"/>
  <c r="C47" i="74"/>
  <c r="C35" i="74"/>
  <c r="C73" i="74"/>
  <c r="C78" i="74"/>
  <c r="C23" i="74"/>
  <c r="C55" i="74"/>
  <c r="C97" i="74"/>
  <c r="G111" i="74"/>
  <c r="C66" i="74"/>
  <c r="C67" i="74"/>
  <c r="C65" i="74"/>
  <c r="C68" i="74"/>
  <c r="C5" i="74"/>
  <c r="C9" i="74"/>
  <c r="C13" i="74"/>
  <c r="C17" i="74"/>
  <c r="C21" i="74"/>
  <c r="C25" i="74"/>
  <c r="C29" i="74"/>
  <c r="C33" i="74"/>
  <c r="C37" i="74"/>
  <c r="C41" i="74"/>
  <c r="C45" i="74"/>
  <c r="C49" i="74"/>
  <c r="C53" i="74"/>
  <c r="C57" i="74"/>
  <c r="C61" i="74"/>
  <c r="C64" i="74"/>
  <c r="C72" i="74"/>
  <c r="C76" i="74"/>
  <c r="C80" i="74"/>
  <c r="C96" i="74"/>
  <c r="C100" i="74"/>
  <c r="C104" i="74"/>
  <c r="C8" i="74"/>
  <c r="C12" i="74"/>
  <c r="C16" i="74"/>
  <c r="C20" i="74"/>
  <c r="C24" i="74"/>
  <c r="C28" i="74"/>
  <c r="C32" i="74"/>
  <c r="C36" i="74"/>
  <c r="C40" i="74"/>
  <c r="C44" i="74"/>
  <c r="C48" i="74"/>
  <c r="C52" i="74"/>
  <c r="C56" i="74"/>
  <c r="C60" i="74"/>
  <c r="C4" i="74"/>
  <c r="D4" i="74" s="1"/>
  <c r="G4" i="74" s="1"/>
  <c r="F5" i="74" s="1"/>
  <c r="C71" i="74"/>
  <c r="C75" i="74"/>
  <c r="C95" i="74"/>
  <c r="C99" i="74"/>
  <c r="C103" i="74"/>
  <c r="C107" i="74"/>
  <c r="D107" i="74" s="1"/>
  <c r="C94" i="74"/>
  <c r="C98" i="74"/>
  <c r="C102" i="74"/>
  <c r="C6" i="74"/>
  <c r="C10" i="74"/>
  <c r="C14" i="74"/>
  <c r="C18" i="74"/>
  <c r="C22" i="74"/>
  <c r="C26" i="74"/>
  <c r="C30" i="74"/>
  <c r="C34" i="74"/>
  <c r="C38" i="74"/>
  <c r="C42" i="74"/>
  <c r="C46" i="74"/>
  <c r="C50" i="74"/>
  <c r="C54" i="74"/>
  <c r="C58" i="74"/>
  <c r="D135" i="73"/>
  <c r="G157" i="73"/>
  <c r="G155" i="73"/>
  <c r="G163" i="73"/>
  <c r="G147" i="73"/>
  <c r="G164" i="73"/>
  <c r="G156" i="73"/>
  <c r="G143" i="73"/>
  <c r="G135" i="73"/>
  <c r="G132" i="73"/>
  <c r="G165" i="73"/>
  <c r="G149" i="73"/>
  <c r="G154" i="73"/>
  <c r="G146" i="73"/>
  <c r="G137" i="73"/>
  <c r="G142" i="73"/>
  <c r="G141" i="73"/>
  <c r="G134" i="73"/>
  <c r="G133" i="73"/>
  <c r="C34" i="73"/>
  <c r="C42" i="73"/>
  <c r="C50" i="73"/>
  <c r="C4" i="73"/>
  <c r="D4" i="73" s="1"/>
  <c r="G4" i="73" s="1"/>
  <c r="F5" i="73" s="1"/>
  <c r="C60" i="73"/>
  <c r="C56" i="73"/>
  <c r="C52" i="73"/>
  <c r="C48" i="73"/>
  <c r="C44" i="73"/>
  <c r="C40" i="73"/>
  <c r="C36" i="73"/>
  <c r="C32" i="73"/>
  <c r="C28" i="73"/>
  <c r="C24" i="73"/>
  <c r="C20" i="73"/>
  <c r="C16" i="73"/>
  <c r="C12" i="73"/>
  <c r="C8" i="73"/>
  <c r="C64" i="73"/>
  <c r="C61" i="73"/>
  <c r="C57" i="73"/>
  <c r="C53" i="73"/>
  <c r="C49" i="73"/>
  <c r="C45" i="73"/>
  <c r="C41" i="73"/>
  <c r="C37" i="73"/>
  <c r="C33" i="73"/>
  <c r="C29" i="73"/>
  <c r="C25" i="73"/>
  <c r="C21" i="73"/>
  <c r="C17" i="73"/>
  <c r="C13" i="73"/>
  <c r="C9" i="73"/>
  <c r="C5" i="73"/>
  <c r="C65" i="73"/>
  <c r="C69" i="73"/>
  <c r="C73" i="73"/>
  <c r="C77" i="73"/>
  <c r="C97" i="73"/>
  <c r="C101" i="73"/>
  <c r="C105" i="73"/>
  <c r="C109" i="73"/>
  <c r="C113" i="73"/>
  <c r="C117" i="73"/>
  <c r="C121" i="73"/>
  <c r="C125" i="73"/>
  <c r="C129" i="73"/>
  <c r="C68" i="73"/>
  <c r="C72" i="73"/>
  <c r="C76" i="73"/>
  <c r="C80" i="73"/>
  <c r="C96" i="73"/>
  <c r="C100" i="73"/>
  <c r="C104" i="73"/>
  <c r="C108" i="73"/>
  <c r="C112" i="73"/>
  <c r="C116" i="73"/>
  <c r="C120" i="73"/>
  <c r="C124" i="73"/>
  <c r="C128" i="73"/>
  <c r="C71" i="73"/>
  <c r="C75" i="73"/>
  <c r="C95" i="73"/>
  <c r="C99" i="73"/>
  <c r="C103" i="73"/>
  <c r="C107" i="73"/>
  <c r="C111" i="73"/>
  <c r="C115" i="73"/>
  <c r="C119" i="73"/>
  <c r="C123" i="73"/>
  <c r="C127" i="73"/>
  <c r="G994" i="84" l="1"/>
  <c r="E111" i="74"/>
  <c r="D112" i="74" s="1"/>
  <c r="E5" i="74"/>
  <c r="D5" i="74" s="1"/>
  <c r="G5" i="74" s="1"/>
  <c r="F6" i="74" s="1"/>
  <c r="E135" i="73"/>
  <c r="D136" i="73" s="1"/>
  <c r="E136" i="73" s="1"/>
  <c r="D137" i="73" s="1"/>
  <c r="E137" i="73" s="1"/>
  <c r="E5" i="73"/>
  <c r="D5" i="73" s="1"/>
  <c r="G5" i="73" s="1"/>
  <c r="F6" i="73" s="1"/>
  <c r="G995" i="84" l="1"/>
  <c r="E112" i="74"/>
  <c r="D113" i="74" s="1"/>
  <c r="E6" i="74"/>
  <c r="D6" i="74" s="1"/>
  <c r="G6" i="74" s="1"/>
  <c r="F7" i="74" s="1"/>
  <c r="D138" i="73"/>
  <c r="E6" i="73"/>
  <c r="D6" i="73" s="1"/>
  <c r="G6" i="73" s="1"/>
  <c r="F7" i="73" s="1"/>
  <c r="G996" i="84" l="1"/>
  <c r="E113" i="74"/>
  <c r="D114" i="74" s="1"/>
  <c r="E7" i="74"/>
  <c r="D7" i="74" s="1"/>
  <c r="G7" i="74" s="1"/>
  <c r="D139" i="73"/>
  <c r="G7" i="73"/>
  <c r="E7" i="73"/>
  <c r="D7" i="73" s="1"/>
  <c r="G997" i="84" l="1"/>
  <c r="F8" i="74"/>
  <c r="F64" i="74"/>
  <c r="D140" i="73"/>
  <c r="E140" i="73" s="1"/>
  <c r="F8" i="73"/>
  <c r="F64" i="73"/>
  <c r="G998" i="84" l="1"/>
  <c r="E8" i="74"/>
  <c r="E64" i="74"/>
  <c r="D141" i="73"/>
  <c r="E141" i="73" s="1"/>
  <c r="E64" i="73"/>
  <c r="E8" i="73"/>
  <c r="G999" i="84" l="1"/>
  <c r="G136" i="74"/>
  <c r="D8" i="74"/>
  <c r="G8" i="74" s="1"/>
  <c r="F9" i="74" s="1"/>
  <c r="D64" i="74"/>
  <c r="G64" i="74" s="1"/>
  <c r="F65" i="74" s="1"/>
  <c r="E142" i="73"/>
  <c r="D8" i="73"/>
  <c r="G8" i="73" s="1"/>
  <c r="F9" i="73" s="1"/>
  <c r="D64" i="73"/>
  <c r="G64" i="73" s="1"/>
  <c r="F65" i="73" s="1"/>
  <c r="G1000" i="84" l="1"/>
  <c r="E65" i="74"/>
  <c r="E9" i="74"/>
  <c r="D9" i="74" s="1"/>
  <c r="G9" i="74" s="1"/>
  <c r="F10" i="74" s="1"/>
  <c r="D143" i="73"/>
  <c r="E143" i="73" s="1"/>
  <c r="E65" i="73"/>
  <c r="D65" i="73" s="1"/>
  <c r="G65" i="73" s="1"/>
  <c r="F66" i="73" s="1"/>
  <c r="E9" i="73"/>
  <c r="D9" i="73" s="1"/>
  <c r="G9" i="73" s="1"/>
  <c r="F10" i="73" s="1"/>
  <c r="G1001" i="84" l="1"/>
  <c r="D65" i="74"/>
  <c r="G65" i="74" s="1"/>
  <c r="F66" i="74" s="1"/>
  <c r="E66" i="74" s="1"/>
  <c r="G137" i="74"/>
  <c r="E10" i="74"/>
  <c r="D10" i="74" s="1"/>
  <c r="G10" i="74" s="1"/>
  <c r="F11" i="74" s="1"/>
  <c r="D144" i="73"/>
  <c r="E144" i="73" s="1"/>
  <c r="E10" i="73"/>
  <c r="D10" i="73" s="1"/>
  <c r="G10" i="73" s="1"/>
  <c r="F11" i="73" s="1"/>
  <c r="E66" i="73"/>
  <c r="D66" i="73" s="1"/>
  <c r="G66" i="73" s="1"/>
  <c r="F67" i="73" s="1"/>
  <c r="G1002" i="84" l="1"/>
  <c r="D66" i="74"/>
  <c r="G66" i="74" s="1"/>
  <c r="F67" i="74" s="1"/>
  <c r="E67" i="74" s="1"/>
  <c r="G138" i="74"/>
  <c r="E11" i="74"/>
  <c r="D11" i="74" s="1"/>
  <c r="G11" i="74" s="1"/>
  <c r="F12" i="74" s="1"/>
  <c r="D145" i="73"/>
  <c r="G11" i="73"/>
  <c r="F12" i="73" s="1"/>
  <c r="E11" i="73"/>
  <c r="D11" i="73" s="1"/>
  <c r="G67" i="73"/>
  <c r="F68" i="73" s="1"/>
  <c r="E67" i="73"/>
  <c r="D67" i="73" s="1"/>
  <c r="G1003" i="84" l="1"/>
  <c r="D67" i="74"/>
  <c r="G67" i="74" s="1"/>
  <c r="F68" i="74" s="1"/>
  <c r="G139" i="74"/>
  <c r="E12" i="74"/>
  <c r="D12" i="74" s="1"/>
  <c r="G12" i="74" s="1"/>
  <c r="F13" i="74" s="1"/>
  <c r="E68" i="74"/>
  <c r="E145" i="73"/>
  <c r="D146" i="73" s="1"/>
  <c r="E146" i="73" s="1"/>
  <c r="D147" i="73" s="1"/>
  <c r="E147" i="73" s="1"/>
  <c r="E12" i="73"/>
  <c r="D12" i="73" s="1"/>
  <c r="G12" i="73" s="1"/>
  <c r="F13" i="73" s="1"/>
  <c r="E68" i="73"/>
  <c r="D68" i="73" s="1"/>
  <c r="G68" i="73" s="1"/>
  <c r="F69" i="73" s="1"/>
  <c r="G1004" i="84" l="1"/>
  <c r="D68" i="74"/>
  <c r="G68" i="74" s="1"/>
  <c r="F69" i="74" s="1"/>
  <c r="E69" i="74" s="1"/>
  <c r="G140" i="74"/>
  <c r="E13" i="74"/>
  <c r="D13" i="74" s="1"/>
  <c r="G13" i="74" s="1"/>
  <c r="F14" i="74" s="1"/>
  <c r="D148" i="73"/>
  <c r="E148" i="73" s="1"/>
  <c r="E13" i="73"/>
  <c r="D13" i="73" s="1"/>
  <c r="G13" i="73" s="1"/>
  <c r="F14" i="73" s="1"/>
  <c r="E69" i="73"/>
  <c r="D69" i="73" s="1"/>
  <c r="G69" i="73" s="1"/>
  <c r="F70" i="73" s="1"/>
  <c r="G1005" i="84" l="1"/>
  <c r="D69" i="74"/>
  <c r="G69" i="74" s="1"/>
  <c r="F70" i="74" s="1"/>
  <c r="G141" i="74"/>
  <c r="E14" i="74"/>
  <c r="D14" i="74" s="1"/>
  <c r="G14" i="74" s="1"/>
  <c r="F15" i="74" s="1"/>
  <c r="E70" i="74"/>
  <c r="D149" i="73"/>
  <c r="E149" i="73" s="1"/>
  <c r="E70" i="73"/>
  <c r="D70" i="73" s="1"/>
  <c r="G70" i="73" s="1"/>
  <c r="F71" i="73" s="1"/>
  <c r="E14" i="73"/>
  <c r="D14" i="73" s="1"/>
  <c r="G14" i="73" s="1"/>
  <c r="F15" i="73" s="1"/>
  <c r="G1006" i="84" l="1"/>
  <c r="D70" i="74"/>
  <c r="G70" i="74" s="1"/>
  <c r="F71" i="74" s="1"/>
  <c r="E71" i="74" s="1"/>
  <c r="G142" i="74"/>
  <c r="E15" i="74"/>
  <c r="D15" i="74" s="1"/>
  <c r="G15" i="74" s="1"/>
  <c r="F16" i="74" s="1"/>
  <c r="D150" i="73"/>
  <c r="E150" i="73" s="1"/>
  <c r="E15" i="73"/>
  <c r="D15" i="73" s="1"/>
  <c r="G15" i="73" s="1"/>
  <c r="F16" i="73" s="1"/>
  <c r="E71" i="73"/>
  <c r="D71" i="73" s="1"/>
  <c r="G71" i="73" s="1"/>
  <c r="F72" i="73" s="1"/>
  <c r="G1007" i="84" l="1"/>
  <c r="D71" i="74"/>
  <c r="G71" i="74" s="1"/>
  <c r="F72" i="74" s="1"/>
  <c r="E72" i="74" s="1"/>
  <c r="G143" i="74"/>
  <c r="E16" i="74"/>
  <c r="D16" i="74" s="1"/>
  <c r="G16" i="74" s="1"/>
  <c r="F17" i="74" s="1"/>
  <c r="D151" i="73"/>
  <c r="E151" i="73" s="1"/>
  <c r="E72" i="73"/>
  <c r="D72" i="73" s="1"/>
  <c r="G72" i="73" s="1"/>
  <c r="F73" i="73" s="1"/>
  <c r="E16" i="73"/>
  <c r="D16" i="73" s="1"/>
  <c r="G16" i="73" s="1"/>
  <c r="F17" i="73" s="1"/>
  <c r="G1008" i="84" l="1"/>
  <c r="D72" i="74"/>
  <c r="G72" i="74" s="1"/>
  <c r="F73" i="74" s="1"/>
  <c r="E73" i="74" s="1"/>
  <c r="G144" i="74"/>
  <c r="E17" i="74"/>
  <c r="D17" i="74" s="1"/>
  <c r="G17" i="74" s="1"/>
  <c r="F18" i="74" s="1"/>
  <c r="D152" i="73"/>
  <c r="E152" i="73" s="1"/>
  <c r="E17" i="73"/>
  <c r="D17" i="73" s="1"/>
  <c r="G17" i="73" s="1"/>
  <c r="F18" i="73" s="1"/>
  <c r="E73" i="73"/>
  <c r="D73" i="73" s="1"/>
  <c r="G73" i="73" s="1"/>
  <c r="F74" i="73" s="1"/>
  <c r="G1009" i="84" l="1"/>
  <c r="D73" i="74"/>
  <c r="G73" i="74" s="1"/>
  <c r="F74" i="74" s="1"/>
  <c r="G145" i="74"/>
  <c r="E18" i="74"/>
  <c r="D18" i="74" s="1"/>
  <c r="G18" i="74" s="1"/>
  <c r="F19" i="74" s="1"/>
  <c r="E74" i="74"/>
  <c r="D153" i="73"/>
  <c r="E153" i="73" s="1"/>
  <c r="E74" i="73"/>
  <c r="D74" i="73" s="1"/>
  <c r="G74" i="73" s="1"/>
  <c r="F75" i="73" s="1"/>
  <c r="E18" i="73"/>
  <c r="D18" i="73" s="1"/>
  <c r="G18" i="73" s="1"/>
  <c r="F19" i="73" s="1"/>
  <c r="G1010" i="84" l="1"/>
  <c r="D74" i="74"/>
  <c r="G74" i="74" s="1"/>
  <c r="F75" i="74" s="1"/>
  <c r="G146" i="74"/>
  <c r="E75" i="74"/>
  <c r="E19" i="74"/>
  <c r="D19" i="74" s="1"/>
  <c r="G19" i="74" s="1"/>
  <c r="F20" i="74" s="1"/>
  <c r="D154" i="73"/>
  <c r="E154" i="73" s="1"/>
  <c r="E19" i="73"/>
  <c r="D19" i="73" s="1"/>
  <c r="G19" i="73" s="1"/>
  <c r="F20" i="73" s="1"/>
  <c r="E75" i="73"/>
  <c r="D75" i="73" s="1"/>
  <c r="G75" i="73" s="1"/>
  <c r="F76" i="73" s="1"/>
  <c r="G1011" i="84" l="1"/>
  <c r="D75" i="74"/>
  <c r="G75" i="74" s="1"/>
  <c r="F76" i="74" s="1"/>
  <c r="G147" i="74"/>
  <c r="E20" i="74"/>
  <c r="D20" i="74" s="1"/>
  <c r="G20" i="74" s="1"/>
  <c r="F21" i="74" s="1"/>
  <c r="E76" i="74"/>
  <c r="D155" i="73"/>
  <c r="E155" i="73" s="1"/>
  <c r="E20" i="73"/>
  <c r="D20" i="73" s="1"/>
  <c r="G20" i="73" s="1"/>
  <c r="F21" i="73" s="1"/>
  <c r="E76" i="73"/>
  <c r="D76" i="73" s="1"/>
  <c r="G76" i="73" s="1"/>
  <c r="F77" i="73" s="1"/>
  <c r="G1012" i="84" l="1"/>
  <c r="D76" i="74"/>
  <c r="G76" i="74" s="1"/>
  <c r="F77" i="74" s="1"/>
  <c r="G148" i="74"/>
  <c r="E77" i="74"/>
  <c r="E21" i="74"/>
  <c r="D21" i="74" s="1"/>
  <c r="G21" i="74" s="1"/>
  <c r="F22" i="74" s="1"/>
  <c r="D156" i="73"/>
  <c r="E156" i="73" s="1"/>
  <c r="E77" i="73"/>
  <c r="D77" i="73" s="1"/>
  <c r="G77" i="73" s="1"/>
  <c r="F78" i="73" s="1"/>
  <c r="E21" i="73"/>
  <c r="D21" i="73" s="1"/>
  <c r="G21" i="73" s="1"/>
  <c r="F22" i="73" s="1"/>
  <c r="G1013" i="84" l="1"/>
  <c r="D77" i="74"/>
  <c r="G77" i="74" s="1"/>
  <c r="F78" i="74" s="1"/>
  <c r="G149" i="74"/>
  <c r="E22" i="74"/>
  <c r="D22" i="74" s="1"/>
  <c r="G22" i="74" s="1"/>
  <c r="F23" i="74" s="1"/>
  <c r="E78" i="74"/>
  <c r="D157" i="73"/>
  <c r="E157" i="73" s="1"/>
  <c r="E22" i="73"/>
  <c r="D22" i="73" s="1"/>
  <c r="G22" i="73" s="1"/>
  <c r="F23" i="73" s="1"/>
  <c r="E78" i="73"/>
  <c r="D78" i="73" s="1"/>
  <c r="G78" i="73" s="1"/>
  <c r="F79" i="73" s="1"/>
  <c r="G1014" i="84" l="1"/>
  <c r="D78" i="74"/>
  <c r="G78" i="74" s="1"/>
  <c r="F79" i="74" s="1"/>
  <c r="G150" i="74"/>
  <c r="E79" i="74"/>
  <c r="E23" i="74"/>
  <c r="D23" i="74" s="1"/>
  <c r="G23" i="74" s="1"/>
  <c r="F24" i="74" s="1"/>
  <c r="D158" i="73"/>
  <c r="E158" i="73" s="1"/>
  <c r="E23" i="73"/>
  <c r="D23" i="73" s="1"/>
  <c r="G23" i="73" s="1"/>
  <c r="F24" i="73" s="1"/>
  <c r="E79" i="73"/>
  <c r="D79" i="73" s="1"/>
  <c r="G79" i="73" s="1"/>
  <c r="F80" i="73" s="1"/>
  <c r="G1015" i="84" l="1"/>
  <c r="D79" i="74"/>
  <c r="G79" i="74" s="1"/>
  <c r="F80" i="74" s="1"/>
  <c r="G151" i="74"/>
  <c r="E24" i="74"/>
  <c r="D24" i="74" s="1"/>
  <c r="G24" i="74" s="1"/>
  <c r="F25" i="74" s="1"/>
  <c r="E80" i="74"/>
  <c r="D159" i="73"/>
  <c r="E159" i="73" s="1"/>
  <c r="E80" i="73"/>
  <c r="D80" i="73" s="1"/>
  <c r="G80" i="73" s="1"/>
  <c r="F81" i="73" s="1"/>
  <c r="E24" i="73"/>
  <c r="D24" i="73" s="1"/>
  <c r="G24" i="73" s="1"/>
  <c r="F25" i="73" s="1"/>
  <c r="G1016" i="84" l="1"/>
  <c r="D80" i="74"/>
  <c r="G80" i="74" s="1"/>
  <c r="F81" i="74" s="1"/>
  <c r="G152" i="74"/>
  <c r="E81" i="74"/>
  <c r="E25" i="74"/>
  <c r="D25" i="74" s="1"/>
  <c r="G25" i="74" s="1"/>
  <c r="F26" i="74" s="1"/>
  <c r="D160" i="73"/>
  <c r="E160" i="73" s="1"/>
  <c r="E25" i="73"/>
  <c r="D25" i="73" s="1"/>
  <c r="G25" i="73" s="1"/>
  <c r="F26" i="73" s="1"/>
  <c r="E81" i="73"/>
  <c r="D81" i="73" s="1"/>
  <c r="G81" i="73" s="1"/>
  <c r="F82" i="73" s="1"/>
  <c r="G1017" i="84" l="1"/>
  <c r="D81" i="74"/>
  <c r="G81" i="74" s="1"/>
  <c r="F82" i="74" s="1"/>
  <c r="G153" i="74"/>
  <c r="E26" i="74"/>
  <c r="D26" i="74" s="1"/>
  <c r="G26" i="74" s="1"/>
  <c r="F27" i="74" s="1"/>
  <c r="E82" i="74"/>
  <c r="D161" i="73"/>
  <c r="E161" i="73" s="1"/>
  <c r="E82" i="73"/>
  <c r="D82" i="73" s="1"/>
  <c r="G82" i="73" s="1"/>
  <c r="F83" i="73" s="1"/>
  <c r="E26" i="73"/>
  <c r="D26" i="73" s="1"/>
  <c r="G26" i="73" s="1"/>
  <c r="F27" i="73" s="1"/>
  <c r="G1018" i="84" l="1"/>
  <c r="D82" i="74"/>
  <c r="G82" i="74" s="1"/>
  <c r="F83" i="74" s="1"/>
  <c r="G154" i="74"/>
  <c r="E83" i="74"/>
  <c r="E27" i="74"/>
  <c r="D27" i="74" s="1"/>
  <c r="G27" i="74" s="1"/>
  <c r="F28" i="74" s="1"/>
  <c r="D162" i="73"/>
  <c r="E162" i="73" s="1"/>
  <c r="E27" i="73"/>
  <c r="D27" i="73" s="1"/>
  <c r="G27" i="73" s="1"/>
  <c r="F28" i="73" s="1"/>
  <c r="E83" i="73"/>
  <c r="D83" i="73" s="1"/>
  <c r="G83" i="73" s="1"/>
  <c r="F84" i="73" s="1"/>
  <c r="G1019" i="84" l="1"/>
  <c r="D83" i="74"/>
  <c r="G83" i="74" s="1"/>
  <c r="F84" i="74" s="1"/>
  <c r="G155" i="74"/>
  <c r="E28" i="74"/>
  <c r="D28" i="74" s="1"/>
  <c r="G28" i="74" s="1"/>
  <c r="F29" i="74" s="1"/>
  <c r="E84" i="74"/>
  <c r="D84" i="74" s="1"/>
  <c r="G84" i="74" s="1"/>
  <c r="F85" i="74" s="1"/>
  <c r="D163" i="73"/>
  <c r="E163" i="73" s="1"/>
  <c r="E28" i="73"/>
  <c r="D28" i="73" s="1"/>
  <c r="G28" i="73" s="1"/>
  <c r="F29" i="73" s="1"/>
  <c r="E84" i="73"/>
  <c r="D84" i="73" s="1"/>
  <c r="G84" i="73" s="1"/>
  <c r="F85" i="73" s="1"/>
  <c r="G1020" i="84" l="1"/>
  <c r="G156" i="74"/>
  <c r="E85" i="74"/>
  <c r="D85" i="74" s="1"/>
  <c r="G85" i="74" s="1"/>
  <c r="F86" i="74" s="1"/>
  <c r="E29" i="74"/>
  <c r="D29" i="74" s="1"/>
  <c r="G29" i="74" s="1"/>
  <c r="F30" i="74" s="1"/>
  <c r="D164" i="73"/>
  <c r="E164" i="73" s="1"/>
  <c r="E29" i="73"/>
  <c r="D29" i="73" s="1"/>
  <c r="G29" i="73" s="1"/>
  <c r="F30" i="73" s="1"/>
  <c r="E85" i="73"/>
  <c r="D85" i="73" s="1"/>
  <c r="G85" i="73" s="1"/>
  <c r="F86" i="73" s="1"/>
  <c r="G1021" i="84" l="1"/>
  <c r="E30" i="74"/>
  <c r="D30" i="74" s="1"/>
  <c r="G30" i="74" s="1"/>
  <c r="F31" i="74" s="1"/>
  <c r="E86" i="74"/>
  <c r="D86" i="74" s="1"/>
  <c r="G86" i="74" s="1"/>
  <c r="F87" i="74" s="1"/>
  <c r="D165" i="73"/>
  <c r="E165" i="73" s="1"/>
  <c r="G86" i="73"/>
  <c r="F87" i="73" s="1"/>
  <c r="E86" i="73"/>
  <c r="D86" i="73" s="1"/>
  <c r="E30" i="73"/>
  <c r="D30" i="73" s="1"/>
  <c r="G30" i="73" s="1"/>
  <c r="F31" i="73" s="1"/>
  <c r="G1022" i="84" l="1"/>
  <c r="E87" i="74"/>
  <c r="D87" i="74" s="1"/>
  <c r="G87" i="74" s="1"/>
  <c r="F88" i="74" s="1"/>
  <c r="E31" i="74"/>
  <c r="D31" i="74" s="1"/>
  <c r="G31" i="74" s="1"/>
  <c r="F32" i="74" s="1"/>
  <c r="D166" i="73"/>
  <c r="E31" i="73"/>
  <c r="D31" i="73" s="1"/>
  <c r="G31" i="73" s="1"/>
  <c r="F32" i="73" s="1"/>
  <c r="E87" i="73"/>
  <c r="D87" i="73" s="1"/>
  <c r="G87" i="73" s="1"/>
  <c r="F88" i="73" s="1"/>
  <c r="G1023" i="84" l="1"/>
  <c r="E32" i="74"/>
  <c r="D32" i="74" s="1"/>
  <c r="G32" i="74" s="1"/>
  <c r="F33" i="74" s="1"/>
  <c r="E88" i="74"/>
  <c r="D88" i="74" s="1"/>
  <c r="G88" i="74" s="1"/>
  <c r="F89" i="74" s="1"/>
  <c r="E32" i="73"/>
  <c r="D32" i="73" s="1"/>
  <c r="G32" i="73" s="1"/>
  <c r="F33" i="73" s="1"/>
  <c r="E88" i="73"/>
  <c r="D88" i="73" s="1"/>
  <c r="G88" i="73" s="1"/>
  <c r="F89" i="73" s="1"/>
  <c r="G1024" i="84" l="1"/>
  <c r="E89" i="74"/>
  <c r="D89" i="74" s="1"/>
  <c r="G89" i="74" s="1"/>
  <c r="F90" i="74" s="1"/>
  <c r="E33" i="74"/>
  <c r="D33" i="74" s="1"/>
  <c r="G33" i="74" s="1"/>
  <c r="F34" i="74" s="1"/>
  <c r="E89" i="73"/>
  <c r="D89" i="73" s="1"/>
  <c r="G89" i="73" s="1"/>
  <c r="F90" i="73" s="1"/>
  <c r="E33" i="73"/>
  <c r="D33" i="73" s="1"/>
  <c r="G33" i="73" s="1"/>
  <c r="F34" i="73" s="1"/>
  <c r="G1025" i="84" l="1"/>
  <c r="E34" i="74"/>
  <c r="D34" i="74" s="1"/>
  <c r="G34" i="74" s="1"/>
  <c r="F35" i="74" s="1"/>
  <c r="E90" i="74"/>
  <c r="D90" i="74" s="1"/>
  <c r="G90" i="74" s="1"/>
  <c r="F91" i="74" s="1"/>
  <c r="E34" i="73"/>
  <c r="D34" i="73" s="1"/>
  <c r="G34" i="73" s="1"/>
  <c r="F35" i="73" s="1"/>
  <c r="E90" i="73"/>
  <c r="D90" i="73" s="1"/>
  <c r="G90" i="73" s="1"/>
  <c r="F91" i="73" s="1"/>
  <c r="G1026" i="84" l="1"/>
  <c r="E91" i="74"/>
  <c r="D91" i="74" s="1"/>
  <c r="G91" i="74" s="1"/>
  <c r="F92" i="74" s="1"/>
  <c r="E35" i="74"/>
  <c r="D35" i="74" s="1"/>
  <c r="G35" i="74" s="1"/>
  <c r="F36" i="74" s="1"/>
  <c r="E91" i="73"/>
  <c r="D91" i="73" s="1"/>
  <c r="G91" i="73" s="1"/>
  <c r="F92" i="73" s="1"/>
  <c r="E35" i="73"/>
  <c r="D35" i="73" s="1"/>
  <c r="G35" i="73" s="1"/>
  <c r="F36" i="73" s="1"/>
  <c r="G1027" i="84" l="1"/>
  <c r="E36" i="74"/>
  <c r="D36" i="74" s="1"/>
  <c r="G36" i="74" s="1"/>
  <c r="F37" i="74" s="1"/>
  <c r="E92" i="74"/>
  <c r="D92" i="74" s="1"/>
  <c r="G92" i="74" s="1"/>
  <c r="F93" i="74" s="1"/>
  <c r="E92" i="73"/>
  <c r="D92" i="73" s="1"/>
  <c r="G92" i="73" s="1"/>
  <c r="F93" i="73" s="1"/>
  <c r="E36" i="73"/>
  <c r="D36" i="73" s="1"/>
  <c r="G36" i="73" s="1"/>
  <c r="F37" i="73" s="1"/>
  <c r="G1028" i="84" l="1"/>
  <c r="E93" i="74"/>
  <c r="D93" i="74" s="1"/>
  <c r="G93" i="74" s="1"/>
  <c r="F94" i="74" s="1"/>
  <c r="E37" i="74"/>
  <c r="D37" i="74" s="1"/>
  <c r="G37" i="74" s="1"/>
  <c r="F38" i="74" s="1"/>
  <c r="E37" i="73"/>
  <c r="D37" i="73" s="1"/>
  <c r="G37" i="73" s="1"/>
  <c r="F38" i="73" s="1"/>
  <c r="E93" i="73"/>
  <c r="D93" i="73" s="1"/>
  <c r="G1029" i="84" l="1"/>
  <c r="E38" i="74"/>
  <c r="D38" i="74" s="1"/>
  <c r="G38" i="74" s="1"/>
  <c r="F39" i="74" s="1"/>
  <c r="E94" i="74"/>
  <c r="D94" i="74" s="1"/>
  <c r="G94" i="74" s="1"/>
  <c r="F95" i="74" s="1"/>
  <c r="G93" i="73"/>
  <c r="F94" i="73" s="1"/>
  <c r="E94" i="73" s="1"/>
  <c r="E166" i="73"/>
  <c r="D167" i="73" s="1"/>
  <c r="E38" i="73"/>
  <c r="D38" i="73" s="1"/>
  <c r="G38" i="73" s="1"/>
  <c r="F39" i="73" s="1"/>
  <c r="G1030" i="84" l="1"/>
  <c r="E95" i="74"/>
  <c r="D95" i="74" s="1"/>
  <c r="G95" i="74" s="1"/>
  <c r="F96" i="74" s="1"/>
  <c r="E39" i="74"/>
  <c r="D39" i="74" s="1"/>
  <c r="G39" i="74" s="1"/>
  <c r="F40" i="74" s="1"/>
  <c r="D94" i="73"/>
  <c r="G94" i="73" s="1"/>
  <c r="F95" i="73" s="1"/>
  <c r="E95" i="73" s="1"/>
  <c r="F166" i="73"/>
  <c r="G166" i="73" s="1"/>
  <c r="E39" i="73"/>
  <c r="D39" i="73" s="1"/>
  <c r="G39" i="73" s="1"/>
  <c r="F40" i="73" s="1"/>
  <c r="G1031" i="84" l="1"/>
  <c r="E40" i="74"/>
  <c r="D40" i="74" s="1"/>
  <c r="G40" i="74" s="1"/>
  <c r="F41" i="74" s="1"/>
  <c r="E96" i="74"/>
  <c r="D96" i="74" s="1"/>
  <c r="G96" i="74" s="1"/>
  <c r="F97" i="74" s="1"/>
  <c r="E167" i="73"/>
  <c r="D168" i="73" s="1"/>
  <c r="E168" i="73" s="1"/>
  <c r="D169" i="73" s="1"/>
  <c r="D95" i="73"/>
  <c r="G95" i="73" s="1"/>
  <c r="F96" i="73" s="1"/>
  <c r="E96" i="73" s="1"/>
  <c r="F167" i="73"/>
  <c r="G167" i="73" s="1"/>
  <c r="E40" i="73"/>
  <c r="D40" i="73" s="1"/>
  <c r="G40" i="73" s="1"/>
  <c r="F41" i="73" s="1"/>
  <c r="G1032" i="84" l="1"/>
  <c r="E97" i="74"/>
  <c r="D97" i="74" s="1"/>
  <c r="G97" i="74" s="1"/>
  <c r="F98" i="74" s="1"/>
  <c r="E41" i="74"/>
  <c r="D96" i="73"/>
  <c r="G96" i="73" s="1"/>
  <c r="F97" i="73" s="1"/>
  <c r="E97" i="73" s="1"/>
  <c r="F168" i="73"/>
  <c r="G168" i="73" s="1"/>
  <c r="E41" i="73"/>
  <c r="D41" i="73" s="1"/>
  <c r="G41" i="73" s="1"/>
  <c r="F42" i="73" s="1"/>
  <c r="G1033" i="84" l="1"/>
  <c r="D41" i="74"/>
  <c r="G113" i="74"/>
  <c r="E98" i="74"/>
  <c r="D98" i="74" s="1"/>
  <c r="G98" i="74" s="1"/>
  <c r="F99" i="74" s="1"/>
  <c r="E169" i="73"/>
  <c r="D170" i="73" s="1"/>
  <c r="D97" i="73"/>
  <c r="G97" i="73" s="1"/>
  <c r="F98" i="73" s="1"/>
  <c r="E98" i="73" s="1"/>
  <c r="E170" i="73"/>
  <c r="D171" i="73" s="1"/>
  <c r="F169" i="73"/>
  <c r="G169" i="73" s="1"/>
  <c r="E42" i="73"/>
  <c r="D42" i="73" s="1"/>
  <c r="G42" i="73" s="1"/>
  <c r="F43" i="73" s="1"/>
  <c r="G1034" i="84" l="1"/>
  <c r="G41" i="74"/>
  <c r="F42" i="74" s="1"/>
  <c r="E42" i="74" s="1"/>
  <c r="D115" i="74"/>
  <c r="E99" i="74"/>
  <c r="D99" i="74" s="1"/>
  <c r="G99" i="74" s="1"/>
  <c r="F100" i="74" s="1"/>
  <c r="D98" i="73"/>
  <c r="G98" i="73" s="1"/>
  <c r="F99" i="73" s="1"/>
  <c r="E171" i="73"/>
  <c r="D172" i="73" s="1"/>
  <c r="F170" i="73"/>
  <c r="G170" i="73" s="1"/>
  <c r="G43" i="73"/>
  <c r="F44" i="73" s="1"/>
  <c r="E43" i="73"/>
  <c r="D43" i="73" s="1"/>
  <c r="E99" i="73"/>
  <c r="F171" i="73" s="1"/>
  <c r="G171" i="73" s="1"/>
  <c r="G1035" i="84" l="1"/>
  <c r="D42" i="74"/>
  <c r="G42" i="74" s="1"/>
  <c r="F43" i="74" s="1"/>
  <c r="E43" i="74" s="1"/>
  <c r="G115" i="74" s="1"/>
  <c r="G114" i="74"/>
  <c r="E100" i="74"/>
  <c r="D100" i="74" s="1"/>
  <c r="G100" i="74" s="1"/>
  <c r="F101" i="74" s="1"/>
  <c r="D99" i="73"/>
  <c r="G99" i="73" s="1"/>
  <c r="F100" i="73" s="1"/>
  <c r="E100" i="73"/>
  <c r="E44" i="73"/>
  <c r="D44" i="73" s="1"/>
  <c r="G44" i="73" s="1"/>
  <c r="F45" i="73" s="1"/>
  <c r="G1036" i="84" l="1"/>
  <c r="D43" i="74"/>
  <c r="G43" i="74" s="1"/>
  <c r="F44" i="74" s="1"/>
  <c r="E44" i="74" s="1"/>
  <c r="G116" i="74"/>
  <c r="D116" i="74"/>
  <c r="E101" i="74"/>
  <c r="D101" i="74" s="1"/>
  <c r="G101" i="74" s="1"/>
  <c r="F102" i="74" s="1"/>
  <c r="D100" i="73"/>
  <c r="G100" i="73" s="1"/>
  <c r="F101" i="73" s="1"/>
  <c r="E101" i="73" s="1"/>
  <c r="F172" i="73"/>
  <c r="G172" i="73" s="1"/>
  <c r="E172" i="73"/>
  <c r="D173" i="73" s="1"/>
  <c r="E173" i="73" s="1"/>
  <c r="D174" i="73" s="1"/>
  <c r="E45" i="73"/>
  <c r="D45" i="73" s="1"/>
  <c r="G45" i="73" s="1"/>
  <c r="F46" i="73" s="1"/>
  <c r="G1037" i="84" l="1"/>
  <c r="D117" i="74"/>
  <c r="D44" i="74"/>
  <c r="G44" i="74" s="1"/>
  <c r="F45" i="74" s="1"/>
  <c r="E45" i="74" s="1"/>
  <c r="G117" i="74" s="1"/>
  <c r="E102" i="74"/>
  <c r="D102" i="74" s="1"/>
  <c r="G102" i="74" s="1"/>
  <c r="F103" i="74" s="1"/>
  <c r="D101" i="73"/>
  <c r="G101" i="73" s="1"/>
  <c r="F102" i="73" s="1"/>
  <c r="E102" i="73" s="1"/>
  <c r="F173" i="73"/>
  <c r="G173" i="73" s="1"/>
  <c r="E46" i="73"/>
  <c r="D46" i="73" s="1"/>
  <c r="G46" i="73" s="1"/>
  <c r="F47" i="73" s="1"/>
  <c r="G1038" i="84" l="1"/>
  <c r="E117" i="74"/>
  <c r="D118" i="74" s="1"/>
  <c r="E118" i="74" s="1"/>
  <c r="D45" i="74"/>
  <c r="G45" i="74" s="1"/>
  <c r="F46" i="74" s="1"/>
  <c r="E46" i="74" s="1"/>
  <c r="G118" i="74"/>
  <c r="E103" i="74"/>
  <c r="D103" i="74" s="1"/>
  <c r="G103" i="74" s="1"/>
  <c r="F104" i="74" s="1"/>
  <c r="D102" i="73"/>
  <c r="G102" i="73" s="1"/>
  <c r="F103" i="73" s="1"/>
  <c r="E103" i="73" s="1"/>
  <c r="F174" i="73"/>
  <c r="G174" i="73" s="1"/>
  <c r="E174" i="73"/>
  <c r="D175" i="73" s="1"/>
  <c r="E47" i="73"/>
  <c r="D47" i="73" s="1"/>
  <c r="G47" i="73" s="1"/>
  <c r="F48" i="73" s="1"/>
  <c r="G1039" i="84" l="1"/>
  <c r="D119" i="74"/>
  <c r="E119" i="74" s="1"/>
  <c r="D46" i="74"/>
  <c r="G46" i="74" s="1"/>
  <c r="F47" i="74" s="1"/>
  <c r="E47" i="74" s="1"/>
  <c r="G119" i="74" s="1"/>
  <c r="E104" i="74"/>
  <c r="D104" i="74" s="1"/>
  <c r="G104" i="74" s="1"/>
  <c r="F105" i="74" s="1"/>
  <c r="E175" i="73"/>
  <c r="D176" i="73" s="1"/>
  <c r="D103" i="73"/>
  <c r="G103" i="73" s="1"/>
  <c r="F104" i="73" s="1"/>
  <c r="E104" i="73" s="1"/>
  <c r="F175" i="73"/>
  <c r="G175" i="73" s="1"/>
  <c r="E48" i="73"/>
  <c r="D48" i="73" s="1"/>
  <c r="G48" i="73" s="1"/>
  <c r="F49" i="73" s="1"/>
  <c r="G1040" i="84" l="1"/>
  <c r="D47" i="74"/>
  <c r="G47" i="74" s="1"/>
  <c r="F48" i="74" s="1"/>
  <c r="E48" i="74" s="1"/>
  <c r="G120" i="74"/>
  <c r="D120" i="74"/>
  <c r="E120" i="74" s="1"/>
  <c r="E105" i="74"/>
  <c r="D105" i="74" s="1"/>
  <c r="G105" i="74" s="1"/>
  <c r="F106" i="74" s="1"/>
  <c r="D104" i="73"/>
  <c r="G104" i="73" s="1"/>
  <c r="F105" i="73" s="1"/>
  <c r="E105" i="73" s="1"/>
  <c r="F176" i="73"/>
  <c r="G176" i="73" s="1"/>
  <c r="E176" i="73"/>
  <c r="D177" i="73" s="1"/>
  <c r="E177" i="73" s="1"/>
  <c r="D178" i="73" s="1"/>
  <c r="E49" i="73"/>
  <c r="D49" i="73" s="1"/>
  <c r="G49" i="73" s="1"/>
  <c r="F50" i="73" s="1"/>
  <c r="G1041" i="84" l="1"/>
  <c r="D121" i="74"/>
  <c r="E121" i="74" s="1"/>
  <c r="D48" i="74"/>
  <c r="G48" i="74" s="1"/>
  <c r="F49" i="74" s="1"/>
  <c r="E49" i="74" s="1"/>
  <c r="G121" i="74" s="1"/>
  <c r="E106" i="74"/>
  <c r="D106" i="74" s="1"/>
  <c r="G106" i="74" s="1"/>
  <c r="F107" i="74" s="1"/>
  <c r="G107" i="74" s="1"/>
  <c r="D105" i="73"/>
  <c r="G105" i="73" s="1"/>
  <c r="F106" i="73" s="1"/>
  <c r="F177" i="73"/>
  <c r="G177" i="73" s="1"/>
  <c r="E178" i="73"/>
  <c r="D179" i="73" s="1"/>
  <c r="E50" i="73"/>
  <c r="D50" i="73" s="1"/>
  <c r="G50" i="73" s="1"/>
  <c r="F51" i="73" s="1"/>
  <c r="E106" i="73"/>
  <c r="G1042" i="84" l="1"/>
  <c r="D49" i="74"/>
  <c r="G49" i="74" s="1"/>
  <c r="F50" i="74" s="1"/>
  <c r="E50" i="74" s="1"/>
  <c r="G122" i="74"/>
  <c r="D122" i="74"/>
  <c r="E122" i="74" s="1"/>
  <c r="D106" i="73"/>
  <c r="G106" i="73" s="1"/>
  <c r="F107" i="73" s="1"/>
  <c r="E107" i="73" s="1"/>
  <c r="E179" i="73"/>
  <c r="D180" i="73" s="1"/>
  <c r="F178" i="73"/>
  <c r="G178" i="73" s="1"/>
  <c r="E51" i="73"/>
  <c r="D51" i="73" s="1"/>
  <c r="G51" i="73" s="1"/>
  <c r="F52" i="73" s="1"/>
  <c r="G1043" i="84" l="1"/>
  <c r="D123" i="74"/>
  <c r="E123" i="74" s="1"/>
  <c r="D50" i="74"/>
  <c r="G50" i="74" s="1"/>
  <c r="F51" i="74" s="1"/>
  <c r="E51" i="74" s="1"/>
  <c r="G123" i="74" s="1"/>
  <c r="D107" i="73"/>
  <c r="G107" i="73" s="1"/>
  <c r="F108" i="73" s="1"/>
  <c r="F179" i="73"/>
  <c r="G179" i="73" s="1"/>
  <c r="E108" i="73"/>
  <c r="E52" i="73"/>
  <c r="D52" i="73" s="1"/>
  <c r="G52" i="73" s="1"/>
  <c r="F53" i="73" s="1"/>
  <c r="G1044" i="84" l="1"/>
  <c r="D51" i="74"/>
  <c r="G51" i="74" s="1"/>
  <c r="F52" i="74" s="1"/>
  <c r="E52" i="74" s="1"/>
  <c r="G124" i="74"/>
  <c r="D124" i="74"/>
  <c r="E124" i="74" s="1"/>
  <c r="D108" i="73"/>
  <c r="G108" i="73" s="1"/>
  <c r="F109" i="73" s="1"/>
  <c r="E109" i="73" s="1"/>
  <c r="F180" i="73"/>
  <c r="G180" i="73" s="1"/>
  <c r="E180" i="73"/>
  <c r="D181" i="73" s="1"/>
  <c r="E181" i="73" s="1"/>
  <c r="D182" i="73" s="1"/>
  <c r="E53" i="73"/>
  <c r="D53" i="73" s="1"/>
  <c r="G53" i="73" s="1"/>
  <c r="F54" i="73" s="1"/>
  <c r="G1045" i="84" l="1"/>
  <c r="D125" i="74"/>
  <c r="E125" i="74" s="1"/>
  <c r="D52" i="74"/>
  <c r="G52" i="74" s="1"/>
  <c r="F53" i="74" s="1"/>
  <c r="E53" i="74" s="1"/>
  <c r="G125" i="74" s="1"/>
  <c r="D109" i="73"/>
  <c r="G109" i="73" s="1"/>
  <c r="F110" i="73" s="1"/>
  <c r="E110" i="73" s="1"/>
  <c r="F181" i="73"/>
  <c r="G181" i="73" s="1"/>
  <c r="E182" i="73"/>
  <c r="D183" i="73" s="1"/>
  <c r="E54" i="73"/>
  <c r="D54" i="73" s="1"/>
  <c r="G54" i="73" s="1"/>
  <c r="F55" i="73" s="1"/>
  <c r="G1046" i="84" l="1"/>
  <c r="D53" i="74"/>
  <c r="G53" i="74" s="1"/>
  <c r="F54" i="74" s="1"/>
  <c r="E54" i="74" s="1"/>
  <c r="G126" i="74"/>
  <c r="D126" i="74"/>
  <c r="E126" i="74" s="1"/>
  <c r="D110" i="73"/>
  <c r="G110" i="73" s="1"/>
  <c r="F111" i="73" s="1"/>
  <c r="E111" i="73" s="1"/>
  <c r="F183" i="73" s="1"/>
  <c r="G183" i="73" s="1"/>
  <c r="E183" i="73"/>
  <c r="D184" i="73" s="1"/>
  <c r="F182" i="73"/>
  <c r="G182" i="73" s="1"/>
  <c r="E55" i="73"/>
  <c r="D55" i="73" s="1"/>
  <c r="G55" i="73" s="1"/>
  <c r="F56" i="73" s="1"/>
  <c r="G1047" i="84" l="1"/>
  <c r="D127" i="74"/>
  <c r="E127" i="74" s="1"/>
  <c r="D54" i="74"/>
  <c r="G54" i="74" s="1"/>
  <c r="F55" i="74" s="1"/>
  <c r="E55" i="74" s="1"/>
  <c r="G127" i="74" s="1"/>
  <c r="D111" i="73"/>
  <c r="G111" i="73" s="1"/>
  <c r="F112" i="73" s="1"/>
  <c r="E184" i="73"/>
  <c r="D185" i="73" s="1"/>
  <c r="E112" i="73"/>
  <c r="E56" i="73"/>
  <c r="D56" i="73" s="1"/>
  <c r="G56" i="73" s="1"/>
  <c r="F57" i="73" s="1"/>
  <c r="G1048" i="84" l="1"/>
  <c r="D55" i="74"/>
  <c r="G55" i="74" s="1"/>
  <c r="F56" i="74" s="1"/>
  <c r="E56" i="74" s="1"/>
  <c r="D128" i="74"/>
  <c r="E128" i="74" s="1"/>
  <c r="D112" i="73"/>
  <c r="G112" i="73" s="1"/>
  <c r="F113" i="73" s="1"/>
  <c r="E113" i="73" s="1"/>
  <c r="F184" i="73"/>
  <c r="G184" i="73" s="1"/>
  <c r="E57" i="73"/>
  <c r="D57" i="73" s="1"/>
  <c r="G57" i="73" s="1"/>
  <c r="F58" i="73" s="1"/>
  <c r="G1049" i="84" l="1"/>
  <c r="D129" i="74"/>
  <c r="E129" i="74" s="1"/>
  <c r="D56" i="74"/>
  <c r="G56" i="74" s="1"/>
  <c r="F57" i="74" s="1"/>
  <c r="E57" i="74" s="1"/>
  <c r="G129" i="74" s="1"/>
  <c r="G128" i="74"/>
  <c r="D113" i="73"/>
  <c r="G113" i="73" s="1"/>
  <c r="F114" i="73" s="1"/>
  <c r="E114" i="73" s="1"/>
  <c r="F185" i="73"/>
  <c r="G185" i="73" s="1"/>
  <c r="E185" i="73"/>
  <c r="D186" i="73" s="1"/>
  <c r="E186" i="73" s="1"/>
  <c r="D187" i="73" s="1"/>
  <c r="E58" i="73"/>
  <c r="D58" i="73" s="1"/>
  <c r="G58" i="73" s="1"/>
  <c r="F59" i="73" s="1"/>
  <c r="G1050" i="84" l="1"/>
  <c r="D57" i="74"/>
  <c r="G57" i="74" s="1"/>
  <c r="F58" i="74" s="1"/>
  <c r="E58" i="74" s="1"/>
  <c r="G130" i="74"/>
  <c r="D130" i="74"/>
  <c r="E130" i="74" s="1"/>
  <c r="D114" i="73"/>
  <c r="G114" i="73" s="1"/>
  <c r="F115" i="73" s="1"/>
  <c r="E115" i="73" s="1"/>
  <c r="E187" i="73"/>
  <c r="D188" i="73" s="1"/>
  <c r="F186" i="73"/>
  <c r="G186" i="73" s="1"/>
  <c r="E59" i="73"/>
  <c r="D59" i="73" s="1"/>
  <c r="G59" i="73" s="1"/>
  <c r="F60" i="73" s="1"/>
  <c r="G1051" i="84" l="1"/>
  <c r="D131" i="74"/>
  <c r="E131" i="74" s="1"/>
  <c r="D58" i="74"/>
  <c r="G58" i="74" s="1"/>
  <c r="F59" i="74" s="1"/>
  <c r="E59" i="74" s="1"/>
  <c r="G131" i="74" s="1"/>
  <c r="D115" i="73"/>
  <c r="G115" i="73" s="1"/>
  <c r="F116" i="73" s="1"/>
  <c r="E116" i="73" s="1"/>
  <c r="F187" i="73"/>
  <c r="G187" i="73" s="1"/>
  <c r="E60" i="73"/>
  <c r="D60" i="73" s="1"/>
  <c r="G60" i="73" s="1"/>
  <c r="F61" i="73" s="1"/>
  <c r="G1052" i="84" l="1"/>
  <c r="D59" i="74"/>
  <c r="G59" i="74" s="1"/>
  <c r="F60" i="74" s="1"/>
  <c r="E60" i="74" s="1"/>
  <c r="G132" i="74"/>
  <c r="D132" i="74"/>
  <c r="E132" i="74" s="1"/>
  <c r="D116" i="73"/>
  <c r="G116" i="73" s="1"/>
  <c r="F117" i="73" s="1"/>
  <c r="E117" i="73" s="1"/>
  <c r="F188" i="73"/>
  <c r="G188" i="73" s="1"/>
  <c r="E188" i="73"/>
  <c r="D189" i="73" s="1"/>
  <c r="E189" i="73" s="1"/>
  <c r="D190" i="73" s="1"/>
  <c r="E61" i="73"/>
  <c r="D61" i="73" s="1"/>
  <c r="G61" i="73" s="1"/>
  <c r="F62" i="73" s="1"/>
  <c r="G1053" i="84" l="1"/>
  <c r="D133" i="74"/>
  <c r="E133" i="74" s="1"/>
  <c r="D60" i="74"/>
  <c r="G60" i="74" s="1"/>
  <c r="F61" i="74" s="1"/>
  <c r="E61" i="74" s="1"/>
  <c r="G133" i="74" s="1"/>
  <c r="D117" i="73"/>
  <c r="G117" i="73" s="1"/>
  <c r="F118" i="73" s="1"/>
  <c r="F189" i="73"/>
  <c r="G189" i="73" s="1"/>
  <c r="E62" i="73"/>
  <c r="D62" i="73" s="1"/>
  <c r="G62" i="73" s="1"/>
  <c r="F63" i="73" s="1"/>
  <c r="G63" i="73" s="1"/>
  <c r="E118" i="73"/>
  <c r="G1054" i="84" l="1"/>
  <c r="D61" i="74"/>
  <c r="G61" i="74" s="1"/>
  <c r="F62" i="74" s="1"/>
  <c r="E62" i="74" s="1"/>
  <c r="G134" i="74"/>
  <c r="D134" i="74"/>
  <c r="E134" i="74" s="1"/>
  <c r="D118" i="73"/>
  <c r="G118" i="73" s="1"/>
  <c r="F119" i="73" s="1"/>
  <c r="E119" i="73" s="1"/>
  <c r="F190" i="73"/>
  <c r="G190" i="73" s="1"/>
  <c r="E190" i="73"/>
  <c r="D191" i="73" s="1"/>
  <c r="E191" i="73" s="1"/>
  <c r="D192" i="73" s="1"/>
  <c r="G1055" i="84" l="1"/>
  <c r="D135" i="74"/>
  <c r="E135" i="74" s="1"/>
  <c r="D62" i="74"/>
  <c r="G62" i="74" s="1"/>
  <c r="F63" i="74" s="1"/>
  <c r="G63" i="74" s="1"/>
  <c r="G135" i="74"/>
  <c r="D119" i="73"/>
  <c r="G119" i="73" s="1"/>
  <c r="F120" i="73" s="1"/>
  <c r="E120" i="73" s="1"/>
  <c r="E192" i="73"/>
  <c r="D193" i="73" s="1"/>
  <c r="F191" i="73"/>
  <c r="G191" i="73" s="1"/>
  <c r="G1056" i="84" l="1"/>
  <c r="D136" i="74"/>
  <c r="E136" i="74" s="1"/>
  <c r="D120" i="73"/>
  <c r="G120" i="73" s="1"/>
  <c r="F121" i="73" s="1"/>
  <c r="F192" i="73"/>
  <c r="G192" i="73" s="1"/>
  <c r="E121" i="73"/>
  <c r="G1057" i="84" l="1"/>
  <c r="D137" i="74"/>
  <c r="E137" i="74" s="1"/>
  <c r="D121" i="73"/>
  <c r="G121" i="73" s="1"/>
  <c r="F122" i="73" s="1"/>
  <c r="E122" i="73" s="1"/>
  <c r="F193" i="73"/>
  <c r="G193" i="73" s="1"/>
  <c r="E193" i="73"/>
  <c r="D194" i="73" s="1"/>
  <c r="E194" i="73" s="1"/>
  <c r="D195" i="73" s="1"/>
  <c r="G1058" i="84" l="1"/>
  <c r="D138" i="74"/>
  <c r="E138" i="74" s="1"/>
  <c r="D122" i="73"/>
  <c r="G122" i="73" s="1"/>
  <c r="F123" i="73" s="1"/>
  <c r="E123" i="73" s="1"/>
  <c r="F194" i="73"/>
  <c r="G194" i="73" s="1"/>
  <c r="G1059" i="84" l="1"/>
  <c r="D139" i="74"/>
  <c r="E139" i="74" s="1"/>
  <c r="E195" i="73"/>
  <c r="D196" i="73" s="1"/>
  <c r="E196" i="73" s="1"/>
  <c r="D197" i="73" s="1"/>
  <c r="D123" i="73"/>
  <c r="G123" i="73" s="1"/>
  <c r="F124" i="73" s="1"/>
  <c r="F195" i="73"/>
  <c r="G195" i="73" s="1"/>
  <c r="E124" i="73"/>
  <c r="G1060" i="84" l="1"/>
  <c r="D140" i="74"/>
  <c r="E140" i="74" s="1"/>
  <c r="D124" i="73"/>
  <c r="G124" i="73" s="1"/>
  <c r="F125" i="73" s="1"/>
  <c r="E125" i="73" s="1"/>
  <c r="F196" i="73"/>
  <c r="G196" i="73" s="1"/>
  <c r="G1061" i="84" l="1"/>
  <c r="D141" i="74"/>
  <c r="E141" i="74" s="1"/>
  <c r="E197" i="73"/>
  <c r="D198" i="73" s="1"/>
  <c r="D125" i="73"/>
  <c r="G125" i="73" s="1"/>
  <c r="F126" i="73" s="1"/>
  <c r="F197" i="73"/>
  <c r="G197" i="73" s="1"/>
  <c r="E126" i="73"/>
  <c r="G1062" i="84" l="1"/>
  <c r="D142" i="74"/>
  <c r="E142" i="74" s="1"/>
  <c r="D126" i="73"/>
  <c r="G126" i="73" s="1"/>
  <c r="F127" i="73" s="1"/>
  <c r="E127" i="73" s="1"/>
  <c r="F198" i="73"/>
  <c r="G198" i="73" s="1"/>
  <c r="E198" i="73"/>
  <c r="D199" i="73" s="1"/>
  <c r="G1063" i="84" l="1"/>
  <c r="D143" i="74"/>
  <c r="E143" i="74" s="1"/>
  <c r="E199" i="73"/>
  <c r="D200" i="73" s="1"/>
  <c r="D127" i="73"/>
  <c r="G127" i="73" s="1"/>
  <c r="F128" i="73" s="1"/>
  <c r="F199" i="73"/>
  <c r="G199" i="73" s="1"/>
  <c r="E128" i="73"/>
  <c r="F200" i="73" s="1"/>
  <c r="G200" i="73" s="1"/>
  <c r="G1064" i="84" l="1"/>
  <c r="D144" i="74"/>
  <c r="E144" i="74" s="1"/>
  <c r="D128" i="73"/>
  <c r="G128" i="73" s="1"/>
  <c r="F129" i="73" s="1"/>
  <c r="E129" i="73" s="1"/>
  <c r="E200" i="73"/>
  <c r="D201" i="73" s="1"/>
  <c r="G1065" i="84" l="1"/>
  <c r="D145" i="74"/>
  <c r="E145" i="74" s="1"/>
  <c r="E201" i="73"/>
  <c r="D202" i="73" s="1"/>
  <c r="E202" i="73" s="1"/>
  <c r="D203" i="73" s="1"/>
  <c r="D129" i="73"/>
  <c r="G129" i="73" s="1"/>
  <c r="F130" i="73" s="1"/>
  <c r="F201" i="73"/>
  <c r="G201" i="73" s="1"/>
  <c r="E130" i="73"/>
  <c r="G1066" i="84" l="1"/>
  <c r="D146" i="74"/>
  <c r="E146" i="74" s="1"/>
  <c r="D130" i="73"/>
  <c r="G130" i="73" s="1"/>
  <c r="F131" i="73" s="1"/>
  <c r="G131" i="73" s="1"/>
  <c r="F203" i="73"/>
  <c r="G203" i="73" s="1"/>
  <c r="F202" i="73"/>
  <c r="G202" i="73" s="1"/>
  <c r="G1067" i="84" l="1"/>
  <c r="D147" i="74"/>
  <c r="E147" i="74" s="1"/>
  <c r="E203" i="73"/>
  <c r="D204" i="73" s="1"/>
  <c r="E204" i="73" s="1"/>
  <c r="G1068" i="84" l="1"/>
  <c r="D148" i="74"/>
  <c r="E148" i="74" s="1"/>
  <c r="F104" i="68"/>
  <c r="F99" i="68"/>
  <c r="F100" i="68"/>
  <c r="F101" i="68"/>
  <c r="F102" i="68"/>
  <c r="F103" i="68"/>
  <c r="F89" i="68"/>
  <c r="F90" i="68"/>
  <c r="F91" i="68"/>
  <c r="F92" i="68"/>
  <c r="F93" i="68"/>
  <c r="F94" i="68"/>
  <c r="F95" i="68"/>
  <c r="F96" i="68"/>
  <c r="F97" i="68"/>
  <c r="F98" i="68"/>
  <c r="F83" i="68"/>
  <c r="F84" i="68"/>
  <c r="F85" i="68"/>
  <c r="F86" i="68"/>
  <c r="F87" i="68"/>
  <c r="F88" i="68"/>
  <c r="F79" i="68"/>
  <c r="F80" i="68"/>
  <c r="F81" i="68"/>
  <c r="F82" i="68"/>
  <c r="F78" i="68"/>
  <c r="F77" i="68"/>
  <c r="G1069" i="84" l="1"/>
  <c r="D149" i="74"/>
  <c r="E149" i="74" s="1"/>
  <c r="F74" i="68"/>
  <c r="F75" i="68"/>
  <c r="F76" i="68"/>
  <c r="D70" i="68"/>
  <c r="E70" i="68"/>
  <c r="D71" i="68" s="1"/>
  <c r="E69" i="68"/>
  <c r="F73" i="68"/>
  <c r="F72" i="68"/>
  <c r="F70" i="68"/>
  <c r="F71" i="68"/>
  <c r="G71" i="68" s="1"/>
  <c r="C70" i="68"/>
  <c r="C71" i="68"/>
  <c r="C72" i="68"/>
  <c r="C73" i="68"/>
  <c r="C74" i="68"/>
  <c r="C75" i="68"/>
  <c r="C76" i="68"/>
  <c r="C77" i="68"/>
  <c r="C78" i="68"/>
  <c r="C79" i="68"/>
  <c r="C80" i="68"/>
  <c r="C81" i="68"/>
  <c r="C82" i="68"/>
  <c r="C83" i="68"/>
  <c r="C84" i="68"/>
  <c r="C85" i="68"/>
  <c r="C86" i="68"/>
  <c r="C87" i="68"/>
  <c r="C88" i="68"/>
  <c r="C89" i="68"/>
  <c r="C90" i="68"/>
  <c r="C91" i="68"/>
  <c r="C92" i="68"/>
  <c r="C93" i="68"/>
  <c r="C94" i="68"/>
  <c r="C95" i="68"/>
  <c r="C96" i="68"/>
  <c r="C97" i="68"/>
  <c r="C98" i="68"/>
  <c r="C99" i="68"/>
  <c r="C100" i="68"/>
  <c r="C101" i="68"/>
  <c r="C102" i="68"/>
  <c r="C103" i="68"/>
  <c r="C69" i="68"/>
  <c r="B72" i="68"/>
  <c r="B73" i="68"/>
  <c r="B74" i="68"/>
  <c r="B75" i="68"/>
  <c r="B76" i="68"/>
  <c r="B77" i="68"/>
  <c r="B78" i="68"/>
  <c r="B79" i="68"/>
  <c r="B80" i="68"/>
  <c r="B81" i="68"/>
  <c r="B82" i="68"/>
  <c r="B83" i="68"/>
  <c r="B84" i="68"/>
  <c r="B85" i="68"/>
  <c r="B86" i="68"/>
  <c r="B87" i="68"/>
  <c r="B88" i="68"/>
  <c r="B89" i="68"/>
  <c r="B90" i="68"/>
  <c r="B91" i="68"/>
  <c r="B92" i="68"/>
  <c r="B93" i="68"/>
  <c r="B94" i="68"/>
  <c r="B95" i="68"/>
  <c r="B96" i="68"/>
  <c r="B97" i="68"/>
  <c r="B98" i="68"/>
  <c r="B99" i="68"/>
  <c r="B100" i="68"/>
  <c r="B101" i="68"/>
  <c r="B102" i="68"/>
  <c r="B103" i="68"/>
  <c r="B104" i="68"/>
  <c r="B71" i="68"/>
  <c r="B70" i="68"/>
  <c r="B69" i="68"/>
  <c r="C68" i="68"/>
  <c r="F68" i="68" s="1"/>
  <c r="D69" i="68"/>
  <c r="B67" i="68"/>
  <c r="B66" i="68"/>
  <c r="B65" i="68"/>
  <c r="B64" i="68"/>
  <c r="B63" i="68"/>
  <c r="B62" i="68"/>
  <c r="B61" i="68"/>
  <c r="B60" i="68"/>
  <c r="B59" i="68"/>
  <c r="B58" i="68"/>
  <c r="B57" i="68"/>
  <c r="B56" i="68"/>
  <c r="B55" i="68"/>
  <c r="B54" i="68"/>
  <c r="B53" i="68"/>
  <c r="B52" i="68"/>
  <c r="B51" i="68"/>
  <c r="B50" i="68"/>
  <c r="B49" i="68"/>
  <c r="B48" i="68"/>
  <c r="B47" i="68"/>
  <c r="B46" i="68"/>
  <c r="B45" i="68"/>
  <c r="B44" i="68"/>
  <c r="B43" i="68"/>
  <c r="B42" i="68"/>
  <c r="B41" i="68"/>
  <c r="B40" i="68"/>
  <c r="B39" i="68"/>
  <c r="C38" i="68"/>
  <c r="B38" i="68"/>
  <c r="B37" i="68"/>
  <c r="B36" i="68"/>
  <c r="B35" i="68"/>
  <c r="B34" i="68"/>
  <c r="B33" i="68"/>
  <c r="B32" i="68"/>
  <c r="B31" i="68"/>
  <c r="B30" i="68"/>
  <c r="B29" i="68"/>
  <c r="B28" i="68"/>
  <c r="B27" i="68"/>
  <c r="C26" i="68"/>
  <c r="B26" i="68"/>
  <c r="B25" i="68"/>
  <c r="B24" i="68"/>
  <c r="B23" i="68"/>
  <c r="B22" i="68"/>
  <c r="B21" i="68"/>
  <c r="B20" i="68"/>
  <c r="B19" i="68"/>
  <c r="C18" i="68"/>
  <c r="B18" i="68"/>
  <c r="B17" i="68"/>
  <c r="B16" i="68"/>
  <c r="B15" i="68"/>
  <c r="B14" i="68"/>
  <c r="B13" i="68"/>
  <c r="B12" i="68"/>
  <c r="B11" i="68"/>
  <c r="B10" i="68"/>
  <c r="B9" i="68"/>
  <c r="B8" i="68"/>
  <c r="B7" i="68"/>
  <c r="C6" i="68"/>
  <c r="B6" i="68"/>
  <c r="B5" i="68"/>
  <c r="E4" i="68"/>
  <c r="B4" i="68"/>
  <c r="R3" i="68"/>
  <c r="N3" i="68"/>
  <c r="M3" i="68"/>
  <c r="R2" i="68"/>
  <c r="P2" i="68"/>
  <c r="C66" i="68" s="1"/>
  <c r="L2" i="68"/>
  <c r="C58" i="68" s="1"/>
  <c r="J2" i="68"/>
  <c r="I2" i="68"/>
  <c r="F1" i="68"/>
  <c r="C46" i="68" s="1"/>
  <c r="D1" i="68"/>
  <c r="C39" i="68" s="1"/>
  <c r="D39" i="68" s="1"/>
  <c r="G1070" i="84" l="1"/>
  <c r="D150" i="74"/>
  <c r="E150" i="74" s="1"/>
  <c r="C34" i="68"/>
  <c r="C22" i="68"/>
  <c r="C14" i="68"/>
  <c r="C10" i="68"/>
  <c r="C30" i="68"/>
  <c r="G70" i="68"/>
  <c r="G68" i="68"/>
  <c r="C41" i="68"/>
  <c r="C45" i="68"/>
  <c r="C49" i="68"/>
  <c r="C53" i="68"/>
  <c r="C57" i="68"/>
  <c r="C61" i="68"/>
  <c r="C65" i="68"/>
  <c r="C5" i="68"/>
  <c r="C9" i="68"/>
  <c r="C13" i="68"/>
  <c r="C17" i="68"/>
  <c r="C21" i="68"/>
  <c r="C25" i="68"/>
  <c r="C29" i="68"/>
  <c r="C33" i="68"/>
  <c r="C37" i="68"/>
  <c r="C40" i="68"/>
  <c r="C44" i="68"/>
  <c r="C48" i="68"/>
  <c r="C52" i="68"/>
  <c r="C56" i="68"/>
  <c r="C60" i="68"/>
  <c r="C64" i="68"/>
  <c r="C8" i="68"/>
  <c r="C12" i="68"/>
  <c r="C16" i="68"/>
  <c r="C20" i="68"/>
  <c r="C24" i="68"/>
  <c r="C28" i="68"/>
  <c r="C32" i="68"/>
  <c r="C36" i="68"/>
  <c r="C4" i="68"/>
  <c r="D4" i="68" s="1"/>
  <c r="G4" i="68" s="1"/>
  <c r="F5" i="68" s="1"/>
  <c r="C43" i="68"/>
  <c r="C47" i="68"/>
  <c r="C51" i="68"/>
  <c r="C55" i="68"/>
  <c r="C59" i="68"/>
  <c r="C63" i="68"/>
  <c r="C67" i="68"/>
  <c r="D67" i="68" s="1"/>
  <c r="C7" i="68"/>
  <c r="C11" i="68"/>
  <c r="C15" i="68"/>
  <c r="C19" i="68"/>
  <c r="C23" i="68"/>
  <c r="C27" i="68"/>
  <c r="C31" i="68"/>
  <c r="C35" i="68"/>
  <c r="C42" i="68"/>
  <c r="C50" i="68"/>
  <c r="C54" i="68"/>
  <c r="C62" i="68"/>
  <c r="G1071" i="84" l="1"/>
  <c r="D151" i="74"/>
  <c r="E151" i="74" s="1"/>
  <c r="E71" i="68"/>
  <c r="D72" i="68" s="1"/>
  <c r="E5" i="68"/>
  <c r="G1072" i="84" l="1"/>
  <c r="D152" i="74"/>
  <c r="E152" i="74" s="1"/>
  <c r="E72" i="68"/>
  <c r="D73" i="68" s="1"/>
  <c r="F69" i="68"/>
  <c r="G69" i="68" s="1"/>
  <c r="G72" i="68"/>
  <c r="G73" i="68"/>
  <c r="D5" i="68"/>
  <c r="G5" i="68" s="1"/>
  <c r="F6" i="68" s="1"/>
  <c r="E6" i="68"/>
  <c r="G1073" i="84" l="1"/>
  <c r="D153" i="74"/>
  <c r="E153" i="74" s="1"/>
  <c r="E73" i="68"/>
  <c r="D74" i="68" s="1"/>
  <c r="D6" i="68"/>
  <c r="G6" i="68" s="1"/>
  <c r="F7" i="68" s="1"/>
  <c r="E7" i="68" s="1"/>
  <c r="G1074" i="84" l="1"/>
  <c r="D154" i="74"/>
  <c r="E154" i="74" s="1"/>
  <c r="E74" i="68"/>
  <c r="D75" i="68" s="1"/>
  <c r="D7" i="68"/>
  <c r="G7" i="68" s="1"/>
  <c r="F8" i="68" s="1"/>
  <c r="G74" i="68"/>
  <c r="E8" i="68"/>
  <c r="G1075" i="84" l="1"/>
  <c r="D155" i="74"/>
  <c r="E155" i="74" s="1"/>
  <c r="E75" i="68"/>
  <c r="D76" i="68" s="1"/>
  <c r="D8" i="68"/>
  <c r="G8" i="68" s="1"/>
  <c r="F9" i="68" s="1"/>
  <c r="E9" i="68" s="1"/>
  <c r="G75" i="68"/>
  <c r="G1076" i="84" l="1"/>
  <c r="D156" i="74"/>
  <c r="E156" i="74" s="1"/>
  <c r="E76" i="68"/>
  <c r="D77" i="68" s="1"/>
  <c r="D9" i="68"/>
  <c r="G9" i="68" s="1"/>
  <c r="F10" i="68" s="1"/>
  <c r="E10" i="68" s="1"/>
  <c r="G76" i="68"/>
  <c r="G1077" i="84" l="1"/>
  <c r="E77" i="68"/>
  <c r="D78" i="68" s="1"/>
  <c r="D10" i="68"/>
  <c r="G10" i="68" s="1"/>
  <c r="F11" i="68" s="1"/>
  <c r="E11" i="68" s="1"/>
  <c r="D11" i="68" s="1"/>
  <c r="G11" i="68" s="1"/>
  <c r="F12" i="68" s="1"/>
  <c r="G77" i="68"/>
  <c r="G1078" i="84" l="1"/>
  <c r="E78" i="68"/>
  <c r="D79" i="68" s="1"/>
  <c r="F40" i="68"/>
  <c r="E12" i="68"/>
  <c r="G1079" i="84" l="1"/>
  <c r="E79" i="68"/>
  <c r="D80" i="68" s="1"/>
  <c r="E40" i="68"/>
  <c r="D12" i="68"/>
  <c r="G12" i="68" s="1"/>
  <c r="D40" i="68"/>
  <c r="G1080" i="84" l="1"/>
  <c r="E80" i="68"/>
  <c r="D81" i="68" s="1"/>
  <c r="G80" i="68"/>
  <c r="G40" i="68"/>
  <c r="F13" i="68"/>
  <c r="G1081" i="84" l="1"/>
  <c r="E81" i="68"/>
  <c r="D82" i="68" s="1"/>
  <c r="F41" i="68"/>
  <c r="E41" i="68"/>
  <c r="E13" i="68"/>
  <c r="D13" i="68" s="1"/>
  <c r="G13" i="68" s="1"/>
  <c r="F14" i="68" s="1"/>
  <c r="G1082" i="84" l="1"/>
  <c r="E82" i="68"/>
  <c r="D83" i="68" s="1"/>
  <c r="D41" i="68"/>
  <c r="G81" i="68"/>
  <c r="E14" i="68"/>
  <c r="D14" i="68" s="1"/>
  <c r="G14" i="68" s="1"/>
  <c r="F15" i="68" s="1"/>
  <c r="G41" i="68"/>
  <c r="F42" i="68" s="1"/>
  <c r="G1083" i="84" l="1"/>
  <c r="E83" i="68"/>
  <c r="D84" i="68" s="1"/>
  <c r="E42" i="68"/>
  <c r="E15" i="68"/>
  <c r="D15" i="68" s="1"/>
  <c r="G15" i="68" s="1"/>
  <c r="F16" i="68" s="1"/>
  <c r="G1084" i="84" l="1"/>
  <c r="E84" i="68"/>
  <c r="D85" i="68" s="1"/>
  <c r="D42" i="68"/>
  <c r="G42" i="68" s="1"/>
  <c r="F43" i="68" s="1"/>
  <c r="G82" i="68"/>
  <c r="E43" i="68"/>
  <c r="E16" i="68"/>
  <c r="D16" i="68" s="1"/>
  <c r="G16" i="68" s="1"/>
  <c r="F17" i="68" s="1"/>
  <c r="G1085" i="84" l="1"/>
  <c r="E85" i="68"/>
  <c r="D86" i="68" s="1"/>
  <c r="D43" i="68"/>
  <c r="G43" i="68" s="1"/>
  <c r="F44" i="68" s="1"/>
  <c r="G83" i="68"/>
  <c r="E44" i="68"/>
  <c r="E17" i="68"/>
  <c r="D17" i="68" s="1"/>
  <c r="G17" i="68" s="1"/>
  <c r="F18" i="68" s="1"/>
  <c r="G1086" i="84" l="1"/>
  <c r="E86" i="68"/>
  <c r="D87" i="68" s="1"/>
  <c r="D44" i="68"/>
  <c r="G44" i="68" s="1"/>
  <c r="F45" i="68" s="1"/>
  <c r="G84" i="68"/>
  <c r="E18" i="68"/>
  <c r="D18" i="68" s="1"/>
  <c r="G18" i="68" s="1"/>
  <c r="F19" i="68" s="1"/>
  <c r="E45" i="68"/>
  <c r="G85" i="68" s="1"/>
  <c r="G1087" i="84" l="1"/>
  <c r="E87" i="68"/>
  <c r="D88" i="68" s="1"/>
  <c r="D45" i="68"/>
  <c r="G45" i="68" s="1"/>
  <c r="F46" i="68" s="1"/>
  <c r="E19" i="68"/>
  <c r="D19" i="68" s="1"/>
  <c r="G19" i="68" s="1"/>
  <c r="F20" i="68" s="1"/>
  <c r="E46" i="68"/>
  <c r="G1088" i="84" l="1"/>
  <c r="E88" i="68"/>
  <c r="D89" i="68" s="1"/>
  <c r="D46" i="68"/>
  <c r="G46" i="68" s="1"/>
  <c r="F47" i="68" s="1"/>
  <c r="G86" i="68"/>
  <c r="E20" i="68"/>
  <c r="D20" i="68" s="1"/>
  <c r="G20" i="68" s="1"/>
  <c r="F21" i="68" s="1"/>
  <c r="E47" i="68"/>
  <c r="G1089" i="84" l="1"/>
  <c r="E89" i="68"/>
  <c r="D90" i="68" s="1"/>
  <c r="D47" i="68"/>
  <c r="G47" i="68" s="1"/>
  <c r="F48" i="68" s="1"/>
  <c r="G87" i="68"/>
  <c r="E48" i="68"/>
  <c r="E21" i="68"/>
  <c r="D21" i="68" s="1"/>
  <c r="G21" i="68" s="1"/>
  <c r="F22" i="68" s="1"/>
  <c r="G1090" i="84" l="1"/>
  <c r="E90" i="68"/>
  <c r="D91" i="68" s="1"/>
  <c r="D48" i="68"/>
  <c r="G48" i="68" s="1"/>
  <c r="F49" i="68" s="1"/>
  <c r="G88" i="68"/>
  <c r="E49" i="68"/>
  <c r="G89" i="68" s="1"/>
  <c r="E22" i="68"/>
  <c r="D22" i="68" s="1"/>
  <c r="G22" i="68" s="1"/>
  <c r="F23" i="68" s="1"/>
  <c r="G1091" i="84" l="1"/>
  <c r="E91" i="68"/>
  <c r="D92" i="68" s="1"/>
  <c r="D49" i="68"/>
  <c r="G49" i="68" s="1"/>
  <c r="F50" i="68" s="1"/>
  <c r="E50" i="68"/>
  <c r="E23" i="68"/>
  <c r="D23" i="68" s="1"/>
  <c r="G23" i="68" s="1"/>
  <c r="F24" i="68" s="1"/>
  <c r="G1092" i="84" l="1"/>
  <c r="E92" i="68"/>
  <c r="D93" i="68" s="1"/>
  <c r="D50" i="68"/>
  <c r="G50" i="68" s="1"/>
  <c r="F51" i="68" s="1"/>
  <c r="G90" i="68"/>
  <c r="E24" i="68"/>
  <c r="D24" i="68" s="1"/>
  <c r="G24" i="68" s="1"/>
  <c r="F25" i="68" s="1"/>
  <c r="E51" i="68"/>
  <c r="G1093" i="84" l="1"/>
  <c r="E93" i="68"/>
  <c r="D94" i="68" s="1"/>
  <c r="D51" i="68"/>
  <c r="G51" i="68" s="1"/>
  <c r="F52" i="68" s="1"/>
  <c r="G91" i="68"/>
  <c r="E52" i="68"/>
  <c r="E25" i="68"/>
  <c r="D25" i="68" s="1"/>
  <c r="G25" i="68" s="1"/>
  <c r="F26" i="68" s="1"/>
  <c r="G1094" i="84" l="1"/>
  <c r="E94" i="68"/>
  <c r="D95" i="68" s="1"/>
  <c r="D52" i="68"/>
  <c r="G52" i="68" s="1"/>
  <c r="F53" i="68" s="1"/>
  <c r="G92" i="68"/>
  <c r="E53" i="68"/>
  <c r="E26" i="68"/>
  <c r="D26" i="68" s="1"/>
  <c r="G26" i="68" s="1"/>
  <c r="F27" i="68" s="1"/>
  <c r="G1095" i="84" l="1"/>
  <c r="E95" i="68"/>
  <c r="D96" i="68" s="1"/>
  <c r="D53" i="68"/>
  <c r="G53" i="68" s="1"/>
  <c r="F54" i="68" s="1"/>
  <c r="G93" i="68"/>
  <c r="E27" i="68"/>
  <c r="D27" i="68" s="1"/>
  <c r="G27" i="68" s="1"/>
  <c r="F28" i="68" s="1"/>
  <c r="E54" i="68"/>
  <c r="G94" i="68" s="1"/>
  <c r="G1096" i="84" l="1"/>
  <c r="E96" i="68"/>
  <c r="D97" i="68" s="1"/>
  <c r="D54" i="68"/>
  <c r="G54" i="68" s="1"/>
  <c r="F55" i="68" s="1"/>
  <c r="E55" i="68"/>
  <c r="E28" i="68"/>
  <c r="D28" i="68" s="1"/>
  <c r="G28" i="68" s="1"/>
  <c r="F29" i="68" s="1"/>
  <c r="G1097" i="84" l="1"/>
  <c r="E97" i="68"/>
  <c r="D98" i="68" s="1"/>
  <c r="D55" i="68"/>
  <c r="G55" i="68" s="1"/>
  <c r="F56" i="68" s="1"/>
  <c r="G95" i="68"/>
  <c r="E56" i="68"/>
  <c r="E29" i="68"/>
  <c r="D29" i="68" s="1"/>
  <c r="G29" i="68" s="1"/>
  <c r="F30" i="68" s="1"/>
  <c r="G1098" i="84" l="1"/>
  <c r="E98" i="68"/>
  <c r="D99" i="68" s="1"/>
  <c r="D56" i="68"/>
  <c r="G56" i="68" s="1"/>
  <c r="F57" i="68" s="1"/>
  <c r="G96" i="68"/>
  <c r="E57" i="68"/>
  <c r="E30" i="68"/>
  <c r="D30" i="68" s="1"/>
  <c r="G30" i="68" s="1"/>
  <c r="F31" i="68" s="1"/>
  <c r="G1099" i="84" l="1"/>
  <c r="E99" i="68"/>
  <c r="D100" i="68" s="1"/>
  <c r="D57" i="68"/>
  <c r="G57" i="68" s="1"/>
  <c r="F58" i="68" s="1"/>
  <c r="G97" i="68"/>
  <c r="E31" i="68"/>
  <c r="D31" i="68" s="1"/>
  <c r="G31" i="68" s="1"/>
  <c r="F32" i="68" s="1"/>
  <c r="E58" i="68"/>
  <c r="G1100" i="84" l="1"/>
  <c r="E100" i="68"/>
  <c r="D101" i="68" s="1"/>
  <c r="D58" i="68"/>
  <c r="G58" i="68" s="1"/>
  <c r="F59" i="68" s="1"/>
  <c r="G98" i="68"/>
  <c r="E59" i="68"/>
  <c r="E32" i="68"/>
  <c r="D32" i="68" s="1"/>
  <c r="G32" i="68" s="1"/>
  <c r="F33" i="68" s="1"/>
  <c r="G1101" i="84" l="1"/>
  <c r="E101" i="68"/>
  <c r="D102" i="68" s="1"/>
  <c r="D59" i="68"/>
  <c r="G59" i="68" s="1"/>
  <c r="G99" i="68"/>
  <c r="F60" i="68"/>
  <c r="E60" i="68"/>
  <c r="E33" i="68"/>
  <c r="D33" i="68" s="1"/>
  <c r="G33" i="68" s="1"/>
  <c r="F34" i="68" s="1"/>
  <c r="G1102" i="84" l="1"/>
  <c r="E102" i="68"/>
  <c r="D103" i="68" s="1"/>
  <c r="D60" i="68"/>
  <c r="G100" i="68"/>
  <c r="E34" i="68"/>
  <c r="D34" i="68" s="1"/>
  <c r="G34" i="68" s="1"/>
  <c r="F35" i="68" s="1"/>
  <c r="G60" i="68"/>
  <c r="F61" i="68" s="1"/>
  <c r="G1103" i="84" l="1"/>
  <c r="E103" i="68"/>
  <c r="D104" i="68" s="1"/>
  <c r="E104" i="68" s="1"/>
  <c r="E61" i="68"/>
  <c r="E35" i="68"/>
  <c r="D35" i="68" s="1"/>
  <c r="G35" i="68" s="1"/>
  <c r="F36" i="68" s="1"/>
  <c r="G1104" i="84" l="1"/>
  <c r="D61" i="68"/>
  <c r="G61" i="68" s="1"/>
  <c r="F62" i="68" s="1"/>
  <c r="G101" i="68"/>
  <c r="E36" i="68"/>
  <c r="D36" i="68" s="1"/>
  <c r="G36" i="68" s="1"/>
  <c r="F37" i="68" s="1"/>
  <c r="E62" i="68"/>
  <c r="G1105" i="84" l="1"/>
  <c r="D62" i="68"/>
  <c r="G62" i="68" s="1"/>
  <c r="F63" i="68" s="1"/>
  <c r="G102" i="68"/>
  <c r="E63" i="68"/>
  <c r="E37" i="68"/>
  <c r="D37" i="68" s="1"/>
  <c r="G37" i="68" s="1"/>
  <c r="F38" i="68" s="1"/>
  <c r="G1106" i="84" l="1"/>
  <c r="D63" i="68"/>
  <c r="G63" i="68" s="1"/>
  <c r="F64" i="68" s="1"/>
  <c r="G103" i="68"/>
  <c r="E64" i="68"/>
  <c r="D64" i="68" s="1"/>
  <c r="G64" i="68" s="1"/>
  <c r="F65" i="68" s="1"/>
  <c r="E38" i="68"/>
  <c r="G1107" i="84" l="1"/>
  <c r="D38" i="68"/>
  <c r="G79" i="68"/>
  <c r="G78" i="68"/>
  <c r="G104" i="68"/>
  <c r="E65" i="68"/>
  <c r="D65" i="68" s="1"/>
  <c r="G65" i="68" s="1"/>
  <c r="F66" i="68" s="1"/>
  <c r="G1108" i="84" l="1"/>
  <c r="G38" i="68"/>
  <c r="F39" i="68" s="1"/>
  <c r="G39" i="68" s="1"/>
  <c r="E66" i="68"/>
  <c r="D66" i="68" s="1"/>
  <c r="G66" i="68" s="1"/>
  <c r="F67" i="68" s="1"/>
  <c r="G67" i="68" s="1"/>
  <c r="G1109" i="84" l="1"/>
  <c r="F111" i="66"/>
  <c r="G111" i="66" s="1"/>
  <c r="F83" i="66"/>
  <c r="F84" i="66"/>
  <c r="F85" i="66"/>
  <c r="F86" i="66"/>
  <c r="F87" i="66"/>
  <c r="F88" i="66"/>
  <c r="F89" i="66"/>
  <c r="G89" i="66" s="1"/>
  <c r="F90" i="66"/>
  <c r="G90" i="66" s="1"/>
  <c r="F91" i="66"/>
  <c r="F92" i="66"/>
  <c r="F93" i="66"/>
  <c r="F94" i="66"/>
  <c r="F95" i="66"/>
  <c r="F96" i="66"/>
  <c r="F97" i="66"/>
  <c r="G97" i="66" s="1"/>
  <c r="F98" i="66"/>
  <c r="G98" i="66" s="1"/>
  <c r="F99" i="66"/>
  <c r="F100" i="66"/>
  <c r="F101" i="66"/>
  <c r="F102" i="66"/>
  <c r="F103" i="66"/>
  <c r="F104" i="66"/>
  <c r="F105" i="66"/>
  <c r="G105" i="66" s="1"/>
  <c r="F106" i="66"/>
  <c r="G106" i="66" s="1"/>
  <c r="F107" i="66"/>
  <c r="F108" i="66"/>
  <c r="F109" i="66"/>
  <c r="F110" i="66"/>
  <c r="F82" i="66"/>
  <c r="G82" i="66"/>
  <c r="D87" i="66"/>
  <c r="E87" i="66"/>
  <c r="D88" i="66" s="1"/>
  <c r="G87" i="66"/>
  <c r="G88" i="66"/>
  <c r="G91" i="66"/>
  <c r="G92" i="66"/>
  <c r="G93" i="66"/>
  <c r="G94" i="66"/>
  <c r="G95" i="66"/>
  <c r="G96" i="66"/>
  <c r="G99" i="66"/>
  <c r="G100" i="66"/>
  <c r="G101" i="66"/>
  <c r="G102" i="66"/>
  <c r="G103" i="66"/>
  <c r="G104" i="66"/>
  <c r="G107" i="66"/>
  <c r="G108" i="66"/>
  <c r="G109" i="66"/>
  <c r="G110" i="66"/>
  <c r="G83" i="66"/>
  <c r="G86" i="66"/>
  <c r="D84" i="66"/>
  <c r="E83" i="66"/>
  <c r="E82" i="66"/>
  <c r="E73" i="66"/>
  <c r="E72" i="66"/>
  <c r="F81" i="66"/>
  <c r="F79" i="66"/>
  <c r="G79" i="66" s="1"/>
  <c r="F80" i="66"/>
  <c r="G80" i="66"/>
  <c r="G81" i="66"/>
  <c r="G84" i="66"/>
  <c r="G85" i="66"/>
  <c r="F73" i="66"/>
  <c r="F74" i="66"/>
  <c r="F75" i="66"/>
  <c r="F76" i="66"/>
  <c r="F77" i="66"/>
  <c r="F78" i="66"/>
  <c r="G77" i="66"/>
  <c r="F72" i="66"/>
  <c r="G72" i="66" s="1"/>
  <c r="C109" i="66"/>
  <c r="C110" i="66"/>
  <c r="C111" i="66"/>
  <c r="C108" i="66"/>
  <c r="B109" i="66"/>
  <c r="B110" i="66"/>
  <c r="B111" i="66"/>
  <c r="B108" i="66"/>
  <c r="B106" i="66"/>
  <c r="C106" i="66"/>
  <c r="B107" i="66"/>
  <c r="C107" i="66"/>
  <c r="C73" i="66"/>
  <c r="C74" i="66"/>
  <c r="C75" i="66"/>
  <c r="C76" i="66"/>
  <c r="C77" i="66"/>
  <c r="C78" i="66"/>
  <c r="C79" i="66"/>
  <c r="C80" i="66"/>
  <c r="C81" i="66"/>
  <c r="C82" i="66"/>
  <c r="C83" i="66"/>
  <c r="C84" i="66"/>
  <c r="C85" i="66"/>
  <c r="C86" i="66"/>
  <c r="C87" i="66"/>
  <c r="C88" i="66"/>
  <c r="C89" i="66"/>
  <c r="C90" i="66"/>
  <c r="C91" i="66"/>
  <c r="C92" i="66"/>
  <c r="C93" i="66"/>
  <c r="C94" i="66"/>
  <c r="C95" i="66"/>
  <c r="C96" i="66"/>
  <c r="C97" i="66"/>
  <c r="C98" i="66"/>
  <c r="C99" i="66"/>
  <c r="C100" i="66"/>
  <c r="C101" i="66"/>
  <c r="C102" i="66"/>
  <c r="C103" i="66"/>
  <c r="C104" i="66"/>
  <c r="C105" i="66"/>
  <c r="C72" i="66"/>
  <c r="G73" i="66"/>
  <c r="G74" i="66"/>
  <c r="B73" i="66"/>
  <c r="B74" i="66"/>
  <c r="B75" i="66"/>
  <c r="B76" i="66"/>
  <c r="B77" i="66"/>
  <c r="B78" i="66"/>
  <c r="B79" i="66"/>
  <c r="B80" i="66"/>
  <c r="B81" i="66"/>
  <c r="B82" i="66"/>
  <c r="B83" i="66"/>
  <c r="B84" i="66"/>
  <c r="B85" i="66"/>
  <c r="B86" i="66"/>
  <c r="B87" i="66"/>
  <c r="B88" i="66"/>
  <c r="B89" i="66"/>
  <c r="B90" i="66"/>
  <c r="B91" i="66"/>
  <c r="B92" i="66"/>
  <c r="B93" i="66"/>
  <c r="B94" i="66"/>
  <c r="B95" i="66"/>
  <c r="B96" i="66"/>
  <c r="B97" i="66"/>
  <c r="B98" i="66"/>
  <c r="B99" i="66"/>
  <c r="B100" i="66"/>
  <c r="B101" i="66"/>
  <c r="B102" i="66"/>
  <c r="B103" i="66"/>
  <c r="B104" i="66"/>
  <c r="B105" i="66"/>
  <c r="B72" i="66"/>
  <c r="G75" i="66"/>
  <c r="G76" i="66"/>
  <c r="F71" i="66"/>
  <c r="G71" i="66" s="1"/>
  <c r="C71" i="66"/>
  <c r="D72" i="66"/>
  <c r="D73" i="66" s="1"/>
  <c r="D74" i="66" s="1"/>
  <c r="B70" i="66"/>
  <c r="B69" i="66"/>
  <c r="B68" i="66"/>
  <c r="B67" i="66"/>
  <c r="B66" i="66"/>
  <c r="B65" i="66"/>
  <c r="B64" i="66"/>
  <c r="B63" i="66"/>
  <c r="B62" i="66"/>
  <c r="B61" i="66"/>
  <c r="B60" i="66"/>
  <c r="B59" i="66"/>
  <c r="C58" i="66"/>
  <c r="B58" i="66"/>
  <c r="B57" i="66"/>
  <c r="C56" i="66"/>
  <c r="B56" i="66"/>
  <c r="B55" i="66"/>
  <c r="C54" i="66"/>
  <c r="B54" i="66"/>
  <c r="B53" i="66"/>
  <c r="C52" i="66"/>
  <c r="B52" i="66"/>
  <c r="B51" i="66"/>
  <c r="C50" i="66"/>
  <c r="B50" i="66"/>
  <c r="B49" i="66"/>
  <c r="C48" i="66"/>
  <c r="B48" i="66"/>
  <c r="B47" i="66"/>
  <c r="C46" i="66"/>
  <c r="B46" i="66"/>
  <c r="B45" i="66"/>
  <c r="C44" i="66"/>
  <c r="B44" i="66"/>
  <c r="B43" i="66"/>
  <c r="C42" i="66"/>
  <c r="B42" i="66"/>
  <c r="B41" i="66"/>
  <c r="C40" i="66"/>
  <c r="B40" i="66"/>
  <c r="B39" i="66"/>
  <c r="C38" i="66"/>
  <c r="B38" i="66"/>
  <c r="B37" i="66"/>
  <c r="B36" i="66"/>
  <c r="B35" i="66"/>
  <c r="C34" i="66"/>
  <c r="B34" i="66"/>
  <c r="B33" i="66"/>
  <c r="B32" i="66"/>
  <c r="C31" i="66"/>
  <c r="B31" i="66"/>
  <c r="C30" i="66"/>
  <c r="B30" i="66"/>
  <c r="C29" i="66"/>
  <c r="B29" i="66"/>
  <c r="B28" i="66"/>
  <c r="C27" i="66"/>
  <c r="B27" i="66"/>
  <c r="B26" i="66"/>
  <c r="C25" i="66"/>
  <c r="B25" i="66"/>
  <c r="B24" i="66"/>
  <c r="C23" i="66"/>
  <c r="B23" i="66"/>
  <c r="B22" i="66"/>
  <c r="C21" i="66"/>
  <c r="B21" i="66"/>
  <c r="B20" i="66"/>
  <c r="C19" i="66"/>
  <c r="B19" i="66"/>
  <c r="B18" i="66"/>
  <c r="C17" i="66"/>
  <c r="B17" i="66"/>
  <c r="B16" i="66"/>
  <c r="C15" i="66"/>
  <c r="B15" i="66"/>
  <c r="C14" i="66"/>
  <c r="B14" i="66"/>
  <c r="C13" i="66"/>
  <c r="B13" i="66"/>
  <c r="B12" i="66"/>
  <c r="C11" i="66"/>
  <c r="B11" i="66"/>
  <c r="C10" i="66"/>
  <c r="B10" i="66"/>
  <c r="C9" i="66"/>
  <c r="B9" i="66"/>
  <c r="B8" i="66"/>
  <c r="B7" i="66"/>
  <c r="C6" i="66"/>
  <c r="B6" i="66"/>
  <c r="B5" i="66"/>
  <c r="E4" i="66"/>
  <c r="B4" i="66"/>
  <c r="M2" i="66"/>
  <c r="J2" i="66"/>
  <c r="F1" i="66"/>
  <c r="C47" i="66" s="1"/>
  <c r="D1" i="66"/>
  <c r="G1110" i="84" l="1"/>
  <c r="E88" i="66"/>
  <c r="D89" i="66" s="1"/>
  <c r="E74" i="66"/>
  <c r="D75" i="66" s="1"/>
  <c r="G78" i="66"/>
  <c r="C67" i="66"/>
  <c r="C63" i="66"/>
  <c r="C69" i="66"/>
  <c r="C65" i="66"/>
  <c r="C61" i="66"/>
  <c r="C62" i="66"/>
  <c r="C66" i="66"/>
  <c r="C70" i="66"/>
  <c r="D70" i="66" s="1"/>
  <c r="C60" i="66"/>
  <c r="C68" i="66"/>
  <c r="C4" i="66"/>
  <c r="D4" i="66" s="1"/>
  <c r="G4" i="66" s="1"/>
  <c r="F5" i="66" s="1"/>
  <c r="C36" i="66"/>
  <c r="C32" i="66"/>
  <c r="C28" i="66"/>
  <c r="C24" i="66"/>
  <c r="C20" i="66"/>
  <c r="C16" i="66"/>
  <c r="C12" i="66"/>
  <c r="C8" i="66"/>
  <c r="C18" i="66"/>
  <c r="C33" i="66"/>
  <c r="C35" i="66"/>
  <c r="C5" i="66"/>
  <c r="C7" i="66"/>
  <c r="C22" i="66"/>
  <c r="C37" i="66"/>
  <c r="C39" i="66"/>
  <c r="D39" i="66" s="1"/>
  <c r="C64" i="66"/>
  <c r="C59" i="66"/>
  <c r="C55" i="66"/>
  <c r="C51" i="66"/>
  <c r="C57" i="66"/>
  <c r="C53" i="66"/>
  <c r="C49" i="66"/>
  <c r="C26" i="66"/>
  <c r="C41" i="66"/>
  <c r="C45" i="66"/>
  <c r="C43" i="66"/>
  <c r="G1111" i="84" l="1"/>
  <c r="E89" i="66"/>
  <c r="D90" i="66" s="1"/>
  <c r="D76" i="66"/>
  <c r="E75" i="66"/>
  <c r="E5" i="66"/>
  <c r="D5" i="66" s="1"/>
  <c r="G5" i="66" s="1"/>
  <c r="F6" i="66" s="1"/>
  <c r="G1112" i="84" l="1"/>
  <c r="E90" i="66"/>
  <c r="D91" i="66" s="1"/>
  <c r="E76" i="66"/>
  <c r="D77" i="66" s="1"/>
  <c r="E6" i="66"/>
  <c r="D6" i="66" s="1"/>
  <c r="G6" i="66" s="1"/>
  <c r="F7" i="66" s="1"/>
  <c r="G1113" i="84" l="1"/>
  <c r="E91" i="66"/>
  <c r="D92" i="66" s="1"/>
  <c r="D78" i="66"/>
  <c r="E77" i="66"/>
  <c r="E7" i="66"/>
  <c r="D7" i="66" s="1"/>
  <c r="G7" i="66"/>
  <c r="F8" i="66" s="1"/>
  <c r="G1114" i="84" l="1"/>
  <c r="E92" i="66"/>
  <c r="D93" i="66" s="1"/>
  <c r="E78" i="66"/>
  <c r="D79" i="66" s="1"/>
  <c r="E8" i="66"/>
  <c r="D8" i="66" s="1"/>
  <c r="G8" i="66" s="1"/>
  <c r="F9" i="66" s="1"/>
  <c r="G1115" i="84" l="1"/>
  <c r="E93" i="66"/>
  <c r="D94" i="66" s="1"/>
  <c r="E79" i="66"/>
  <c r="D80" i="66" s="1"/>
  <c r="E9" i="66"/>
  <c r="D9" i="66" s="1"/>
  <c r="G9" i="66" s="1"/>
  <c r="F10" i="66" s="1"/>
  <c r="G1116" i="84" l="1"/>
  <c r="E94" i="66"/>
  <c r="D95" i="66" s="1"/>
  <c r="E80" i="66"/>
  <c r="D81" i="66" s="1"/>
  <c r="E81" i="66" s="1"/>
  <c r="D82" i="66" s="1"/>
  <c r="E10" i="66"/>
  <c r="D10" i="66" s="1"/>
  <c r="G10" i="66" s="1"/>
  <c r="F11" i="66" s="1"/>
  <c r="G1117" i="84" l="1"/>
  <c r="E95" i="66"/>
  <c r="D96" i="66" s="1"/>
  <c r="D83" i="66"/>
  <c r="E11" i="66"/>
  <c r="D11" i="66" s="1"/>
  <c r="G11" i="66" s="1"/>
  <c r="F12" i="66" s="1"/>
  <c r="G1118" i="84" l="1"/>
  <c r="E96" i="66"/>
  <c r="D97" i="66" s="1"/>
  <c r="E84" i="66"/>
  <c r="D85" i="66" s="1"/>
  <c r="E12" i="66"/>
  <c r="D12" i="66" s="1"/>
  <c r="G12" i="66" s="1"/>
  <c r="F13" i="66" s="1"/>
  <c r="G1119" i="84" l="1"/>
  <c r="E97" i="66"/>
  <c r="D98" i="66" s="1"/>
  <c r="E13" i="66"/>
  <c r="F40" i="66"/>
  <c r="G1120" i="84" l="1"/>
  <c r="E98" i="66"/>
  <c r="D99" i="66" s="1"/>
  <c r="E85" i="66"/>
  <c r="D86" i="66" s="1"/>
  <c r="E40" i="66"/>
  <c r="D13" i="66"/>
  <c r="G13" i="66" s="1"/>
  <c r="D40" i="66"/>
  <c r="G1121" i="84" l="1"/>
  <c r="E99" i="66"/>
  <c r="D100" i="66" s="1"/>
  <c r="E86" i="66"/>
  <c r="F14" i="66"/>
  <c r="G40" i="66"/>
  <c r="F41" i="66" s="1"/>
  <c r="G1122" i="84" l="1"/>
  <c r="E100" i="66"/>
  <c r="D101" i="66" s="1"/>
  <c r="E41" i="66"/>
  <c r="D41" i="66" s="1"/>
  <c r="G41" i="66" s="1"/>
  <c r="F42" i="66" s="1"/>
  <c r="E14" i="66"/>
  <c r="D14" i="66" s="1"/>
  <c r="G14" i="66" s="1"/>
  <c r="F15" i="66" s="1"/>
  <c r="G1123" i="84" l="1"/>
  <c r="E101" i="66"/>
  <c r="D102" i="66" s="1"/>
  <c r="E15" i="66"/>
  <c r="D15" i="66" s="1"/>
  <c r="G15" i="66" s="1"/>
  <c r="F16" i="66" s="1"/>
  <c r="E42" i="66"/>
  <c r="D42" i="66" s="1"/>
  <c r="G42" i="66" s="1"/>
  <c r="F43" i="66" s="1"/>
  <c r="G1124" i="84" l="1"/>
  <c r="E102" i="66"/>
  <c r="D103" i="66" s="1"/>
  <c r="E43" i="66"/>
  <c r="D43" i="66" s="1"/>
  <c r="G43" i="66" s="1"/>
  <c r="F44" i="66" s="1"/>
  <c r="E16" i="66"/>
  <c r="D16" i="66" s="1"/>
  <c r="G16" i="66" s="1"/>
  <c r="F17" i="66" s="1"/>
  <c r="G1125" i="84" l="1"/>
  <c r="E103" i="66"/>
  <c r="D104" i="66" s="1"/>
  <c r="E17" i="66"/>
  <c r="D17" i="66" s="1"/>
  <c r="G17" i="66" s="1"/>
  <c r="F18" i="66" s="1"/>
  <c r="E44" i="66"/>
  <c r="D44" i="66" s="1"/>
  <c r="G44" i="66" s="1"/>
  <c r="F45" i="66" s="1"/>
  <c r="G1126" i="84" l="1"/>
  <c r="E104" i="66"/>
  <c r="D105" i="66" s="1"/>
  <c r="E45" i="66"/>
  <c r="D45" i="66" s="1"/>
  <c r="G45" i="66" s="1"/>
  <c r="F46" i="66" s="1"/>
  <c r="E18" i="66"/>
  <c r="D18" i="66" s="1"/>
  <c r="G18" i="66" s="1"/>
  <c r="F19" i="66" s="1"/>
  <c r="G1127" i="84" l="1"/>
  <c r="E105" i="66"/>
  <c r="D106" i="66" s="1"/>
  <c r="E19" i="66"/>
  <c r="D19" i="66" s="1"/>
  <c r="G19" i="66" s="1"/>
  <c r="F20" i="66" s="1"/>
  <c r="E46" i="66"/>
  <c r="D46" i="66" s="1"/>
  <c r="G46" i="66" s="1"/>
  <c r="F47" i="66" s="1"/>
  <c r="G1128" i="84" l="1"/>
  <c r="E106" i="66"/>
  <c r="D107" i="66" s="1"/>
  <c r="E47" i="66"/>
  <c r="D47" i="66" s="1"/>
  <c r="G47" i="66" s="1"/>
  <c r="F48" i="66" s="1"/>
  <c r="E20" i="66"/>
  <c r="D20" i="66" s="1"/>
  <c r="G20" i="66" s="1"/>
  <c r="F21" i="66" s="1"/>
  <c r="G1129" i="84" l="1"/>
  <c r="E107" i="66"/>
  <c r="D108" i="66" s="1"/>
  <c r="E21" i="66"/>
  <c r="D21" i="66" s="1"/>
  <c r="G21" i="66" s="1"/>
  <c r="F22" i="66" s="1"/>
  <c r="E48" i="66"/>
  <c r="D48" i="66" s="1"/>
  <c r="G48" i="66" s="1"/>
  <c r="F49" i="66" s="1"/>
  <c r="G1130" i="84" l="1"/>
  <c r="E108" i="66"/>
  <c r="D109" i="66" s="1"/>
  <c r="E49" i="66"/>
  <c r="D49" i="66" s="1"/>
  <c r="G49" i="66" s="1"/>
  <c r="F50" i="66" s="1"/>
  <c r="E22" i="66"/>
  <c r="D22" i="66" s="1"/>
  <c r="G22" i="66" s="1"/>
  <c r="F23" i="66" s="1"/>
  <c r="G1131" i="84" l="1"/>
  <c r="E109" i="66"/>
  <c r="D110" i="66" s="1"/>
  <c r="E23" i="66"/>
  <c r="D23" i="66" s="1"/>
  <c r="G23" i="66" s="1"/>
  <c r="F24" i="66" s="1"/>
  <c r="E50" i="66"/>
  <c r="D50" i="66" s="1"/>
  <c r="G50" i="66" s="1"/>
  <c r="F51" i="66" s="1"/>
  <c r="G1132" i="84" l="1"/>
  <c r="E110" i="66"/>
  <c r="E51" i="66"/>
  <c r="D51" i="66" s="1"/>
  <c r="G51" i="66" s="1"/>
  <c r="F52" i="66" s="1"/>
  <c r="E24" i="66"/>
  <c r="D24" i="66" s="1"/>
  <c r="G24" i="66" s="1"/>
  <c r="F25" i="66" s="1"/>
  <c r="G1133" i="84" l="1"/>
  <c r="D111" i="66"/>
  <c r="E111" i="66" s="1"/>
  <c r="E25" i="66"/>
  <c r="D25" i="66" s="1"/>
  <c r="G25" i="66" s="1"/>
  <c r="F26" i="66" s="1"/>
  <c r="E52" i="66"/>
  <c r="D52" i="66" s="1"/>
  <c r="G52" i="66" s="1"/>
  <c r="F53" i="66" s="1"/>
  <c r="G1134" i="84" l="1"/>
  <c r="E53" i="66"/>
  <c r="D53" i="66" s="1"/>
  <c r="G53" i="66" s="1"/>
  <c r="F54" i="66" s="1"/>
  <c r="E26" i="66"/>
  <c r="D26" i="66" s="1"/>
  <c r="G26" i="66" s="1"/>
  <c r="F27" i="66" s="1"/>
  <c r="G1135" i="84" l="1"/>
  <c r="E27" i="66"/>
  <c r="D27" i="66" s="1"/>
  <c r="G27" i="66" s="1"/>
  <c r="F28" i="66" s="1"/>
  <c r="E54" i="66"/>
  <c r="D54" i="66" s="1"/>
  <c r="G54" i="66" s="1"/>
  <c r="F55" i="66" s="1"/>
  <c r="G1136" i="84" l="1"/>
  <c r="E55" i="66"/>
  <c r="D55" i="66" s="1"/>
  <c r="G55" i="66" s="1"/>
  <c r="F56" i="66" s="1"/>
  <c r="E28" i="66"/>
  <c r="D28" i="66" s="1"/>
  <c r="G28" i="66" s="1"/>
  <c r="F29" i="66" s="1"/>
  <c r="G1137" i="84" l="1"/>
  <c r="E29" i="66"/>
  <c r="D29" i="66" s="1"/>
  <c r="G29" i="66" s="1"/>
  <c r="F30" i="66" s="1"/>
  <c r="E56" i="66"/>
  <c r="D56" i="66" s="1"/>
  <c r="G56" i="66" s="1"/>
  <c r="F57" i="66" s="1"/>
  <c r="G1138" i="84" l="1"/>
  <c r="E57" i="66"/>
  <c r="D57" i="66" s="1"/>
  <c r="G57" i="66" s="1"/>
  <c r="F58" i="66" s="1"/>
  <c r="E30" i="66"/>
  <c r="D30" i="66" s="1"/>
  <c r="G30" i="66" s="1"/>
  <c r="F31" i="66" s="1"/>
  <c r="G1139" i="84" l="1"/>
  <c r="E31" i="66"/>
  <c r="D31" i="66" s="1"/>
  <c r="G31" i="66" s="1"/>
  <c r="F32" i="66" s="1"/>
  <c r="E58" i="66"/>
  <c r="D58" i="66" s="1"/>
  <c r="G58" i="66"/>
  <c r="F59" i="66" s="1"/>
  <c r="G1140" i="84" l="1"/>
  <c r="E32" i="66"/>
  <c r="D32" i="66" s="1"/>
  <c r="G32" i="66" s="1"/>
  <c r="F33" i="66" s="1"/>
  <c r="E59" i="66"/>
  <c r="D59" i="66" s="1"/>
  <c r="G59" i="66" s="1"/>
  <c r="F60" i="66" s="1"/>
  <c r="G1141" i="84" l="1"/>
  <c r="E60" i="66"/>
  <c r="D60" i="66" s="1"/>
  <c r="G60" i="66" s="1"/>
  <c r="F61" i="66" s="1"/>
  <c r="E33" i="66"/>
  <c r="D33" i="66" s="1"/>
  <c r="G33" i="66" s="1"/>
  <c r="F34" i="66" s="1"/>
  <c r="G1142" i="84" l="1"/>
  <c r="E34" i="66"/>
  <c r="D34" i="66" s="1"/>
  <c r="G34" i="66" s="1"/>
  <c r="F35" i="66" s="1"/>
  <c r="E61" i="66"/>
  <c r="D61" i="66" s="1"/>
  <c r="G61" i="66" s="1"/>
  <c r="F62" i="66" s="1"/>
  <c r="G1143" i="84" l="1"/>
  <c r="E62" i="66"/>
  <c r="D62" i="66" s="1"/>
  <c r="G62" i="66" s="1"/>
  <c r="F63" i="66" s="1"/>
  <c r="E35" i="66"/>
  <c r="D35" i="66" s="1"/>
  <c r="G35" i="66" s="1"/>
  <c r="F36" i="66" s="1"/>
  <c r="G1144" i="84" l="1"/>
  <c r="E36" i="66"/>
  <c r="D36" i="66" s="1"/>
  <c r="G36" i="66" s="1"/>
  <c r="F37" i="66" s="1"/>
  <c r="E63" i="66"/>
  <c r="D63" i="66" s="1"/>
  <c r="G63" i="66" s="1"/>
  <c r="F64" i="66" s="1"/>
  <c r="G1145" i="84" l="1"/>
  <c r="E64" i="66"/>
  <c r="D64" i="66" s="1"/>
  <c r="G64" i="66" s="1"/>
  <c r="F65" i="66" s="1"/>
  <c r="E37" i="66"/>
  <c r="D37" i="66" s="1"/>
  <c r="G37" i="66"/>
  <c r="F38" i="66" s="1"/>
  <c r="G1146" i="84" l="1"/>
  <c r="E65" i="66"/>
  <c r="D65" i="66" s="1"/>
  <c r="G65" i="66" s="1"/>
  <c r="F66" i="66" s="1"/>
  <c r="E38" i="66"/>
  <c r="D38" i="66" s="1"/>
  <c r="G38" i="66" s="1"/>
  <c r="F39" i="66" s="1"/>
  <c r="G39" i="66" s="1"/>
  <c r="G1147" i="84" l="1"/>
  <c r="E66" i="66"/>
  <c r="D66" i="66" s="1"/>
  <c r="G66" i="66" s="1"/>
  <c r="F67" i="66" s="1"/>
  <c r="G1148" i="84" l="1"/>
  <c r="E67" i="66"/>
  <c r="D67" i="66" s="1"/>
  <c r="G67" i="66" s="1"/>
  <c r="F68" i="66" s="1"/>
  <c r="G1149" i="84" l="1"/>
  <c r="E68" i="66"/>
  <c r="D68" i="66" s="1"/>
  <c r="G68" i="66" s="1"/>
  <c r="F69" i="66" s="1"/>
  <c r="G1150" i="84" l="1"/>
  <c r="E69" i="66"/>
  <c r="D69" i="66" s="1"/>
  <c r="G69" i="66" s="1"/>
  <c r="F70" i="66" s="1"/>
  <c r="G70" i="66" s="1"/>
  <c r="G1151" i="84" l="1"/>
  <c r="E43" i="24"/>
  <c r="E42" i="24"/>
  <c r="E63" i="24"/>
  <c r="C55" i="24"/>
  <c r="C56" i="24"/>
  <c r="C57" i="24"/>
  <c r="C58" i="24"/>
  <c r="C59" i="24"/>
  <c r="C60" i="24"/>
  <c r="C61" i="24"/>
  <c r="C54" i="24"/>
  <c r="C43" i="24"/>
  <c r="C44" i="24"/>
  <c r="C45" i="24"/>
  <c r="C46" i="24"/>
  <c r="C47" i="24"/>
  <c r="C48" i="24"/>
  <c r="C49" i="24"/>
  <c r="C50" i="24"/>
  <c r="C51" i="24"/>
  <c r="C52" i="24"/>
  <c r="C53" i="24"/>
  <c r="B42" i="24"/>
  <c r="B103" i="27"/>
  <c r="F103" i="27" s="1"/>
  <c r="F102" i="27"/>
  <c r="E102" i="27"/>
  <c r="C54" i="27"/>
  <c r="C55" i="27"/>
  <c r="C56" i="27"/>
  <c r="C57" i="27"/>
  <c r="C58" i="27"/>
  <c r="C59" i="27"/>
  <c r="C60" i="27"/>
  <c r="C61" i="27"/>
  <c r="C62" i="27"/>
  <c r="C63" i="27"/>
  <c r="C64" i="27"/>
  <c r="C53" i="27"/>
  <c r="B65" i="27"/>
  <c r="D1" i="27"/>
  <c r="C40" i="27" s="1"/>
  <c r="B40" i="27"/>
  <c r="B41" i="24"/>
  <c r="G1152" i="84" l="1"/>
  <c r="C30" i="27"/>
  <c r="B62" i="24"/>
  <c r="B97" i="24"/>
  <c r="C97" i="24"/>
  <c r="D1" i="24"/>
  <c r="C40" i="24" s="1"/>
  <c r="B40" i="24"/>
  <c r="G1153" i="84" l="1"/>
  <c r="F101" i="20"/>
  <c r="F99" i="20"/>
  <c r="F100" i="20"/>
  <c r="B101" i="20"/>
  <c r="C101" i="20"/>
  <c r="D101" i="20"/>
  <c r="E101" i="20"/>
  <c r="F2" i="20"/>
  <c r="C55" i="20" s="1"/>
  <c r="F1" i="20"/>
  <c r="C48" i="20" s="1"/>
  <c r="B64" i="20"/>
  <c r="D1" i="20"/>
  <c r="C40" i="20" s="1"/>
  <c r="B40" i="20"/>
  <c r="E79" i="17"/>
  <c r="E78" i="17"/>
  <c r="F78" i="17"/>
  <c r="F77" i="17"/>
  <c r="F101" i="17"/>
  <c r="F99" i="17"/>
  <c r="F100" i="17"/>
  <c r="B101" i="17"/>
  <c r="C101" i="17"/>
  <c r="F2" i="17"/>
  <c r="C64" i="17" s="1"/>
  <c r="F1" i="17"/>
  <c r="C48" i="17" s="1"/>
  <c r="B64" i="17"/>
  <c r="D1" i="17"/>
  <c r="C40" i="17" s="1"/>
  <c r="B40" i="17"/>
  <c r="F77" i="13"/>
  <c r="F94" i="13"/>
  <c r="F97" i="13"/>
  <c r="F95" i="13"/>
  <c r="F96" i="13"/>
  <c r="F41" i="13"/>
  <c r="B97" i="13"/>
  <c r="C97" i="13"/>
  <c r="F2" i="13"/>
  <c r="C58" i="13" s="1"/>
  <c r="F1" i="13"/>
  <c r="D1" i="13"/>
  <c r="C40" i="13" s="1"/>
  <c r="B60" i="13"/>
  <c r="B40" i="13"/>
  <c r="F77" i="14"/>
  <c r="F78" i="14"/>
  <c r="E41" i="14"/>
  <c r="F41" i="14"/>
  <c r="G1154" i="84" l="1"/>
  <c r="G101" i="20"/>
  <c r="C64" i="20"/>
  <c r="C56" i="20"/>
  <c r="C62" i="20"/>
  <c r="C54" i="20"/>
  <c r="C61" i="20"/>
  <c r="C53" i="20"/>
  <c r="C60" i="20"/>
  <c r="C52" i="20"/>
  <c r="C59" i="20"/>
  <c r="C51" i="20"/>
  <c r="C58" i="20"/>
  <c r="C50" i="20"/>
  <c r="C49" i="20"/>
  <c r="C57" i="20"/>
  <c r="C63" i="20"/>
  <c r="C47" i="20"/>
  <c r="C46" i="20"/>
  <c r="C45" i="20"/>
  <c r="C44" i="20"/>
  <c r="C43" i="20"/>
  <c r="C50" i="17"/>
  <c r="C52" i="17"/>
  <c r="C51" i="17"/>
  <c r="C49" i="17"/>
  <c r="C47" i="17"/>
  <c r="C46" i="17"/>
  <c r="C45" i="17"/>
  <c r="C44" i="17"/>
  <c r="C43" i="17"/>
  <c r="G97" i="13"/>
  <c r="C59" i="13"/>
  <c r="C57" i="13"/>
  <c r="C56" i="13"/>
  <c r="C55" i="13"/>
  <c r="C54" i="13"/>
  <c r="C53" i="13"/>
  <c r="C60" i="13"/>
  <c r="C52" i="13"/>
  <c r="B41" i="14"/>
  <c r="F97" i="10"/>
  <c r="F96" i="10"/>
  <c r="B97" i="10"/>
  <c r="C97" i="10"/>
  <c r="D97" i="10"/>
  <c r="E97" i="10" s="1"/>
  <c r="F2" i="10"/>
  <c r="C57" i="10" s="1"/>
  <c r="F1" i="10"/>
  <c r="B60" i="10"/>
  <c r="D1" i="10"/>
  <c r="C40" i="10" s="1"/>
  <c r="B40" i="10"/>
  <c r="G1155" i="84" l="1"/>
  <c r="G97" i="10"/>
  <c r="C54" i="10"/>
  <c r="C56" i="10"/>
  <c r="C60" i="10"/>
  <c r="C59" i="10"/>
  <c r="C58" i="10"/>
  <c r="C55" i="10"/>
  <c r="C47" i="10"/>
  <c r="C46" i="10"/>
  <c r="C49" i="10"/>
  <c r="C45" i="10"/>
  <c r="C52" i="10"/>
  <c r="C51" i="10"/>
  <c r="C43" i="10"/>
  <c r="C48" i="10"/>
  <c r="C53" i="10"/>
  <c r="C44" i="10"/>
  <c r="C50" i="10"/>
  <c r="C5" i="10"/>
  <c r="F103" i="26"/>
  <c r="B103" i="26"/>
  <c r="C103" i="26"/>
  <c r="B101" i="26"/>
  <c r="C101" i="26"/>
  <c r="B102" i="26"/>
  <c r="C102" i="26"/>
  <c r="B65" i="26"/>
  <c r="B62" i="26"/>
  <c r="C62" i="26"/>
  <c r="B63" i="26"/>
  <c r="C63" i="26"/>
  <c r="B64" i="26"/>
  <c r="C64" i="26"/>
  <c r="C102" i="27"/>
  <c r="B102" i="27"/>
  <c r="B96" i="27"/>
  <c r="C96" i="27"/>
  <c r="B97" i="27"/>
  <c r="B98" i="27"/>
  <c r="B99" i="27"/>
  <c r="B100" i="27"/>
  <c r="B101" i="27"/>
  <c r="C97" i="27"/>
  <c r="C98" i="27"/>
  <c r="C99" i="27"/>
  <c r="C100" i="27"/>
  <c r="C101" i="27"/>
  <c r="B61" i="27"/>
  <c r="B62" i="27"/>
  <c r="B63" i="27"/>
  <c r="B64" i="27"/>
  <c r="C95" i="27"/>
  <c r="B95" i="27"/>
  <c r="C94" i="27"/>
  <c r="B94" i="27"/>
  <c r="C93" i="27"/>
  <c r="B93" i="27"/>
  <c r="C92" i="27"/>
  <c r="B92" i="27"/>
  <c r="C91" i="27"/>
  <c r="B91" i="27"/>
  <c r="C90" i="27"/>
  <c r="B90" i="27"/>
  <c r="C89" i="27"/>
  <c r="B89" i="27"/>
  <c r="C88" i="27"/>
  <c r="B88" i="27"/>
  <c r="C87" i="27"/>
  <c r="B87" i="27"/>
  <c r="C86" i="27"/>
  <c r="B86" i="27"/>
  <c r="C85" i="27"/>
  <c r="B85" i="27"/>
  <c r="C84" i="27"/>
  <c r="B84" i="27"/>
  <c r="C83" i="27"/>
  <c r="B83" i="27"/>
  <c r="C82" i="27"/>
  <c r="B82" i="27"/>
  <c r="C81" i="27"/>
  <c r="B81" i="27"/>
  <c r="C80" i="27"/>
  <c r="B80" i="27"/>
  <c r="C79" i="27"/>
  <c r="B79" i="27"/>
  <c r="C78" i="27"/>
  <c r="B78" i="27"/>
  <c r="C77" i="27"/>
  <c r="B77" i="27"/>
  <c r="C76" i="27"/>
  <c r="B76" i="27"/>
  <c r="C75" i="27"/>
  <c r="B75" i="27"/>
  <c r="C74" i="27"/>
  <c r="B74" i="27"/>
  <c r="C73" i="27"/>
  <c r="B73" i="27"/>
  <c r="C72" i="27"/>
  <c r="B72" i="27"/>
  <c r="C71" i="27"/>
  <c r="B71" i="27"/>
  <c r="C70" i="27"/>
  <c r="B70" i="27"/>
  <c r="C69" i="27"/>
  <c r="B69" i="27"/>
  <c r="C68" i="27"/>
  <c r="B68" i="27"/>
  <c r="C67" i="27"/>
  <c r="B67" i="27"/>
  <c r="D66" i="27"/>
  <c r="E66" i="27" s="1"/>
  <c r="D67" i="27" s="1"/>
  <c r="C66" i="27"/>
  <c r="B66" i="27"/>
  <c r="B60" i="27"/>
  <c r="B59" i="27"/>
  <c r="B58" i="27"/>
  <c r="B57" i="27"/>
  <c r="B56" i="27"/>
  <c r="B55" i="27"/>
  <c r="B54" i="27"/>
  <c r="B53" i="27"/>
  <c r="C52" i="27"/>
  <c r="B52" i="27"/>
  <c r="C51" i="27"/>
  <c r="B51" i="27"/>
  <c r="C50" i="27"/>
  <c r="B50" i="27"/>
  <c r="C49" i="27"/>
  <c r="B49" i="27"/>
  <c r="C48" i="27"/>
  <c r="B48" i="27"/>
  <c r="C47" i="27"/>
  <c r="B47" i="27"/>
  <c r="C46" i="27"/>
  <c r="B46" i="27"/>
  <c r="C45" i="27"/>
  <c r="B45" i="27"/>
  <c r="C44" i="27"/>
  <c r="B44" i="27"/>
  <c r="C43" i="27"/>
  <c r="B43" i="27"/>
  <c r="C42" i="27"/>
  <c r="B42" i="27"/>
  <c r="B41" i="27"/>
  <c r="B39" i="27"/>
  <c r="B38" i="27"/>
  <c r="B37" i="27"/>
  <c r="B36" i="27"/>
  <c r="B35" i="27"/>
  <c r="B34" i="27"/>
  <c r="B33" i="27"/>
  <c r="B32" i="27"/>
  <c r="B31" i="27"/>
  <c r="B30" i="27"/>
  <c r="B29" i="27"/>
  <c r="B28" i="27"/>
  <c r="B27" i="27"/>
  <c r="B26" i="27"/>
  <c r="B25" i="27"/>
  <c r="B24" i="27"/>
  <c r="B23" i="27"/>
  <c r="B22" i="27"/>
  <c r="B21" i="27"/>
  <c r="B20" i="27"/>
  <c r="B19" i="27"/>
  <c r="B18" i="27"/>
  <c r="B17" i="27"/>
  <c r="B16" i="27"/>
  <c r="B15" i="27"/>
  <c r="B14" i="27"/>
  <c r="B13" i="27"/>
  <c r="B12" i="27"/>
  <c r="B11" i="27"/>
  <c r="B10" i="27"/>
  <c r="B9" i="27"/>
  <c r="B8" i="27"/>
  <c r="B7" i="27"/>
  <c r="B6" i="27"/>
  <c r="B5" i="27"/>
  <c r="G4" i="27"/>
  <c r="F5" i="27" s="1"/>
  <c r="B4" i="27"/>
  <c r="E4" i="27" s="1"/>
  <c r="C41" i="27"/>
  <c r="C100" i="26"/>
  <c r="B100" i="26"/>
  <c r="C99" i="26"/>
  <c r="B99" i="26"/>
  <c r="C98" i="26"/>
  <c r="B98" i="26"/>
  <c r="C97" i="26"/>
  <c r="B97" i="26"/>
  <c r="C96" i="26"/>
  <c r="B96" i="26"/>
  <c r="C95" i="26"/>
  <c r="B95" i="26"/>
  <c r="C94" i="26"/>
  <c r="B94" i="26"/>
  <c r="C93" i="26"/>
  <c r="B93" i="26"/>
  <c r="C92" i="26"/>
  <c r="B92" i="26"/>
  <c r="C91" i="26"/>
  <c r="B91" i="26"/>
  <c r="C90" i="26"/>
  <c r="B90" i="26"/>
  <c r="C89" i="26"/>
  <c r="B89" i="26"/>
  <c r="C88" i="26"/>
  <c r="B88" i="26"/>
  <c r="C87" i="26"/>
  <c r="B87" i="26"/>
  <c r="C86" i="26"/>
  <c r="B86" i="26"/>
  <c r="C85" i="26"/>
  <c r="B85" i="26"/>
  <c r="C84" i="26"/>
  <c r="B84" i="26"/>
  <c r="C83" i="26"/>
  <c r="B83" i="26"/>
  <c r="C82" i="26"/>
  <c r="B82" i="26"/>
  <c r="C81" i="26"/>
  <c r="B81" i="26"/>
  <c r="C80" i="26"/>
  <c r="B80" i="26"/>
  <c r="C79" i="26"/>
  <c r="B79" i="26"/>
  <c r="C78" i="26"/>
  <c r="B78" i="26"/>
  <c r="C77" i="26"/>
  <c r="B77" i="26"/>
  <c r="C76" i="26"/>
  <c r="B76" i="26"/>
  <c r="C75" i="26"/>
  <c r="B75" i="26"/>
  <c r="C74" i="26"/>
  <c r="B74" i="26"/>
  <c r="C73" i="26"/>
  <c r="B73" i="26"/>
  <c r="C72" i="26"/>
  <c r="B72" i="26"/>
  <c r="C71" i="26"/>
  <c r="B71" i="26"/>
  <c r="C70" i="26"/>
  <c r="B70" i="26"/>
  <c r="C69" i="26"/>
  <c r="B69" i="26"/>
  <c r="C68" i="26"/>
  <c r="B68" i="26"/>
  <c r="C67" i="26"/>
  <c r="B67" i="26"/>
  <c r="D66" i="26"/>
  <c r="C66" i="26"/>
  <c r="B66" i="26"/>
  <c r="C61" i="26"/>
  <c r="B61" i="26"/>
  <c r="C60" i="26"/>
  <c r="B60" i="26"/>
  <c r="C59" i="26"/>
  <c r="B59" i="26"/>
  <c r="C58" i="26"/>
  <c r="B58" i="26"/>
  <c r="C57" i="26"/>
  <c r="B57" i="26"/>
  <c r="C56" i="26"/>
  <c r="B56" i="26"/>
  <c r="C55" i="26"/>
  <c r="B55" i="26"/>
  <c r="C54" i="26"/>
  <c r="B54" i="26"/>
  <c r="C53" i="26"/>
  <c r="B53" i="26"/>
  <c r="C52" i="26"/>
  <c r="B52" i="26"/>
  <c r="C51" i="26"/>
  <c r="B51" i="26"/>
  <c r="C50" i="26"/>
  <c r="B50" i="26"/>
  <c r="C49" i="26"/>
  <c r="B49" i="26"/>
  <c r="C48" i="26"/>
  <c r="B48" i="26"/>
  <c r="C47" i="26"/>
  <c r="B47" i="26"/>
  <c r="C46" i="26"/>
  <c r="B46" i="26"/>
  <c r="C45" i="26"/>
  <c r="B45" i="26"/>
  <c r="C44" i="26"/>
  <c r="B44" i="26"/>
  <c r="C43" i="26"/>
  <c r="B43" i="26"/>
  <c r="C42" i="26"/>
  <c r="B42" i="26"/>
  <c r="B41" i="26"/>
  <c r="B40" i="26"/>
  <c r="B39" i="26"/>
  <c r="B38" i="26"/>
  <c r="B37" i="26"/>
  <c r="B36" i="26"/>
  <c r="B35" i="26"/>
  <c r="B34" i="26"/>
  <c r="B33" i="26"/>
  <c r="B32" i="26"/>
  <c r="B31" i="26"/>
  <c r="B30" i="26"/>
  <c r="B29" i="26"/>
  <c r="B28" i="26"/>
  <c r="B27" i="26"/>
  <c r="B26" i="26"/>
  <c r="B25" i="26"/>
  <c r="B24" i="26"/>
  <c r="B23" i="26"/>
  <c r="B22" i="26"/>
  <c r="B21" i="26"/>
  <c r="B20" i="26"/>
  <c r="B19" i="26"/>
  <c r="B18" i="26"/>
  <c r="B17" i="26"/>
  <c r="B16" i="26"/>
  <c r="B15" i="26"/>
  <c r="B14" i="26"/>
  <c r="B13" i="26"/>
  <c r="B12" i="26"/>
  <c r="B11" i="26"/>
  <c r="B10" i="26"/>
  <c r="B9" i="26"/>
  <c r="B8" i="26"/>
  <c r="B7" i="26"/>
  <c r="B6" i="26"/>
  <c r="B5" i="26"/>
  <c r="G4" i="26"/>
  <c r="E66" i="26" s="1"/>
  <c r="D67" i="26" s="1"/>
  <c r="B4" i="26"/>
  <c r="E4" i="26" s="1"/>
  <c r="D1" i="26"/>
  <c r="C37" i="26" s="1"/>
  <c r="C53" i="23"/>
  <c r="C34" i="24"/>
  <c r="C54" i="23"/>
  <c r="C55" i="23"/>
  <c r="C56" i="23"/>
  <c r="C57" i="23"/>
  <c r="C58" i="23"/>
  <c r="C59" i="23"/>
  <c r="C60" i="23"/>
  <c r="C61" i="23"/>
  <c r="C49" i="23"/>
  <c r="C50" i="23"/>
  <c r="C51" i="23"/>
  <c r="C52" i="23"/>
  <c r="C96" i="24"/>
  <c r="B96" i="24"/>
  <c r="C95" i="24"/>
  <c r="B95" i="24"/>
  <c r="C94" i="24"/>
  <c r="B94" i="24"/>
  <c r="C93" i="24"/>
  <c r="B93" i="24"/>
  <c r="C92" i="24"/>
  <c r="B92" i="24"/>
  <c r="C91" i="24"/>
  <c r="B91" i="24"/>
  <c r="C90" i="24"/>
  <c r="B90" i="24"/>
  <c r="C89" i="24"/>
  <c r="B89" i="24"/>
  <c r="C88" i="24"/>
  <c r="B88" i="24"/>
  <c r="C87" i="24"/>
  <c r="B87" i="24"/>
  <c r="C86" i="24"/>
  <c r="B86" i="24"/>
  <c r="C85" i="24"/>
  <c r="B85" i="24"/>
  <c r="C84" i="24"/>
  <c r="B84" i="24"/>
  <c r="C83" i="24"/>
  <c r="B83" i="24"/>
  <c r="C82" i="24"/>
  <c r="B82" i="24"/>
  <c r="C81" i="24"/>
  <c r="B81" i="24"/>
  <c r="C80" i="24"/>
  <c r="B80" i="24"/>
  <c r="C79" i="24"/>
  <c r="B79" i="24"/>
  <c r="C78" i="24"/>
  <c r="B78" i="24"/>
  <c r="C77" i="24"/>
  <c r="B77" i="24"/>
  <c r="C76" i="24"/>
  <c r="B76" i="24"/>
  <c r="C75" i="24"/>
  <c r="B75" i="24"/>
  <c r="C74" i="24"/>
  <c r="B74" i="24"/>
  <c r="C73" i="24"/>
  <c r="B73" i="24"/>
  <c r="C72" i="24"/>
  <c r="B72" i="24"/>
  <c r="C71" i="24"/>
  <c r="B71" i="24"/>
  <c r="C70" i="24"/>
  <c r="B70" i="24"/>
  <c r="C69" i="24"/>
  <c r="B69" i="24"/>
  <c r="C68" i="24"/>
  <c r="B68" i="24"/>
  <c r="C67" i="24"/>
  <c r="B67" i="24"/>
  <c r="C66" i="24"/>
  <c r="B66" i="24"/>
  <c r="C65" i="24"/>
  <c r="B65" i="24"/>
  <c r="C64" i="24"/>
  <c r="B64" i="24"/>
  <c r="D63" i="24"/>
  <c r="D64" i="24" s="1"/>
  <c r="E64" i="24" s="1"/>
  <c r="C63" i="24"/>
  <c r="B63" i="24"/>
  <c r="B61" i="24"/>
  <c r="B60" i="24"/>
  <c r="B59" i="24"/>
  <c r="B58" i="24"/>
  <c r="B57" i="24"/>
  <c r="B56" i="24"/>
  <c r="B55" i="24"/>
  <c r="B54" i="24"/>
  <c r="B53" i="24"/>
  <c r="B52" i="24"/>
  <c r="B51" i="24"/>
  <c r="B50" i="24"/>
  <c r="B49" i="24"/>
  <c r="B48" i="24"/>
  <c r="B47" i="24"/>
  <c r="B46" i="24"/>
  <c r="B45" i="24"/>
  <c r="B44" i="24"/>
  <c r="B43" i="24"/>
  <c r="B39" i="24"/>
  <c r="B38" i="24"/>
  <c r="B37" i="24"/>
  <c r="B36" i="24"/>
  <c r="B35" i="24"/>
  <c r="B34" i="24"/>
  <c r="B33" i="24"/>
  <c r="B32" i="24"/>
  <c r="B31" i="24"/>
  <c r="B30" i="24"/>
  <c r="B29" i="24"/>
  <c r="B28" i="24"/>
  <c r="B27" i="24"/>
  <c r="B26" i="24"/>
  <c r="B25" i="24"/>
  <c r="B24" i="24"/>
  <c r="B23" i="24"/>
  <c r="B22" i="24"/>
  <c r="B21" i="24"/>
  <c r="B20" i="24"/>
  <c r="B19" i="24"/>
  <c r="B18" i="24"/>
  <c r="B17" i="24"/>
  <c r="B16" i="24"/>
  <c r="B15" i="24"/>
  <c r="B14" i="24"/>
  <c r="B13" i="24"/>
  <c r="B12" i="24"/>
  <c r="B11" i="24"/>
  <c r="B10" i="24"/>
  <c r="B9" i="24"/>
  <c r="B8" i="24"/>
  <c r="B7" i="24"/>
  <c r="B6" i="24"/>
  <c r="B5" i="24"/>
  <c r="G4" i="24"/>
  <c r="F5" i="24" s="1"/>
  <c r="B4" i="24"/>
  <c r="E4" i="24" s="1"/>
  <c r="C25" i="24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D63" i="23"/>
  <c r="C63" i="23"/>
  <c r="B63" i="23"/>
  <c r="B62" i="23"/>
  <c r="B61" i="23"/>
  <c r="B60" i="23"/>
  <c r="B59" i="23"/>
  <c r="B58" i="23"/>
  <c r="B57" i="23"/>
  <c r="B56" i="23"/>
  <c r="B55" i="23"/>
  <c r="B54" i="23"/>
  <c r="B53" i="23"/>
  <c r="B52" i="23"/>
  <c r="B51" i="23"/>
  <c r="B50" i="23"/>
  <c r="B49" i="23"/>
  <c r="B48" i="23"/>
  <c r="B47" i="23"/>
  <c r="B46" i="23"/>
  <c r="B45" i="23"/>
  <c r="B44" i="23"/>
  <c r="B43" i="23"/>
  <c r="B42" i="23"/>
  <c r="B41" i="23"/>
  <c r="B40" i="23"/>
  <c r="B39" i="23"/>
  <c r="B38" i="23"/>
  <c r="B37" i="23"/>
  <c r="B36" i="23"/>
  <c r="B35" i="23"/>
  <c r="B34" i="23"/>
  <c r="B33" i="23"/>
  <c r="B32" i="23"/>
  <c r="B31" i="23"/>
  <c r="B30" i="23"/>
  <c r="B29" i="23"/>
  <c r="B28" i="23"/>
  <c r="B27" i="23"/>
  <c r="B26" i="23"/>
  <c r="B25" i="23"/>
  <c r="B24" i="23"/>
  <c r="B23" i="23"/>
  <c r="B22" i="23"/>
  <c r="B21" i="23"/>
  <c r="B20" i="23"/>
  <c r="B19" i="23"/>
  <c r="B18" i="23"/>
  <c r="B17" i="23"/>
  <c r="B16" i="23"/>
  <c r="B15" i="23"/>
  <c r="B14" i="23"/>
  <c r="B13" i="23"/>
  <c r="B12" i="23"/>
  <c r="B11" i="23"/>
  <c r="B10" i="23"/>
  <c r="B9" i="23"/>
  <c r="B8" i="23"/>
  <c r="B7" i="23"/>
  <c r="B6" i="23"/>
  <c r="B5" i="23"/>
  <c r="G4" i="23"/>
  <c r="E63" i="23" s="1"/>
  <c r="B4" i="23"/>
  <c r="E4" i="23" s="1"/>
  <c r="C48" i="23"/>
  <c r="D1" i="23"/>
  <c r="C40" i="23" s="1"/>
  <c r="D40" i="23" s="1"/>
  <c r="C41" i="20"/>
  <c r="F101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78" i="19"/>
  <c r="E79" i="19"/>
  <c r="E78" i="19"/>
  <c r="E77" i="19"/>
  <c r="D68" i="19"/>
  <c r="E67" i="19"/>
  <c r="E66" i="19"/>
  <c r="E65" i="19"/>
  <c r="F2" i="19"/>
  <c r="C51" i="19" s="1"/>
  <c r="F1" i="19"/>
  <c r="G1156" i="84" l="1"/>
  <c r="C41" i="23"/>
  <c r="C28" i="26"/>
  <c r="C20" i="26"/>
  <c r="C8" i="26"/>
  <c r="C40" i="26"/>
  <c r="D40" i="26" s="1"/>
  <c r="C16" i="26"/>
  <c r="C36" i="26"/>
  <c r="F5" i="26"/>
  <c r="E5" i="26" s="1"/>
  <c r="F66" i="26" s="1"/>
  <c r="G66" i="26" s="1"/>
  <c r="C24" i="26"/>
  <c r="C12" i="26"/>
  <c r="C32" i="26"/>
  <c r="C16" i="27"/>
  <c r="C27" i="27"/>
  <c r="C11" i="27"/>
  <c r="C32" i="27"/>
  <c r="C7" i="27"/>
  <c r="C17" i="27"/>
  <c r="C23" i="27"/>
  <c r="C8" i="27"/>
  <c r="C13" i="27"/>
  <c r="C33" i="27"/>
  <c r="C24" i="27"/>
  <c r="C29" i="27"/>
  <c r="C9" i="27"/>
  <c r="C15" i="27"/>
  <c r="C20" i="27"/>
  <c r="C25" i="27"/>
  <c r="C31" i="27"/>
  <c r="C36" i="27"/>
  <c r="C5" i="27"/>
  <c r="C19" i="27"/>
  <c r="C28" i="27"/>
  <c r="C12" i="27"/>
  <c r="C21" i="27"/>
  <c r="C35" i="27"/>
  <c r="E5" i="27"/>
  <c r="C39" i="27"/>
  <c r="C6" i="27"/>
  <c r="C10" i="27"/>
  <c r="C14" i="27"/>
  <c r="C18" i="27"/>
  <c r="C22" i="27"/>
  <c r="C26" i="27"/>
  <c r="C34" i="27"/>
  <c r="C38" i="27"/>
  <c r="C37" i="27"/>
  <c r="C7" i="26"/>
  <c r="C11" i="26"/>
  <c r="C15" i="26"/>
  <c r="C19" i="26"/>
  <c r="C23" i="26"/>
  <c r="C27" i="26"/>
  <c r="C31" i="26"/>
  <c r="C35" i="26"/>
  <c r="C39" i="26"/>
  <c r="C6" i="26"/>
  <c r="C10" i="26"/>
  <c r="C14" i="26"/>
  <c r="C18" i="26"/>
  <c r="C22" i="26"/>
  <c r="C26" i="26"/>
  <c r="C30" i="26"/>
  <c r="C34" i="26"/>
  <c r="C38" i="26"/>
  <c r="C41" i="26"/>
  <c r="C5" i="26"/>
  <c r="C9" i="26"/>
  <c r="C13" i="26"/>
  <c r="C17" i="26"/>
  <c r="C21" i="26"/>
  <c r="C25" i="26"/>
  <c r="C29" i="26"/>
  <c r="C33" i="26"/>
  <c r="C31" i="24"/>
  <c r="C41" i="24"/>
  <c r="C27" i="24"/>
  <c r="C26" i="24"/>
  <c r="C23" i="24"/>
  <c r="C19" i="24"/>
  <c r="C39" i="24"/>
  <c r="C18" i="24"/>
  <c r="C35" i="24"/>
  <c r="C32" i="24"/>
  <c r="C24" i="24"/>
  <c r="C38" i="24"/>
  <c r="C30" i="24"/>
  <c r="C22" i="24"/>
  <c r="C37" i="24"/>
  <c r="C29" i="24"/>
  <c r="C21" i="24"/>
  <c r="C36" i="24"/>
  <c r="C28" i="24"/>
  <c r="C20" i="24"/>
  <c r="C33" i="24"/>
  <c r="C8" i="24"/>
  <c r="C14" i="24"/>
  <c r="C10" i="24"/>
  <c r="C16" i="24"/>
  <c r="C6" i="24"/>
  <c r="C12" i="24"/>
  <c r="C14" i="23"/>
  <c r="C34" i="23"/>
  <c r="C22" i="23"/>
  <c r="C10" i="23"/>
  <c r="C30" i="23"/>
  <c r="C18" i="23"/>
  <c r="C6" i="23"/>
  <c r="C38" i="23"/>
  <c r="C26" i="23"/>
  <c r="C45" i="23"/>
  <c r="E5" i="24"/>
  <c r="C7" i="24"/>
  <c r="C11" i="24"/>
  <c r="C15" i="24"/>
  <c r="C42" i="24"/>
  <c r="C5" i="24"/>
  <c r="C9" i="24"/>
  <c r="C13" i="24"/>
  <c r="C17" i="24"/>
  <c r="F5" i="23"/>
  <c r="C43" i="23"/>
  <c r="C47" i="23"/>
  <c r="C7" i="23"/>
  <c r="C11" i="23"/>
  <c r="C15" i="23"/>
  <c r="C19" i="23"/>
  <c r="C23" i="23"/>
  <c r="C27" i="23"/>
  <c r="C31" i="23"/>
  <c r="C35" i="23"/>
  <c r="C39" i="23"/>
  <c r="C42" i="23"/>
  <c r="C46" i="23"/>
  <c r="C5" i="23"/>
  <c r="C9" i="23"/>
  <c r="C13" i="23"/>
  <c r="C17" i="23"/>
  <c r="C21" i="23"/>
  <c r="C25" i="23"/>
  <c r="C29" i="23"/>
  <c r="C33" i="23"/>
  <c r="C37" i="23"/>
  <c r="C44" i="23"/>
  <c r="C8" i="23"/>
  <c r="C12" i="23"/>
  <c r="C16" i="23"/>
  <c r="C20" i="23"/>
  <c r="C24" i="23"/>
  <c r="C28" i="23"/>
  <c r="C32" i="23"/>
  <c r="C36" i="23"/>
  <c r="C52" i="19"/>
  <c r="C49" i="19"/>
  <c r="C50" i="19"/>
  <c r="C41" i="19"/>
  <c r="D5" i="26" l="1"/>
  <c r="F66" i="27"/>
  <c r="G66" i="27" s="1"/>
  <c r="D5" i="27"/>
  <c r="F63" i="24"/>
  <c r="G63" i="24" s="1"/>
  <c r="D5" i="24"/>
  <c r="E5" i="23"/>
  <c r="G5" i="26" l="1"/>
  <c r="F6" i="26" s="1"/>
  <c r="E6" i="26" s="1"/>
  <c r="D6" i="26" s="1"/>
  <c r="G6" i="26" s="1"/>
  <c r="F7" i="26" s="1"/>
  <c r="E7" i="26" s="1"/>
  <c r="F68" i="26" s="1"/>
  <c r="G68" i="26" s="1"/>
  <c r="E67" i="26"/>
  <c r="D68" i="26" s="1"/>
  <c r="E67" i="27"/>
  <c r="D68" i="27" s="1"/>
  <c r="G5" i="27"/>
  <c r="F6" i="27" s="1"/>
  <c r="F63" i="23"/>
  <c r="G5" i="24"/>
  <c r="F6" i="24" s="1"/>
  <c r="D65" i="24"/>
  <c r="E65" i="24" s="1"/>
  <c r="D5" i="23"/>
  <c r="F67" i="26" l="1"/>
  <c r="G67" i="26" s="1"/>
  <c r="E68" i="26"/>
  <c r="D69" i="26" s="1"/>
  <c r="E6" i="27"/>
  <c r="D7" i="26"/>
  <c r="G7" i="26" s="1"/>
  <c r="F8" i="26" s="1"/>
  <c r="E6" i="24"/>
  <c r="G5" i="23"/>
  <c r="F6" i="23" s="1"/>
  <c r="D6" i="27" l="1"/>
  <c r="F67" i="27"/>
  <c r="G67" i="27" s="1"/>
  <c r="E8" i="26"/>
  <c r="E69" i="26"/>
  <c r="D70" i="26" s="1"/>
  <c r="D6" i="24"/>
  <c r="F64" i="24"/>
  <c r="G64" i="24" s="1"/>
  <c r="E6" i="23"/>
  <c r="G6" i="27" l="1"/>
  <c r="F7" i="27" s="1"/>
  <c r="E68" i="27"/>
  <c r="D69" i="27" s="1"/>
  <c r="D8" i="26"/>
  <c r="G8" i="26" s="1"/>
  <c r="F9" i="26" s="1"/>
  <c r="F69" i="26"/>
  <c r="G69" i="26" s="1"/>
  <c r="F64" i="23"/>
  <c r="D66" i="24"/>
  <c r="E66" i="24" s="1"/>
  <c r="G6" i="24"/>
  <c r="F7" i="24" s="1"/>
  <c r="D6" i="23"/>
  <c r="E70" i="26" l="1"/>
  <c r="D71" i="26" s="1"/>
  <c r="E7" i="27"/>
  <c r="E9" i="26"/>
  <c r="E7" i="24"/>
  <c r="G6" i="23"/>
  <c r="F7" i="23" s="1"/>
  <c r="D7" i="27" l="1"/>
  <c r="F68" i="27"/>
  <c r="G68" i="27" s="1"/>
  <c r="D9" i="26"/>
  <c r="F70" i="26"/>
  <c r="G70" i="26" s="1"/>
  <c r="D7" i="24"/>
  <c r="F65" i="24"/>
  <c r="G65" i="24" s="1"/>
  <c r="E7" i="23"/>
  <c r="G7" i="27" l="1"/>
  <c r="F8" i="27" s="1"/>
  <c r="E69" i="27"/>
  <c r="D70" i="27" s="1"/>
  <c r="G9" i="26"/>
  <c r="F10" i="26" s="1"/>
  <c r="E71" i="26"/>
  <c r="D72" i="26" s="1"/>
  <c r="F65" i="23"/>
  <c r="G7" i="24"/>
  <c r="F8" i="24" s="1"/>
  <c r="D67" i="24"/>
  <c r="E67" i="24" s="1"/>
  <c r="D7" i="23"/>
  <c r="E8" i="27" l="1"/>
  <c r="E10" i="26"/>
  <c r="E8" i="24"/>
  <c r="G7" i="23"/>
  <c r="F8" i="23" s="1"/>
  <c r="D8" i="27" l="1"/>
  <c r="F69" i="27"/>
  <c r="G69" i="27" s="1"/>
  <c r="D10" i="26"/>
  <c r="F71" i="26"/>
  <c r="G71" i="26" s="1"/>
  <c r="D8" i="24"/>
  <c r="F66" i="24"/>
  <c r="G66" i="24" s="1"/>
  <c r="E8" i="23"/>
  <c r="G8" i="27" l="1"/>
  <c r="F9" i="27" s="1"/>
  <c r="E70" i="27"/>
  <c r="D71" i="27" s="1"/>
  <c r="G10" i="26"/>
  <c r="F11" i="26" s="1"/>
  <c r="E72" i="26"/>
  <c r="D73" i="26" s="1"/>
  <c r="F66" i="23"/>
  <c r="D68" i="24"/>
  <c r="E68" i="24" s="1"/>
  <c r="G8" i="24"/>
  <c r="F9" i="24" s="1"/>
  <c r="D8" i="23"/>
  <c r="E9" i="27" l="1"/>
  <c r="E11" i="26"/>
  <c r="E9" i="24"/>
  <c r="G8" i="23"/>
  <c r="F9" i="23" s="1"/>
  <c r="D9" i="27" l="1"/>
  <c r="F70" i="27"/>
  <c r="G70" i="27" s="1"/>
  <c r="D11" i="26"/>
  <c r="F72" i="26"/>
  <c r="G72" i="26" s="1"/>
  <c r="D9" i="24"/>
  <c r="F67" i="24"/>
  <c r="G67" i="24" s="1"/>
  <c r="E9" i="23"/>
  <c r="G9" i="27" l="1"/>
  <c r="F10" i="27" s="1"/>
  <c r="E71" i="27"/>
  <c r="D72" i="27" s="1"/>
  <c r="E73" i="26"/>
  <c r="D74" i="26" s="1"/>
  <c r="G11" i="26"/>
  <c r="F12" i="26" s="1"/>
  <c r="F67" i="23"/>
  <c r="G9" i="24"/>
  <c r="F10" i="24" s="1"/>
  <c r="D69" i="24"/>
  <c r="E69" i="24" s="1"/>
  <c r="D9" i="23"/>
  <c r="E10" i="27" l="1"/>
  <c r="E12" i="26"/>
  <c r="E10" i="24"/>
  <c r="G9" i="23"/>
  <c r="F10" i="23" s="1"/>
  <c r="D10" i="27" l="1"/>
  <c r="F71" i="27"/>
  <c r="G71" i="27" s="1"/>
  <c r="D12" i="26"/>
  <c r="F73" i="26"/>
  <c r="G73" i="26" s="1"/>
  <c r="D10" i="24"/>
  <c r="F68" i="24"/>
  <c r="G68" i="24" s="1"/>
  <c r="E10" i="23"/>
  <c r="G10" i="27" l="1"/>
  <c r="F11" i="27" s="1"/>
  <c r="E72" i="27"/>
  <c r="D73" i="27" s="1"/>
  <c r="G12" i="26"/>
  <c r="F13" i="26" s="1"/>
  <c r="E74" i="26"/>
  <c r="D75" i="26" s="1"/>
  <c r="F68" i="23"/>
  <c r="D70" i="24"/>
  <c r="E70" i="24" s="1"/>
  <c r="G10" i="24"/>
  <c r="F11" i="24" s="1"/>
  <c r="D10" i="23"/>
  <c r="E11" i="27" l="1"/>
  <c r="E13" i="26"/>
  <c r="E11" i="24"/>
  <c r="G10" i="23"/>
  <c r="F11" i="23" s="1"/>
  <c r="D11" i="27" l="1"/>
  <c r="F72" i="27"/>
  <c r="G72" i="27" s="1"/>
  <c r="D13" i="26"/>
  <c r="F74" i="26"/>
  <c r="G74" i="26" s="1"/>
  <c r="D11" i="24"/>
  <c r="F69" i="24"/>
  <c r="G69" i="24" s="1"/>
  <c r="E11" i="23"/>
  <c r="E73" i="27" l="1"/>
  <c r="D74" i="27" s="1"/>
  <c r="G11" i="27"/>
  <c r="F12" i="27" s="1"/>
  <c r="G13" i="26"/>
  <c r="F14" i="26" s="1"/>
  <c r="E75" i="26"/>
  <c r="D76" i="26" s="1"/>
  <c r="F69" i="23"/>
  <c r="G11" i="24"/>
  <c r="F12" i="24" s="1"/>
  <c r="D71" i="24"/>
  <c r="E71" i="24" s="1"/>
  <c r="D11" i="23"/>
  <c r="E12" i="27" l="1"/>
  <c r="E14" i="26"/>
  <c r="E12" i="24"/>
  <c r="G11" i="23"/>
  <c r="F12" i="23" s="1"/>
  <c r="D12" i="27" l="1"/>
  <c r="F73" i="27"/>
  <c r="G73" i="27" s="1"/>
  <c r="D14" i="26"/>
  <c r="F75" i="26"/>
  <c r="G75" i="26" s="1"/>
  <c r="D12" i="24"/>
  <c r="F70" i="24"/>
  <c r="G70" i="24" s="1"/>
  <c r="E12" i="23"/>
  <c r="G12" i="27" l="1"/>
  <c r="F13" i="27" s="1"/>
  <c r="E74" i="27"/>
  <c r="D75" i="27" s="1"/>
  <c r="E76" i="26"/>
  <c r="D77" i="26" s="1"/>
  <c r="G14" i="26"/>
  <c r="F15" i="26" s="1"/>
  <c r="F70" i="23"/>
  <c r="D72" i="24"/>
  <c r="E72" i="24" s="1"/>
  <c r="G12" i="24"/>
  <c r="F13" i="24" s="1"/>
  <c r="D12" i="23"/>
  <c r="E13" i="27" l="1"/>
  <c r="E15" i="26"/>
  <c r="E13" i="24"/>
  <c r="G12" i="23"/>
  <c r="F13" i="23" s="1"/>
  <c r="D13" i="27" l="1"/>
  <c r="F74" i="27"/>
  <c r="G74" i="27" s="1"/>
  <c r="D15" i="26"/>
  <c r="F76" i="26"/>
  <c r="G76" i="26" s="1"/>
  <c r="D13" i="24"/>
  <c r="F71" i="24"/>
  <c r="G71" i="24" s="1"/>
  <c r="E13" i="23"/>
  <c r="G13" i="27" l="1"/>
  <c r="F14" i="27" s="1"/>
  <c r="E75" i="27"/>
  <c r="D76" i="27" s="1"/>
  <c r="G15" i="26"/>
  <c r="F16" i="26" s="1"/>
  <c r="E77" i="26"/>
  <c r="D78" i="26" s="1"/>
  <c r="F71" i="23"/>
  <c r="G13" i="24"/>
  <c r="F14" i="24" s="1"/>
  <c r="D73" i="24"/>
  <c r="E73" i="24" s="1"/>
  <c r="D13" i="23"/>
  <c r="E14" i="27" l="1"/>
  <c r="E16" i="26"/>
  <c r="E14" i="24"/>
  <c r="G13" i="23"/>
  <c r="F14" i="23" s="1"/>
  <c r="D14" i="27" l="1"/>
  <c r="F75" i="27"/>
  <c r="G75" i="27" s="1"/>
  <c r="D16" i="26"/>
  <c r="F77" i="26"/>
  <c r="G77" i="26" s="1"/>
  <c r="D14" i="24"/>
  <c r="F72" i="24"/>
  <c r="G72" i="24" s="1"/>
  <c r="E14" i="23"/>
  <c r="E76" i="27" l="1"/>
  <c r="D77" i="27" s="1"/>
  <c r="G14" i="27"/>
  <c r="F15" i="27" s="1"/>
  <c r="G16" i="26"/>
  <c r="F17" i="26" s="1"/>
  <c r="E78" i="26"/>
  <c r="D79" i="26" s="1"/>
  <c r="F72" i="23"/>
  <c r="D74" i="24"/>
  <c r="E74" i="24" s="1"/>
  <c r="G14" i="24"/>
  <c r="F15" i="24" s="1"/>
  <c r="D14" i="23"/>
  <c r="E15" i="27" l="1"/>
  <c r="F41" i="26"/>
  <c r="E17" i="26"/>
  <c r="E15" i="24"/>
  <c r="G14" i="23"/>
  <c r="F15" i="23" s="1"/>
  <c r="D15" i="27" l="1"/>
  <c r="F76" i="27"/>
  <c r="G76" i="27" s="1"/>
  <c r="D17" i="26"/>
  <c r="G17" i="26" s="1"/>
  <c r="F18" i="26" s="1"/>
  <c r="F78" i="26"/>
  <c r="G78" i="26" s="1"/>
  <c r="E41" i="26"/>
  <c r="D15" i="24"/>
  <c r="F73" i="24"/>
  <c r="G73" i="24" s="1"/>
  <c r="E15" i="23"/>
  <c r="G15" i="27" l="1"/>
  <c r="F16" i="27" s="1"/>
  <c r="E77" i="27"/>
  <c r="D78" i="27" s="1"/>
  <c r="D41" i="26"/>
  <c r="E18" i="26"/>
  <c r="D18" i="26" s="1"/>
  <c r="G18" i="26" s="1"/>
  <c r="F19" i="26" s="1"/>
  <c r="F73" i="23"/>
  <c r="G15" i="24"/>
  <c r="F16" i="24" s="1"/>
  <c r="D75" i="24"/>
  <c r="E75" i="24" s="1"/>
  <c r="D15" i="23"/>
  <c r="E16" i="27" l="1"/>
  <c r="E19" i="26"/>
  <c r="D19" i="26" s="1"/>
  <c r="G19" i="26" s="1"/>
  <c r="F20" i="26" s="1"/>
  <c r="E79" i="26"/>
  <c r="D80" i="26" s="1"/>
  <c r="G41" i="26"/>
  <c r="F42" i="26" s="1"/>
  <c r="E16" i="24"/>
  <c r="G15" i="23"/>
  <c r="F16" i="23" s="1"/>
  <c r="D16" i="27" l="1"/>
  <c r="F77" i="27"/>
  <c r="G77" i="27" s="1"/>
  <c r="E20" i="26"/>
  <c r="D20" i="26" s="1"/>
  <c r="G20" i="26" s="1"/>
  <c r="F21" i="26" s="1"/>
  <c r="E42" i="26"/>
  <c r="D16" i="24"/>
  <c r="F74" i="24"/>
  <c r="G74" i="24" s="1"/>
  <c r="E16" i="23"/>
  <c r="E78" i="27" l="1"/>
  <c r="D79" i="27" s="1"/>
  <c r="G16" i="27"/>
  <c r="F17" i="27" s="1"/>
  <c r="E21" i="26"/>
  <c r="D21" i="26" s="1"/>
  <c r="G21" i="26" s="1"/>
  <c r="F22" i="26" s="1"/>
  <c r="D42" i="26"/>
  <c r="F79" i="26"/>
  <c r="G79" i="26" s="1"/>
  <c r="F74" i="23"/>
  <c r="D76" i="24"/>
  <c r="E76" i="24" s="1"/>
  <c r="G16" i="24"/>
  <c r="F17" i="24" s="1"/>
  <c r="D16" i="23"/>
  <c r="E17" i="27" l="1"/>
  <c r="F41" i="27"/>
  <c r="E22" i="26"/>
  <c r="D22" i="26" s="1"/>
  <c r="G22" i="26" s="1"/>
  <c r="F23" i="26" s="1"/>
  <c r="G42" i="26"/>
  <c r="F43" i="26" s="1"/>
  <c r="E80" i="26"/>
  <c r="D81" i="26" s="1"/>
  <c r="E17" i="24"/>
  <c r="F75" i="24" s="1"/>
  <c r="F41" i="24"/>
  <c r="E41" i="24" s="1"/>
  <c r="G16" i="23"/>
  <c r="F17" i="23" s="1"/>
  <c r="E41" i="27" l="1"/>
  <c r="D17" i="27"/>
  <c r="G17" i="27" s="1"/>
  <c r="F18" i="27" s="1"/>
  <c r="F78" i="27"/>
  <c r="G78" i="27" s="1"/>
  <c r="E43" i="26"/>
  <c r="E23" i="26"/>
  <c r="D23" i="26" s="1"/>
  <c r="G23" i="26" s="1"/>
  <c r="F24" i="26" s="1"/>
  <c r="D17" i="24"/>
  <c r="G17" i="24" s="1"/>
  <c r="F18" i="24" s="1"/>
  <c r="G75" i="24"/>
  <c r="F41" i="23"/>
  <c r="E17" i="23"/>
  <c r="F75" i="23" s="1"/>
  <c r="E18" i="27" l="1"/>
  <c r="D18" i="27" s="1"/>
  <c r="G18" i="27" s="1"/>
  <c r="F19" i="27" s="1"/>
  <c r="D41" i="27"/>
  <c r="E24" i="26"/>
  <c r="D24" i="26" s="1"/>
  <c r="G24" i="26" s="1"/>
  <c r="F25" i="26" s="1"/>
  <c r="D43" i="26"/>
  <c r="F80" i="26"/>
  <c r="G80" i="26" s="1"/>
  <c r="E18" i="24"/>
  <c r="D18" i="24" s="1"/>
  <c r="G18" i="24" s="1"/>
  <c r="F19" i="24" s="1"/>
  <c r="D41" i="24"/>
  <c r="D77" i="24" s="1"/>
  <c r="D17" i="23"/>
  <c r="G17" i="23" s="1"/>
  <c r="F18" i="23" s="1"/>
  <c r="E41" i="23"/>
  <c r="E19" i="27" l="1"/>
  <c r="D19" i="27" s="1"/>
  <c r="G19" i="27" s="1"/>
  <c r="F20" i="27" s="1"/>
  <c r="E79" i="27"/>
  <c r="D80" i="27" s="1"/>
  <c r="G41" i="27"/>
  <c r="F42" i="27" s="1"/>
  <c r="E25" i="26"/>
  <c r="D25" i="26" s="1"/>
  <c r="G25" i="26" s="1"/>
  <c r="F26" i="26" s="1"/>
  <c r="E81" i="26"/>
  <c r="D82" i="26" s="1"/>
  <c r="G43" i="26"/>
  <c r="F44" i="26" s="1"/>
  <c r="G41" i="24"/>
  <c r="F42" i="24" s="1"/>
  <c r="E19" i="24"/>
  <c r="D19" i="24" s="1"/>
  <c r="G19" i="24" s="1"/>
  <c r="F20" i="24" s="1"/>
  <c r="D41" i="23"/>
  <c r="E18" i="23"/>
  <c r="D18" i="23" s="1"/>
  <c r="G18" i="23" s="1"/>
  <c r="F19" i="23" s="1"/>
  <c r="E20" i="27" l="1"/>
  <c r="D20" i="27" s="1"/>
  <c r="G20" i="27" s="1"/>
  <c r="F21" i="27" s="1"/>
  <c r="E42" i="27"/>
  <c r="E26" i="26"/>
  <c r="D26" i="26" s="1"/>
  <c r="G26" i="26" s="1"/>
  <c r="F27" i="26" s="1"/>
  <c r="E44" i="26"/>
  <c r="E20" i="24"/>
  <c r="D20" i="24" s="1"/>
  <c r="G20" i="24" s="1"/>
  <c r="F21" i="24" s="1"/>
  <c r="F76" i="24"/>
  <c r="E19" i="23"/>
  <c r="D19" i="23" s="1"/>
  <c r="G19" i="23" s="1"/>
  <c r="F20" i="23" s="1"/>
  <c r="G41" i="23"/>
  <c r="F42" i="23" s="1"/>
  <c r="E21" i="27" l="1"/>
  <c r="D21" i="27" s="1"/>
  <c r="G21" i="27" s="1"/>
  <c r="F22" i="27" s="1"/>
  <c r="D42" i="27"/>
  <c r="E80" i="27" s="1"/>
  <c r="F79" i="27"/>
  <c r="G79" i="27" s="1"/>
  <c r="E27" i="26"/>
  <c r="D27" i="26" s="1"/>
  <c r="G27" i="26" s="1"/>
  <c r="F28" i="26" s="1"/>
  <c r="D44" i="26"/>
  <c r="F81" i="26"/>
  <c r="G81" i="26" s="1"/>
  <c r="E21" i="24"/>
  <c r="D21" i="24" s="1"/>
  <c r="G21" i="24" s="1"/>
  <c r="F22" i="24" s="1"/>
  <c r="D42" i="24"/>
  <c r="E77" i="24" s="1"/>
  <c r="G76" i="24"/>
  <c r="E20" i="23"/>
  <c r="D20" i="23" s="1"/>
  <c r="G20" i="23" s="1"/>
  <c r="F21" i="23" s="1"/>
  <c r="E42" i="23"/>
  <c r="F76" i="23" s="1"/>
  <c r="E22" i="27" l="1"/>
  <c r="D22" i="27" s="1"/>
  <c r="G22" i="27" s="1"/>
  <c r="F23" i="27" s="1"/>
  <c r="D81" i="27"/>
  <c r="G42" i="27"/>
  <c r="F43" i="27" s="1"/>
  <c r="E82" i="26"/>
  <c r="D83" i="26" s="1"/>
  <c r="G44" i="26"/>
  <c r="F45" i="26" s="1"/>
  <c r="E28" i="26"/>
  <c r="D28" i="26" s="1"/>
  <c r="G28" i="26" s="1"/>
  <c r="F29" i="26" s="1"/>
  <c r="E22" i="24"/>
  <c r="D22" i="24" s="1"/>
  <c r="G22" i="24" s="1"/>
  <c r="F23" i="24" s="1"/>
  <c r="G42" i="24"/>
  <c r="F43" i="24" s="1"/>
  <c r="E21" i="23"/>
  <c r="D21" i="23" s="1"/>
  <c r="G21" i="23" s="1"/>
  <c r="F22" i="23" s="1"/>
  <c r="D42" i="23"/>
  <c r="E23" i="27" l="1"/>
  <c r="D23" i="27" s="1"/>
  <c r="G23" i="27" s="1"/>
  <c r="F24" i="27" s="1"/>
  <c r="E43" i="27"/>
  <c r="E29" i="26"/>
  <c r="D29" i="26" s="1"/>
  <c r="G29" i="26" s="1"/>
  <c r="F30" i="26" s="1"/>
  <c r="E45" i="26"/>
  <c r="E23" i="24"/>
  <c r="D23" i="24" s="1"/>
  <c r="G23" i="24" s="1"/>
  <c r="F24" i="24" s="1"/>
  <c r="E22" i="23"/>
  <c r="D22" i="23" s="1"/>
  <c r="G22" i="23" s="1"/>
  <c r="F23" i="23" s="1"/>
  <c r="G42" i="23"/>
  <c r="F43" i="23" s="1"/>
  <c r="E24" i="27" l="1"/>
  <c r="D24" i="27" s="1"/>
  <c r="G24" i="27" s="1"/>
  <c r="F25" i="27" s="1"/>
  <c r="D43" i="27"/>
  <c r="E81" i="27" s="1"/>
  <c r="F80" i="27"/>
  <c r="G80" i="27" s="1"/>
  <c r="D45" i="26"/>
  <c r="F82" i="26"/>
  <c r="G82" i="26" s="1"/>
  <c r="E30" i="26"/>
  <c r="D30" i="26" s="1"/>
  <c r="G30" i="26" s="1"/>
  <c r="F31" i="26" s="1"/>
  <c r="E24" i="24"/>
  <c r="D24" i="24" s="1"/>
  <c r="G24" i="24" s="1"/>
  <c r="F25" i="24" s="1"/>
  <c r="D43" i="24"/>
  <c r="F77" i="24"/>
  <c r="E23" i="23"/>
  <c r="D23" i="23" s="1"/>
  <c r="G23" i="23" s="1"/>
  <c r="F24" i="23" s="1"/>
  <c r="E43" i="23"/>
  <c r="G77" i="24" l="1"/>
  <c r="D78" i="24"/>
  <c r="E78" i="24" s="1"/>
  <c r="E25" i="27"/>
  <c r="D25" i="27" s="1"/>
  <c r="G25" i="27" s="1"/>
  <c r="F26" i="27" s="1"/>
  <c r="D82" i="27"/>
  <c r="G43" i="27"/>
  <c r="F44" i="27" s="1"/>
  <c r="E31" i="26"/>
  <c r="D31" i="26" s="1"/>
  <c r="G31" i="26" s="1"/>
  <c r="F32" i="26" s="1"/>
  <c r="E83" i="26"/>
  <c r="D84" i="26" s="1"/>
  <c r="G45" i="26"/>
  <c r="F46" i="26" s="1"/>
  <c r="F77" i="23"/>
  <c r="E25" i="24"/>
  <c r="D25" i="24" s="1"/>
  <c r="G25" i="24" s="1"/>
  <c r="F26" i="24" s="1"/>
  <c r="G43" i="24"/>
  <c r="F44" i="24" s="1"/>
  <c r="E44" i="24" s="1"/>
  <c r="E24" i="23"/>
  <c r="D24" i="23" s="1"/>
  <c r="G24" i="23" s="1"/>
  <c r="F25" i="23" s="1"/>
  <c r="D43" i="23"/>
  <c r="E26" i="27" l="1"/>
  <c r="D26" i="27" s="1"/>
  <c r="G26" i="27" s="1"/>
  <c r="F27" i="27" s="1"/>
  <c r="E44" i="27"/>
  <c r="E32" i="26"/>
  <c r="D32" i="26" s="1"/>
  <c r="G32" i="26" s="1"/>
  <c r="F33" i="26" s="1"/>
  <c r="E46" i="26"/>
  <c r="E26" i="24"/>
  <c r="D26" i="24" s="1"/>
  <c r="G26" i="24" s="1"/>
  <c r="F27" i="24" s="1"/>
  <c r="E25" i="23"/>
  <c r="D25" i="23" s="1"/>
  <c r="G25" i="23" s="1"/>
  <c r="F26" i="23" s="1"/>
  <c r="G43" i="23"/>
  <c r="F44" i="23" s="1"/>
  <c r="E27" i="27" l="1"/>
  <c r="D27" i="27" s="1"/>
  <c r="G27" i="27" s="1"/>
  <c r="F28" i="27" s="1"/>
  <c r="D44" i="27"/>
  <c r="E82" i="27" s="1"/>
  <c r="F81" i="27"/>
  <c r="G81" i="27" s="1"/>
  <c r="E33" i="26"/>
  <c r="D33" i="26" s="1"/>
  <c r="G33" i="26" s="1"/>
  <c r="F34" i="26" s="1"/>
  <c r="D46" i="26"/>
  <c r="F83" i="26"/>
  <c r="G83" i="26" s="1"/>
  <c r="E27" i="24"/>
  <c r="D27" i="24" s="1"/>
  <c r="G27" i="24" s="1"/>
  <c r="F28" i="24" s="1"/>
  <c r="D44" i="24"/>
  <c r="F78" i="24"/>
  <c r="E26" i="23"/>
  <c r="D26" i="23" s="1"/>
  <c r="G26" i="23" s="1"/>
  <c r="F27" i="23" s="1"/>
  <c r="E44" i="23"/>
  <c r="G78" i="24" l="1"/>
  <c r="D79" i="24"/>
  <c r="E79" i="24" s="1"/>
  <c r="E28" i="27"/>
  <c r="D28" i="27" s="1"/>
  <c r="G28" i="27" s="1"/>
  <c r="F29" i="27" s="1"/>
  <c r="G44" i="27"/>
  <c r="F45" i="27" s="1"/>
  <c r="D83" i="27"/>
  <c r="E34" i="26"/>
  <c r="D34" i="26" s="1"/>
  <c r="G34" i="26" s="1"/>
  <c r="F35" i="26" s="1"/>
  <c r="G46" i="26"/>
  <c r="F47" i="26" s="1"/>
  <c r="E84" i="26"/>
  <c r="D85" i="26" s="1"/>
  <c r="F78" i="23"/>
  <c r="E28" i="24"/>
  <c r="D28" i="24" s="1"/>
  <c r="G28" i="24" s="1"/>
  <c r="F29" i="24" s="1"/>
  <c r="G44" i="24"/>
  <c r="F45" i="24" s="1"/>
  <c r="E45" i="24" s="1"/>
  <c r="E27" i="23"/>
  <c r="D27" i="23" s="1"/>
  <c r="G27" i="23" s="1"/>
  <c r="F28" i="23" s="1"/>
  <c r="D44" i="23"/>
  <c r="E29" i="27" l="1"/>
  <c r="D29" i="27" s="1"/>
  <c r="G29" i="27" s="1"/>
  <c r="F30" i="27" s="1"/>
  <c r="E45" i="27"/>
  <c r="E47" i="26"/>
  <c r="E35" i="26"/>
  <c r="D35" i="26" s="1"/>
  <c r="G35" i="26" s="1"/>
  <c r="F36" i="26" s="1"/>
  <c r="E29" i="24"/>
  <c r="D29" i="24" s="1"/>
  <c r="G29" i="24" s="1"/>
  <c r="F30" i="24" s="1"/>
  <c r="E28" i="23"/>
  <c r="D28" i="23" s="1"/>
  <c r="G28" i="23" s="1"/>
  <c r="F29" i="23" s="1"/>
  <c r="G44" i="23"/>
  <c r="F45" i="23" s="1"/>
  <c r="E30" i="27" l="1"/>
  <c r="D30" i="27" s="1"/>
  <c r="G30" i="27" s="1"/>
  <c r="F31" i="27" s="1"/>
  <c r="D45" i="27"/>
  <c r="E83" i="27" s="1"/>
  <c r="F82" i="27"/>
  <c r="G82" i="27" s="1"/>
  <c r="E36" i="26"/>
  <c r="D36" i="26" s="1"/>
  <c r="G36" i="26" s="1"/>
  <c r="F37" i="26" s="1"/>
  <c r="D47" i="26"/>
  <c r="F84" i="26"/>
  <c r="G84" i="26" s="1"/>
  <c r="E30" i="24"/>
  <c r="D30" i="24" s="1"/>
  <c r="G30" i="24" s="1"/>
  <c r="F31" i="24" s="1"/>
  <c r="D45" i="24"/>
  <c r="F79" i="24"/>
  <c r="E29" i="23"/>
  <c r="D29" i="23" s="1"/>
  <c r="G29" i="23" s="1"/>
  <c r="F30" i="23" s="1"/>
  <c r="E45" i="23"/>
  <c r="G79" i="24" l="1"/>
  <c r="D80" i="24"/>
  <c r="E80" i="24" s="1"/>
  <c r="E31" i="27"/>
  <c r="D31" i="27" s="1"/>
  <c r="G31" i="27" s="1"/>
  <c r="F32" i="27" s="1"/>
  <c r="D84" i="27"/>
  <c r="G45" i="27"/>
  <c r="F46" i="27" s="1"/>
  <c r="E37" i="26"/>
  <c r="D37" i="26" s="1"/>
  <c r="G37" i="26" s="1"/>
  <c r="F38" i="26" s="1"/>
  <c r="G47" i="26"/>
  <c r="F48" i="26" s="1"/>
  <c r="E85" i="26"/>
  <c r="D86" i="26" s="1"/>
  <c r="F79" i="23"/>
  <c r="E31" i="24"/>
  <c r="D31" i="24" s="1"/>
  <c r="G31" i="24" s="1"/>
  <c r="F32" i="24" s="1"/>
  <c r="G45" i="24"/>
  <c r="F46" i="24" s="1"/>
  <c r="E46" i="24" s="1"/>
  <c r="E30" i="23"/>
  <c r="D30" i="23" s="1"/>
  <c r="G30" i="23" s="1"/>
  <c r="F31" i="23" s="1"/>
  <c r="D45" i="23"/>
  <c r="E32" i="27" l="1"/>
  <c r="D32" i="27" s="1"/>
  <c r="G32" i="27" s="1"/>
  <c r="F33" i="27" s="1"/>
  <c r="E46" i="27"/>
  <c r="E48" i="26"/>
  <c r="E38" i="26"/>
  <c r="D38" i="26" s="1"/>
  <c r="G38" i="26" s="1"/>
  <c r="F39" i="26" s="1"/>
  <c r="E32" i="24"/>
  <c r="D32" i="24" s="1"/>
  <c r="G32" i="24" s="1"/>
  <c r="F33" i="24" s="1"/>
  <c r="E31" i="23"/>
  <c r="D31" i="23" s="1"/>
  <c r="G31" i="23" s="1"/>
  <c r="F32" i="23" s="1"/>
  <c r="G45" i="23"/>
  <c r="F46" i="23" s="1"/>
  <c r="E33" i="27" l="1"/>
  <c r="D33" i="27" s="1"/>
  <c r="G33" i="27" s="1"/>
  <c r="F34" i="27" s="1"/>
  <c r="D46" i="27"/>
  <c r="E84" i="27" s="1"/>
  <c r="F83" i="27"/>
  <c r="G83" i="27" s="1"/>
  <c r="E39" i="26"/>
  <c r="D39" i="26" s="1"/>
  <c r="G39" i="26" s="1"/>
  <c r="F40" i="26" s="1"/>
  <c r="G40" i="26" s="1"/>
  <c r="D48" i="26"/>
  <c r="F85" i="26"/>
  <c r="G85" i="26" s="1"/>
  <c r="E33" i="24"/>
  <c r="D33" i="24" s="1"/>
  <c r="G33" i="24" s="1"/>
  <c r="F34" i="24" s="1"/>
  <c r="D46" i="24"/>
  <c r="F80" i="24"/>
  <c r="E32" i="23"/>
  <c r="D32" i="23" s="1"/>
  <c r="G32" i="23" s="1"/>
  <c r="F33" i="23" s="1"/>
  <c r="E46" i="23"/>
  <c r="G80" i="24" l="1"/>
  <c r="D81" i="24"/>
  <c r="E81" i="24" s="1"/>
  <c r="E34" i="27"/>
  <c r="D34" i="27" s="1"/>
  <c r="G34" i="27" s="1"/>
  <c r="F35" i="27" s="1"/>
  <c r="G46" i="27"/>
  <c r="F47" i="27" s="1"/>
  <c r="D85" i="27"/>
  <c r="E86" i="26"/>
  <c r="D87" i="26" s="1"/>
  <c r="G48" i="26"/>
  <c r="F49" i="26" s="1"/>
  <c r="F80" i="23"/>
  <c r="E34" i="24"/>
  <c r="D34" i="24" s="1"/>
  <c r="G34" i="24" s="1"/>
  <c r="F35" i="24" s="1"/>
  <c r="G46" i="24"/>
  <c r="F47" i="24" s="1"/>
  <c r="E47" i="24" s="1"/>
  <c r="E33" i="23"/>
  <c r="D33" i="23" s="1"/>
  <c r="G33" i="23" s="1"/>
  <c r="F34" i="23" s="1"/>
  <c r="D46" i="23"/>
  <c r="E35" i="27" l="1"/>
  <c r="D35" i="27" s="1"/>
  <c r="G35" i="27" s="1"/>
  <c r="F36" i="27" s="1"/>
  <c r="E47" i="27"/>
  <c r="E49" i="26"/>
  <c r="E35" i="24"/>
  <c r="D35" i="24" s="1"/>
  <c r="G35" i="24" s="1"/>
  <c r="F36" i="24" s="1"/>
  <c r="E34" i="23"/>
  <c r="D34" i="23" s="1"/>
  <c r="G34" i="23" s="1"/>
  <c r="F35" i="23" s="1"/>
  <c r="G46" i="23"/>
  <c r="F47" i="23" s="1"/>
  <c r="E36" i="27" l="1"/>
  <c r="D36" i="27" s="1"/>
  <c r="G36" i="27" s="1"/>
  <c r="F37" i="27" s="1"/>
  <c r="D47" i="27"/>
  <c r="E85" i="27" s="1"/>
  <c r="F84" i="27"/>
  <c r="G84" i="27" s="1"/>
  <c r="D49" i="26"/>
  <c r="F86" i="26"/>
  <c r="G86" i="26" s="1"/>
  <c r="E36" i="24"/>
  <c r="D36" i="24" s="1"/>
  <c r="G36" i="24" s="1"/>
  <c r="F37" i="24" s="1"/>
  <c r="D47" i="24"/>
  <c r="F81" i="24"/>
  <c r="E35" i="23"/>
  <c r="D35" i="23" s="1"/>
  <c r="G35" i="23" s="1"/>
  <c r="F36" i="23" s="1"/>
  <c r="E47" i="23"/>
  <c r="G81" i="24" l="1"/>
  <c r="D82" i="24"/>
  <c r="E82" i="24" s="1"/>
  <c r="E37" i="27"/>
  <c r="D37" i="27" s="1"/>
  <c r="G37" i="27" s="1"/>
  <c r="F38" i="27" s="1"/>
  <c r="D86" i="27"/>
  <c r="G47" i="27"/>
  <c r="F48" i="27" s="1"/>
  <c r="G49" i="26"/>
  <c r="F50" i="26" s="1"/>
  <c r="E87" i="26"/>
  <c r="D88" i="26" s="1"/>
  <c r="F81" i="23"/>
  <c r="E37" i="24"/>
  <c r="D37" i="24" s="1"/>
  <c r="G37" i="24" s="1"/>
  <c r="F38" i="24" s="1"/>
  <c r="E38" i="24" s="1"/>
  <c r="G47" i="24"/>
  <c r="F48" i="24" s="1"/>
  <c r="E48" i="24" s="1"/>
  <c r="E36" i="23"/>
  <c r="D36" i="23" s="1"/>
  <c r="G36" i="23" s="1"/>
  <c r="F37" i="23" s="1"/>
  <c r="D47" i="23"/>
  <c r="E38" i="27" l="1"/>
  <c r="D38" i="27" s="1"/>
  <c r="G38" i="27" s="1"/>
  <c r="F39" i="27" s="1"/>
  <c r="E48" i="27"/>
  <c r="E50" i="26"/>
  <c r="D38" i="24"/>
  <c r="G38" i="24" s="1"/>
  <c r="F39" i="24" s="1"/>
  <c r="E37" i="23"/>
  <c r="D37" i="23" s="1"/>
  <c r="G37" i="23" s="1"/>
  <c r="F38" i="23" s="1"/>
  <c r="G47" i="23"/>
  <c r="F48" i="23" s="1"/>
  <c r="E39" i="27" l="1"/>
  <c r="D39" i="27" s="1"/>
  <c r="G39" i="27" s="1"/>
  <c r="F40" i="27" s="1"/>
  <c r="D40" i="27" s="1"/>
  <c r="G40" i="27" s="1"/>
  <c r="E39" i="24"/>
  <c r="D39" i="24" s="1"/>
  <c r="G39" i="24" s="1"/>
  <c r="F40" i="24" s="1"/>
  <c r="D48" i="27"/>
  <c r="E86" i="27" s="1"/>
  <c r="F85" i="27"/>
  <c r="G85" i="27" s="1"/>
  <c r="D50" i="26"/>
  <c r="F87" i="26"/>
  <c r="G87" i="26" s="1"/>
  <c r="D48" i="24"/>
  <c r="F82" i="24"/>
  <c r="E38" i="23"/>
  <c r="D38" i="23" s="1"/>
  <c r="G38" i="23" s="1"/>
  <c r="F39" i="23" s="1"/>
  <c r="E48" i="23"/>
  <c r="G82" i="24" l="1"/>
  <c r="D83" i="24"/>
  <c r="E83" i="24" s="1"/>
  <c r="D40" i="24"/>
  <c r="G40" i="24" s="1"/>
  <c r="G48" i="27"/>
  <c r="F49" i="27" s="1"/>
  <c r="D87" i="27"/>
  <c r="E88" i="26"/>
  <c r="D89" i="26" s="1"/>
  <c r="G50" i="26"/>
  <c r="F51" i="26" s="1"/>
  <c r="F82" i="23"/>
  <c r="G48" i="24"/>
  <c r="F49" i="24" s="1"/>
  <c r="E49" i="24" s="1"/>
  <c r="E39" i="23"/>
  <c r="D39" i="23" s="1"/>
  <c r="G39" i="23" s="1"/>
  <c r="F40" i="23" s="1"/>
  <c r="G40" i="23" s="1"/>
  <c r="D48" i="23"/>
  <c r="E49" i="27" l="1"/>
  <c r="E51" i="26"/>
  <c r="G48" i="23"/>
  <c r="F49" i="23" s="1"/>
  <c r="D49" i="27" l="1"/>
  <c r="E87" i="27" s="1"/>
  <c r="F86" i="27"/>
  <c r="G86" i="27" s="1"/>
  <c r="D51" i="26"/>
  <c r="F88" i="26"/>
  <c r="G88" i="26" s="1"/>
  <c r="D49" i="24"/>
  <c r="F83" i="24"/>
  <c r="E49" i="23"/>
  <c r="G83" i="24" l="1"/>
  <c r="D84" i="24"/>
  <c r="E84" i="24" s="1"/>
  <c r="D88" i="27"/>
  <c r="G49" i="27"/>
  <c r="F50" i="27" s="1"/>
  <c r="G51" i="26"/>
  <c r="F52" i="26" s="1"/>
  <c r="E89" i="26"/>
  <c r="D90" i="26" s="1"/>
  <c r="F83" i="23"/>
  <c r="G49" i="24"/>
  <c r="F50" i="24" s="1"/>
  <c r="E50" i="24" s="1"/>
  <c r="D49" i="23"/>
  <c r="E50" i="27" l="1"/>
  <c r="E52" i="26"/>
  <c r="G49" i="23"/>
  <c r="F50" i="23" s="1"/>
  <c r="D50" i="27" l="1"/>
  <c r="E88" i="27" s="1"/>
  <c r="F87" i="27"/>
  <c r="G87" i="27" s="1"/>
  <c r="D52" i="26"/>
  <c r="F89" i="26"/>
  <c r="G89" i="26" s="1"/>
  <c r="D50" i="24"/>
  <c r="F84" i="24"/>
  <c r="E50" i="23"/>
  <c r="G84" i="24" l="1"/>
  <c r="D85" i="24"/>
  <c r="E85" i="24" s="1"/>
  <c r="G50" i="27"/>
  <c r="F51" i="27" s="1"/>
  <c r="D89" i="27"/>
  <c r="E90" i="26"/>
  <c r="D91" i="26" s="1"/>
  <c r="G52" i="26"/>
  <c r="F53" i="26" s="1"/>
  <c r="F84" i="23"/>
  <c r="G50" i="24"/>
  <c r="F51" i="24" s="1"/>
  <c r="E51" i="24" s="1"/>
  <c r="D50" i="23"/>
  <c r="E51" i="27" l="1"/>
  <c r="E53" i="26"/>
  <c r="G50" i="23"/>
  <c r="F51" i="23" s="1"/>
  <c r="D51" i="27" l="1"/>
  <c r="E89" i="27" s="1"/>
  <c r="F88" i="27"/>
  <c r="G88" i="27" s="1"/>
  <c r="D53" i="26"/>
  <c r="F90" i="26"/>
  <c r="G90" i="26" s="1"/>
  <c r="D51" i="24"/>
  <c r="F85" i="24"/>
  <c r="E51" i="23"/>
  <c r="G85" i="24" l="1"/>
  <c r="D86" i="24"/>
  <c r="E86" i="24" s="1"/>
  <c r="D90" i="27"/>
  <c r="G51" i="27"/>
  <c r="F52" i="27" s="1"/>
  <c r="G53" i="26"/>
  <c r="F54" i="26" s="1"/>
  <c r="E91" i="26"/>
  <c r="D92" i="26" s="1"/>
  <c r="F85" i="23"/>
  <c r="G51" i="24"/>
  <c r="F52" i="24" s="1"/>
  <c r="E52" i="24" s="1"/>
  <c r="D51" i="23"/>
  <c r="E52" i="27" l="1"/>
  <c r="E54" i="26"/>
  <c r="G51" i="23"/>
  <c r="F52" i="23" s="1"/>
  <c r="D52" i="27" l="1"/>
  <c r="E90" i="27" s="1"/>
  <c r="F89" i="27"/>
  <c r="G89" i="27" s="1"/>
  <c r="D54" i="26"/>
  <c r="F91" i="26"/>
  <c r="G91" i="26" s="1"/>
  <c r="D52" i="24"/>
  <c r="F86" i="24"/>
  <c r="E52" i="23"/>
  <c r="G86" i="24" l="1"/>
  <c r="D87" i="24"/>
  <c r="E87" i="24" s="1"/>
  <c r="G52" i="27"/>
  <c r="F53" i="27" s="1"/>
  <c r="D91" i="27"/>
  <c r="E92" i="26"/>
  <c r="D93" i="26" s="1"/>
  <c r="G54" i="26"/>
  <c r="F55" i="26" s="1"/>
  <c r="F86" i="23"/>
  <c r="G52" i="24"/>
  <c r="F53" i="24" s="1"/>
  <c r="E53" i="24" s="1"/>
  <c r="D52" i="23"/>
  <c r="E53" i="27" l="1"/>
  <c r="E55" i="26"/>
  <c r="G52" i="23"/>
  <c r="F53" i="23" s="1"/>
  <c r="D53" i="27" l="1"/>
  <c r="E91" i="27" s="1"/>
  <c r="F90" i="27"/>
  <c r="G90" i="27" s="1"/>
  <c r="D55" i="26"/>
  <c r="F92" i="26"/>
  <c r="G92" i="26" s="1"/>
  <c r="D53" i="24"/>
  <c r="F87" i="24"/>
  <c r="E53" i="23"/>
  <c r="F87" i="23" s="1"/>
  <c r="G87" i="24" l="1"/>
  <c r="D88" i="24"/>
  <c r="E88" i="24" s="1"/>
  <c r="D92" i="27"/>
  <c r="G53" i="27"/>
  <c r="F54" i="27" s="1"/>
  <c r="G55" i="26"/>
  <c r="F56" i="26" s="1"/>
  <c r="E93" i="26"/>
  <c r="D94" i="26" s="1"/>
  <c r="G53" i="24"/>
  <c r="F54" i="24" s="1"/>
  <c r="E54" i="24" s="1"/>
  <c r="D53" i="23"/>
  <c r="E54" i="27" l="1"/>
  <c r="E56" i="26"/>
  <c r="G53" i="23"/>
  <c r="F54" i="23" s="1"/>
  <c r="D54" i="27" l="1"/>
  <c r="E92" i="27" s="1"/>
  <c r="F91" i="27"/>
  <c r="G91" i="27" s="1"/>
  <c r="D56" i="26"/>
  <c r="F93" i="26"/>
  <c r="G93" i="26" s="1"/>
  <c r="D54" i="24"/>
  <c r="F88" i="24"/>
  <c r="E54" i="23"/>
  <c r="G88" i="24" l="1"/>
  <c r="D89" i="24"/>
  <c r="E89" i="24" s="1"/>
  <c r="G54" i="27"/>
  <c r="F55" i="27" s="1"/>
  <c r="D93" i="27"/>
  <c r="E94" i="26"/>
  <c r="D95" i="26" s="1"/>
  <c r="G56" i="26"/>
  <c r="F57" i="26" s="1"/>
  <c r="F88" i="23"/>
  <c r="G54" i="24"/>
  <c r="F55" i="24" s="1"/>
  <c r="E55" i="24" s="1"/>
  <c r="D54" i="23"/>
  <c r="E55" i="27" l="1"/>
  <c r="E57" i="26"/>
  <c r="G54" i="23"/>
  <c r="F55" i="23" s="1"/>
  <c r="D55" i="27" l="1"/>
  <c r="E93" i="27" s="1"/>
  <c r="F92" i="27"/>
  <c r="G92" i="27" s="1"/>
  <c r="D57" i="26"/>
  <c r="F94" i="26"/>
  <c r="G94" i="26" s="1"/>
  <c r="D55" i="24"/>
  <c r="F89" i="24"/>
  <c r="E55" i="23"/>
  <c r="G89" i="24" l="1"/>
  <c r="D90" i="24"/>
  <c r="E90" i="24" s="1"/>
  <c r="D94" i="27"/>
  <c r="G55" i="27"/>
  <c r="F56" i="27" s="1"/>
  <c r="G57" i="26"/>
  <c r="F58" i="26" s="1"/>
  <c r="E95" i="26"/>
  <c r="D96" i="26" s="1"/>
  <c r="F89" i="23"/>
  <c r="G55" i="24"/>
  <c r="F56" i="24" s="1"/>
  <c r="E56" i="24" s="1"/>
  <c r="D55" i="23"/>
  <c r="E56" i="27" l="1"/>
  <c r="E58" i="26"/>
  <c r="G55" i="23"/>
  <c r="F56" i="23" s="1"/>
  <c r="E56" i="23" s="1"/>
  <c r="F90" i="23" s="1"/>
  <c r="D56" i="27" l="1"/>
  <c r="E94" i="27" s="1"/>
  <c r="F93" i="27"/>
  <c r="G93" i="27" s="1"/>
  <c r="D58" i="26"/>
  <c r="F95" i="26"/>
  <c r="G95" i="26" s="1"/>
  <c r="D56" i="24"/>
  <c r="F90" i="24"/>
  <c r="G90" i="24" l="1"/>
  <c r="D91" i="24"/>
  <c r="E91" i="24" s="1"/>
  <c r="G56" i="27"/>
  <c r="F57" i="27" s="1"/>
  <c r="D95" i="27"/>
  <c r="G58" i="26"/>
  <c r="F59" i="26" s="1"/>
  <c r="E96" i="26"/>
  <c r="D97" i="26" s="1"/>
  <c r="G56" i="24"/>
  <c r="F57" i="24" s="1"/>
  <c r="E57" i="24" s="1"/>
  <c r="D56" i="23"/>
  <c r="E57" i="27" l="1"/>
  <c r="E59" i="26"/>
  <c r="G56" i="23"/>
  <c r="F57" i="23" s="1"/>
  <c r="E57" i="23" s="1"/>
  <c r="D57" i="27" l="1"/>
  <c r="E95" i="27" s="1"/>
  <c r="F94" i="27"/>
  <c r="G94" i="27" s="1"/>
  <c r="D59" i="26"/>
  <c r="F96" i="26"/>
  <c r="G96" i="26" s="1"/>
  <c r="D57" i="24"/>
  <c r="F91" i="24"/>
  <c r="G91" i="24" l="1"/>
  <c r="D92" i="24"/>
  <c r="E92" i="24" s="1"/>
  <c r="D96" i="27"/>
  <c r="G57" i="27"/>
  <c r="F58" i="27" s="1"/>
  <c r="E97" i="26"/>
  <c r="D98" i="26" s="1"/>
  <c r="G59" i="26"/>
  <c r="F60" i="26" s="1"/>
  <c r="F91" i="23"/>
  <c r="G57" i="24"/>
  <c r="F58" i="24" s="1"/>
  <c r="E58" i="24" s="1"/>
  <c r="D57" i="23"/>
  <c r="E58" i="27" l="1"/>
  <c r="E60" i="26"/>
  <c r="G57" i="23"/>
  <c r="F58" i="23" s="1"/>
  <c r="E58" i="23" s="1"/>
  <c r="D58" i="27" l="1"/>
  <c r="E96" i="27" s="1"/>
  <c r="F95" i="27"/>
  <c r="G95" i="27" s="1"/>
  <c r="D60" i="26"/>
  <c r="F97" i="26"/>
  <c r="G97" i="26" s="1"/>
  <c r="D58" i="24"/>
  <c r="F92" i="24"/>
  <c r="G92" i="24" l="1"/>
  <c r="D93" i="24"/>
  <c r="E93" i="24" s="1"/>
  <c r="G58" i="27"/>
  <c r="F59" i="27" s="1"/>
  <c r="D97" i="27"/>
  <c r="G60" i="26"/>
  <c r="F61" i="26" s="1"/>
  <c r="E98" i="26"/>
  <c r="D99" i="26" s="1"/>
  <c r="F92" i="23"/>
  <c r="G58" i="24"/>
  <c r="F59" i="24" s="1"/>
  <c r="E59" i="24" s="1"/>
  <c r="D58" i="23"/>
  <c r="E59" i="27" l="1"/>
  <c r="E61" i="26"/>
  <c r="G58" i="23"/>
  <c r="F59" i="23" s="1"/>
  <c r="E59" i="23" s="1"/>
  <c r="D59" i="27" l="1"/>
  <c r="E97" i="27" s="1"/>
  <c r="F96" i="27"/>
  <c r="G96" i="27" s="1"/>
  <c r="D61" i="26"/>
  <c r="F98" i="26"/>
  <c r="G98" i="26" s="1"/>
  <c r="D59" i="24"/>
  <c r="F93" i="24"/>
  <c r="G93" i="24" l="1"/>
  <c r="D94" i="24"/>
  <c r="E94" i="24" s="1"/>
  <c r="D98" i="27"/>
  <c r="G59" i="27"/>
  <c r="F60" i="27" s="1"/>
  <c r="E99" i="26"/>
  <c r="D100" i="26" s="1"/>
  <c r="G61" i="26"/>
  <c r="F62" i="26" s="1"/>
  <c r="E62" i="26" s="1"/>
  <c r="D62" i="26" s="1"/>
  <c r="G62" i="26" s="1"/>
  <c r="F63" i="26" s="1"/>
  <c r="E63" i="26" s="1"/>
  <c r="F93" i="23"/>
  <c r="G59" i="24"/>
  <c r="F60" i="24" s="1"/>
  <c r="E60" i="24" s="1"/>
  <c r="D59" i="23"/>
  <c r="D63" i="26" l="1"/>
  <c r="G63" i="26" s="1"/>
  <c r="F64" i="26" s="1"/>
  <c r="E64" i="26" s="1"/>
  <c r="F101" i="26"/>
  <c r="G101" i="26" s="1"/>
  <c r="E60" i="27"/>
  <c r="G59" i="23"/>
  <c r="F60" i="23" s="1"/>
  <c r="E60" i="23" s="1"/>
  <c r="D64" i="26" l="1"/>
  <c r="G64" i="26" s="1"/>
  <c r="D60" i="27"/>
  <c r="E98" i="27" s="1"/>
  <c r="F97" i="27"/>
  <c r="G97" i="27" s="1"/>
  <c r="D60" i="24"/>
  <c r="F94" i="24"/>
  <c r="G94" i="24" l="1"/>
  <c r="D95" i="24"/>
  <c r="E95" i="24" s="1"/>
  <c r="F65" i="26"/>
  <c r="E65" i="26" s="1"/>
  <c r="G60" i="27"/>
  <c r="F61" i="27" s="1"/>
  <c r="E61" i="27" s="1"/>
  <c r="D99" i="27"/>
  <c r="F100" i="26"/>
  <c r="G100" i="26" s="1"/>
  <c r="F99" i="26"/>
  <c r="G99" i="26" s="1"/>
  <c r="F94" i="23"/>
  <c r="G60" i="24"/>
  <c r="D60" i="23"/>
  <c r="G103" i="26" l="1"/>
  <c r="F102" i="26"/>
  <c r="G102" i="26" s="1"/>
  <c r="C65" i="26"/>
  <c r="D65" i="26" s="1"/>
  <c r="G65" i="26" s="1"/>
  <c r="D61" i="27"/>
  <c r="G61" i="27" s="1"/>
  <c r="F62" i="27" s="1"/>
  <c r="E62" i="27" s="1"/>
  <c r="F99" i="27" s="1"/>
  <c r="E100" i="26"/>
  <c r="D101" i="26" s="1"/>
  <c r="E101" i="26" s="1"/>
  <c r="D102" i="26" s="1"/>
  <c r="E102" i="26" s="1"/>
  <c r="D103" i="26" s="1"/>
  <c r="E103" i="26" s="1"/>
  <c r="F61" i="24"/>
  <c r="E61" i="24" s="1"/>
  <c r="G60" i="23"/>
  <c r="F61" i="23" s="1"/>
  <c r="E61" i="23" s="1"/>
  <c r="E99" i="27" l="1"/>
  <c r="D62" i="27"/>
  <c r="G62" i="27" s="1"/>
  <c r="F63" i="27" s="1"/>
  <c r="E63" i="27" s="1"/>
  <c r="F100" i="27" s="1"/>
  <c r="G100" i="27" s="1"/>
  <c r="D61" i="24"/>
  <c r="F95" i="24"/>
  <c r="G95" i="24" l="1"/>
  <c r="D96" i="24"/>
  <c r="E96" i="24" s="1"/>
  <c r="D63" i="27"/>
  <c r="G63" i="27" s="1"/>
  <c r="F64" i="27" s="1"/>
  <c r="G99" i="27"/>
  <c r="F98" i="27"/>
  <c r="G98" i="27" s="1"/>
  <c r="F95" i="23"/>
  <c r="G61" i="24"/>
  <c r="D61" i="23"/>
  <c r="E64" i="27" l="1"/>
  <c r="F101" i="27" s="1"/>
  <c r="G101" i="27" s="1"/>
  <c r="F62" i="24"/>
  <c r="D100" i="27"/>
  <c r="G61" i="23"/>
  <c r="E62" i="24" l="1"/>
  <c r="C62" i="24" s="1"/>
  <c r="D62" i="24" s="1"/>
  <c r="D64" i="27"/>
  <c r="G64" i="27" s="1"/>
  <c r="F97" i="24"/>
  <c r="F96" i="24"/>
  <c r="E100" i="27"/>
  <c r="D101" i="27" s="1"/>
  <c r="F62" i="23"/>
  <c r="E62" i="23" s="1"/>
  <c r="G96" i="24" l="1"/>
  <c r="D97" i="24"/>
  <c r="E97" i="24" s="1"/>
  <c r="C65" i="27"/>
  <c r="G102" i="27"/>
  <c r="F65" i="27"/>
  <c r="E65" i="27" s="1"/>
  <c r="D65" i="27" s="1"/>
  <c r="G65" i="27" s="1"/>
  <c r="G103" i="27"/>
  <c r="G62" i="24"/>
  <c r="E101" i="27"/>
  <c r="D102" i="27" s="1"/>
  <c r="C62" i="23"/>
  <c r="F97" i="23"/>
  <c r="F96" i="23"/>
  <c r="D62" i="23"/>
  <c r="G97" i="24" l="1"/>
  <c r="D103" i="27"/>
  <c r="E103" i="27" s="1"/>
  <c r="G62" i="23"/>
  <c r="G63" i="23" l="1"/>
  <c r="D64" i="23"/>
  <c r="E64" i="23" s="1"/>
  <c r="G64" i="23" l="1"/>
  <c r="D65" i="23"/>
  <c r="E65" i="23" s="1"/>
  <c r="G65" i="23" l="1"/>
  <c r="D66" i="23"/>
  <c r="E66" i="23" s="1"/>
  <c r="G66" i="23" l="1"/>
  <c r="D67" i="23"/>
  <c r="E67" i="23" s="1"/>
  <c r="G67" i="23" l="1"/>
  <c r="D68" i="23"/>
  <c r="E68" i="23" s="1"/>
  <c r="G68" i="23" l="1"/>
  <c r="D69" i="23"/>
  <c r="E69" i="23" s="1"/>
  <c r="G69" i="23" l="1"/>
  <c r="D70" i="23"/>
  <c r="E70" i="23" s="1"/>
  <c r="G70" i="23" l="1"/>
  <c r="D71" i="23"/>
  <c r="E71" i="23" s="1"/>
  <c r="G71" i="23" l="1"/>
  <c r="D72" i="23"/>
  <c r="E72" i="23" s="1"/>
  <c r="G72" i="23" l="1"/>
  <c r="D73" i="23"/>
  <c r="E73" i="23" s="1"/>
  <c r="G73" i="23" l="1"/>
  <c r="D74" i="23"/>
  <c r="E74" i="23" s="1"/>
  <c r="G74" i="23" l="1"/>
  <c r="D75" i="23"/>
  <c r="E75" i="23" s="1"/>
  <c r="G75" i="23" l="1"/>
  <c r="D76" i="23"/>
  <c r="E76" i="23" s="1"/>
  <c r="G76" i="23" l="1"/>
  <c r="D77" i="23"/>
  <c r="E77" i="23" s="1"/>
  <c r="G77" i="23" l="1"/>
  <c r="D78" i="23"/>
  <c r="E78" i="23" s="1"/>
  <c r="G78" i="23" l="1"/>
  <c r="D79" i="23"/>
  <c r="E79" i="23" s="1"/>
  <c r="G79" i="23" l="1"/>
  <c r="D80" i="23"/>
  <c r="E80" i="23" s="1"/>
  <c r="G80" i="23" l="1"/>
  <c r="D81" i="23"/>
  <c r="E81" i="23" s="1"/>
  <c r="G81" i="23" l="1"/>
  <c r="D82" i="23"/>
  <c r="E82" i="23" s="1"/>
  <c r="G82" i="23" l="1"/>
  <c r="D83" i="23"/>
  <c r="E83" i="23" s="1"/>
  <c r="G83" i="23" l="1"/>
  <c r="D84" i="23"/>
  <c r="E84" i="23" s="1"/>
  <c r="G84" i="23" l="1"/>
  <c r="D85" i="23"/>
  <c r="E85" i="23" s="1"/>
  <c r="G85" i="23" l="1"/>
  <c r="D86" i="23"/>
  <c r="E86" i="23" s="1"/>
  <c r="G86" i="23" l="1"/>
  <c r="D87" i="23"/>
  <c r="E87" i="23" s="1"/>
  <c r="G87" i="23" l="1"/>
  <c r="D88" i="23"/>
  <c r="E88" i="23" s="1"/>
  <c r="G88" i="23" l="1"/>
  <c r="D89" i="23"/>
  <c r="E89" i="23" s="1"/>
  <c r="G89" i="23" l="1"/>
  <c r="D90" i="23"/>
  <c r="E90" i="23" s="1"/>
  <c r="G90" i="23" l="1"/>
  <c r="D91" i="23"/>
  <c r="E91" i="23" s="1"/>
  <c r="G91" i="23" l="1"/>
  <c r="D92" i="23"/>
  <c r="E92" i="23" s="1"/>
  <c r="G92" i="23" l="1"/>
  <c r="D93" i="23"/>
  <c r="E93" i="23" s="1"/>
  <c r="G93" i="23" l="1"/>
  <c r="D94" i="23"/>
  <c r="E94" i="23" s="1"/>
  <c r="G94" i="23" l="1"/>
  <c r="D95" i="23"/>
  <c r="E95" i="23" s="1"/>
  <c r="G95" i="23" l="1"/>
  <c r="D96" i="23"/>
  <c r="E96" i="23" s="1"/>
  <c r="G96" i="23" l="1"/>
  <c r="D97" i="23"/>
  <c r="E97" i="23" s="1"/>
  <c r="G97" i="23" l="1"/>
  <c r="C100" i="20" l="1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D65" i="20"/>
  <c r="E65" i="20" s="1"/>
  <c r="D66" i="20" s="1"/>
  <c r="C65" i="20"/>
  <c r="B65" i="20"/>
  <c r="B63" i="20"/>
  <c r="B62" i="20"/>
  <c r="B61" i="20"/>
  <c r="B60" i="20"/>
  <c r="B59" i="20"/>
  <c r="B58" i="20"/>
  <c r="B57" i="20"/>
  <c r="B56" i="20"/>
  <c r="B55" i="20"/>
  <c r="B54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G4" i="20"/>
  <c r="F5" i="20" s="1"/>
  <c r="B4" i="20"/>
  <c r="E4" i="20" s="1"/>
  <c r="C37" i="20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D65" i="19"/>
  <c r="C65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G4" i="19"/>
  <c r="D66" i="19" s="1"/>
  <c r="B4" i="19"/>
  <c r="E4" i="19" s="1"/>
  <c r="C61" i="19"/>
  <c r="D1" i="19"/>
  <c r="C20" i="20" l="1"/>
  <c r="C8" i="20"/>
  <c r="C28" i="20"/>
  <c r="C16" i="20"/>
  <c r="C36" i="20"/>
  <c r="C24" i="20"/>
  <c r="C12" i="20"/>
  <c r="C32" i="20"/>
  <c r="C56" i="19"/>
  <c r="C64" i="19"/>
  <c r="C60" i="19"/>
  <c r="C44" i="19"/>
  <c r="C48" i="19"/>
  <c r="E5" i="20"/>
  <c r="F65" i="20" s="1"/>
  <c r="G65" i="20" s="1"/>
  <c r="C7" i="20"/>
  <c r="C11" i="20"/>
  <c r="C15" i="20"/>
  <c r="C19" i="20"/>
  <c r="C23" i="20"/>
  <c r="C27" i="20"/>
  <c r="C31" i="20"/>
  <c r="C35" i="20"/>
  <c r="C39" i="20"/>
  <c r="C6" i="20"/>
  <c r="C10" i="20"/>
  <c r="C14" i="20"/>
  <c r="C18" i="20"/>
  <c r="C22" i="20"/>
  <c r="C26" i="20"/>
  <c r="C30" i="20"/>
  <c r="C34" i="20"/>
  <c r="C38" i="20"/>
  <c r="C42" i="20"/>
  <c r="C5" i="20"/>
  <c r="C9" i="20"/>
  <c r="C13" i="20"/>
  <c r="C17" i="20"/>
  <c r="C21" i="20"/>
  <c r="C25" i="20"/>
  <c r="C29" i="20"/>
  <c r="C33" i="20"/>
  <c r="C40" i="19"/>
  <c r="D40" i="19" s="1"/>
  <c r="C36" i="19"/>
  <c r="C32" i="19"/>
  <c r="C28" i="19"/>
  <c r="C24" i="19"/>
  <c r="C20" i="19"/>
  <c r="C8" i="19"/>
  <c r="C37" i="19"/>
  <c r="C33" i="19"/>
  <c r="C29" i="19"/>
  <c r="C25" i="19"/>
  <c r="C21" i="19"/>
  <c r="C17" i="19"/>
  <c r="C13" i="19"/>
  <c r="C9" i="19"/>
  <c r="C5" i="19"/>
  <c r="C34" i="19"/>
  <c r="C30" i="19"/>
  <c r="C26" i="19"/>
  <c r="C22" i="19"/>
  <c r="C14" i="19"/>
  <c r="C18" i="19"/>
  <c r="C10" i="19"/>
  <c r="C6" i="19"/>
  <c r="C38" i="19"/>
  <c r="C39" i="19"/>
  <c r="C35" i="19"/>
  <c r="C31" i="19"/>
  <c r="C27" i="19"/>
  <c r="C23" i="19"/>
  <c r="C19" i="19"/>
  <c r="C15" i="19"/>
  <c r="C11" i="19"/>
  <c r="C7" i="19"/>
  <c r="C16" i="19"/>
  <c r="C12" i="19"/>
  <c r="F5" i="19"/>
  <c r="C43" i="19"/>
  <c r="C47" i="19"/>
  <c r="C55" i="19"/>
  <c r="C59" i="19"/>
  <c r="C63" i="19"/>
  <c r="C42" i="19"/>
  <c r="C46" i="19"/>
  <c r="C54" i="19"/>
  <c r="C58" i="19"/>
  <c r="C62" i="19"/>
  <c r="C45" i="19"/>
  <c r="C53" i="19"/>
  <c r="C57" i="19"/>
  <c r="D5" i="20" l="1"/>
  <c r="E66" i="20" s="1"/>
  <c r="D67" i="20" s="1"/>
  <c r="E5" i="19"/>
  <c r="G5" i="20" l="1"/>
  <c r="F6" i="20" s="1"/>
  <c r="E6" i="20" s="1"/>
  <c r="F65" i="19"/>
  <c r="G65" i="19" s="1"/>
  <c r="D5" i="19"/>
  <c r="F66" i="20" l="1"/>
  <c r="G66" i="20" s="1"/>
  <c r="D6" i="20"/>
  <c r="D67" i="19"/>
  <c r="G5" i="19"/>
  <c r="F6" i="19" s="1"/>
  <c r="E67" i="20" l="1"/>
  <c r="D68" i="20" s="1"/>
  <c r="G6" i="20"/>
  <c r="F7" i="20" s="1"/>
  <c r="E6" i="19"/>
  <c r="E7" i="20" l="1"/>
  <c r="D6" i="19"/>
  <c r="F66" i="19"/>
  <c r="G66" i="19" s="1"/>
  <c r="D7" i="20" l="1"/>
  <c r="F67" i="20"/>
  <c r="G67" i="20" s="1"/>
  <c r="G6" i="19"/>
  <c r="F7" i="19" s="1"/>
  <c r="E68" i="19"/>
  <c r="D69" i="19" s="1"/>
  <c r="G7" i="20" l="1"/>
  <c r="F8" i="20" s="1"/>
  <c r="E68" i="20"/>
  <c r="D69" i="20" s="1"/>
  <c r="E7" i="19"/>
  <c r="E8" i="20" l="1"/>
  <c r="D7" i="19"/>
  <c r="F67" i="19"/>
  <c r="G67" i="19" s="1"/>
  <c r="D8" i="20" l="1"/>
  <c r="F68" i="20"/>
  <c r="G68" i="20" s="1"/>
  <c r="E69" i="19"/>
  <c r="D70" i="19" s="1"/>
  <c r="G7" i="19"/>
  <c r="F8" i="19" s="1"/>
  <c r="E69" i="20" l="1"/>
  <c r="D70" i="20" s="1"/>
  <c r="G8" i="20"/>
  <c r="F9" i="20" s="1"/>
  <c r="E8" i="19"/>
  <c r="E9" i="20" l="1"/>
  <c r="D8" i="19"/>
  <c r="F68" i="19"/>
  <c r="G68" i="19" s="1"/>
  <c r="D9" i="20" l="1"/>
  <c r="F69" i="20"/>
  <c r="G69" i="20" s="1"/>
  <c r="G8" i="19"/>
  <c r="F9" i="19" s="1"/>
  <c r="E70" i="19"/>
  <c r="D71" i="19" s="1"/>
  <c r="E70" i="20" l="1"/>
  <c r="D71" i="20" s="1"/>
  <c r="G9" i="20"/>
  <c r="F10" i="20" s="1"/>
  <c r="E9" i="19"/>
  <c r="E10" i="20" l="1"/>
  <c r="D9" i="19"/>
  <c r="F69" i="19"/>
  <c r="G69" i="19" s="1"/>
  <c r="D10" i="20" l="1"/>
  <c r="F70" i="20"/>
  <c r="G70" i="20" s="1"/>
  <c r="E71" i="19"/>
  <c r="D72" i="19" s="1"/>
  <c r="G9" i="19"/>
  <c r="F10" i="19" s="1"/>
  <c r="G10" i="20" l="1"/>
  <c r="F11" i="20" s="1"/>
  <c r="E71" i="20"/>
  <c r="D72" i="20" s="1"/>
  <c r="E10" i="19"/>
  <c r="E11" i="20" l="1"/>
  <c r="D10" i="19"/>
  <c r="F70" i="19"/>
  <c r="G70" i="19" s="1"/>
  <c r="D11" i="20" l="1"/>
  <c r="F71" i="20"/>
  <c r="G71" i="20" s="1"/>
  <c r="G10" i="19"/>
  <c r="F11" i="19" s="1"/>
  <c r="E72" i="19"/>
  <c r="D73" i="19" s="1"/>
  <c r="E72" i="20" l="1"/>
  <c r="D73" i="20" s="1"/>
  <c r="G11" i="20"/>
  <c r="F12" i="20" s="1"/>
  <c r="E11" i="19"/>
  <c r="E12" i="20" l="1"/>
  <c r="D11" i="19"/>
  <c r="F71" i="19"/>
  <c r="G71" i="19" s="1"/>
  <c r="D12" i="20" l="1"/>
  <c r="F72" i="20"/>
  <c r="G72" i="20" s="1"/>
  <c r="E73" i="19"/>
  <c r="D74" i="19" s="1"/>
  <c r="G11" i="19"/>
  <c r="F12" i="19" s="1"/>
  <c r="G12" i="20" l="1"/>
  <c r="F13" i="20" s="1"/>
  <c r="E73" i="20"/>
  <c r="D74" i="20" s="1"/>
  <c r="E12" i="19"/>
  <c r="E13" i="20" l="1"/>
  <c r="D12" i="19"/>
  <c r="F72" i="19"/>
  <c r="G72" i="19" s="1"/>
  <c r="D13" i="20" l="1"/>
  <c r="F73" i="20"/>
  <c r="G73" i="20" s="1"/>
  <c r="G12" i="19"/>
  <c r="F13" i="19" s="1"/>
  <c r="E74" i="19"/>
  <c r="D75" i="19" s="1"/>
  <c r="G13" i="20" l="1"/>
  <c r="F14" i="20" s="1"/>
  <c r="E74" i="20"/>
  <c r="D75" i="20" s="1"/>
  <c r="E13" i="19"/>
  <c r="E14" i="20" l="1"/>
  <c r="D13" i="19"/>
  <c r="F73" i="19"/>
  <c r="G73" i="19" s="1"/>
  <c r="D14" i="20" l="1"/>
  <c r="F74" i="20"/>
  <c r="G74" i="20" s="1"/>
  <c r="E75" i="19"/>
  <c r="D76" i="19" s="1"/>
  <c r="G13" i="19"/>
  <c r="F14" i="19" s="1"/>
  <c r="E75" i="20" l="1"/>
  <c r="D76" i="20" s="1"/>
  <c r="G14" i="20"/>
  <c r="F15" i="20" s="1"/>
  <c r="E14" i="19"/>
  <c r="E15" i="20" l="1"/>
  <c r="D14" i="19"/>
  <c r="F74" i="19"/>
  <c r="G74" i="19" s="1"/>
  <c r="D15" i="20" l="1"/>
  <c r="F75" i="20"/>
  <c r="G75" i="20" s="1"/>
  <c r="G14" i="19"/>
  <c r="F15" i="19" s="1"/>
  <c r="E76" i="19"/>
  <c r="D77" i="19" s="1"/>
  <c r="E76" i="20" l="1"/>
  <c r="D77" i="20" s="1"/>
  <c r="G15" i="20"/>
  <c r="F16" i="20" s="1"/>
  <c r="E15" i="19"/>
  <c r="E16" i="20" l="1"/>
  <c r="D15" i="19"/>
  <c r="F75" i="19"/>
  <c r="G75" i="19" s="1"/>
  <c r="D16" i="20" l="1"/>
  <c r="E77" i="20" s="1"/>
  <c r="D78" i="20" s="1"/>
  <c r="F76" i="20"/>
  <c r="G76" i="20" s="1"/>
  <c r="D78" i="19"/>
  <c r="G15" i="19"/>
  <c r="F16" i="19" s="1"/>
  <c r="G16" i="20" l="1"/>
  <c r="F17" i="20" s="1"/>
  <c r="E16" i="19"/>
  <c r="E17" i="20" l="1"/>
  <c r="F41" i="20"/>
  <c r="D16" i="19"/>
  <c r="F76" i="19"/>
  <c r="G76" i="19" s="1"/>
  <c r="E41" i="20" l="1"/>
  <c r="D17" i="20"/>
  <c r="F77" i="20"/>
  <c r="G77" i="20" s="1"/>
  <c r="G16" i="19"/>
  <c r="F17" i="19" s="1"/>
  <c r="D79" i="19"/>
  <c r="G17" i="20" l="1"/>
  <c r="F18" i="20" s="1"/>
  <c r="D41" i="20"/>
  <c r="F41" i="19"/>
  <c r="E17" i="19"/>
  <c r="G41" i="20" l="1"/>
  <c r="F42" i="20" s="1"/>
  <c r="E42" i="20" s="1"/>
  <c r="F78" i="20" s="1"/>
  <c r="E78" i="20"/>
  <c r="D79" i="20" s="1"/>
  <c r="E18" i="20"/>
  <c r="D18" i="20" s="1"/>
  <c r="G18" i="20" s="1"/>
  <c r="F19" i="20" s="1"/>
  <c r="E41" i="19"/>
  <c r="D17" i="19"/>
  <c r="F77" i="19"/>
  <c r="G77" i="19" s="1"/>
  <c r="E19" i="20" l="1"/>
  <c r="D19" i="20" s="1"/>
  <c r="D42" i="20"/>
  <c r="G42" i="20" s="1"/>
  <c r="F43" i="20" s="1"/>
  <c r="G78" i="20"/>
  <c r="D80" i="19"/>
  <c r="E80" i="19" s="1"/>
  <c r="G17" i="19"/>
  <c r="F18" i="19" s="1"/>
  <c r="D41" i="19"/>
  <c r="G41" i="19" s="1"/>
  <c r="F42" i="19" s="1"/>
  <c r="E79" i="20" l="1"/>
  <c r="D80" i="20" s="1"/>
  <c r="G19" i="20"/>
  <c r="F20" i="20" s="1"/>
  <c r="E43" i="20"/>
  <c r="E42" i="19"/>
  <c r="E18" i="19"/>
  <c r="D18" i="19" s="1"/>
  <c r="G18" i="19" s="1"/>
  <c r="F19" i="19" s="1"/>
  <c r="E20" i="20" l="1"/>
  <c r="D20" i="20" s="1"/>
  <c r="D43" i="20"/>
  <c r="G43" i="20" s="1"/>
  <c r="F44" i="20" s="1"/>
  <c r="F79" i="20"/>
  <c r="G79" i="20" s="1"/>
  <c r="E19" i="19"/>
  <c r="D19" i="19" s="1"/>
  <c r="G19" i="19" s="1"/>
  <c r="F20" i="19" s="1"/>
  <c r="D42" i="19"/>
  <c r="G78" i="19"/>
  <c r="E80" i="20" l="1"/>
  <c r="D81" i="20" s="1"/>
  <c r="E44" i="20"/>
  <c r="G20" i="20"/>
  <c r="F21" i="20" s="1"/>
  <c r="E20" i="19"/>
  <c r="D20" i="19" s="1"/>
  <c r="G20" i="19" s="1"/>
  <c r="F21" i="19" s="1"/>
  <c r="G42" i="19"/>
  <c r="F43" i="19" s="1"/>
  <c r="D81" i="19"/>
  <c r="E81" i="19" s="1"/>
  <c r="D44" i="20" l="1"/>
  <c r="F80" i="20"/>
  <c r="G80" i="20" s="1"/>
  <c r="E21" i="20"/>
  <c r="D21" i="20" s="1"/>
  <c r="E21" i="19"/>
  <c r="D21" i="19" s="1"/>
  <c r="G21" i="19" s="1"/>
  <c r="F22" i="19" s="1"/>
  <c r="E43" i="19"/>
  <c r="G44" i="20" l="1"/>
  <c r="F45" i="20" s="1"/>
  <c r="E45" i="20" s="1"/>
  <c r="E81" i="20"/>
  <c r="D82" i="20" s="1"/>
  <c r="G21" i="20"/>
  <c r="F22" i="20" s="1"/>
  <c r="E22" i="19"/>
  <c r="D22" i="19" s="1"/>
  <c r="G22" i="19" s="1"/>
  <c r="F23" i="19" s="1"/>
  <c r="D43" i="19"/>
  <c r="G79" i="19"/>
  <c r="D45" i="20" l="1"/>
  <c r="G45" i="20" s="1"/>
  <c r="F46" i="20" s="1"/>
  <c r="F81" i="20"/>
  <c r="G81" i="20" s="1"/>
  <c r="E22" i="20"/>
  <c r="D22" i="20" s="1"/>
  <c r="E23" i="19"/>
  <c r="D23" i="19" s="1"/>
  <c r="G23" i="19" s="1"/>
  <c r="F24" i="19" s="1"/>
  <c r="G43" i="19"/>
  <c r="F44" i="19" s="1"/>
  <c r="D82" i="19"/>
  <c r="E82" i="19" s="1"/>
  <c r="E82" i="20" l="1"/>
  <c r="D83" i="20" s="1"/>
  <c r="G22" i="20"/>
  <c r="F23" i="20" s="1"/>
  <c r="E46" i="20"/>
  <c r="E24" i="19"/>
  <c r="D24" i="19" s="1"/>
  <c r="G24" i="19" s="1"/>
  <c r="F25" i="19" s="1"/>
  <c r="E44" i="19"/>
  <c r="D46" i="20" l="1"/>
  <c r="G46" i="20" s="1"/>
  <c r="F47" i="20" s="1"/>
  <c r="F82" i="20"/>
  <c r="G82" i="20" s="1"/>
  <c r="E23" i="20"/>
  <c r="D23" i="20" s="1"/>
  <c r="E25" i="19"/>
  <c r="D25" i="19" s="1"/>
  <c r="G25" i="19" s="1"/>
  <c r="F26" i="19" s="1"/>
  <c r="D44" i="19"/>
  <c r="G80" i="19"/>
  <c r="E83" i="20" l="1"/>
  <c r="D84" i="20" s="1"/>
  <c r="G23" i="20"/>
  <c r="F24" i="20" s="1"/>
  <c r="E47" i="20"/>
  <c r="D83" i="19"/>
  <c r="E83" i="19" s="1"/>
  <c r="G44" i="19"/>
  <c r="F45" i="19" s="1"/>
  <c r="E26" i="19"/>
  <c r="D26" i="19" s="1"/>
  <c r="G26" i="19" s="1"/>
  <c r="F27" i="19" s="1"/>
  <c r="E24" i="20" l="1"/>
  <c r="D24" i="20" s="1"/>
  <c r="D47" i="20"/>
  <c r="G47" i="20" s="1"/>
  <c r="F48" i="20" s="1"/>
  <c r="F83" i="20"/>
  <c r="G83" i="20" s="1"/>
  <c r="E27" i="19"/>
  <c r="D27" i="19" s="1"/>
  <c r="G27" i="19" s="1"/>
  <c r="F28" i="19" s="1"/>
  <c r="E45" i="19"/>
  <c r="E84" i="20" l="1"/>
  <c r="D85" i="20" s="1"/>
  <c r="E48" i="20"/>
  <c r="G24" i="20"/>
  <c r="F25" i="20" s="1"/>
  <c r="E28" i="19"/>
  <c r="D28" i="19" s="1"/>
  <c r="G28" i="19" s="1"/>
  <c r="F29" i="19" s="1"/>
  <c r="D45" i="19"/>
  <c r="G81" i="19"/>
  <c r="E25" i="20" l="1"/>
  <c r="D25" i="20" s="1"/>
  <c r="D48" i="20"/>
  <c r="G48" i="20" s="1"/>
  <c r="F49" i="20" s="1"/>
  <c r="F84" i="20"/>
  <c r="G84" i="20" s="1"/>
  <c r="E29" i="19"/>
  <c r="D29" i="19" s="1"/>
  <c r="G29" i="19" s="1"/>
  <c r="F30" i="19" s="1"/>
  <c r="D84" i="19"/>
  <c r="E84" i="19" s="1"/>
  <c r="G45" i="19"/>
  <c r="F46" i="19" s="1"/>
  <c r="E85" i="20" l="1"/>
  <c r="D86" i="20" s="1"/>
  <c r="E49" i="20"/>
  <c r="G25" i="20"/>
  <c r="F26" i="20" s="1"/>
  <c r="E30" i="19"/>
  <c r="D30" i="19" s="1"/>
  <c r="G30" i="19" s="1"/>
  <c r="F31" i="19" s="1"/>
  <c r="E46" i="19"/>
  <c r="E26" i="20" l="1"/>
  <c r="D26" i="20" s="1"/>
  <c r="D49" i="20"/>
  <c r="G49" i="20" s="1"/>
  <c r="F50" i="20" s="1"/>
  <c r="F85" i="20"/>
  <c r="G85" i="20" s="1"/>
  <c r="E31" i="19"/>
  <c r="D31" i="19" s="1"/>
  <c r="G31" i="19" s="1"/>
  <c r="F32" i="19" s="1"/>
  <c r="D46" i="19"/>
  <c r="G82" i="19"/>
  <c r="E86" i="20" l="1"/>
  <c r="D87" i="20" s="1"/>
  <c r="E50" i="20"/>
  <c r="G26" i="20"/>
  <c r="F27" i="20" s="1"/>
  <c r="E32" i="19"/>
  <c r="D32" i="19" s="1"/>
  <c r="G32" i="19" s="1"/>
  <c r="F33" i="19" s="1"/>
  <c r="G46" i="19"/>
  <c r="F47" i="19" s="1"/>
  <c r="D85" i="19"/>
  <c r="E85" i="19" s="1"/>
  <c r="E27" i="20" l="1"/>
  <c r="D27" i="20" s="1"/>
  <c r="D50" i="20"/>
  <c r="G50" i="20" s="1"/>
  <c r="F51" i="20" s="1"/>
  <c r="F86" i="20"/>
  <c r="G86" i="20" s="1"/>
  <c r="E33" i="19"/>
  <c r="D33" i="19" s="1"/>
  <c r="G33" i="19" s="1"/>
  <c r="F34" i="19" s="1"/>
  <c r="E47" i="19"/>
  <c r="E87" i="20" l="1"/>
  <c r="D88" i="20" s="1"/>
  <c r="E51" i="20"/>
  <c r="G27" i="20"/>
  <c r="F28" i="20" s="1"/>
  <c r="E34" i="19"/>
  <c r="D34" i="19" s="1"/>
  <c r="G34" i="19" s="1"/>
  <c r="F35" i="19" s="1"/>
  <c r="D47" i="19"/>
  <c r="G83" i="19"/>
  <c r="E28" i="20" l="1"/>
  <c r="D28" i="20" s="1"/>
  <c r="D51" i="20"/>
  <c r="G51" i="20" s="1"/>
  <c r="F52" i="20" s="1"/>
  <c r="F87" i="20"/>
  <c r="G87" i="20" s="1"/>
  <c r="E35" i="19"/>
  <c r="D35" i="19" s="1"/>
  <c r="G35" i="19" s="1"/>
  <c r="F36" i="19" s="1"/>
  <c r="D86" i="19"/>
  <c r="E86" i="19" s="1"/>
  <c r="G47" i="19"/>
  <c r="F48" i="19" s="1"/>
  <c r="E88" i="20" l="1"/>
  <c r="D89" i="20" s="1"/>
  <c r="E52" i="20"/>
  <c r="G28" i="20"/>
  <c r="F29" i="20" s="1"/>
  <c r="E36" i="19"/>
  <c r="D36" i="19" s="1"/>
  <c r="G36" i="19" s="1"/>
  <c r="F37" i="19" s="1"/>
  <c r="E48" i="19"/>
  <c r="E29" i="20" l="1"/>
  <c r="D29" i="20" s="1"/>
  <c r="D52" i="20"/>
  <c r="G52" i="20" s="1"/>
  <c r="F53" i="20" s="1"/>
  <c r="F88" i="20"/>
  <c r="G88" i="20" s="1"/>
  <c r="E37" i="19"/>
  <c r="D37" i="19" s="1"/>
  <c r="G37" i="19" s="1"/>
  <c r="F38" i="19" s="1"/>
  <c r="D48" i="19"/>
  <c r="G84" i="19"/>
  <c r="E89" i="20" l="1"/>
  <c r="D90" i="20" s="1"/>
  <c r="E53" i="20"/>
  <c r="G29" i="20"/>
  <c r="F30" i="20" s="1"/>
  <c r="E38" i="19"/>
  <c r="D38" i="19" s="1"/>
  <c r="G38" i="19" s="1"/>
  <c r="F39" i="19" s="1"/>
  <c r="G48" i="19"/>
  <c r="F49" i="19" s="1"/>
  <c r="D87" i="19"/>
  <c r="E87" i="19" s="1"/>
  <c r="D53" i="20" l="1"/>
  <c r="G53" i="20" s="1"/>
  <c r="F54" i="20" s="1"/>
  <c r="F89" i="20"/>
  <c r="G89" i="20" s="1"/>
  <c r="E30" i="20"/>
  <c r="D30" i="20" s="1"/>
  <c r="E39" i="19"/>
  <c r="D39" i="19" s="1"/>
  <c r="G39" i="19" s="1"/>
  <c r="F40" i="19" s="1"/>
  <c r="G40" i="19" s="1"/>
  <c r="E49" i="19"/>
  <c r="E90" i="20" l="1"/>
  <c r="D91" i="20" s="1"/>
  <c r="G30" i="20"/>
  <c r="F31" i="20" s="1"/>
  <c r="E54" i="20"/>
  <c r="D49" i="19"/>
  <c r="G85" i="19"/>
  <c r="D54" i="20" l="1"/>
  <c r="G54" i="20" s="1"/>
  <c r="F55" i="20" s="1"/>
  <c r="F90" i="20"/>
  <c r="G90" i="20" s="1"/>
  <c r="E31" i="20"/>
  <c r="D31" i="20" s="1"/>
  <c r="D88" i="19"/>
  <c r="E88" i="19" s="1"/>
  <c r="G49" i="19"/>
  <c r="F50" i="19" s="1"/>
  <c r="E91" i="20" l="1"/>
  <c r="D92" i="20" s="1"/>
  <c r="G31" i="20"/>
  <c r="F32" i="20" s="1"/>
  <c r="E55" i="20"/>
  <c r="E50" i="19"/>
  <c r="E32" i="20" l="1"/>
  <c r="D32" i="20" s="1"/>
  <c r="D55" i="20"/>
  <c r="G55" i="20" s="1"/>
  <c r="F56" i="20" s="1"/>
  <c r="F91" i="20"/>
  <c r="G91" i="20" s="1"/>
  <c r="D50" i="19"/>
  <c r="G86" i="19"/>
  <c r="E92" i="20" l="1"/>
  <c r="D93" i="20" s="1"/>
  <c r="E56" i="20"/>
  <c r="G32" i="20"/>
  <c r="F33" i="20" s="1"/>
  <c r="G50" i="19"/>
  <c r="F51" i="19" s="1"/>
  <c r="D89" i="19"/>
  <c r="E89" i="19" s="1"/>
  <c r="D56" i="20" l="1"/>
  <c r="G56" i="20" s="1"/>
  <c r="F57" i="20" s="1"/>
  <c r="F92" i="20"/>
  <c r="G92" i="20" s="1"/>
  <c r="E33" i="20"/>
  <c r="D33" i="20" s="1"/>
  <c r="E51" i="19"/>
  <c r="E93" i="20" l="1"/>
  <c r="D94" i="20" s="1"/>
  <c r="G33" i="20"/>
  <c r="F34" i="20" s="1"/>
  <c r="E57" i="20"/>
  <c r="D51" i="19"/>
  <c r="G87" i="19"/>
  <c r="E34" i="20" l="1"/>
  <c r="D34" i="20" s="1"/>
  <c r="D57" i="20"/>
  <c r="G57" i="20" s="1"/>
  <c r="F58" i="20" s="1"/>
  <c r="F93" i="20"/>
  <c r="G93" i="20" s="1"/>
  <c r="D90" i="19"/>
  <c r="E90" i="19" s="1"/>
  <c r="G51" i="19"/>
  <c r="F52" i="19" s="1"/>
  <c r="E94" i="20" l="1"/>
  <c r="D95" i="20" s="1"/>
  <c r="E52" i="19"/>
  <c r="E58" i="20"/>
  <c r="G34" i="20"/>
  <c r="F35" i="20" s="1"/>
  <c r="D58" i="20" l="1"/>
  <c r="G58" i="20" s="1"/>
  <c r="F59" i="20" s="1"/>
  <c r="F94" i="20"/>
  <c r="G94" i="20" s="1"/>
  <c r="E35" i="20"/>
  <c r="D35" i="20" s="1"/>
  <c r="D52" i="19"/>
  <c r="G52" i="19" s="1"/>
  <c r="G88" i="19"/>
  <c r="E95" i="20" l="1"/>
  <c r="D96" i="20" s="1"/>
  <c r="G35" i="20"/>
  <c r="F36" i="20" s="1"/>
  <c r="E59" i="20"/>
  <c r="F53" i="19"/>
  <c r="D91" i="19"/>
  <c r="E91" i="19" s="1"/>
  <c r="E36" i="20" l="1"/>
  <c r="D36" i="20" s="1"/>
  <c r="D59" i="20"/>
  <c r="G59" i="20" s="1"/>
  <c r="F60" i="20" s="1"/>
  <c r="E60" i="20" s="1"/>
  <c r="F95" i="20"/>
  <c r="G95" i="20" s="1"/>
  <c r="E53" i="19"/>
  <c r="E96" i="20" l="1"/>
  <c r="D97" i="20" s="1"/>
  <c r="G36" i="20"/>
  <c r="F37" i="20" s="1"/>
  <c r="D53" i="19"/>
  <c r="G89" i="19"/>
  <c r="E37" i="20" l="1"/>
  <c r="D37" i="20" s="1"/>
  <c r="D60" i="20"/>
  <c r="G60" i="20" s="1"/>
  <c r="F61" i="20" s="1"/>
  <c r="E61" i="20" s="1"/>
  <c r="F96" i="20"/>
  <c r="G96" i="20" s="1"/>
  <c r="D92" i="19"/>
  <c r="E92" i="19" s="1"/>
  <c r="G53" i="19"/>
  <c r="F54" i="19" s="1"/>
  <c r="E97" i="20" l="1"/>
  <c r="D98" i="20" s="1"/>
  <c r="G37" i="20"/>
  <c r="F38" i="20" s="1"/>
  <c r="E38" i="20" s="1"/>
  <c r="E54" i="19"/>
  <c r="D61" i="20" l="1"/>
  <c r="G61" i="20" s="1"/>
  <c r="F62" i="20" s="1"/>
  <c r="E62" i="20" s="1"/>
  <c r="F97" i="20"/>
  <c r="G97" i="20" s="1"/>
  <c r="D38" i="20"/>
  <c r="D54" i="19"/>
  <c r="G90" i="19"/>
  <c r="E98" i="20" l="1"/>
  <c r="D99" i="20" s="1"/>
  <c r="G38" i="20"/>
  <c r="F39" i="20" s="1"/>
  <c r="G54" i="19"/>
  <c r="F55" i="19" s="1"/>
  <c r="D93" i="19"/>
  <c r="E93" i="19" s="1"/>
  <c r="E39" i="20" l="1"/>
  <c r="D39" i="20" s="1"/>
  <c r="G39" i="20" s="1"/>
  <c r="F40" i="20" s="1"/>
  <c r="D62" i="20"/>
  <c r="G62" i="20" s="1"/>
  <c r="F63" i="20" s="1"/>
  <c r="E63" i="20" s="1"/>
  <c r="F98" i="20"/>
  <c r="G98" i="20" s="1"/>
  <c r="E55" i="19"/>
  <c r="D40" i="20" l="1"/>
  <c r="G40" i="20" s="1"/>
  <c r="E99" i="20"/>
  <c r="D100" i="20" s="1"/>
  <c r="D55" i="19"/>
  <c r="G91" i="19"/>
  <c r="G100" i="20" l="1"/>
  <c r="D63" i="20"/>
  <c r="G63" i="20" s="1"/>
  <c r="F64" i="20" s="1"/>
  <c r="G99" i="20"/>
  <c r="D94" i="19"/>
  <c r="E94" i="19" s="1"/>
  <c r="G55" i="19"/>
  <c r="F56" i="19" s="1"/>
  <c r="D64" i="20" l="1"/>
  <c r="G64" i="20" s="1"/>
  <c r="E100" i="20"/>
  <c r="E56" i="19"/>
  <c r="D56" i="19" l="1"/>
  <c r="G92" i="19"/>
  <c r="G56" i="19" l="1"/>
  <c r="F57" i="19" s="1"/>
  <c r="D95" i="19"/>
  <c r="E95" i="19" s="1"/>
  <c r="E57" i="19" l="1"/>
  <c r="D57" i="19" l="1"/>
  <c r="G93" i="19"/>
  <c r="D96" i="19" l="1"/>
  <c r="E96" i="19" s="1"/>
  <c r="G57" i="19"/>
  <c r="F58" i="19" s="1"/>
  <c r="E58" i="19" l="1"/>
  <c r="D58" i="19" l="1"/>
  <c r="G94" i="19"/>
  <c r="G58" i="19" l="1"/>
  <c r="F59" i="19" s="1"/>
  <c r="D97" i="19"/>
  <c r="E97" i="19" s="1"/>
  <c r="E59" i="19" l="1"/>
  <c r="D59" i="19" l="1"/>
  <c r="G95" i="19"/>
  <c r="D98" i="19" l="1"/>
  <c r="E98" i="19" s="1"/>
  <c r="G59" i="19"/>
  <c r="F60" i="19" s="1"/>
  <c r="E60" i="19" l="1"/>
  <c r="D60" i="19" l="1"/>
  <c r="G96" i="19"/>
  <c r="G60" i="19" l="1"/>
  <c r="F61" i="19" s="1"/>
  <c r="D99" i="19"/>
  <c r="E99" i="19" s="1"/>
  <c r="E61" i="19" l="1"/>
  <c r="D61" i="19" l="1"/>
  <c r="G97" i="19"/>
  <c r="D100" i="19" l="1"/>
  <c r="E100" i="19" s="1"/>
  <c r="G61" i="19"/>
  <c r="F62" i="19" s="1"/>
  <c r="E62" i="19" l="1"/>
  <c r="D62" i="19" l="1"/>
  <c r="G98" i="19"/>
  <c r="G62" i="19" l="1"/>
  <c r="F63" i="19" s="1"/>
  <c r="D101" i="19"/>
  <c r="E101" i="19" s="1"/>
  <c r="E63" i="19" l="1"/>
  <c r="D63" i="19" l="1"/>
  <c r="G63" i="19" s="1"/>
  <c r="G99" i="19"/>
  <c r="F64" i="19" l="1"/>
  <c r="B72" i="17"/>
  <c r="C71" i="17"/>
  <c r="C83" i="17"/>
  <c r="B96" i="17"/>
  <c r="B84" i="17"/>
  <c r="C95" i="17"/>
  <c r="B97" i="17"/>
  <c r="C97" i="17"/>
  <c r="B98" i="17"/>
  <c r="C98" i="17"/>
  <c r="B99" i="17"/>
  <c r="C99" i="17"/>
  <c r="B100" i="17"/>
  <c r="C100" i="17"/>
  <c r="D65" i="17"/>
  <c r="E65" i="17" s="1"/>
  <c r="C66" i="17"/>
  <c r="C67" i="17"/>
  <c r="C68" i="17"/>
  <c r="C69" i="17"/>
  <c r="C70" i="17"/>
  <c r="C72" i="17"/>
  <c r="C73" i="17"/>
  <c r="C74" i="17"/>
  <c r="C75" i="17"/>
  <c r="C76" i="17"/>
  <c r="C77" i="17"/>
  <c r="C78" i="17"/>
  <c r="C79" i="17"/>
  <c r="C80" i="17"/>
  <c r="C81" i="17"/>
  <c r="C82" i="17"/>
  <c r="C84" i="17"/>
  <c r="C85" i="17"/>
  <c r="C86" i="17"/>
  <c r="C87" i="17"/>
  <c r="C88" i="17"/>
  <c r="C89" i="17"/>
  <c r="C90" i="17"/>
  <c r="C91" i="17"/>
  <c r="C92" i="17"/>
  <c r="C93" i="17"/>
  <c r="C94" i="17"/>
  <c r="C96" i="17"/>
  <c r="C65" i="17"/>
  <c r="B67" i="17"/>
  <c r="B68" i="17"/>
  <c r="B69" i="17"/>
  <c r="B70" i="17"/>
  <c r="B71" i="17"/>
  <c r="B73" i="17"/>
  <c r="B74" i="17"/>
  <c r="B75" i="17"/>
  <c r="B76" i="17"/>
  <c r="B77" i="17"/>
  <c r="B78" i="17"/>
  <c r="B79" i="17"/>
  <c r="B80" i="17"/>
  <c r="B81" i="17"/>
  <c r="B82" i="17"/>
  <c r="B83" i="17"/>
  <c r="B85" i="17"/>
  <c r="B86" i="17"/>
  <c r="B87" i="17"/>
  <c r="B88" i="17"/>
  <c r="B89" i="17"/>
  <c r="B90" i="17"/>
  <c r="B91" i="17"/>
  <c r="B92" i="17"/>
  <c r="B93" i="17"/>
  <c r="B94" i="17"/>
  <c r="B95" i="17"/>
  <c r="B66" i="17"/>
  <c r="B65" i="17"/>
  <c r="C56" i="17"/>
  <c r="B41" i="17"/>
  <c r="G101" i="17" l="1"/>
  <c r="G101" i="19"/>
  <c r="C57" i="17"/>
  <c r="C63" i="17"/>
  <c r="C55" i="17"/>
  <c r="C62" i="17"/>
  <c r="C54" i="17"/>
  <c r="C61" i="17"/>
  <c r="C53" i="17"/>
  <c r="C60" i="17"/>
  <c r="C59" i="17"/>
  <c r="C58" i="17"/>
  <c r="C42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G100" i="19" l="1"/>
  <c r="D64" i="19"/>
  <c r="F101" i="16"/>
  <c r="C97" i="16"/>
  <c r="C98" i="16"/>
  <c r="C99" i="16"/>
  <c r="F99" i="16" s="1"/>
  <c r="C100" i="16"/>
  <c r="C101" i="16"/>
  <c r="C81" i="16"/>
  <c r="F81" i="16" s="1"/>
  <c r="C82" i="16"/>
  <c r="C83" i="16"/>
  <c r="C84" i="16"/>
  <c r="C85" i="16"/>
  <c r="F85" i="16" s="1"/>
  <c r="C86" i="16"/>
  <c r="C87" i="16"/>
  <c r="C88" i="16"/>
  <c r="F88" i="16" s="1"/>
  <c r="C89" i="16"/>
  <c r="F89" i="16" s="1"/>
  <c r="C90" i="16"/>
  <c r="C91" i="16"/>
  <c r="C92" i="16"/>
  <c r="C93" i="16"/>
  <c r="F93" i="16" s="1"/>
  <c r="C94" i="16"/>
  <c r="C95" i="16"/>
  <c r="C96" i="16"/>
  <c r="F96" i="16" s="1"/>
  <c r="F79" i="16"/>
  <c r="F80" i="16"/>
  <c r="F82" i="16"/>
  <c r="F83" i="16"/>
  <c r="F84" i="16"/>
  <c r="F86" i="16"/>
  <c r="F87" i="16"/>
  <c r="F90" i="16"/>
  <c r="F91" i="16"/>
  <c r="F92" i="16"/>
  <c r="F94" i="16"/>
  <c r="F95" i="16"/>
  <c r="F97" i="16"/>
  <c r="F98" i="16"/>
  <c r="F100" i="16"/>
  <c r="F78" i="16"/>
  <c r="E81" i="16"/>
  <c r="E80" i="16"/>
  <c r="E79" i="16"/>
  <c r="F67" i="16"/>
  <c r="F68" i="16"/>
  <c r="F69" i="16"/>
  <c r="F70" i="16"/>
  <c r="F71" i="16"/>
  <c r="F72" i="16"/>
  <c r="F73" i="16"/>
  <c r="F74" i="16"/>
  <c r="F75" i="16"/>
  <c r="F76" i="16"/>
  <c r="F77" i="16"/>
  <c r="F66" i="16"/>
  <c r="F65" i="16"/>
  <c r="E67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65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66" i="16"/>
  <c r="B65" i="16"/>
  <c r="D65" i="16"/>
  <c r="F2" i="16"/>
  <c r="C53" i="16" s="1"/>
  <c r="B53" i="16"/>
  <c r="B54" i="16"/>
  <c r="B55" i="16"/>
  <c r="B56" i="16"/>
  <c r="B57" i="16"/>
  <c r="B58" i="16"/>
  <c r="B59" i="16"/>
  <c r="B60" i="16"/>
  <c r="B61" i="16"/>
  <c r="B62" i="16"/>
  <c r="B63" i="16"/>
  <c r="B64" i="16"/>
  <c r="F1" i="16"/>
  <c r="C44" i="16" s="1"/>
  <c r="B41" i="16"/>
  <c r="B52" i="16"/>
  <c r="B51" i="16"/>
  <c r="B50" i="16"/>
  <c r="B49" i="16"/>
  <c r="B48" i="16"/>
  <c r="B47" i="16"/>
  <c r="B46" i="16"/>
  <c r="B45" i="16"/>
  <c r="B44" i="16"/>
  <c r="B43" i="16"/>
  <c r="B42" i="16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G4" i="17"/>
  <c r="F5" i="17" s="1"/>
  <c r="B4" i="17"/>
  <c r="E4" i="17" s="1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G4" i="16"/>
  <c r="F5" i="16" s="1"/>
  <c r="B4" i="16"/>
  <c r="E4" i="16" s="1"/>
  <c r="D1" i="16"/>
  <c r="C9" i="16" s="1"/>
  <c r="C47" i="13"/>
  <c r="N1" i="13"/>
  <c r="L2" i="13"/>
  <c r="L1" i="13"/>
  <c r="N2" i="13"/>
  <c r="F2" i="14"/>
  <c r="C58" i="14" s="1"/>
  <c r="F1" i="14"/>
  <c r="C45" i="14" s="1"/>
  <c r="N2" i="14"/>
  <c r="N1" i="14"/>
  <c r="L2" i="14"/>
  <c r="L1" i="14"/>
  <c r="C96" i="13"/>
  <c r="B96" i="13"/>
  <c r="C95" i="13"/>
  <c r="B95" i="13"/>
  <c r="C94" i="13"/>
  <c r="B94" i="13"/>
  <c r="C93" i="13"/>
  <c r="B93" i="13"/>
  <c r="C92" i="13"/>
  <c r="B92" i="13"/>
  <c r="C91" i="13"/>
  <c r="B91" i="13"/>
  <c r="C90" i="13"/>
  <c r="B90" i="13"/>
  <c r="C89" i="13"/>
  <c r="B89" i="13"/>
  <c r="C88" i="13"/>
  <c r="B88" i="13"/>
  <c r="C87" i="13"/>
  <c r="B87" i="13"/>
  <c r="C86" i="13"/>
  <c r="B86" i="13"/>
  <c r="C85" i="13"/>
  <c r="B85" i="13"/>
  <c r="C84" i="13"/>
  <c r="B84" i="13"/>
  <c r="C83" i="13"/>
  <c r="B83" i="13"/>
  <c r="C82" i="13"/>
  <c r="B82" i="13"/>
  <c r="C81" i="13"/>
  <c r="B81" i="13"/>
  <c r="C80" i="13"/>
  <c r="B80" i="13"/>
  <c r="C79" i="13"/>
  <c r="B79" i="13"/>
  <c r="C78" i="13"/>
  <c r="B78" i="13"/>
  <c r="C77" i="13"/>
  <c r="B77" i="13"/>
  <c r="C76" i="13"/>
  <c r="B76" i="13"/>
  <c r="C75" i="13"/>
  <c r="B75" i="13"/>
  <c r="C74" i="13"/>
  <c r="B74" i="13"/>
  <c r="C73" i="13"/>
  <c r="B73" i="13"/>
  <c r="C72" i="13"/>
  <c r="B72" i="13"/>
  <c r="C71" i="13"/>
  <c r="B71" i="13"/>
  <c r="C70" i="13"/>
  <c r="B70" i="13"/>
  <c r="C69" i="13"/>
  <c r="B69" i="13"/>
  <c r="C68" i="13"/>
  <c r="B68" i="13"/>
  <c r="C67" i="13"/>
  <c r="B67" i="13"/>
  <c r="C66" i="13"/>
  <c r="B66" i="13"/>
  <c r="C65" i="13"/>
  <c r="B65" i="13"/>
  <c r="C64" i="13"/>
  <c r="B64" i="13"/>
  <c r="C63" i="13"/>
  <c r="B63" i="13"/>
  <c r="C62" i="13"/>
  <c r="B62" i="13"/>
  <c r="D61" i="13"/>
  <c r="E61" i="13" s="1"/>
  <c r="D62" i="13" s="1"/>
  <c r="C61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C18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C5" i="13"/>
  <c r="B5" i="13"/>
  <c r="G4" i="13"/>
  <c r="F5" i="13" s="1"/>
  <c r="B4" i="13"/>
  <c r="E4" i="13" s="1"/>
  <c r="C38" i="13"/>
  <c r="B97" i="14"/>
  <c r="C96" i="14"/>
  <c r="B96" i="14"/>
  <c r="C95" i="14"/>
  <c r="B95" i="14"/>
  <c r="C94" i="14"/>
  <c r="B94" i="14"/>
  <c r="C93" i="14"/>
  <c r="B93" i="14"/>
  <c r="C92" i="14"/>
  <c r="B92" i="14"/>
  <c r="C91" i="14"/>
  <c r="B91" i="14"/>
  <c r="C90" i="14"/>
  <c r="B90" i="14"/>
  <c r="C89" i="14"/>
  <c r="B89" i="14"/>
  <c r="C88" i="14"/>
  <c r="B88" i="14"/>
  <c r="C87" i="14"/>
  <c r="B87" i="14"/>
  <c r="C86" i="14"/>
  <c r="B86" i="14"/>
  <c r="C85" i="14"/>
  <c r="B85" i="14"/>
  <c r="C84" i="14"/>
  <c r="B84" i="14"/>
  <c r="C83" i="14"/>
  <c r="B83" i="14"/>
  <c r="C82" i="14"/>
  <c r="B82" i="14"/>
  <c r="C81" i="14"/>
  <c r="B81" i="14"/>
  <c r="C80" i="14"/>
  <c r="B80" i="14"/>
  <c r="C79" i="14"/>
  <c r="B79" i="14"/>
  <c r="C78" i="14"/>
  <c r="B78" i="14"/>
  <c r="C77" i="14"/>
  <c r="B77" i="14"/>
  <c r="C76" i="14"/>
  <c r="B76" i="14"/>
  <c r="C75" i="14"/>
  <c r="B75" i="14"/>
  <c r="C74" i="14"/>
  <c r="B74" i="14"/>
  <c r="C73" i="14"/>
  <c r="B73" i="14"/>
  <c r="C72" i="14"/>
  <c r="B72" i="14"/>
  <c r="C71" i="14"/>
  <c r="B71" i="14"/>
  <c r="C70" i="14"/>
  <c r="B70" i="14"/>
  <c r="C69" i="14"/>
  <c r="B69" i="14"/>
  <c r="C68" i="14"/>
  <c r="B68" i="14"/>
  <c r="C67" i="14"/>
  <c r="B67" i="14"/>
  <c r="C66" i="14"/>
  <c r="B66" i="14"/>
  <c r="C65" i="14"/>
  <c r="B65" i="14"/>
  <c r="C64" i="14"/>
  <c r="B64" i="14"/>
  <c r="C63" i="14"/>
  <c r="B63" i="14"/>
  <c r="C62" i="14"/>
  <c r="B62" i="14"/>
  <c r="D61" i="14"/>
  <c r="E61" i="14" s="1"/>
  <c r="D62" i="14" s="1"/>
  <c r="C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G4" i="14"/>
  <c r="F5" i="14" s="1"/>
  <c r="B4" i="14"/>
  <c r="E4" i="14" s="1"/>
  <c r="D1" i="14"/>
  <c r="C39" i="14" l="1"/>
  <c r="G64" i="19"/>
  <c r="C23" i="17"/>
  <c r="C26" i="17"/>
  <c r="C41" i="17"/>
  <c r="C63" i="16"/>
  <c r="C59" i="16"/>
  <c r="C5" i="16"/>
  <c r="C21" i="16"/>
  <c r="C29" i="16"/>
  <c r="E65" i="16"/>
  <c r="C37" i="16"/>
  <c r="C41" i="16"/>
  <c r="G98" i="16"/>
  <c r="E5" i="16"/>
  <c r="D5" i="16" s="1"/>
  <c r="G5" i="16" s="1"/>
  <c r="F6" i="16" s="1"/>
  <c r="E6" i="16" s="1"/>
  <c r="C17" i="16"/>
  <c r="C58" i="16"/>
  <c r="C56" i="16"/>
  <c r="C25" i="16"/>
  <c r="C55" i="16"/>
  <c r="C13" i="16"/>
  <c r="C52" i="16"/>
  <c r="C33" i="16"/>
  <c r="C64" i="16"/>
  <c r="C51" i="16"/>
  <c r="C60" i="16"/>
  <c r="C57" i="16"/>
  <c r="C62" i="16"/>
  <c r="C54" i="16"/>
  <c r="C50" i="16"/>
  <c r="C61" i="16"/>
  <c r="C49" i="16"/>
  <c r="C43" i="16"/>
  <c r="C48" i="16"/>
  <c r="C47" i="16"/>
  <c r="C46" i="16"/>
  <c r="C42" i="16"/>
  <c r="C45" i="16"/>
  <c r="E5" i="17"/>
  <c r="F65" i="17" s="1"/>
  <c r="C31" i="17"/>
  <c r="C39" i="17"/>
  <c r="C5" i="17"/>
  <c r="C9" i="17"/>
  <c r="C13" i="17"/>
  <c r="C17" i="17"/>
  <c r="C21" i="17"/>
  <c r="C25" i="17"/>
  <c r="C29" i="17"/>
  <c r="C33" i="17"/>
  <c r="C37" i="17"/>
  <c r="C8" i="17"/>
  <c r="C12" i="17"/>
  <c r="C16" i="17"/>
  <c r="C20" i="17"/>
  <c r="C24" i="17"/>
  <c r="C28" i="17"/>
  <c r="C32" i="17"/>
  <c r="C36" i="17"/>
  <c r="C7" i="17"/>
  <c r="C27" i="17"/>
  <c r="C35" i="17"/>
  <c r="C6" i="17"/>
  <c r="C10" i="17"/>
  <c r="C14" i="17"/>
  <c r="C18" i="17"/>
  <c r="C22" i="17"/>
  <c r="C30" i="17"/>
  <c r="C34" i="17"/>
  <c r="C38" i="17"/>
  <c r="C11" i="17"/>
  <c r="C15" i="17"/>
  <c r="C19" i="17"/>
  <c r="C8" i="16"/>
  <c r="C12" i="16"/>
  <c r="C16" i="16"/>
  <c r="C20" i="16"/>
  <c r="C24" i="16"/>
  <c r="C28" i="16"/>
  <c r="C32" i="16"/>
  <c r="C36" i="16"/>
  <c r="C40" i="16"/>
  <c r="D40" i="16" s="1"/>
  <c r="C7" i="16"/>
  <c r="C11" i="16"/>
  <c r="C15" i="16"/>
  <c r="C19" i="16"/>
  <c r="C23" i="16"/>
  <c r="C27" i="16"/>
  <c r="C31" i="16"/>
  <c r="C35" i="16"/>
  <c r="C39" i="16"/>
  <c r="C6" i="16"/>
  <c r="C10" i="16"/>
  <c r="C14" i="16"/>
  <c r="C18" i="16"/>
  <c r="C22" i="16"/>
  <c r="C26" i="16"/>
  <c r="C30" i="16"/>
  <c r="C34" i="16"/>
  <c r="C38" i="16"/>
  <c r="C14" i="13"/>
  <c r="C41" i="13"/>
  <c r="C9" i="13"/>
  <c r="C46" i="13"/>
  <c r="C28" i="13"/>
  <c r="C33" i="13"/>
  <c r="C10" i="13"/>
  <c r="C24" i="13"/>
  <c r="C20" i="13"/>
  <c r="C29" i="13"/>
  <c r="C16" i="13"/>
  <c r="C25" i="13"/>
  <c r="C45" i="13"/>
  <c r="C12" i="13"/>
  <c r="C21" i="13"/>
  <c r="C30" i="13"/>
  <c r="C44" i="13"/>
  <c r="C6" i="13"/>
  <c r="C8" i="13"/>
  <c r="C17" i="13"/>
  <c r="C26" i="13"/>
  <c r="C37" i="13"/>
  <c r="C13" i="13"/>
  <c r="C22" i="13"/>
  <c r="C48" i="13"/>
  <c r="C51" i="13"/>
  <c r="C43" i="13"/>
  <c r="C50" i="13"/>
  <c r="C49" i="13"/>
  <c r="C57" i="14"/>
  <c r="C56" i="14"/>
  <c r="C55" i="14"/>
  <c r="C54" i="14"/>
  <c r="C59" i="14"/>
  <c r="C53" i="14"/>
  <c r="C60" i="14"/>
  <c r="C23" i="14"/>
  <c r="C8" i="14"/>
  <c r="C12" i="14"/>
  <c r="C16" i="14"/>
  <c r="C20" i="14"/>
  <c r="C24" i="14"/>
  <c r="C28" i="14"/>
  <c r="C32" i="14"/>
  <c r="C36" i="14"/>
  <c r="C40" i="14"/>
  <c r="D40" i="14" s="1"/>
  <c r="C27" i="14"/>
  <c r="C52" i="14"/>
  <c r="C15" i="14"/>
  <c r="C21" i="14"/>
  <c r="C51" i="14"/>
  <c r="C7" i="14"/>
  <c r="C35" i="14"/>
  <c r="C13" i="14"/>
  <c r="C29" i="14"/>
  <c r="C50" i="14"/>
  <c r="C5" i="14"/>
  <c r="C9" i="14"/>
  <c r="C17" i="14"/>
  <c r="C25" i="14"/>
  <c r="C33" i="14"/>
  <c r="C37" i="14"/>
  <c r="C6" i="14"/>
  <c r="C10" i="14"/>
  <c r="C14" i="14"/>
  <c r="C18" i="14"/>
  <c r="C22" i="14"/>
  <c r="C26" i="14"/>
  <c r="C30" i="14"/>
  <c r="C34" i="14"/>
  <c r="C38" i="14"/>
  <c r="C44" i="14"/>
  <c r="C43" i="14"/>
  <c r="C11" i="14"/>
  <c r="C19" i="14"/>
  <c r="C31" i="14"/>
  <c r="C49" i="14"/>
  <c r="C48" i="14"/>
  <c r="C47" i="14"/>
  <c r="C46" i="14"/>
  <c r="C41" i="14"/>
  <c r="E5" i="13"/>
  <c r="C32" i="13"/>
  <c r="C36" i="13"/>
  <c r="C7" i="13"/>
  <c r="C11" i="13"/>
  <c r="C15" i="13"/>
  <c r="C19" i="13"/>
  <c r="C23" i="13"/>
  <c r="C27" i="13"/>
  <c r="C31" i="13"/>
  <c r="C35" i="13"/>
  <c r="C39" i="13"/>
  <c r="C34" i="13"/>
  <c r="C42" i="13"/>
  <c r="E5" i="14"/>
  <c r="F61" i="14" s="1"/>
  <c r="G61" i="14" s="1"/>
  <c r="C42" i="14"/>
  <c r="D5" i="17" l="1"/>
  <c r="G5" i="17" s="1"/>
  <c r="F6" i="17" s="1"/>
  <c r="E6" i="17" s="1"/>
  <c r="D6" i="16"/>
  <c r="G6" i="16"/>
  <c r="F7" i="16" s="1"/>
  <c r="F61" i="13"/>
  <c r="G61" i="13" s="1"/>
  <c r="D5" i="13"/>
  <c r="D5" i="14"/>
  <c r="D6" i="17" l="1"/>
  <c r="G6" i="17" s="1"/>
  <c r="F7" i="17" s="1"/>
  <c r="E7" i="17" s="1"/>
  <c r="F66" i="17"/>
  <c r="E7" i="16"/>
  <c r="G5" i="13"/>
  <c r="F6" i="13" s="1"/>
  <c r="E62" i="13"/>
  <c r="D63" i="13" s="1"/>
  <c r="G5" i="14"/>
  <c r="F6" i="14" s="1"/>
  <c r="E62" i="14"/>
  <c r="D63" i="14" s="1"/>
  <c r="F67" i="17" l="1"/>
  <c r="D7" i="17"/>
  <c r="G7" i="17" s="1"/>
  <c r="F8" i="17" s="1"/>
  <c r="D7" i="16"/>
  <c r="E6" i="13"/>
  <c r="E6" i="14"/>
  <c r="E8" i="17" l="1"/>
  <c r="G7" i="16"/>
  <c r="F8" i="16" s="1"/>
  <c r="D6" i="13"/>
  <c r="F62" i="13"/>
  <c r="G62" i="13" s="1"/>
  <c r="D6" i="14"/>
  <c r="F62" i="14"/>
  <c r="G62" i="14" s="1"/>
  <c r="F68" i="17" l="1"/>
  <c r="D8" i="17"/>
  <c r="E8" i="16"/>
  <c r="E63" i="13"/>
  <c r="D64" i="13" s="1"/>
  <c r="G6" i="13"/>
  <c r="F7" i="13" s="1"/>
  <c r="G6" i="14"/>
  <c r="F7" i="14" s="1"/>
  <c r="E63" i="14"/>
  <c r="D64" i="14" s="1"/>
  <c r="G8" i="17" l="1"/>
  <c r="F9" i="17" s="1"/>
  <c r="D8" i="16"/>
  <c r="E7" i="13"/>
  <c r="E7" i="14"/>
  <c r="E9" i="17" l="1"/>
  <c r="G8" i="16"/>
  <c r="F9" i="16" s="1"/>
  <c r="D7" i="13"/>
  <c r="F63" i="13"/>
  <c r="G63" i="13" s="1"/>
  <c r="D7" i="14"/>
  <c r="F63" i="14"/>
  <c r="G63" i="14" s="1"/>
  <c r="F69" i="17" l="1"/>
  <c r="D9" i="17"/>
  <c r="G65" i="17"/>
  <c r="E9" i="16"/>
  <c r="G7" i="13"/>
  <c r="F8" i="13" s="1"/>
  <c r="E64" i="13"/>
  <c r="D65" i="13" s="1"/>
  <c r="G7" i="14"/>
  <c r="F8" i="14" s="1"/>
  <c r="E64" i="14"/>
  <c r="D65" i="14" s="1"/>
  <c r="G9" i="17" l="1"/>
  <c r="F10" i="17" s="1"/>
  <c r="D9" i="16"/>
  <c r="G65" i="16"/>
  <c r="E8" i="13"/>
  <c r="E8" i="14"/>
  <c r="E10" i="17" l="1"/>
  <c r="G9" i="16"/>
  <c r="F10" i="16" s="1"/>
  <c r="D8" i="13"/>
  <c r="F64" i="13"/>
  <c r="G64" i="13" s="1"/>
  <c r="D8" i="14"/>
  <c r="F64" i="14"/>
  <c r="G64" i="14" s="1"/>
  <c r="F70" i="17" l="1"/>
  <c r="D10" i="17"/>
  <c r="G66" i="17"/>
  <c r="E10" i="16"/>
  <c r="E65" i="13"/>
  <c r="D66" i="13" s="1"/>
  <c r="G8" i="13"/>
  <c r="F9" i="13" s="1"/>
  <c r="E65" i="14"/>
  <c r="D66" i="14" s="1"/>
  <c r="G8" i="14"/>
  <c r="F9" i="14" s="1"/>
  <c r="D64" i="16" l="1"/>
  <c r="D66" i="16"/>
  <c r="G10" i="17"/>
  <c r="F11" i="17" s="1"/>
  <c r="D10" i="16"/>
  <c r="G66" i="16"/>
  <c r="E9" i="13"/>
  <c r="E9" i="14"/>
  <c r="E66" i="16" l="1"/>
  <c r="E11" i="17"/>
  <c r="G10" i="16"/>
  <c r="F11" i="16" s="1"/>
  <c r="D9" i="13"/>
  <c r="F65" i="13"/>
  <c r="G65" i="13" s="1"/>
  <c r="D9" i="14"/>
  <c r="F65" i="14"/>
  <c r="G65" i="14" s="1"/>
  <c r="F71" i="17" l="1"/>
  <c r="G99" i="16"/>
  <c r="D67" i="16"/>
  <c r="D11" i="17"/>
  <c r="G67" i="17"/>
  <c r="E11" i="16"/>
  <c r="E66" i="13"/>
  <c r="D67" i="13" s="1"/>
  <c r="G9" i="13"/>
  <c r="F10" i="13" s="1"/>
  <c r="G9" i="14"/>
  <c r="F10" i="14" s="1"/>
  <c r="E66" i="14"/>
  <c r="D67" i="14" s="1"/>
  <c r="D68" i="16" l="1"/>
  <c r="G100" i="16"/>
  <c r="G11" i="17"/>
  <c r="F12" i="17" s="1"/>
  <c r="D11" i="16"/>
  <c r="G67" i="16"/>
  <c r="E10" i="13"/>
  <c r="E10" i="14"/>
  <c r="D69" i="16" l="1"/>
  <c r="E69" i="16" s="1"/>
  <c r="D70" i="16" s="1"/>
  <c r="E70" i="16" s="1"/>
  <c r="E68" i="16"/>
  <c r="G101" i="16" s="1"/>
  <c r="E12" i="17"/>
  <c r="G11" i="16"/>
  <c r="F12" i="16" s="1"/>
  <c r="D10" i="13"/>
  <c r="F66" i="13"/>
  <c r="G66" i="13" s="1"/>
  <c r="D10" i="14"/>
  <c r="F66" i="14"/>
  <c r="G66" i="14" s="1"/>
  <c r="F72" i="17" l="1"/>
  <c r="D12" i="17"/>
  <c r="G68" i="17"/>
  <c r="E12" i="16"/>
  <c r="G10" i="13"/>
  <c r="F11" i="13" s="1"/>
  <c r="E67" i="13"/>
  <c r="D68" i="13" s="1"/>
  <c r="E67" i="14"/>
  <c r="D68" i="14" s="1"/>
  <c r="G10" i="14"/>
  <c r="F11" i="14" s="1"/>
  <c r="G12" i="17" l="1"/>
  <c r="F13" i="17" s="1"/>
  <c r="D12" i="16"/>
  <c r="G68" i="16"/>
  <c r="E11" i="13"/>
  <c r="E11" i="14"/>
  <c r="E13" i="17" l="1"/>
  <c r="D71" i="16"/>
  <c r="E71" i="16" s="1"/>
  <c r="G12" i="16"/>
  <c r="F13" i="16" s="1"/>
  <c r="D11" i="13"/>
  <c r="F67" i="13"/>
  <c r="G67" i="13" s="1"/>
  <c r="D11" i="14"/>
  <c r="F67" i="14"/>
  <c r="G67" i="14" s="1"/>
  <c r="F73" i="17" l="1"/>
  <c r="D13" i="17"/>
  <c r="G69" i="17"/>
  <c r="E13" i="16"/>
  <c r="G11" i="13"/>
  <c r="F12" i="13" s="1"/>
  <c r="E68" i="13"/>
  <c r="D69" i="13" s="1"/>
  <c r="G11" i="14"/>
  <c r="F12" i="14" s="1"/>
  <c r="E68" i="14"/>
  <c r="D69" i="14" s="1"/>
  <c r="G13" i="17" l="1"/>
  <c r="F14" i="17" s="1"/>
  <c r="D13" i="16"/>
  <c r="G69" i="16"/>
  <c r="E12" i="13"/>
  <c r="E12" i="14"/>
  <c r="E14" i="17" l="1"/>
  <c r="G13" i="16"/>
  <c r="F14" i="16" s="1"/>
  <c r="D72" i="16"/>
  <c r="E72" i="16" s="1"/>
  <c r="D12" i="13"/>
  <c r="F68" i="13"/>
  <c r="G68" i="13" s="1"/>
  <c r="D12" i="14"/>
  <c r="F68" i="14"/>
  <c r="G68" i="14" s="1"/>
  <c r="F74" i="17" l="1"/>
  <c r="D66" i="17"/>
  <c r="D14" i="17"/>
  <c r="G70" i="17"/>
  <c r="E14" i="16"/>
  <c r="E69" i="13"/>
  <c r="D70" i="13" s="1"/>
  <c r="G12" i="13"/>
  <c r="F13" i="13" s="1"/>
  <c r="E69" i="14"/>
  <c r="D70" i="14" s="1"/>
  <c r="G12" i="14"/>
  <c r="F13" i="14" s="1"/>
  <c r="E66" i="17" l="1"/>
  <c r="D67" i="17" s="1"/>
  <c r="E67" i="17" s="1"/>
  <c r="D68" i="17" s="1"/>
  <c r="G14" i="17"/>
  <c r="F15" i="17" s="1"/>
  <c r="D14" i="16"/>
  <c r="G70" i="16"/>
  <c r="E13" i="13"/>
  <c r="E13" i="14"/>
  <c r="E68" i="17" l="1"/>
  <c r="D69" i="17" s="1"/>
  <c r="E15" i="17"/>
  <c r="D73" i="16"/>
  <c r="E73" i="16" s="1"/>
  <c r="G14" i="16"/>
  <c r="F15" i="16" s="1"/>
  <c r="D13" i="13"/>
  <c r="F69" i="13"/>
  <c r="G69" i="13" s="1"/>
  <c r="D13" i="14"/>
  <c r="F69" i="14"/>
  <c r="G69" i="14" s="1"/>
  <c r="F75" i="17" l="1"/>
  <c r="E69" i="17"/>
  <c r="D70" i="17" s="1"/>
  <c r="D15" i="17"/>
  <c r="G71" i="17"/>
  <c r="E15" i="16"/>
  <c r="G13" i="13"/>
  <c r="F14" i="13" s="1"/>
  <c r="E70" i="13"/>
  <c r="D71" i="13" s="1"/>
  <c r="G13" i="14"/>
  <c r="F14" i="14" s="1"/>
  <c r="E70" i="14"/>
  <c r="D71" i="14" s="1"/>
  <c r="E70" i="17" l="1"/>
  <c r="D71" i="17" s="1"/>
  <c r="G15" i="17"/>
  <c r="F16" i="17" s="1"/>
  <c r="D15" i="16"/>
  <c r="G71" i="16"/>
  <c r="E14" i="13"/>
  <c r="E14" i="14"/>
  <c r="E71" i="17" l="1"/>
  <c r="E16" i="17"/>
  <c r="D74" i="16"/>
  <c r="E74" i="16" s="1"/>
  <c r="G15" i="16"/>
  <c r="F16" i="16" s="1"/>
  <c r="D14" i="13"/>
  <c r="F70" i="13"/>
  <c r="G70" i="13" s="1"/>
  <c r="D14" i="14"/>
  <c r="F70" i="14"/>
  <c r="G70" i="14" s="1"/>
  <c r="F76" i="17" l="1"/>
  <c r="D72" i="17"/>
  <c r="E72" i="17" s="1"/>
  <c r="D16" i="17"/>
  <c r="G72" i="17"/>
  <c r="E16" i="16"/>
  <c r="E71" i="13"/>
  <c r="D72" i="13" s="1"/>
  <c r="G14" i="13"/>
  <c r="F15" i="13" s="1"/>
  <c r="E71" i="14"/>
  <c r="D72" i="14" s="1"/>
  <c r="G14" i="14"/>
  <c r="F15" i="14" s="1"/>
  <c r="D73" i="17" l="1"/>
  <c r="E73" i="17" s="1"/>
  <c r="D74" i="17" s="1"/>
  <c r="E74" i="17" s="1"/>
  <c r="D75" i="17" s="1"/>
  <c r="G16" i="17"/>
  <c r="F17" i="17" s="1"/>
  <c r="D16" i="16"/>
  <c r="G72" i="16"/>
  <c r="E15" i="13"/>
  <c r="E15" i="14"/>
  <c r="F41" i="17" l="1"/>
  <c r="E41" i="17" s="1"/>
  <c r="D41" i="17" s="1"/>
  <c r="G41" i="17" s="1"/>
  <c r="F42" i="17" s="1"/>
  <c r="E42" i="17" s="1"/>
  <c r="E17" i="17"/>
  <c r="G16" i="16"/>
  <c r="F17" i="16" s="1"/>
  <c r="F41" i="16" s="1"/>
  <c r="E41" i="16" s="1"/>
  <c r="D75" i="16"/>
  <c r="E75" i="16" s="1"/>
  <c r="D15" i="13"/>
  <c r="F71" i="13"/>
  <c r="G71" i="13" s="1"/>
  <c r="D15" i="14"/>
  <c r="F71" i="14"/>
  <c r="G71" i="14" s="1"/>
  <c r="D42" i="17" l="1"/>
  <c r="G42" i="17" s="1"/>
  <c r="F43" i="17" s="1"/>
  <c r="E43" i="17" s="1"/>
  <c r="F79" i="17" s="1"/>
  <c r="D41" i="16"/>
  <c r="G41" i="16" s="1"/>
  <c r="F42" i="16" s="1"/>
  <c r="E42" i="16" s="1"/>
  <c r="D17" i="17"/>
  <c r="G73" i="17"/>
  <c r="E17" i="16"/>
  <c r="E72" i="13"/>
  <c r="D73" i="13" s="1"/>
  <c r="G15" i="13"/>
  <c r="F16" i="13" s="1"/>
  <c r="G15" i="14"/>
  <c r="F16" i="14" s="1"/>
  <c r="E72" i="14"/>
  <c r="D73" i="14" s="1"/>
  <c r="D43" i="17" l="1"/>
  <c r="G43" i="17" s="1"/>
  <c r="F44" i="17" s="1"/>
  <c r="E44" i="17" s="1"/>
  <c r="F80" i="17" s="1"/>
  <c r="D42" i="16"/>
  <c r="G17" i="17"/>
  <c r="F18" i="17" s="1"/>
  <c r="E75" i="17"/>
  <c r="D76" i="17" s="1"/>
  <c r="D17" i="16"/>
  <c r="G73" i="16"/>
  <c r="E16" i="13"/>
  <c r="E16" i="14"/>
  <c r="D44" i="17" l="1"/>
  <c r="G44" i="17" s="1"/>
  <c r="F45" i="17" s="1"/>
  <c r="E45" i="17" s="1"/>
  <c r="F81" i="17" s="1"/>
  <c r="G42" i="16"/>
  <c r="F43" i="16" s="1"/>
  <c r="E43" i="16" s="1"/>
  <c r="E18" i="17"/>
  <c r="D76" i="16"/>
  <c r="E76" i="16" s="1"/>
  <c r="G17" i="16"/>
  <c r="F18" i="16" s="1"/>
  <c r="D16" i="13"/>
  <c r="F72" i="13"/>
  <c r="G72" i="13" s="1"/>
  <c r="D16" i="14"/>
  <c r="F72" i="14"/>
  <c r="G72" i="14" s="1"/>
  <c r="D45" i="17" l="1"/>
  <c r="G45" i="17" s="1"/>
  <c r="F46" i="17" s="1"/>
  <c r="E46" i="17" s="1"/>
  <c r="F82" i="17" s="1"/>
  <c r="D43" i="16"/>
  <c r="G43" i="16" s="1"/>
  <c r="F44" i="16" s="1"/>
  <c r="E44" i="16" s="1"/>
  <c r="D77" i="16"/>
  <c r="E77" i="16" s="1"/>
  <c r="D18" i="17"/>
  <c r="G74" i="17"/>
  <c r="E18" i="16"/>
  <c r="E73" i="13"/>
  <c r="D74" i="13" s="1"/>
  <c r="G16" i="13"/>
  <c r="F17" i="13" s="1"/>
  <c r="E73" i="14"/>
  <c r="D74" i="14" s="1"/>
  <c r="G16" i="14"/>
  <c r="F17" i="14" s="1"/>
  <c r="D46" i="17" l="1"/>
  <c r="G46" i="17" s="1"/>
  <c r="F47" i="17" s="1"/>
  <c r="E47" i="17" s="1"/>
  <c r="F83" i="17" s="1"/>
  <c r="D44" i="16"/>
  <c r="G44" i="16" s="1"/>
  <c r="F45" i="16" s="1"/>
  <c r="E45" i="16" s="1"/>
  <c r="E76" i="17"/>
  <c r="D77" i="17" s="1"/>
  <c r="G18" i="17"/>
  <c r="F19" i="17" s="1"/>
  <c r="D18" i="16"/>
  <c r="G74" i="16"/>
  <c r="E17" i="13"/>
  <c r="E17" i="14"/>
  <c r="D47" i="17" l="1"/>
  <c r="G47" i="17" s="1"/>
  <c r="F48" i="17" s="1"/>
  <c r="E48" i="17" s="1"/>
  <c r="F84" i="17" s="1"/>
  <c r="D45" i="16"/>
  <c r="G45" i="16" s="1"/>
  <c r="F46" i="16" s="1"/>
  <c r="E46" i="16" s="1"/>
  <c r="E19" i="17"/>
  <c r="G18" i="16"/>
  <c r="F19" i="16" s="1"/>
  <c r="D78" i="16"/>
  <c r="E78" i="16" s="1"/>
  <c r="D17" i="13"/>
  <c r="F73" i="13"/>
  <c r="G73" i="13" s="1"/>
  <c r="D17" i="14"/>
  <c r="F73" i="14"/>
  <c r="G73" i="14" s="1"/>
  <c r="D48" i="17" l="1"/>
  <c r="G48" i="17" s="1"/>
  <c r="F49" i="17" s="1"/>
  <c r="E49" i="17" s="1"/>
  <c r="F85" i="17" s="1"/>
  <c r="D46" i="16"/>
  <c r="G46" i="16" s="1"/>
  <c r="F47" i="16" s="1"/>
  <c r="E47" i="16" s="1"/>
  <c r="D19" i="17"/>
  <c r="G75" i="17"/>
  <c r="E19" i="16"/>
  <c r="G17" i="13"/>
  <c r="F18" i="13" s="1"/>
  <c r="E74" i="13"/>
  <c r="D75" i="13" s="1"/>
  <c r="G17" i="14"/>
  <c r="F18" i="14" s="1"/>
  <c r="E74" i="14"/>
  <c r="D75" i="14" s="1"/>
  <c r="D49" i="17" l="1"/>
  <c r="G49" i="17" s="1"/>
  <c r="F50" i="17" s="1"/>
  <c r="E50" i="17" s="1"/>
  <c r="F86" i="17" s="1"/>
  <c r="D47" i="16"/>
  <c r="G47" i="16" s="1"/>
  <c r="F48" i="16" s="1"/>
  <c r="E48" i="16" s="1"/>
  <c r="G19" i="17"/>
  <c r="F20" i="17" s="1"/>
  <c r="E77" i="17"/>
  <c r="D78" i="17" s="1"/>
  <c r="D19" i="16"/>
  <c r="G75" i="16"/>
  <c r="E18" i="13"/>
  <c r="E18" i="14"/>
  <c r="D50" i="17" l="1"/>
  <c r="G50" i="17" s="1"/>
  <c r="F51" i="17" s="1"/>
  <c r="E51" i="17" s="1"/>
  <c r="D48" i="16"/>
  <c r="G48" i="16" s="1"/>
  <c r="F49" i="16" s="1"/>
  <c r="E49" i="16" s="1"/>
  <c r="E20" i="17"/>
  <c r="D79" i="16"/>
  <c r="G19" i="16"/>
  <c r="F20" i="16" s="1"/>
  <c r="D18" i="13"/>
  <c r="F74" i="13"/>
  <c r="G74" i="13" s="1"/>
  <c r="D18" i="14"/>
  <c r="F74" i="14"/>
  <c r="G74" i="14" s="1"/>
  <c r="F87" i="17" l="1"/>
  <c r="D49" i="16"/>
  <c r="G49" i="16" s="1"/>
  <c r="F50" i="16" s="1"/>
  <c r="E50" i="16" s="1"/>
  <c r="D20" i="17"/>
  <c r="G76" i="17"/>
  <c r="E20" i="16"/>
  <c r="E75" i="13"/>
  <c r="D76" i="13" s="1"/>
  <c r="G18" i="13"/>
  <c r="F19" i="13" s="1"/>
  <c r="E75" i="14"/>
  <c r="D76" i="14" s="1"/>
  <c r="G18" i="14"/>
  <c r="F19" i="14" s="1"/>
  <c r="D51" i="17" l="1"/>
  <c r="G51" i="17" s="1"/>
  <c r="F52" i="17" s="1"/>
  <c r="D50" i="16"/>
  <c r="G50" i="16" s="1"/>
  <c r="F51" i="16" s="1"/>
  <c r="E51" i="16" s="1"/>
  <c r="D79" i="17"/>
  <c r="G20" i="17"/>
  <c r="F21" i="17" s="1"/>
  <c r="D20" i="16"/>
  <c r="G76" i="16"/>
  <c r="E19" i="13"/>
  <c r="E19" i="14"/>
  <c r="E52" i="17" l="1"/>
  <c r="F88" i="17" s="1"/>
  <c r="D51" i="16"/>
  <c r="G51" i="16" s="1"/>
  <c r="F52" i="16" s="1"/>
  <c r="E52" i="16" s="1"/>
  <c r="E21" i="17"/>
  <c r="D80" i="16"/>
  <c r="G20" i="16"/>
  <c r="F21" i="16" s="1"/>
  <c r="D19" i="13"/>
  <c r="F75" i="13"/>
  <c r="G75" i="13" s="1"/>
  <c r="D19" i="14"/>
  <c r="F75" i="14"/>
  <c r="G75" i="14" s="1"/>
  <c r="D52" i="17" l="1"/>
  <c r="G52" i="17" s="1"/>
  <c r="F53" i="17" s="1"/>
  <c r="D52" i="16"/>
  <c r="G52" i="16" s="1"/>
  <c r="F53" i="16" s="1"/>
  <c r="E53" i="16" s="1"/>
  <c r="D21" i="17"/>
  <c r="G21" i="17" s="1"/>
  <c r="F22" i="17" s="1"/>
  <c r="G77" i="17"/>
  <c r="E21" i="16"/>
  <c r="G19" i="13"/>
  <c r="F20" i="13" s="1"/>
  <c r="E76" i="13"/>
  <c r="D77" i="13" s="1"/>
  <c r="G19" i="14"/>
  <c r="F20" i="14" s="1"/>
  <c r="E76" i="14"/>
  <c r="D77" i="14" s="1"/>
  <c r="E53" i="17" l="1"/>
  <c r="D53" i="17" s="1"/>
  <c r="G53" i="17" s="1"/>
  <c r="F54" i="17" s="1"/>
  <c r="D53" i="16"/>
  <c r="G53" i="16" s="1"/>
  <c r="F54" i="16" s="1"/>
  <c r="E54" i="16" s="1"/>
  <c r="E22" i="17"/>
  <c r="D22" i="17" s="1"/>
  <c r="G22" i="17" s="1"/>
  <c r="F23" i="17" s="1"/>
  <c r="D21" i="16"/>
  <c r="G21" i="16" s="1"/>
  <c r="F22" i="16" s="1"/>
  <c r="G77" i="16"/>
  <c r="E20" i="13"/>
  <c r="E20" i="14"/>
  <c r="E54" i="17" l="1"/>
  <c r="D54" i="17" s="1"/>
  <c r="G54" i="17" s="1"/>
  <c r="F55" i="17" s="1"/>
  <c r="F89" i="17"/>
  <c r="D54" i="16"/>
  <c r="G54" i="16" s="1"/>
  <c r="F55" i="16" s="1"/>
  <c r="E55" i="16" s="1"/>
  <c r="E23" i="17"/>
  <c r="D23" i="17" s="1"/>
  <c r="G23" i="17" s="1"/>
  <c r="F24" i="17" s="1"/>
  <c r="D80" i="17"/>
  <c r="E80" i="17" s="1"/>
  <c r="E22" i="16"/>
  <c r="D22" i="16" s="1"/>
  <c r="G22" i="16" s="1"/>
  <c r="F23" i="16" s="1"/>
  <c r="D20" i="13"/>
  <c r="F76" i="13"/>
  <c r="G76" i="13" s="1"/>
  <c r="D20" i="14"/>
  <c r="F76" i="14"/>
  <c r="G76" i="14" s="1"/>
  <c r="E55" i="17" l="1"/>
  <c r="D55" i="17" s="1"/>
  <c r="G55" i="17" s="1"/>
  <c r="F56" i="17" s="1"/>
  <c r="F90" i="17"/>
  <c r="D55" i="16"/>
  <c r="G55" i="16" s="1"/>
  <c r="F56" i="16" s="1"/>
  <c r="E56" i="16" s="1"/>
  <c r="E24" i="17"/>
  <c r="D24" i="17" s="1"/>
  <c r="G24" i="17" s="1"/>
  <c r="F25" i="17" s="1"/>
  <c r="E23" i="16"/>
  <c r="D23" i="16" s="1"/>
  <c r="G23" i="16" s="1"/>
  <c r="F24" i="16" s="1"/>
  <c r="D81" i="16"/>
  <c r="G20" i="13"/>
  <c r="F21" i="13" s="1"/>
  <c r="E77" i="13"/>
  <c r="D78" i="13" s="1"/>
  <c r="E77" i="14"/>
  <c r="D78" i="14" s="1"/>
  <c r="G20" i="14"/>
  <c r="F21" i="14" s="1"/>
  <c r="E56" i="17" l="1"/>
  <c r="D56" i="17" s="1"/>
  <c r="G56" i="17" s="1"/>
  <c r="F57" i="17" s="1"/>
  <c r="F91" i="17"/>
  <c r="D56" i="16"/>
  <c r="G56" i="16" s="1"/>
  <c r="F57" i="16" s="1"/>
  <c r="E57" i="16" s="1"/>
  <c r="E25" i="17"/>
  <c r="D25" i="17" s="1"/>
  <c r="G25" i="17" s="1"/>
  <c r="F26" i="17" s="1"/>
  <c r="G78" i="17"/>
  <c r="E24" i="16"/>
  <c r="D24" i="16" s="1"/>
  <c r="G24" i="16" s="1"/>
  <c r="F25" i="16" s="1"/>
  <c r="E41" i="13"/>
  <c r="E21" i="13"/>
  <c r="E21" i="14"/>
  <c r="E57" i="17" l="1"/>
  <c r="D57" i="17" s="1"/>
  <c r="G57" i="17" s="1"/>
  <c r="F58" i="17" s="1"/>
  <c r="F92" i="17"/>
  <c r="D57" i="16"/>
  <c r="G57" i="16" s="1"/>
  <c r="F58" i="16" s="1"/>
  <c r="E58" i="16" s="1"/>
  <c r="E26" i="17"/>
  <c r="D26" i="17" s="1"/>
  <c r="G26" i="17" s="1"/>
  <c r="F27" i="17" s="1"/>
  <c r="D81" i="17"/>
  <c r="E81" i="17" s="1"/>
  <c r="E25" i="16"/>
  <c r="D25" i="16" s="1"/>
  <c r="G25" i="16" s="1"/>
  <c r="F26" i="16" s="1"/>
  <c r="G78" i="16"/>
  <c r="D21" i="13"/>
  <c r="G21" i="13" s="1"/>
  <c r="F22" i="13" s="1"/>
  <c r="G77" i="13"/>
  <c r="D21" i="14"/>
  <c r="G21" i="14" s="1"/>
  <c r="F22" i="14" s="1"/>
  <c r="G77" i="14"/>
  <c r="E58" i="17" l="1"/>
  <c r="D58" i="17" s="1"/>
  <c r="G58" i="17" s="1"/>
  <c r="F59" i="17" s="1"/>
  <c r="F93" i="17"/>
  <c r="D58" i="16"/>
  <c r="G58" i="16" s="1"/>
  <c r="F59" i="16" s="1"/>
  <c r="E59" i="16" s="1"/>
  <c r="E27" i="17"/>
  <c r="D27" i="17" s="1"/>
  <c r="G27" i="17" s="1"/>
  <c r="F28" i="17" s="1"/>
  <c r="E26" i="16"/>
  <c r="D26" i="16" s="1"/>
  <c r="G26" i="16" s="1"/>
  <c r="F27" i="16" s="1"/>
  <c r="D82" i="16"/>
  <c r="E82" i="16" s="1"/>
  <c r="D41" i="13"/>
  <c r="E22" i="13"/>
  <c r="D22" i="13" s="1"/>
  <c r="G22" i="13" s="1"/>
  <c r="F23" i="13" s="1"/>
  <c r="E22" i="14"/>
  <c r="D22" i="14" s="1"/>
  <c r="G22" i="14" s="1"/>
  <c r="F23" i="14" s="1"/>
  <c r="D41" i="14"/>
  <c r="E59" i="17" l="1"/>
  <c r="D59" i="17" s="1"/>
  <c r="G59" i="17" s="1"/>
  <c r="F60" i="17" s="1"/>
  <c r="F94" i="17"/>
  <c r="D59" i="16"/>
  <c r="G59" i="16" s="1"/>
  <c r="F60" i="16" s="1"/>
  <c r="E60" i="16" s="1"/>
  <c r="E28" i="17"/>
  <c r="D28" i="17" s="1"/>
  <c r="G28" i="17" s="1"/>
  <c r="F29" i="17" s="1"/>
  <c r="G79" i="17"/>
  <c r="E27" i="16"/>
  <c r="D27" i="16" s="1"/>
  <c r="G27" i="16" s="1"/>
  <c r="F28" i="16" s="1"/>
  <c r="E23" i="13"/>
  <c r="D23" i="13" s="1"/>
  <c r="G23" i="13" s="1"/>
  <c r="F24" i="13" s="1"/>
  <c r="E78" i="13"/>
  <c r="D79" i="13" s="1"/>
  <c r="G41" i="13"/>
  <c r="F42" i="13" s="1"/>
  <c r="E23" i="14"/>
  <c r="D23" i="14" s="1"/>
  <c r="G23" i="14" s="1"/>
  <c r="F24" i="14" s="1"/>
  <c r="E78" i="14"/>
  <c r="D79" i="14" s="1"/>
  <c r="G41" i="14"/>
  <c r="F42" i="14" s="1"/>
  <c r="E60" i="17" l="1"/>
  <c r="F95" i="17"/>
  <c r="D60" i="16"/>
  <c r="G60" i="16" s="1"/>
  <c r="F61" i="16" s="1"/>
  <c r="E61" i="16" s="1"/>
  <c r="E29" i="17"/>
  <c r="D29" i="17" s="1"/>
  <c r="G29" i="17" s="1"/>
  <c r="F30" i="17" s="1"/>
  <c r="D82" i="17"/>
  <c r="E82" i="17" s="1"/>
  <c r="E28" i="16"/>
  <c r="D28" i="16" s="1"/>
  <c r="G28" i="16" s="1"/>
  <c r="F29" i="16" s="1"/>
  <c r="G79" i="16"/>
  <c r="E24" i="13"/>
  <c r="D24" i="13" s="1"/>
  <c r="G24" i="13" s="1"/>
  <c r="F25" i="13" s="1"/>
  <c r="E42" i="13"/>
  <c r="F78" i="13" s="1"/>
  <c r="E24" i="14"/>
  <c r="D24" i="14" s="1"/>
  <c r="G24" i="14" s="1"/>
  <c r="F25" i="14" s="1"/>
  <c r="E42" i="14"/>
  <c r="F96" i="17" l="1"/>
  <c r="G96" i="17" s="1"/>
  <c r="D60" i="17"/>
  <c r="G60" i="17" s="1"/>
  <c r="F61" i="17" s="1"/>
  <c r="E61" i="17" s="1"/>
  <c r="D61" i="16"/>
  <c r="G61" i="16" s="1"/>
  <c r="F62" i="16" s="1"/>
  <c r="E62" i="16" s="1"/>
  <c r="E30" i="17"/>
  <c r="D30" i="17" s="1"/>
  <c r="G30" i="17" s="1"/>
  <c r="F31" i="17" s="1"/>
  <c r="E29" i="16"/>
  <c r="D29" i="16" s="1"/>
  <c r="G29" i="16" s="1"/>
  <c r="F30" i="16" s="1"/>
  <c r="D83" i="16"/>
  <c r="E83" i="16" s="1"/>
  <c r="E25" i="13"/>
  <c r="D25" i="13" s="1"/>
  <c r="G25" i="13" s="1"/>
  <c r="F26" i="13" s="1"/>
  <c r="D42" i="13"/>
  <c r="G78" i="13"/>
  <c r="E25" i="14"/>
  <c r="D25" i="14" s="1"/>
  <c r="G25" i="14" s="1"/>
  <c r="F26" i="14" s="1"/>
  <c r="D42" i="14"/>
  <c r="G78" i="14"/>
  <c r="D61" i="17" l="1"/>
  <c r="G61" i="17" s="1"/>
  <c r="F62" i="17" s="1"/>
  <c r="E62" i="17" s="1"/>
  <c r="F98" i="17" s="1"/>
  <c r="G98" i="17" s="1"/>
  <c r="F97" i="17"/>
  <c r="G97" i="17" s="1"/>
  <c r="D62" i="16"/>
  <c r="G62" i="16" s="1"/>
  <c r="F63" i="16" s="1"/>
  <c r="E63" i="16" s="1"/>
  <c r="E31" i="17"/>
  <c r="D31" i="17" s="1"/>
  <c r="G31" i="17" s="1"/>
  <c r="F32" i="17" s="1"/>
  <c r="G80" i="17"/>
  <c r="E30" i="16"/>
  <c r="D30" i="16" s="1"/>
  <c r="G30" i="16" s="1"/>
  <c r="F31" i="16" s="1"/>
  <c r="E26" i="13"/>
  <c r="D26" i="13" s="1"/>
  <c r="G26" i="13" s="1"/>
  <c r="F27" i="13" s="1"/>
  <c r="G42" i="13"/>
  <c r="F43" i="13" s="1"/>
  <c r="E43" i="13" s="1"/>
  <c r="E79" i="13"/>
  <c r="D80" i="13" s="1"/>
  <c r="G42" i="14"/>
  <c r="E79" i="14"/>
  <c r="D80" i="14" s="1"/>
  <c r="E26" i="14"/>
  <c r="D26" i="14" s="1"/>
  <c r="G26" i="14" s="1"/>
  <c r="F27" i="14" s="1"/>
  <c r="D62" i="17" l="1"/>
  <c r="G62" i="17" s="1"/>
  <c r="F63" i="17" s="1"/>
  <c r="E63" i="17" s="1"/>
  <c r="G99" i="17" s="1"/>
  <c r="D63" i="16"/>
  <c r="G63" i="16" s="1"/>
  <c r="F64" i="16" s="1"/>
  <c r="G64" i="16" s="1"/>
  <c r="G97" i="16"/>
  <c r="E32" i="17"/>
  <c r="D32" i="17" s="1"/>
  <c r="G32" i="17" s="1"/>
  <c r="F33" i="17" s="1"/>
  <c r="D83" i="17"/>
  <c r="E83" i="17" s="1"/>
  <c r="E31" i="16"/>
  <c r="D31" i="16" s="1"/>
  <c r="G31" i="16" s="1"/>
  <c r="F32" i="16" s="1"/>
  <c r="G80" i="16"/>
  <c r="F43" i="14"/>
  <c r="E43" i="14" s="1"/>
  <c r="E27" i="13"/>
  <c r="D27" i="13" s="1"/>
  <c r="G27" i="13" s="1"/>
  <c r="F28" i="13" s="1"/>
  <c r="E27" i="14"/>
  <c r="D27" i="14" s="1"/>
  <c r="G27" i="14" s="1"/>
  <c r="F28" i="14" s="1"/>
  <c r="D63" i="17" l="1"/>
  <c r="G63" i="17" s="1"/>
  <c r="F64" i="17" s="1"/>
  <c r="D64" i="17" s="1"/>
  <c r="G64" i="17" s="1"/>
  <c r="G100" i="17"/>
  <c r="E33" i="17"/>
  <c r="D33" i="17" s="1"/>
  <c r="G33" i="17" s="1"/>
  <c r="F34" i="17" s="1"/>
  <c r="E32" i="16"/>
  <c r="D32" i="16" s="1"/>
  <c r="G32" i="16" s="1"/>
  <c r="F33" i="16" s="1"/>
  <c r="D84" i="16"/>
  <c r="E84" i="16" s="1"/>
  <c r="D43" i="13"/>
  <c r="F79" i="13"/>
  <c r="G79" i="13" s="1"/>
  <c r="E28" i="13"/>
  <c r="D28" i="13" s="1"/>
  <c r="G28" i="13" s="1"/>
  <c r="F29" i="13" s="1"/>
  <c r="E28" i="14"/>
  <c r="D28" i="14" s="1"/>
  <c r="G28" i="14" s="1"/>
  <c r="F29" i="14" s="1"/>
  <c r="D43" i="14"/>
  <c r="F79" i="14"/>
  <c r="G79" i="14" s="1"/>
  <c r="E34" i="17" l="1"/>
  <c r="D34" i="17" s="1"/>
  <c r="G34" i="17" s="1"/>
  <c r="F35" i="17" s="1"/>
  <c r="G81" i="17"/>
  <c r="E33" i="16"/>
  <c r="D33" i="16" s="1"/>
  <c r="G33" i="16" s="1"/>
  <c r="F34" i="16" s="1"/>
  <c r="E29" i="13"/>
  <c r="D29" i="13" s="1"/>
  <c r="G29" i="13" s="1"/>
  <c r="F30" i="13" s="1"/>
  <c r="E80" i="13"/>
  <c r="D81" i="13" s="1"/>
  <c r="G43" i="13"/>
  <c r="F44" i="13" s="1"/>
  <c r="E44" i="13" s="1"/>
  <c r="E29" i="14"/>
  <c r="D29" i="14" s="1"/>
  <c r="G29" i="14" s="1"/>
  <c r="F30" i="14" s="1"/>
  <c r="E80" i="14"/>
  <c r="D81" i="14" s="1"/>
  <c r="G43" i="14"/>
  <c r="E35" i="17" l="1"/>
  <c r="D35" i="17" s="1"/>
  <c r="G35" i="17" s="1"/>
  <c r="F36" i="17" s="1"/>
  <c r="D84" i="17"/>
  <c r="E84" i="17" s="1"/>
  <c r="E34" i="16"/>
  <c r="D34" i="16" s="1"/>
  <c r="G34" i="16" s="1"/>
  <c r="F35" i="16" s="1"/>
  <c r="G81" i="16"/>
  <c r="F44" i="14"/>
  <c r="E44" i="14" s="1"/>
  <c r="E30" i="13"/>
  <c r="D30" i="13" s="1"/>
  <c r="G30" i="13" s="1"/>
  <c r="F31" i="13" s="1"/>
  <c r="E30" i="14"/>
  <c r="D30" i="14" s="1"/>
  <c r="G30" i="14" s="1"/>
  <c r="F31" i="14" s="1"/>
  <c r="E36" i="17" l="1"/>
  <c r="D36" i="17" s="1"/>
  <c r="G36" i="17" s="1"/>
  <c r="F37" i="17" s="1"/>
  <c r="D85" i="16"/>
  <c r="E85" i="16" s="1"/>
  <c r="E35" i="16"/>
  <c r="D35" i="16" s="1"/>
  <c r="G35" i="16" s="1"/>
  <c r="F36" i="16" s="1"/>
  <c r="E31" i="13"/>
  <c r="D31" i="13" s="1"/>
  <c r="G31" i="13" s="1"/>
  <c r="F32" i="13" s="1"/>
  <c r="D44" i="13"/>
  <c r="F80" i="13"/>
  <c r="G80" i="13" s="1"/>
  <c r="E31" i="14"/>
  <c r="D31" i="14" s="1"/>
  <c r="G31" i="14" s="1"/>
  <c r="F32" i="14" s="1"/>
  <c r="D44" i="14"/>
  <c r="F80" i="14"/>
  <c r="G80" i="14" s="1"/>
  <c r="E37" i="17" l="1"/>
  <c r="D37" i="17" s="1"/>
  <c r="G37" i="17" s="1"/>
  <c r="F38" i="17" s="1"/>
  <c r="E38" i="17" s="1"/>
  <c r="G82" i="17"/>
  <c r="E36" i="16"/>
  <c r="D36" i="16" s="1"/>
  <c r="G36" i="16" s="1"/>
  <c r="F37" i="16" s="1"/>
  <c r="E32" i="13"/>
  <c r="D32" i="13" s="1"/>
  <c r="G32" i="13" s="1"/>
  <c r="F33" i="13" s="1"/>
  <c r="G44" i="13"/>
  <c r="F45" i="13" s="1"/>
  <c r="E45" i="13" s="1"/>
  <c r="E81" i="13"/>
  <c r="D82" i="13" s="1"/>
  <c r="E32" i="14"/>
  <c r="D32" i="14" s="1"/>
  <c r="G32" i="14" s="1"/>
  <c r="F33" i="14" s="1"/>
  <c r="G44" i="14"/>
  <c r="E81" i="14"/>
  <c r="D82" i="14" s="1"/>
  <c r="D38" i="17" l="1"/>
  <c r="G38" i="17" s="1"/>
  <c r="F39" i="17" s="1"/>
  <c r="E39" i="17" s="1"/>
  <c r="D85" i="17"/>
  <c r="E85" i="17" s="1"/>
  <c r="E37" i="16"/>
  <c r="D37" i="16" s="1"/>
  <c r="G37" i="16" s="1"/>
  <c r="F38" i="16" s="1"/>
  <c r="G82" i="16"/>
  <c r="F45" i="14"/>
  <c r="E45" i="14" s="1"/>
  <c r="E33" i="13"/>
  <c r="D33" i="13" s="1"/>
  <c r="G33" i="13" s="1"/>
  <c r="F34" i="13" s="1"/>
  <c r="E33" i="14"/>
  <c r="D33" i="14" s="1"/>
  <c r="G33" i="14" s="1"/>
  <c r="F34" i="14" s="1"/>
  <c r="D39" i="17" l="1"/>
  <c r="G39" i="17" s="1"/>
  <c r="F40" i="17" s="1"/>
  <c r="E38" i="16"/>
  <c r="D38" i="16" s="1"/>
  <c r="G38" i="16" s="1"/>
  <c r="F39" i="16" s="1"/>
  <c r="D86" i="16"/>
  <c r="E86" i="16" s="1"/>
  <c r="E34" i="13"/>
  <c r="D34" i="13" s="1"/>
  <c r="G34" i="13" s="1"/>
  <c r="F35" i="13" s="1"/>
  <c r="D45" i="13"/>
  <c r="F81" i="13"/>
  <c r="G81" i="13" s="1"/>
  <c r="E34" i="14"/>
  <c r="D34" i="14" s="1"/>
  <c r="G34" i="14" s="1"/>
  <c r="F35" i="14" s="1"/>
  <c r="D45" i="14"/>
  <c r="F81" i="14"/>
  <c r="G81" i="14" s="1"/>
  <c r="D40" i="17" l="1"/>
  <c r="G40" i="17" s="1"/>
  <c r="G83" i="17"/>
  <c r="E39" i="16"/>
  <c r="D39" i="16" s="1"/>
  <c r="G39" i="16" s="1"/>
  <c r="F40" i="16" s="1"/>
  <c r="G40" i="16" s="1"/>
  <c r="E82" i="13"/>
  <c r="D83" i="13" s="1"/>
  <c r="G45" i="13"/>
  <c r="F46" i="13" s="1"/>
  <c r="E46" i="13" s="1"/>
  <c r="E35" i="13"/>
  <c r="D35" i="13" s="1"/>
  <c r="G35" i="13" s="1"/>
  <c r="F36" i="13" s="1"/>
  <c r="E35" i="14"/>
  <c r="D35" i="14" s="1"/>
  <c r="G35" i="14" s="1"/>
  <c r="F36" i="14" s="1"/>
  <c r="E82" i="14"/>
  <c r="D83" i="14" s="1"/>
  <c r="G45" i="14"/>
  <c r="D86" i="17" l="1"/>
  <c r="E86" i="17" s="1"/>
  <c r="G83" i="16"/>
  <c r="F46" i="14"/>
  <c r="E46" i="14" s="1"/>
  <c r="E36" i="13"/>
  <c r="D36" i="13" s="1"/>
  <c r="G36" i="13" s="1"/>
  <c r="F37" i="13" s="1"/>
  <c r="E36" i="14"/>
  <c r="D36" i="14" s="1"/>
  <c r="G36" i="14" s="1"/>
  <c r="F37" i="14" s="1"/>
  <c r="D87" i="16" l="1"/>
  <c r="E87" i="16" s="1"/>
  <c r="E37" i="13"/>
  <c r="D37" i="13" s="1"/>
  <c r="G37" i="13" s="1"/>
  <c r="F38" i="13" s="1"/>
  <c r="D46" i="13"/>
  <c r="F82" i="13"/>
  <c r="G82" i="13" s="1"/>
  <c r="E37" i="14"/>
  <c r="D37" i="14" s="1"/>
  <c r="G37" i="14" s="1"/>
  <c r="F38" i="14" s="1"/>
  <c r="D46" i="14"/>
  <c r="F82" i="14"/>
  <c r="G82" i="14" s="1"/>
  <c r="G84" i="17" l="1"/>
  <c r="E38" i="13"/>
  <c r="D38" i="13" s="1"/>
  <c r="G38" i="13" s="1"/>
  <c r="F39" i="13" s="1"/>
  <c r="G46" i="13"/>
  <c r="F47" i="13" s="1"/>
  <c r="E47" i="13" s="1"/>
  <c r="E83" i="13"/>
  <c r="D84" i="13" s="1"/>
  <c r="E38" i="14"/>
  <c r="D38" i="14" s="1"/>
  <c r="G38" i="14" s="1"/>
  <c r="F39" i="14" s="1"/>
  <c r="G46" i="14"/>
  <c r="E83" i="14"/>
  <c r="D84" i="14" s="1"/>
  <c r="E39" i="13" l="1"/>
  <c r="D39" i="13" s="1"/>
  <c r="G39" i="13" s="1"/>
  <c r="F40" i="13" s="1"/>
  <c r="D40" i="13" s="1"/>
  <c r="G40" i="13" s="1"/>
  <c r="D87" i="17"/>
  <c r="E87" i="17" s="1"/>
  <c r="G84" i="16"/>
  <c r="F47" i="14"/>
  <c r="E47" i="14" s="1"/>
  <c r="E39" i="14"/>
  <c r="D39" i="14" s="1"/>
  <c r="G39" i="14" s="1"/>
  <c r="F40" i="14" s="1"/>
  <c r="G40" i="14" s="1"/>
  <c r="D88" i="16" l="1"/>
  <c r="E88" i="16" s="1"/>
  <c r="D47" i="13"/>
  <c r="F83" i="13"/>
  <c r="G83" i="13" s="1"/>
  <c r="D47" i="14"/>
  <c r="F83" i="14"/>
  <c r="G83" i="14" s="1"/>
  <c r="G85" i="17" l="1"/>
  <c r="E84" i="13"/>
  <c r="D85" i="13" s="1"/>
  <c r="G47" i="13"/>
  <c r="F48" i="13" s="1"/>
  <c r="E48" i="13" s="1"/>
  <c r="G47" i="14"/>
  <c r="E84" i="14"/>
  <c r="D85" i="14" s="1"/>
  <c r="D88" i="17" l="1"/>
  <c r="E88" i="17" s="1"/>
  <c r="G85" i="16"/>
  <c r="F48" i="14"/>
  <c r="E48" i="14" s="1"/>
  <c r="D89" i="16" l="1"/>
  <c r="E89" i="16" s="1"/>
  <c r="D48" i="13"/>
  <c r="F84" i="13"/>
  <c r="G84" i="13" s="1"/>
  <c r="D48" i="14"/>
  <c r="F84" i="14"/>
  <c r="G84" i="14" s="1"/>
  <c r="G86" i="17" l="1"/>
  <c r="G48" i="13"/>
  <c r="F49" i="13" s="1"/>
  <c r="E49" i="13" s="1"/>
  <c r="E85" i="13"/>
  <c r="D86" i="13" s="1"/>
  <c r="E85" i="14"/>
  <c r="D86" i="14" s="1"/>
  <c r="G48" i="14"/>
  <c r="D89" i="17" l="1"/>
  <c r="E89" i="17" s="1"/>
  <c r="G86" i="16"/>
  <c r="F49" i="14"/>
  <c r="E49" i="14" s="1"/>
  <c r="D90" i="16" l="1"/>
  <c r="E90" i="16" s="1"/>
  <c r="D49" i="13"/>
  <c r="F85" i="13"/>
  <c r="G85" i="13" s="1"/>
  <c r="D49" i="14"/>
  <c r="F85" i="14"/>
  <c r="G85" i="14" s="1"/>
  <c r="G87" i="17" l="1"/>
  <c r="E86" i="13"/>
  <c r="D87" i="13" s="1"/>
  <c r="G49" i="13"/>
  <c r="F50" i="13" s="1"/>
  <c r="E50" i="13" s="1"/>
  <c r="G49" i="14"/>
  <c r="E86" i="14"/>
  <c r="D87" i="14" s="1"/>
  <c r="D90" i="17" l="1"/>
  <c r="E90" i="17" s="1"/>
  <c r="G87" i="16"/>
  <c r="F50" i="14"/>
  <c r="E50" i="14" s="1"/>
  <c r="D91" i="16" l="1"/>
  <c r="E91" i="16" s="1"/>
  <c r="D50" i="13"/>
  <c r="F86" i="13"/>
  <c r="G86" i="13" s="1"/>
  <c r="D50" i="14"/>
  <c r="F86" i="14"/>
  <c r="G86" i="14" s="1"/>
  <c r="G88" i="17" l="1"/>
  <c r="G50" i="13"/>
  <c r="F51" i="13" s="1"/>
  <c r="E51" i="13" s="1"/>
  <c r="E87" i="13"/>
  <c r="D88" i="13" s="1"/>
  <c r="E87" i="14"/>
  <c r="D88" i="14" s="1"/>
  <c r="G50" i="14"/>
  <c r="D91" i="17" l="1"/>
  <c r="E91" i="17" s="1"/>
  <c r="G88" i="16"/>
  <c r="F51" i="14"/>
  <c r="E51" i="14" s="1"/>
  <c r="D92" i="16" l="1"/>
  <c r="E92" i="16" s="1"/>
  <c r="D51" i="13"/>
  <c r="F87" i="13"/>
  <c r="G87" i="13" s="1"/>
  <c r="D51" i="14"/>
  <c r="F87" i="14"/>
  <c r="G87" i="14" s="1"/>
  <c r="G89" i="17" l="1"/>
  <c r="E88" i="13"/>
  <c r="D89" i="13" s="1"/>
  <c r="G51" i="13"/>
  <c r="F52" i="13" s="1"/>
  <c r="E52" i="13" s="1"/>
  <c r="G51" i="14"/>
  <c r="E88" i="14"/>
  <c r="D89" i="14" s="1"/>
  <c r="D92" i="17" l="1"/>
  <c r="E92" i="17" s="1"/>
  <c r="G89" i="16"/>
  <c r="F52" i="14"/>
  <c r="E52" i="14" s="1"/>
  <c r="D93" i="16" l="1"/>
  <c r="E93" i="16" s="1"/>
  <c r="D52" i="13"/>
  <c r="F88" i="13"/>
  <c r="G88" i="13" s="1"/>
  <c r="D52" i="14"/>
  <c r="F88" i="14"/>
  <c r="G88" i="14" s="1"/>
  <c r="G90" i="17" l="1"/>
  <c r="G52" i="13"/>
  <c r="F53" i="13" s="1"/>
  <c r="E53" i="13" s="1"/>
  <c r="E89" i="13"/>
  <c r="D90" i="13" s="1"/>
  <c r="E89" i="14"/>
  <c r="D90" i="14" s="1"/>
  <c r="G52" i="14"/>
  <c r="D93" i="17" l="1"/>
  <c r="E93" i="17" s="1"/>
  <c r="G90" i="16"/>
  <c r="F53" i="14"/>
  <c r="E53" i="14" s="1"/>
  <c r="D94" i="16" l="1"/>
  <c r="E94" i="16" s="1"/>
  <c r="D53" i="13"/>
  <c r="F89" i="13"/>
  <c r="G89" i="13" s="1"/>
  <c r="D53" i="14"/>
  <c r="F89" i="14"/>
  <c r="G89" i="14" s="1"/>
  <c r="G91" i="17" l="1"/>
  <c r="E90" i="13"/>
  <c r="D91" i="13" s="1"/>
  <c r="G53" i="13"/>
  <c r="F54" i="13" s="1"/>
  <c r="E54" i="13" s="1"/>
  <c r="G53" i="14"/>
  <c r="E90" i="14"/>
  <c r="D91" i="14" s="1"/>
  <c r="D94" i="17" l="1"/>
  <c r="E94" i="17" s="1"/>
  <c r="G91" i="16"/>
  <c r="F54" i="14"/>
  <c r="E54" i="14" s="1"/>
  <c r="D95" i="16" l="1"/>
  <c r="E95" i="16" s="1"/>
  <c r="D54" i="13"/>
  <c r="F90" i="13"/>
  <c r="G90" i="13" s="1"/>
  <c r="D54" i="14"/>
  <c r="F90" i="14"/>
  <c r="G90" i="14" s="1"/>
  <c r="G92" i="17" l="1"/>
  <c r="G54" i="13"/>
  <c r="F55" i="13" s="1"/>
  <c r="E55" i="13" s="1"/>
  <c r="E91" i="13"/>
  <c r="D92" i="13" s="1"/>
  <c r="E91" i="14"/>
  <c r="D92" i="14" s="1"/>
  <c r="G54" i="14"/>
  <c r="D95" i="17" l="1"/>
  <c r="E95" i="17" s="1"/>
  <c r="G92" i="16"/>
  <c r="F55" i="14"/>
  <c r="E55" i="14" s="1"/>
  <c r="D96" i="16" l="1"/>
  <c r="E96" i="16" s="1"/>
  <c r="D55" i="13"/>
  <c r="F91" i="13"/>
  <c r="G91" i="13" s="1"/>
  <c r="D55" i="14"/>
  <c r="F91" i="14"/>
  <c r="G91" i="14" s="1"/>
  <c r="G93" i="17" l="1"/>
  <c r="E92" i="13"/>
  <c r="D93" i="13" s="1"/>
  <c r="G55" i="13"/>
  <c r="F56" i="13" s="1"/>
  <c r="E56" i="13" s="1"/>
  <c r="G55" i="14"/>
  <c r="E92" i="14"/>
  <c r="D93" i="14" s="1"/>
  <c r="D96" i="17" l="1"/>
  <c r="E96" i="17" s="1"/>
  <c r="G93" i="16"/>
  <c r="F56" i="14"/>
  <c r="E56" i="14" s="1"/>
  <c r="D97" i="16" l="1"/>
  <c r="E97" i="16" s="1"/>
  <c r="D56" i="13"/>
  <c r="F92" i="13"/>
  <c r="G92" i="13" s="1"/>
  <c r="D56" i="14"/>
  <c r="F92" i="14"/>
  <c r="G92" i="14" s="1"/>
  <c r="G95" i="17" l="1"/>
  <c r="G94" i="17"/>
  <c r="G56" i="13"/>
  <c r="F57" i="13" s="1"/>
  <c r="E57" i="13" s="1"/>
  <c r="E93" i="13"/>
  <c r="D94" i="13" s="1"/>
  <c r="E93" i="14"/>
  <c r="D94" i="14" s="1"/>
  <c r="G56" i="14"/>
  <c r="G94" i="16" l="1"/>
  <c r="F57" i="14"/>
  <c r="E57" i="14" s="1"/>
  <c r="D97" i="17" l="1"/>
  <c r="E97" i="17" s="1"/>
  <c r="D98" i="16"/>
  <c r="E98" i="16" s="1"/>
  <c r="D57" i="13"/>
  <c r="F93" i="13"/>
  <c r="G93" i="13" s="1"/>
  <c r="D57" i="14"/>
  <c r="F93" i="14"/>
  <c r="G93" i="14" s="1"/>
  <c r="D98" i="17" l="1"/>
  <c r="E98" i="17" s="1"/>
  <c r="D99" i="16"/>
  <c r="E99" i="16" s="1"/>
  <c r="E94" i="13"/>
  <c r="D95" i="13" s="1"/>
  <c r="G57" i="13"/>
  <c r="F58" i="13" s="1"/>
  <c r="E58" i="13" s="1"/>
  <c r="G57" i="14"/>
  <c r="E94" i="14"/>
  <c r="D95" i="14" s="1"/>
  <c r="D99" i="17" l="1"/>
  <c r="E99" i="17" s="1"/>
  <c r="D100" i="16"/>
  <c r="E100" i="16" s="1"/>
  <c r="G96" i="16"/>
  <c r="G95" i="16"/>
  <c r="F58" i="14"/>
  <c r="E58" i="14" s="1"/>
  <c r="D101" i="16" l="1"/>
  <c r="E101" i="16" s="1"/>
  <c r="D58" i="13"/>
  <c r="G94" i="13"/>
  <c r="D58" i="14"/>
  <c r="F94" i="14"/>
  <c r="G94" i="14" s="1"/>
  <c r="D100" i="17" l="1"/>
  <c r="G58" i="13"/>
  <c r="F59" i="13" s="1"/>
  <c r="E59" i="13" s="1"/>
  <c r="E95" i="13"/>
  <c r="D96" i="13" s="1"/>
  <c r="E95" i="14"/>
  <c r="D96" i="14" s="1"/>
  <c r="G58" i="14"/>
  <c r="E100" i="17" l="1"/>
  <c r="D101" i="17" s="1"/>
  <c r="E101" i="17" s="1"/>
  <c r="F59" i="14"/>
  <c r="E59" i="14" s="1"/>
  <c r="G96" i="13" l="1"/>
  <c r="D59" i="13"/>
  <c r="G95" i="13"/>
  <c r="D59" i="14"/>
  <c r="F95" i="14"/>
  <c r="G95" i="14" s="1"/>
  <c r="E96" i="13" l="1"/>
  <c r="D97" i="13" s="1"/>
  <c r="G59" i="13"/>
  <c r="F60" i="13" s="1"/>
  <c r="G59" i="14"/>
  <c r="F60" i="14" s="1"/>
  <c r="E96" i="14"/>
  <c r="D97" i="14" s="1"/>
  <c r="D60" i="13" l="1"/>
  <c r="G60" i="13" s="1"/>
  <c r="F97" i="14"/>
  <c r="G97" i="14" s="1"/>
  <c r="D60" i="14"/>
  <c r="F96" i="14"/>
  <c r="G96" i="14" s="1"/>
  <c r="E97" i="13" l="1"/>
  <c r="E97" i="14"/>
  <c r="G60" i="14"/>
  <c r="C41" i="10" l="1"/>
  <c r="C42" i="10" l="1"/>
  <c r="B41" i="10"/>
  <c r="B59" i="10" l="1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F79" i="9"/>
  <c r="F80" i="9"/>
  <c r="F81" i="9"/>
  <c r="F82" i="9"/>
  <c r="F83" i="9"/>
  <c r="F84" i="9"/>
  <c r="F85" i="9"/>
  <c r="G85" i="9" s="1"/>
  <c r="F86" i="9"/>
  <c r="F87" i="9"/>
  <c r="G87" i="9" s="1"/>
  <c r="F88" i="9"/>
  <c r="F89" i="9"/>
  <c r="F90" i="9"/>
  <c r="F91" i="9"/>
  <c r="F92" i="9"/>
  <c r="F93" i="9"/>
  <c r="F94" i="9"/>
  <c r="G94" i="9" s="1"/>
  <c r="F95" i="9"/>
  <c r="F96" i="9"/>
  <c r="G96" i="9" s="1"/>
  <c r="F97" i="9"/>
  <c r="F78" i="9"/>
  <c r="F71" i="9"/>
  <c r="F72" i="9"/>
  <c r="G72" i="9" s="1"/>
  <c r="F73" i="9"/>
  <c r="F74" i="9"/>
  <c r="F75" i="9"/>
  <c r="F76" i="9"/>
  <c r="F77" i="9"/>
  <c r="F63" i="9"/>
  <c r="G63" i="9" s="1"/>
  <c r="F64" i="9"/>
  <c r="F65" i="9"/>
  <c r="F66" i="9"/>
  <c r="F67" i="9"/>
  <c r="F68" i="9"/>
  <c r="F69" i="9"/>
  <c r="F70" i="9"/>
  <c r="F62" i="9"/>
  <c r="F61" i="9"/>
  <c r="E90" i="9"/>
  <c r="D84" i="9"/>
  <c r="E79" i="9"/>
  <c r="E78" i="9"/>
  <c r="D72" i="9"/>
  <c r="E72" i="9" s="1"/>
  <c r="E63" i="9"/>
  <c r="E62" i="9"/>
  <c r="D61" i="9"/>
  <c r="E61" i="9" s="1"/>
  <c r="D62" i="9" s="1"/>
  <c r="B63" i="9"/>
  <c r="B64" i="9"/>
  <c r="B65" i="9"/>
  <c r="B66" i="9"/>
  <c r="B67" i="9"/>
  <c r="B68" i="9"/>
  <c r="B69" i="9"/>
  <c r="B70" i="9"/>
  <c r="B71" i="9"/>
  <c r="G71" i="9" s="1"/>
  <c r="B72" i="9"/>
  <c r="B73" i="9"/>
  <c r="B74" i="9"/>
  <c r="B75" i="9"/>
  <c r="B76" i="9"/>
  <c r="B77" i="9"/>
  <c r="B78" i="9"/>
  <c r="B79" i="9"/>
  <c r="B80" i="9"/>
  <c r="G80" i="9" s="1"/>
  <c r="B81" i="9"/>
  <c r="B82" i="9"/>
  <c r="B83" i="9"/>
  <c r="B84" i="9"/>
  <c r="B85" i="9"/>
  <c r="B86" i="9"/>
  <c r="B87" i="9"/>
  <c r="B88" i="9"/>
  <c r="G88" i="9" s="1"/>
  <c r="B89" i="9"/>
  <c r="B90" i="9"/>
  <c r="B91" i="9"/>
  <c r="B92" i="9"/>
  <c r="G92" i="9" s="1"/>
  <c r="B93" i="9"/>
  <c r="B94" i="9"/>
  <c r="B95" i="9"/>
  <c r="B96" i="9"/>
  <c r="B97" i="9"/>
  <c r="B62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G82" i="9" s="1"/>
  <c r="C83" i="9"/>
  <c r="G83" i="9" s="1"/>
  <c r="C84" i="9"/>
  <c r="C85" i="9"/>
  <c r="C86" i="9"/>
  <c r="C87" i="9"/>
  <c r="C88" i="9"/>
  <c r="C89" i="9"/>
  <c r="C90" i="9"/>
  <c r="C91" i="9"/>
  <c r="G91" i="9" s="1"/>
  <c r="C92" i="9"/>
  <c r="C93" i="9"/>
  <c r="C94" i="9"/>
  <c r="C95" i="9"/>
  <c r="C96" i="9"/>
  <c r="C61" i="9"/>
  <c r="G93" i="9"/>
  <c r="G90" i="9"/>
  <c r="G89" i="9"/>
  <c r="G84" i="9"/>
  <c r="G81" i="9"/>
  <c r="G79" i="9"/>
  <c r="G77" i="9"/>
  <c r="G74" i="9"/>
  <c r="G73" i="9"/>
  <c r="G69" i="9"/>
  <c r="G68" i="9"/>
  <c r="G66" i="9"/>
  <c r="G65" i="9"/>
  <c r="G64" i="9"/>
  <c r="F2" i="9"/>
  <c r="C60" i="9" s="1"/>
  <c r="F1" i="9"/>
  <c r="C44" i="9" s="1"/>
  <c r="B4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D1" i="9"/>
  <c r="C41" i="9" s="1"/>
  <c r="C96" i="10"/>
  <c r="B96" i="10"/>
  <c r="C95" i="10"/>
  <c r="B95" i="10"/>
  <c r="C94" i="10"/>
  <c r="B94" i="10"/>
  <c r="C93" i="10"/>
  <c r="B93" i="10"/>
  <c r="C92" i="10"/>
  <c r="B92" i="10"/>
  <c r="C91" i="10"/>
  <c r="B91" i="10"/>
  <c r="C90" i="10"/>
  <c r="B90" i="10"/>
  <c r="C89" i="10"/>
  <c r="B89" i="10"/>
  <c r="C88" i="10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B65" i="10"/>
  <c r="C64" i="10"/>
  <c r="B64" i="10"/>
  <c r="C63" i="10"/>
  <c r="B63" i="10"/>
  <c r="C62" i="10"/>
  <c r="B62" i="10"/>
  <c r="D61" i="10"/>
  <c r="C61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G4" i="10"/>
  <c r="F5" i="10" s="1"/>
  <c r="E5" i="10" s="1"/>
  <c r="D5" i="10" s="1"/>
  <c r="B4" i="10"/>
  <c r="E4" i="10" s="1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G4" i="9"/>
  <c r="F5" i="9" s="1"/>
  <c r="B4" i="9"/>
  <c r="E4" i="9" s="1"/>
  <c r="E61" i="10" l="1"/>
  <c r="D62" i="10" s="1"/>
  <c r="F61" i="10"/>
  <c r="G61" i="10" s="1"/>
  <c r="G95" i="9"/>
  <c r="G86" i="9"/>
  <c r="G76" i="9"/>
  <c r="G75" i="9"/>
  <c r="G70" i="9"/>
  <c r="G67" i="9"/>
  <c r="G61" i="9"/>
  <c r="D63" i="9"/>
  <c r="D64" i="9" s="1"/>
  <c r="G78" i="9"/>
  <c r="G62" i="9"/>
  <c r="G97" i="9"/>
  <c r="C59" i="9"/>
  <c r="C58" i="9"/>
  <c r="C57" i="9"/>
  <c r="C54" i="9"/>
  <c r="C56" i="9"/>
  <c r="C55" i="9"/>
  <c r="C49" i="9"/>
  <c r="C51" i="9"/>
  <c r="C43" i="9"/>
  <c r="C50" i="9"/>
  <c r="C48" i="9"/>
  <c r="C46" i="9"/>
  <c r="C42" i="9"/>
  <c r="C53" i="9"/>
  <c r="C45" i="9"/>
  <c r="C47" i="9"/>
  <c r="C52" i="9"/>
  <c r="C7" i="10"/>
  <c r="C11" i="10"/>
  <c r="C15" i="10"/>
  <c r="C19" i="10"/>
  <c r="C23" i="10"/>
  <c r="C27" i="10"/>
  <c r="C31" i="10"/>
  <c r="C35" i="10"/>
  <c r="C39" i="10"/>
  <c r="C6" i="10"/>
  <c r="C10" i="10"/>
  <c r="C14" i="10"/>
  <c r="C18" i="10"/>
  <c r="C22" i="10"/>
  <c r="C26" i="10"/>
  <c r="C30" i="10"/>
  <c r="C34" i="10"/>
  <c r="C38" i="10"/>
  <c r="C9" i="10"/>
  <c r="C13" i="10"/>
  <c r="C17" i="10"/>
  <c r="C21" i="10"/>
  <c r="C25" i="10"/>
  <c r="C29" i="10"/>
  <c r="C33" i="10"/>
  <c r="C37" i="10"/>
  <c r="C8" i="10"/>
  <c r="C12" i="10"/>
  <c r="C16" i="10"/>
  <c r="C20" i="10"/>
  <c r="C24" i="10"/>
  <c r="C28" i="10"/>
  <c r="C32" i="10"/>
  <c r="C36" i="10"/>
  <c r="E5" i="9"/>
  <c r="C37" i="9"/>
  <c r="C33" i="9"/>
  <c r="C29" i="9"/>
  <c r="C25" i="9"/>
  <c r="C21" i="9"/>
  <c r="C17" i="9"/>
  <c r="C13" i="9"/>
  <c r="C9" i="9"/>
  <c r="C5" i="9"/>
  <c r="C15" i="9"/>
  <c r="C11" i="9"/>
  <c r="C7" i="9"/>
  <c r="C39" i="9"/>
  <c r="C35" i="9"/>
  <c r="C31" i="9"/>
  <c r="C27" i="9"/>
  <c r="C23" i="9"/>
  <c r="C19" i="9"/>
  <c r="C38" i="9"/>
  <c r="C34" i="9"/>
  <c r="C30" i="9"/>
  <c r="C26" i="9"/>
  <c r="C22" i="9"/>
  <c r="C18" i="9"/>
  <c r="C14" i="9"/>
  <c r="C10" i="9"/>
  <c r="C6" i="9"/>
  <c r="C40" i="9"/>
  <c r="C36" i="9"/>
  <c r="C32" i="9"/>
  <c r="C28" i="9"/>
  <c r="C24" i="9"/>
  <c r="C20" i="9"/>
  <c r="C16" i="9"/>
  <c r="C12" i="9"/>
  <c r="C8" i="9"/>
  <c r="E62" i="10" l="1"/>
  <c r="D63" i="10" s="1"/>
  <c r="E64" i="9"/>
  <c r="D65" i="9" s="1"/>
  <c r="D5" i="9"/>
  <c r="G5" i="9" s="1"/>
  <c r="F6" i="9" s="1"/>
  <c r="E6" i="9" s="1"/>
  <c r="G5" i="10" l="1"/>
  <c r="F6" i="10" s="1"/>
  <c r="E6" i="10" s="1"/>
  <c r="E65" i="9"/>
  <c r="D66" i="9" s="1"/>
  <c r="D6" i="9"/>
  <c r="D6" i="10" l="1"/>
  <c r="E63" i="10" s="1"/>
  <c r="D64" i="10" s="1"/>
  <c r="F62" i="10"/>
  <c r="G62" i="10" s="1"/>
  <c r="E66" i="9"/>
  <c r="D67" i="9" s="1"/>
  <c r="G6" i="9"/>
  <c r="F7" i="9" s="1"/>
  <c r="G6" i="10" l="1"/>
  <c r="F7" i="10" s="1"/>
  <c r="E7" i="10" s="1"/>
  <c r="E67" i="9"/>
  <c r="D68" i="9" s="1"/>
  <c r="E7" i="9"/>
  <c r="F63" i="10" l="1"/>
  <c r="G63" i="10" s="1"/>
  <c r="E68" i="9"/>
  <c r="D69" i="9" s="1"/>
  <c r="D7" i="10"/>
  <c r="E64" i="10" s="1"/>
  <c r="D65" i="10" s="1"/>
  <c r="D7" i="9"/>
  <c r="D70" i="9" l="1"/>
  <c r="E69" i="9"/>
  <c r="G7" i="10"/>
  <c r="F8" i="10" s="1"/>
  <c r="E8" i="10" s="1"/>
  <c r="G7" i="9"/>
  <c r="F8" i="9" s="1"/>
  <c r="D71" i="9" l="1"/>
  <c r="E70" i="9"/>
  <c r="E8" i="9"/>
  <c r="F64" i="10" l="1"/>
  <c r="G64" i="10" s="1"/>
  <c r="E71" i="9"/>
  <c r="D8" i="10"/>
  <c r="E65" i="10" s="1"/>
  <c r="D66" i="10" s="1"/>
  <c r="D8" i="9"/>
  <c r="D73" i="9" l="1"/>
  <c r="G8" i="10"/>
  <c r="F9" i="10" s="1"/>
  <c r="E9" i="10" s="1"/>
  <c r="G8" i="9"/>
  <c r="F9" i="9" s="1"/>
  <c r="E73" i="9" l="1"/>
  <c r="D74" i="9" s="1"/>
  <c r="E9" i="9"/>
  <c r="F65" i="10" l="1"/>
  <c r="G65" i="10" s="1"/>
  <c r="D75" i="9"/>
  <c r="E74" i="9"/>
  <c r="D9" i="10"/>
  <c r="E66" i="10" s="1"/>
  <c r="D67" i="10" s="1"/>
  <c r="D9" i="9"/>
  <c r="E75" i="9" l="1"/>
  <c r="D76" i="9" s="1"/>
  <c r="G9" i="10"/>
  <c r="F10" i="10" s="1"/>
  <c r="E10" i="10" s="1"/>
  <c r="G9" i="9"/>
  <c r="F10" i="9" s="1"/>
  <c r="E76" i="9" l="1"/>
  <c r="D77" i="9" s="1"/>
  <c r="E10" i="9"/>
  <c r="F66" i="10" l="1"/>
  <c r="G66" i="10" s="1"/>
  <c r="E77" i="9"/>
  <c r="D78" i="9" s="1"/>
  <c r="D79" i="9" s="1"/>
  <c r="D80" i="9" s="1"/>
  <c r="D10" i="10"/>
  <c r="E67" i="10" s="1"/>
  <c r="D68" i="10" s="1"/>
  <c r="D10" i="9"/>
  <c r="E80" i="9" l="1"/>
  <c r="D81" i="9" s="1"/>
  <c r="G10" i="10"/>
  <c r="F11" i="10" s="1"/>
  <c r="E11" i="10" s="1"/>
  <c r="G10" i="9"/>
  <c r="F11" i="9" s="1"/>
  <c r="E81" i="9" l="1"/>
  <c r="D82" i="9" s="1"/>
  <c r="E11" i="9"/>
  <c r="F67" i="10" l="1"/>
  <c r="G67" i="10" s="1"/>
  <c r="E82" i="9"/>
  <c r="D83" i="9" s="1"/>
  <c r="D11" i="10"/>
  <c r="E68" i="10" s="1"/>
  <c r="D69" i="10" s="1"/>
  <c r="D11" i="9"/>
  <c r="E83" i="9" l="1"/>
  <c r="G11" i="10"/>
  <c r="F12" i="10" s="1"/>
  <c r="E12" i="10" s="1"/>
  <c r="G11" i="9"/>
  <c r="F12" i="9" s="1"/>
  <c r="E84" i="9" l="1"/>
  <c r="D85" i="9" s="1"/>
  <c r="E12" i="9"/>
  <c r="F68" i="10" l="1"/>
  <c r="G68" i="10" s="1"/>
  <c r="E85" i="9"/>
  <c r="D86" i="9" s="1"/>
  <c r="D12" i="10"/>
  <c r="E69" i="10" s="1"/>
  <c r="D70" i="10" s="1"/>
  <c r="D12" i="9"/>
  <c r="E86" i="9" l="1"/>
  <c r="D87" i="9" s="1"/>
  <c r="G12" i="10"/>
  <c r="F13" i="10" s="1"/>
  <c r="E13" i="10" s="1"/>
  <c r="G12" i="9"/>
  <c r="F13" i="9" s="1"/>
  <c r="E87" i="9" l="1"/>
  <c r="D88" i="9" s="1"/>
  <c r="E13" i="9"/>
  <c r="F69" i="10" l="1"/>
  <c r="G69" i="10" s="1"/>
  <c r="E88" i="9"/>
  <c r="D89" i="9" s="1"/>
  <c r="D13" i="10"/>
  <c r="E70" i="10" s="1"/>
  <c r="D71" i="10" s="1"/>
  <c r="D13" i="9"/>
  <c r="E89" i="9" l="1"/>
  <c r="G13" i="10"/>
  <c r="G13" i="9"/>
  <c r="D90" i="9" l="1"/>
  <c r="F14" i="10"/>
  <c r="E14" i="10" s="1"/>
  <c r="F14" i="9"/>
  <c r="E91" i="9" l="1"/>
  <c r="D91" i="9"/>
  <c r="E14" i="9"/>
  <c r="F70" i="10" l="1"/>
  <c r="G70" i="10" s="1"/>
  <c r="D92" i="9"/>
  <c r="E92" i="9" s="1"/>
  <c r="D14" i="10"/>
  <c r="E71" i="10" s="1"/>
  <c r="D72" i="10" s="1"/>
  <c r="D14" i="9"/>
  <c r="D93" i="9" l="1"/>
  <c r="E93" i="9" s="1"/>
  <c r="G14" i="10"/>
  <c r="G14" i="9"/>
  <c r="D94" i="9" l="1"/>
  <c r="E94" i="9" s="1"/>
  <c r="F15" i="10"/>
  <c r="E15" i="10" s="1"/>
  <c r="F15" i="9"/>
  <c r="D95" i="9" l="1"/>
  <c r="E95" i="9" s="1"/>
  <c r="E15" i="9"/>
  <c r="D15" i="9" s="1"/>
  <c r="G15" i="9" s="1"/>
  <c r="F16" i="9" s="1"/>
  <c r="D15" i="10" l="1"/>
  <c r="F71" i="10"/>
  <c r="G71" i="10" s="1"/>
  <c r="D96" i="9"/>
  <c r="E96" i="9" s="1"/>
  <c r="E16" i="9"/>
  <c r="D16" i="9" s="1"/>
  <c r="G16" i="9" s="1"/>
  <c r="F17" i="9" s="1"/>
  <c r="G15" i="10" l="1"/>
  <c r="F16" i="10" s="1"/>
  <c r="E16" i="10" s="1"/>
  <c r="E72" i="10"/>
  <c r="D73" i="10" s="1"/>
  <c r="D97" i="9"/>
  <c r="E97" i="9" s="1"/>
  <c r="E17" i="9"/>
  <c r="D17" i="9" s="1"/>
  <c r="G17" i="9" s="1"/>
  <c r="F18" i="9" s="1"/>
  <c r="D16" i="10" l="1"/>
  <c r="G16" i="10" s="1"/>
  <c r="F17" i="10" s="1"/>
  <c r="E17" i="10" s="1"/>
  <c r="F72" i="10"/>
  <c r="G72" i="10" s="1"/>
  <c r="E18" i="9"/>
  <c r="D18" i="9" s="1"/>
  <c r="G18" i="9" s="1"/>
  <c r="F19" i="9" s="1"/>
  <c r="F73" i="10" l="1"/>
  <c r="G73" i="10" s="1"/>
  <c r="E19" i="9"/>
  <c r="D19" i="9" s="1"/>
  <c r="G19" i="9" s="1"/>
  <c r="F20" i="9" s="1"/>
  <c r="D17" i="10" l="1"/>
  <c r="G17" i="10" s="1"/>
  <c r="F18" i="10" s="1"/>
  <c r="E18" i="10" s="1"/>
  <c r="E20" i="9"/>
  <c r="D20" i="9" s="1"/>
  <c r="G20" i="9" s="1"/>
  <c r="F21" i="9" s="1"/>
  <c r="F41" i="9" s="1"/>
  <c r="D18" i="10" l="1"/>
  <c r="G18" i="10" s="1"/>
  <c r="F19" i="10" s="1"/>
  <c r="E19" i="10" s="1"/>
  <c r="E21" i="9"/>
  <c r="D21" i="9" s="1"/>
  <c r="G21" i="9" s="1"/>
  <c r="F22" i="9" s="1"/>
  <c r="D19" i="10" l="1"/>
  <c r="G19" i="10" s="1"/>
  <c r="F20" i="10" s="1"/>
  <c r="E20" i="10" s="1"/>
  <c r="F74" i="10"/>
  <c r="G74" i="10" s="1"/>
  <c r="E22" i="9"/>
  <c r="D22" i="9" s="1"/>
  <c r="G22" i="9" s="1"/>
  <c r="F23" i="9" s="1"/>
  <c r="D20" i="10" l="1"/>
  <c r="G20" i="10" s="1"/>
  <c r="F21" i="10" s="1"/>
  <c r="E21" i="10" s="1"/>
  <c r="F75" i="10"/>
  <c r="G75" i="10" s="1"/>
  <c r="F41" i="10"/>
  <c r="E23" i="9"/>
  <c r="D23" i="9" s="1"/>
  <c r="G23" i="9" s="1"/>
  <c r="F24" i="9" s="1"/>
  <c r="F76" i="10" l="1"/>
  <c r="G76" i="10" s="1"/>
  <c r="D21" i="10"/>
  <c r="G21" i="10" s="1"/>
  <c r="F22" i="10" s="1"/>
  <c r="E22" i="10" s="1"/>
  <c r="F77" i="10"/>
  <c r="G77" i="10" s="1"/>
  <c r="E24" i="9"/>
  <c r="D24" i="9" s="1"/>
  <c r="G24" i="9" s="1"/>
  <c r="F25" i="9" s="1"/>
  <c r="D22" i="10" l="1"/>
  <c r="G22" i="10" s="1"/>
  <c r="F23" i="10" s="1"/>
  <c r="E23" i="10" s="1"/>
  <c r="E25" i="9"/>
  <c r="D25" i="9" s="1"/>
  <c r="G25" i="9" s="1"/>
  <c r="F26" i="9" s="1"/>
  <c r="D23" i="10" l="1"/>
  <c r="G23" i="10" s="1"/>
  <c r="F24" i="10" s="1"/>
  <c r="E24" i="10" s="1"/>
  <c r="E26" i="9"/>
  <c r="D26" i="9" s="1"/>
  <c r="G26" i="9" s="1"/>
  <c r="F27" i="9" s="1"/>
  <c r="D24" i="10" l="1"/>
  <c r="G24" i="10" s="1"/>
  <c r="F25" i="10" s="1"/>
  <c r="E25" i="10" s="1"/>
  <c r="E27" i="9"/>
  <c r="D27" i="9" s="1"/>
  <c r="G27" i="9" s="1"/>
  <c r="F28" i="9" s="1"/>
  <c r="D25" i="10" l="1"/>
  <c r="G25" i="10" s="1"/>
  <c r="F26" i="10" s="1"/>
  <c r="E26" i="10" s="1"/>
  <c r="E28" i="9"/>
  <c r="D28" i="9" s="1"/>
  <c r="G28" i="9" s="1"/>
  <c r="F29" i="9" s="1"/>
  <c r="D26" i="10" l="1"/>
  <c r="G26" i="10" s="1"/>
  <c r="F27" i="10" s="1"/>
  <c r="E27" i="10" s="1"/>
  <c r="E29" i="9"/>
  <c r="D29" i="9" s="1"/>
  <c r="G29" i="9" s="1"/>
  <c r="F30" i="9" s="1"/>
  <c r="D27" i="10" l="1"/>
  <c r="G27" i="10" s="1"/>
  <c r="F28" i="10" s="1"/>
  <c r="E30" i="9"/>
  <c r="D30" i="9" s="1"/>
  <c r="G30" i="9" s="1"/>
  <c r="F31" i="9" s="1"/>
  <c r="E28" i="10" l="1"/>
  <c r="D28" i="10" s="1"/>
  <c r="G28" i="10" s="1"/>
  <c r="F29" i="10" s="1"/>
  <c r="E31" i="9"/>
  <c r="D31" i="9" s="1"/>
  <c r="G31" i="9" s="1"/>
  <c r="F32" i="9" s="1"/>
  <c r="E29" i="10" l="1"/>
  <c r="D29" i="10" s="1"/>
  <c r="G29" i="10" s="1"/>
  <c r="F30" i="10" s="1"/>
  <c r="E32" i="9"/>
  <c r="D32" i="9" s="1"/>
  <c r="G32" i="9" s="1"/>
  <c r="F33" i="9" s="1"/>
  <c r="E30" i="10" l="1"/>
  <c r="D30" i="10" s="1"/>
  <c r="G30" i="10" s="1"/>
  <c r="F31" i="10" s="1"/>
  <c r="E31" i="10" s="1"/>
  <c r="D31" i="10" s="1"/>
  <c r="G31" i="10" s="1"/>
  <c r="F32" i="10" s="1"/>
  <c r="E32" i="10" s="1"/>
  <c r="D32" i="10" s="1"/>
  <c r="G32" i="10" s="1"/>
  <c r="F33" i="10" s="1"/>
  <c r="E33" i="10" s="1"/>
  <c r="D33" i="10" s="1"/>
  <c r="G33" i="10" s="1"/>
  <c r="F34" i="10" s="1"/>
  <c r="E34" i="10" s="1"/>
  <c r="E33" i="9"/>
  <c r="D33" i="9" s="1"/>
  <c r="G33" i="9" s="1"/>
  <c r="F34" i="9" s="1"/>
  <c r="D34" i="10" l="1"/>
  <c r="G34" i="10" s="1"/>
  <c r="F35" i="10" s="1"/>
  <c r="E35" i="10" s="1"/>
  <c r="E34" i="9"/>
  <c r="D34" i="9" s="1"/>
  <c r="G34" i="9" s="1"/>
  <c r="F35" i="9" s="1"/>
  <c r="D35" i="10" l="1"/>
  <c r="G35" i="10" s="1"/>
  <c r="F36" i="10" s="1"/>
  <c r="E36" i="10" s="1"/>
  <c r="E35" i="9"/>
  <c r="D35" i="9" s="1"/>
  <c r="G35" i="9" s="1"/>
  <c r="F36" i="9" s="1"/>
  <c r="D36" i="10" l="1"/>
  <c r="G36" i="10" s="1"/>
  <c r="F37" i="10" s="1"/>
  <c r="E37" i="10" s="1"/>
  <c r="E36" i="9"/>
  <c r="D36" i="9" s="1"/>
  <c r="G36" i="9" s="1"/>
  <c r="F37" i="9" s="1"/>
  <c r="D37" i="10" l="1"/>
  <c r="G37" i="10" s="1"/>
  <c r="F38" i="10" s="1"/>
  <c r="E38" i="10" s="1"/>
  <c r="E37" i="9"/>
  <c r="D37" i="9" s="1"/>
  <c r="G37" i="9" s="1"/>
  <c r="F38" i="9" s="1"/>
  <c r="D38" i="10" l="1"/>
  <c r="G38" i="10" s="1"/>
  <c r="F39" i="10" s="1"/>
  <c r="E39" i="10" s="1"/>
  <c r="E38" i="9"/>
  <c r="D38" i="9" s="1"/>
  <c r="G38" i="9" s="1"/>
  <c r="F39" i="9" s="1"/>
  <c r="D39" i="10" l="1"/>
  <c r="G39" i="10" s="1"/>
  <c r="F40" i="10" s="1"/>
  <c r="E39" i="9"/>
  <c r="D39" i="9" s="1"/>
  <c r="G39" i="9" s="1"/>
  <c r="F40" i="9" s="1"/>
  <c r="D40" i="10" l="1"/>
  <c r="G40" i="10" s="1"/>
  <c r="E41" i="10"/>
  <c r="D40" i="9"/>
  <c r="G40" i="9" s="1"/>
  <c r="E41" i="9" s="1"/>
  <c r="D41" i="10" l="1"/>
  <c r="G41" i="10" s="1"/>
  <c r="F42" i="10" s="1"/>
  <c r="E42" i="10" s="1"/>
  <c r="F78" i="10" s="1"/>
  <c r="G78" i="10" s="1"/>
  <c r="D41" i="9"/>
  <c r="G41" i="9" s="1"/>
  <c r="F42" i="9" s="1"/>
  <c r="D42" i="10" l="1"/>
  <c r="G42" i="10" s="1"/>
  <c r="F43" i="10" s="1"/>
  <c r="E42" i="9"/>
  <c r="D42" i="9" s="1"/>
  <c r="E43" i="10" l="1"/>
  <c r="F79" i="10" s="1"/>
  <c r="G79" i="10" s="1"/>
  <c r="E73" i="10"/>
  <c r="D74" i="10" s="1"/>
  <c r="G42" i="9"/>
  <c r="F43" i="9" s="1"/>
  <c r="E43" i="9" s="1"/>
  <c r="D43" i="10" l="1"/>
  <c r="G43" i="10" s="1"/>
  <c r="F44" i="10" s="1"/>
  <c r="E44" i="10" s="1"/>
  <c r="D44" i="10" s="1"/>
  <c r="G44" i="10" s="1"/>
  <c r="F45" i="10" s="1"/>
  <c r="E74" i="10"/>
  <c r="D75" i="10" s="1"/>
  <c r="D43" i="9"/>
  <c r="G43" i="9" s="1"/>
  <c r="F44" i="9" s="1"/>
  <c r="E44" i="9" s="1"/>
  <c r="F80" i="10" l="1"/>
  <c r="G80" i="10" s="1"/>
  <c r="E45" i="10"/>
  <c r="F81" i="10" s="1"/>
  <c r="G81" i="10" s="1"/>
  <c r="E75" i="10"/>
  <c r="D76" i="10" s="1"/>
  <c r="D44" i="9"/>
  <c r="G44" i="9" s="1"/>
  <c r="F45" i="9" s="1"/>
  <c r="D45" i="10" l="1"/>
  <c r="G45" i="10" s="1"/>
  <c r="F46" i="10" s="1"/>
  <c r="E46" i="10" s="1"/>
  <c r="F82" i="10" s="1"/>
  <c r="G82" i="10" s="1"/>
  <c r="E45" i="9"/>
  <c r="D46" i="10" l="1"/>
  <c r="G46" i="10" s="1"/>
  <c r="F47" i="10" s="1"/>
  <c r="E47" i="10" s="1"/>
  <c r="D47" i="10" s="1"/>
  <c r="G47" i="10" s="1"/>
  <c r="F48" i="10" s="1"/>
  <c r="D45" i="9"/>
  <c r="G45" i="9" s="1"/>
  <c r="F46" i="9" s="1"/>
  <c r="E46" i="9" s="1"/>
  <c r="D46" i="9" s="1"/>
  <c r="G46" i="9" s="1"/>
  <c r="F47" i="9" s="1"/>
  <c r="F83" i="10" l="1"/>
  <c r="G83" i="10" s="1"/>
  <c r="E48" i="10"/>
  <c r="F84" i="10" s="1"/>
  <c r="G84" i="10" s="1"/>
  <c r="E76" i="10"/>
  <c r="E47" i="9"/>
  <c r="D48" i="10" l="1"/>
  <c r="G48" i="10" s="1"/>
  <c r="F49" i="10" s="1"/>
  <c r="E49" i="10" s="1"/>
  <c r="F85" i="10" s="1"/>
  <c r="G85" i="10" s="1"/>
  <c r="D77" i="10"/>
  <c r="E77" i="10" s="1"/>
  <c r="D47" i="9"/>
  <c r="G47" i="9" s="1"/>
  <c r="F48" i="9" s="1"/>
  <c r="E48" i="9" s="1"/>
  <c r="D48" i="9" s="1"/>
  <c r="G48" i="9" s="1"/>
  <c r="F49" i="9" s="1"/>
  <c r="D49" i="10" l="1"/>
  <c r="G49" i="10" s="1"/>
  <c r="F50" i="10" s="1"/>
  <c r="E50" i="10" s="1"/>
  <c r="F86" i="10" s="1"/>
  <c r="G86" i="10" s="1"/>
  <c r="D78" i="10"/>
  <c r="E49" i="9"/>
  <c r="D50" i="10" l="1"/>
  <c r="G50" i="10" s="1"/>
  <c r="F51" i="10" s="1"/>
  <c r="E51" i="10" s="1"/>
  <c r="D51" i="10" s="1"/>
  <c r="G51" i="10" s="1"/>
  <c r="F52" i="10" s="1"/>
  <c r="E78" i="10"/>
  <c r="D79" i="10" s="1"/>
  <c r="D49" i="9"/>
  <c r="G49" i="9" s="1"/>
  <c r="F50" i="9" s="1"/>
  <c r="E50" i="9" s="1"/>
  <c r="D50" i="9" s="1"/>
  <c r="G50" i="9" s="1"/>
  <c r="F51" i="9" s="1"/>
  <c r="F87" i="10" l="1"/>
  <c r="G87" i="10" s="1"/>
  <c r="E52" i="10"/>
  <c r="F88" i="10" s="1"/>
  <c r="G88" i="10" s="1"/>
  <c r="E79" i="10"/>
  <c r="D80" i="10" s="1"/>
  <c r="E80" i="10" s="1"/>
  <c r="E51" i="9"/>
  <c r="D52" i="10" l="1"/>
  <c r="G52" i="10" s="1"/>
  <c r="F53" i="10" s="1"/>
  <c r="D81" i="10"/>
  <c r="E81" i="10" s="1"/>
  <c r="D51" i="9"/>
  <c r="G51" i="9" s="1"/>
  <c r="F52" i="9" s="1"/>
  <c r="E52" i="9" s="1"/>
  <c r="D52" i="9" s="1"/>
  <c r="G52" i="9" s="1"/>
  <c r="F53" i="9" s="1"/>
  <c r="E53" i="9" s="1"/>
  <c r="E53" i="10" l="1"/>
  <c r="D53" i="10" s="1"/>
  <c r="G53" i="10" s="1"/>
  <c r="F54" i="10" s="1"/>
  <c r="D82" i="10"/>
  <c r="D53" i="9"/>
  <c r="E54" i="10" l="1"/>
  <c r="D54" i="10" s="1"/>
  <c r="G54" i="10" s="1"/>
  <c r="F55" i="10" s="1"/>
  <c r="E55" i="10" s="1"/>
  <c r="F90" i="10"/>
  <c r="G90" i="10" s="1"/>
  <c r="F89" i="10"/>
  <c r="G89" i="10" s="1"/>
  <c r="E82" i="10"/>
  <c r="D83" i="10" s="1"/>
  <c r="G53" i="9"/>
  <c r="F54" i="9" s="1"/>
  <c r="E54" i="9" s="1"/>
  <c r="F91" i="10" l="1"/>
  <c r="G91" i="10" s="1"/>
  <c r="E83" i="10"/>
  <c r="D84" i="10" s="1"/>
  <c r="E84" i="10" s="1"/>
  <c r="D85" i="10" s="1"/>
  <c r="E85" i="10" s="1"/>
  <c r="D86" i="10" s="1"/>
  <c r="E86" i="10" s="1"/>
  <c r="D55" i="10"/>
  <c r="G55" i="10" s="1"/>
  <c r="F56" i="10" s="1"/>
  <c r="E56" i="10" s="1"/>
  <c r="D54" i="9"/>
  <c r="G54" i="9" s="1"/>
  <c r="F55" i="9" s="1"/>
  <c r="E55" i="9" s="1"/>
  <c r="F92" i="10" l="1"/>
  <c r="G92" i="10" s="1"/>
  <c r="D56" i="10"/>
  <c r="G56" i="10" s="1"/>
  <c r="F57" i="10" s="1"/>
  <c r="E57" i="10" s="1"/>
  <c r="D57" i="10" l="1"/>
  <c r="G57" i="10" s="1"/>
  <c r="F58" i="10" s="1"/>
  <c r="E58" i="10" s="1"/>
  <c r="F93" i="10"/>
  <c r="G93" i="10" s="1"/>
  <c r="D55" i="9"/>
  <c r="F94" i="10" l="1"/>
  <c r="G94" i="10" s="1"/>
  <c r="G55" i="9"/>
  <c r="F56" i="9" s="1"/>
  <c r="E56" i="9" s="1"/>
  <c r="D58" i="10" l="1"/>
  <c r="G58" i="10" s="1"/>
  <c r="F59" i="10" s="1"/>
  <c r="E59" i="10" s="1"/>
  <c r="D87" i="10"/>
  <c r="G96" i="10" l="1"/>
  <c r="D59" i="10"/>
  <c r="G59" i="10" s="1"/>
  <c r="F60" i="10" s="1"/>
  <c r="F95" i="10"/>
  <c r="G95" i="10" s="1"/>
  <c r="E87" i="10"/>
  <c r="D88" i="10" s="1"/>
  <c r="E88" i="10" s="1"/>
  <c r="D89" i="10" s="1"/>
  <c r="E89" i="10" s="1"/>
  <c r="D56" i="9"/>
  <c r="D60" i="10" l="1"/>
  <c r="G60" i="10" s="1"/>
  <c r="G56" i="9"/>
  <c r="F57" i="9" s="1"/>
  <c r="E57" i="9" s="1"/>
  <c r="D57" i="9" l="1"/>
  <c r="D90" i="10"/>
  <c r="E90" i="10" s="1"/>
  <c r="G57" i="9" l="1"/>
  <c r="F58" i="9" s="1"/>
  <c r="E58" i="9" s="1"/>
  <c r="D58" i="9" l="1"/>
  <c r="D91" i="10"/>
  <c r="E91" i="10" s="1"/>
  <c r="G58" i="9" l="1"/>
  <c r="F59" i="9" s="1"/>
  <c r="E59" i="9" s="1"/>
  <c r="D59" i="9" l="1"/>
  <c r="D92" i="10"/>
  <c r="E92" i="10" s="1"/>
  <c r="G59" i="9" l="1"/>
  <c r="F60" i="9" s="1"/>
  <c r="D60" i="9" l="1"/>
  <c r="D93" i="10"/>
  <c r="E93" i="10" s="1"/>
  <c r="G60" i="9" l="1"/>
  <c r="D94" i="10" l="1"/>
  <c r="E94" i="10" s="1"/>
  <c r="D95" i="10" l="1"/>
  <c r="E95" i="10" s="1"/>
  <c r="D96" i="10" l="1"/>
  <c r="E96" i="10" s="1"/>
  <c r="D79" i="7" l="1"/>
  <c r="D78" i="7"/>
  <c r="E78" i="7" s="1"/>
  <c r="B67" i="7"/>
  <c r="F67" i="7" s="1"/>
  <c r="G67" i="7" s="1"/>
  <c r="E4" i="7"/>
  <c r="F60" i="7" s="1"/>
  <c r="C66" i="7"/>
  <c r="F66" i="7" s="1"/>
  <c r="G66" i="7" s="1"/>
  <c r="B79" i="7"/>
  <c r="F79" i="7" s="1"/>
  <c r="G79" i="7" s="1"/>
  <c r="C78" i="7"/>
  <c r="F78" i="7" s="1"/>
  <c r="C90" i="7"/>
  <c r="F90" i="7" s="1"/>
  <c r="G90" i="7" s="1"/>
  <c r="B91" i="7"/>
  <c r="F91" i="7" s="1"/>
  <c r="F96" i="7"/>
  <c r="F80" i="7"/>
  <c r="F81" i="7"/>
  <c r="F82" i="7"/>
  <c r="F83" i="7"/>
  <c r="F84" i="7"/>
  <c r="F85" i="7"/>
  <c r="F86" i="7"/>
  <c r="F87" i="7"/>
  <c r="F88" i="7"/>
  <c r="F89" i="7"/>
  <c r="F92" i="7"/>
  <c r="F93" i="7"/>
  <c r="F94" i="7"/>
  <c r="F95" i="7"/>
  <c r="F62" i="7"/>
  <c r="F63" i="7"/>
  <c r="G63" i="7" s="1"/>
  <c r="F64" i="7"/>
  <c r="F65" i="7"/>
  <c r="F68" i="7"/>
  <c r="F69" i="7"/>
  <c r="F70" i="7"/>
  <c r="G70" i="7" s="1"/>
  <c r="F71" i="7"/>
  <c r="G71" i="7" s="1"/>
  <c r="F72" i="7"/>
  <c r="F73" i="7"/>
  <c r="F74" i="7"/>
  <c r="G74" i="7" s="1"/>
  <c r="F75" i="7"/>
  <c r="G75" i="7" s="1"/>
  <c r="F76" i="7"/>
  <c r="F77" i="7"/>
  <c r="G82" i="7"/>
  <c r="G87" i="7"/>
  <c r="F61" i="7"/>
  <c r="G61" i="7" s="1"/>
  <c r="E66" i="7"/>
  <c r="D66" i="7"/>
  <c r="D67" i="7"/>
  <c r="E67" i="7" s="1"/>
  <c r="E62" i="7"/>
  <c r="E61" i="7"/>
  <c r="D60" i="7"/>
  <c r="E60" i="7" s="1"/>
  <c r="D61" i="7" s="1"/>
  <c r="B62" i="7"/>
  <c r="B63" i="7"/>
  <c r="B64" i="7"/>
  <c r="B65" i="7"/>
  <c r="B66" i="7"/>
  <c r="B68" i="7"/>
  <c r="B69" i="7"/>
  <c r="G69" i="7" s="1"/>
  <c r="B70" i="7"/>
  <c r="B71" i="7"/>
  <c r="B72" i="7"/>
  <c r="B73" i="7"/>
  <c r="B74" i="7"/>
  <c r="B75" i="7"/>
  <c r="B76" i="7"/>
  <c r="B77" i="7"/>
  <c r="G77" i="7" s="1"/>
  <c r="B78" i="7"/>
  <c r="B80" i="7"/>
  <c r="G80" i="7" s="1"/>
  <c r="B81" i="7"/>
  <c r="B82" i="7"/>
  <c r="B83" i="7"/>
  <c r="B84" i="7"/>
  <c r="B85" i="7"/>
  <c r="B86" i="7"/>
  <c r="B87" i="7"/>
  <c r="B88" i="7"/>
  <c r="B89" i="7"/>
  <c r="B90" i="7"/>
  <c r="B92" i="7"/>
  <c r="B93" i="7"/>
  <c r="B94" i="7"/>
  <c r="B95" i="7"/>
  <c r="B96" i="7"/>
  <c r="B61" i="7"/>
  <c r="C61" i="7"/>
  <c r="C62" i="7"/>
  <c r="G62" i="7" s="1"/>
  <c r="C63" i="7"/>
  <c r="C64" i="7"/>
  <c r="C65" i="7"/>
  <c r="G65" i="7" s="1"/>
  <c r="C67" i="7"/>
  <c r="C68" i="7"/>
  <c r="C69" i="7"/>
  <c r="C70" i="7"/>
  <c r="C71" i="7"/>
  <c r="C72" i="7"/>
  <c r="C73" i="7"/>
  <c r="G73" i="7" s="1"/>
  <c r="C74" i="7"/>
  <c r="C75" i="7"/>
  <c r="C76" i="7"/>
  <c r="C77" i="7"/>
  <c r="C79" i="7"/>
  <c r="C80" i="7"/>
  <c r="C81" i="7"/>
  <c r="G81" i="7" s="1"/>
  <c r="C82" i="7"/>
  <c r="C83" i="7"/>
  <c r="C84" i="7"/>
  <c r="C85" i="7"/>
  <c r="C86" i="7"/>
  <c r="C87" i="7"/>
  <c r="C88" i="7"/>
  <c r="C89" i="7"/>
  <c r="G89" i="7" s="1"/>
  <c r="C91" i="7"/>
  <c r="C92" i="7"/>
  <c r="C93" i="7"/>
  <c r="C94" i="7"/>
  <c r="C95" i="7"/>
  <c r="C96" i="7"/>
  <c r="C60" i="7"/>
  <c r="G95" i="7"/>
  <c r="G92" i="7"/>
  <c r="G88" i="7"/>
  <c r="G84" i="7"/>
  <c r="G76" i="7"/>
  <c r="G72" i="7"/>
  <c r="G68" i="7"/>
  <c r="G64" i="7"/>
  <c r="M2" i="7"/>
  <c r="C56" i="7" s="1"/>
  <c r="L2" i="7"/>
  <c r="L1" i="7"/>
  <c r="F1" i="7"/>
  <c r="C45" i="7" s="1"/>
  <c r="F2" i="7"/>
  <c r="D2" i="7"/>
  <c r="B22" i="7"/>
  <c r="B21" i="7"/>
  <c r="B41" i="7"/>
  <c r="B41" i="6"/>
  <c r="E79" i="7" l="1"/>
  <c r="D80" i="7" s="1"/>
  <c r="G60" i="7"/>
  <c r="G85" i="7"/>
  <c r="G94" i="7"/>
  <c r="G86" i="7"/>
  <c r="G91" i="7"/>
  <c r="G83" i="7"/>
  <c r="G78" i="7"/>
  <c r="D68" i="7"/>
  <c r="E68" i="7" s="1"/>
  <c r="D62" i="7"/>
  <c r="D63" i="7" s="1"/>
  <c r="G93" i="7"/>
  <c r="G96" i="7"/>
  <c r="C57" i="7"/>
  <c r="C59" i="7"/>
  <c r="C55" i="7"/>
  <c r="C58" i="7"/>
  <c r="C54" i="7"/>
  <c r="C46" i="7"/>
  <c r="C52" i="7"/>
  <c r="C44" i="7"/>
  <c r="C51" i="7"/>
  <c r="C43" i="7"/>
  <c r="C50" i="7"/>
  <c r="C49" i="7"/>
  <c r="C48" i="7"/>
  <c r="C47" i="7"/>
  <c r="C53" i="7"/>
  <c r="B55" i="7"/>
  <c r="B42" i="7"/>
  <c r="E41" i="6"/>
  <c r="F41" i="6"/>
  <c r="D1" i="7"/>
  <c r="C34" i="7" s="1"/>
  <c r="B56" i="7"/>
  <c r="B57" i="7"/>
  <c r="B58" i="7"/>
  <c r="B59" i="7"/>
  <c r="B43" i="7"/>
  <c r="B44" i="7"/>
  <c r="B45" i="7"/>
  <c r="B46" i="7"/>
  <c r="B47" i="7"/>
  <c r="B48" i="7"/>
  <c r="B49" i="7"/>
  <c r="B50" i="7"/>
  <c r="B51" i="7"/>
  <c r="B52" i="7"/>
  <c r="B53" i="7"/>
  <c r="B54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5" i="7"/>
  <c r="G4" i="7"/>
  <c r="F5" i="7" s="1"/>
  <c r="E5" i="7" s="1"/>
  <c r="B4" i="7"/>
  <c r="F96" i="6"/>
  <c r="D64" i="7" l="1"/>
  <c r="E63" i="7"/>
  <c r="C6" i="7"/>
  <c r="C16" i="7"/>
  <c r="C27" i="7"/>
  <c r="C38" i="7"/>
  <c r="C14" i="7"/>
  <c r="C24" i="7"/>
  <c r="C35" i="7"/>
  <c r="C37" i="7"/>
  <c r="C15" i="7"/>
  <c r="C26" i="7"/>
  <c r="C36" i="7"/>
  <c r="C7" i="7"/>
  <c r="C18" i="7"/>
  <c r="C28" i="7"/>
  <c r="C39" i="7"/>
  <c r="C19" i="7"/>
  <c r="C40" i="7"/>
  <c r="C10" i="7"/>
  <c r="C31" i="7"/>
  <c r="C11" i="7"/>
  <c r="C22" i="7"/>
  <c r="C32" i="7"/>
  <c r="C8" i="7"/>
  <c r="C30" i="7"/>
  <c r="C20" i="7"/>
  <c r="C41" i="7"/>
  <c r="C12" i="7"/>
  <c r="C23" i="7"/>
  <c r="C42" i="7"/>
  <c r="C5" i="7"/>
  <c r="C9" i="7"/>
  <c r="C13" i="7"/>
  <c r="C17" i="7"/>
  <c r="C21" i="7"/>
  <c r="C25" i="7"/>
  <c r="C29" i="7"/>
  <c r="C33" i="7"/>
  <c r="D65" i="7" l="1"/>
  <c r="E64" i="7"/>
  <c r="D5" i="7"/>
  <c r="E65" i="7" l="1"/>
  <c r="G5" i="7"/>
  <c r="F6" i="7" s="1"/>
  <c r="E6" i="7" l="1"/>
  <c r="D69" i="7" l="1"/>
  <c r="E69" i="7" s="1"/>
  <c r="D6" i="7"/>
  <c r="D70" i="7" l="1"/>
  <c r="E70" i="7" s="1"/>
  <c r="G6" i="7"/>
  <c r="F7" i="7" s="1"/>
  <c r="E7" i="7" s="1"/>
  <c r="D7" i="7" l="1"/>
  <c r="G7" i="7" s="1"/>
  <c r="F8" i="7" s="1"/>
  <c r="E8" i="7" s="1"/>
  <c r="D71" i="7" l="1"/>
  <c r="D8" i="7"/>
  <c r="E71" i="7" l="1"/>
  <c r="D72" i="7" s="1"/>
  <c r="E72" i="7" s="1"/>
  <c r="D73" i="7" s="1"/>
  <c r="E73" i="7" s="1"/>
  <c r="G8" i="7"/>
  <c r="F9" i="7" s="1"/>
  <c r="E9" i="7" s="1"/>
  <c r="D74" i="7" l="1"/>
  <c r="E74" i="7" s="1"/>
  <c r="D9" i="7"/>
  <c r="D75" i="7" l="1"/>
  <c r="E75" i="7" s="1"/>
  <c r="G9" i="7"/>
  <c r="F10" i="7" s="1"/>
  <c r="E10" i="7" s="1"/>
  <c r="D76" i="7" l="1"/>
  <c r="E76" i="7" s="1"/>
  <c r="D10" i="7"/>
  <c r="D77" i="7" l="1"/>
  <c r="E77" i="7" s="1"/>
  <c r="G10" i="7"/>
  <c r="F11" i="7" s="1"/>
  <c r="E11" i="7" s="1"/>
  <c r="D11" i="7" l="1"/>
  <c r="G11" i="7" l="1"/>
  <c r="F12" i="7" s="1"/>
  <c r="E12" i="7" s="1"/>
  <c r="E80" i="7" l="1"/>
  <c r="D81" i="7" s="1"/>
  <c r="D12" i="7"/>
  <c r="E81" i="7" l="1"/>
  <c r="D82" i="7" s="1"/>
  <c r="G12" i="7"/>
  <c r="F13" i="7" s="1"/>
  <c r="E13" i="7" s="1"/>
  <c r="E82" i="7" l="1"/>
  <c r="D83" i="7" s="1"/>
  <c r="D13" i="7"/>
  <c r="E83" i="7" l="1"/>
  <c r="D84" i="7" s="1"/>
  <c r="G13" i="7"/>
  <c r="F14" i="7" s="1"/>
  <c r="E14" i="7" s="1"/>
  <c r="E84" i="7" l="1"/>
  <c r="D85" i="7" s="1"/>
  <c r="D14" i="7"/>
  <c r="E85" i="7" l="1"/>
  <c r="D86" i="7" s="1"/>
  <c r="G14" i="7"/>
  <c r="F15" i="7" s="1"/>
  <c r="E15" i="7" s="1"/>
  <c r="E86" i="7" l="1"/>
  <c r="D87" i="7" s="1"/>
  <c r="D15" i="7"/>
  <c r="E87" i="7" l="1"/>
  <c r="D88" i="7" s="1"/>
  <c r="G15" i="7"/>
  <c r="F16" i="7" s="1"/>
  <c r="E16" i="7" s="1"/>
  <c r="E88" i="7" l="1"/>
  <c r="D89" i="7" s="1"/>
  <c r="D16" i="7"/>
  <c r="E89" i="7" l="1"/>
  <c r="D90" i="7" s="1"/>
  <c r="G16" i="7"/>
  <c r="F17" i="7" s="1"/>
  <c r="E17" i="7" s="1"/>
  <c r="E90" i="7" l="1"/>
  <c r="D91" i="7" s="1"/>
  <c r="D17" i="7"/>
  <c r="E91" i="7" l="1"/>
  <c r="D92" i="7" s="1"/>
  <c r="G17" i="7"/>
  <c r="F18" i="7" s="1"/>
  <c r="E18" i="7" s="1"/>
  <c r="E92" i="7" l="1"/>
  <c r="D93" i="7" s="1"/>
  <c r="D18" i="7"/>
  <c r="E93" i="7" l="1"/>
  <c r="D94" i="7" s="1"/>
  <c r="G18" i="7"/>
  <c r="F19" i="7" s="1"/>
  <c r="E19" i="7" s="1"/>
  <c r="E94" i="7" l="1"/>
  <c r="D95" i="7" s="1"/>
  <c r="D19" i="7"/>
  <c r="E95" i="7" l="1"/>
  <c r="D96" i="7" s="1"/>
  <c r="G19" i="7"/>
  <c r="F20" i="7" s="1"/>
  <c r="E20" i="7" s="1"/>
  <c r="E96" i="7" l="1"/>
  <c r="D20" i="7"/>
  <c r="G20" i="7" l="1"/>
  <c r="F21" i="7" s="1"/>
  <c r="E21" i="7" s="1"/>
  <c r="D21" i="7" l="1"/>
  <c r="G21" i="7" l="1"/>
  <c r="F22" i="7" s="1"/>
  <c r="E22" i="7" s="1"/>
  <c r="F41" i="7" l="1"/>
  <c r="E41" i="7" s="1"/>
  <c r="D41" i="7" s="1"/>
  <c r="D22" i="7" l="1"/>
  <c r="G22" i="7" s="1"/>
  <c r="F23" i="7" s="1"/>
  <c r="E23" i="7" s="1"/>
  <c r="D23" i="7" l="1"/>
  <c r="G23" i="7" s="1"/>
  <c r="F24" i="7" s="1"/>
  <c r="E24" i="7" s="1"/>
  <c r="D24" i="7" l="1"/>
  <c r="G24" i="7" s="1"/>
  <c r="F25" i="7" s="1"/>
  <c r="E25" i="7" s="1"/>
  <c r="G41" i="7"/>
  <c r="E42" i="7" l="1"/>
  <c r="D25" i="7"/>
  <c r="G25" i="7" s="1"/>
  <c r="F26" i="7" s="1"/>
  <c r="E26" i="7" s="1"/>
  <c r="F42" i="7"/>
  <c r="D26" i="7" l="1"/>
  <c r="G26" i="7" s="1"/>
  <c r="F27" i="7" s="1"/>
  <c r="E27" i="7" s="1"/>
  <c r="D27" i="7" l="1"/>
  <c r="G27" i="7" s="1"/>
  <c r="F28" i="7" s="1"/>
  <c r="E28" i="7" s="1"/>
  <c r="D42" i="7"/>
  <c r="D28" i="7" l="1"/>
  <c r="G28" i="7" s="1"/>
  <c r="F29" i="7" s="1"/>
  <c r="E29" i="7" s="1"/>
  <c r="G42" i="7"/>
  <c r="F43" i="7" s="1"/>
  <c r="E43" i="7" s="1"/>
  <c r="D29" i="7" l="1"/>
  <c r="G29" i="7" s="1"/>
  <c r="F30" i="7" s="1"/>
  <c r="E30" i="7" s="1"/>
  <c r="D30" i="7" l="1"/>
  <c r="G30" i="7" s="1"/>
  <c r="F31" i="7" s="1"/>
  <c r="E31" i="7" s="1"/>
  <c r="D43" i="7"/>
  <c r="D31" i="7" l="1"/>
  <c r="G31" i="7" s="1"/>
  <c r="F32" i="7" s="1"/>
  <c r="E32" i="7" s="1"/>
  <c r="G43" i="7"/>
  <c r="F44" i="7" l="1"/>
  <c r="E44" i="7" s="1"/>
  <c r="D32" i="7"/>
  <c r="G32" i="7" s="1"/>
  <c r="F33" i="7" s="1"/>
  <c r="E33" i="7" s="1"/>
  <c r="D33" i="7" l="1"/>
  <c r="G33" i="7" s="1"/>
  <c r="F34" i="7" s="1"/>
  <c r="E34" i="7" s="1"/>
  <c r="D44" i="7"/>
  <c r="D34" i="7" l="1"/>
  <c r="G34" i="7" s="1"/>
  <c r="F35" i="7" s="1"/>
  <c r="E35" i="7" s="1"/>
  <c r="G44" i="7"/>
  <c r="F45" i="7" s="1"/>
  <c r="E45" i="7" l="1"/>
  <c r="D35" i="7"/>
  <c r="G35" i="7" s="1"/>
  <c r="F36" i="7" s="1"/>
  <c r="E36" i="7" s="1"/>
  <c r="D36" i="7" l="1"/>
  <c r="G36" i="7" s="1"/>
  <c r="F37" i="7" s="1"/>
  <c r="E37" i="7" s="1"/>
  <c r="D45" i="7"/>
  <c r="D37" i="7" l="1"/>
  <c r="G37" i="7" s="1"/>
  <c r="F38" i="7" s="1"/>
  <c r="E38" i="7" s="1"/>
  <c r="G45" i="7"/>
  <c r="F46" i="7" s="1"/>
  <c r="E46" i="7" l="1"/>
  <c r="D38" i="7"/>
  <c r="G38" i="7" s="1"/>
  <c r="F39" i="7" s="1"/>
  <c r="E39" i="7" s="1"/>
  <c r="D39" i="7" l="1"/>
  <c r="G39" i="7" s="1"/>
  <c r="F40" i="7" s="1"/>
  <c r="D46" i="7"/>
  <c r="D40" i="7" l="1"/>
  <c r="G40" i="7" s="1"/>
  <c r="G46" i="7"/>
  <c r="F47" i="7" s="1"/>
  <c r="E47" i="7" l="1"/>
  <c r="D47" i="7" l="1"/>
  <c r="G47" i="7" l="1"/>
  <c r="F48" i="7" s="1"/>
  <c r="E48" i="7" l="1"/>
  <c r="D48" i="7" l="1"/>
  <c r="G48" i="7" l="1"/>
  <c r="F49" i="7" s="1"/>
  <c r="E49" i="7" l="1"/>
  <c r="D49" i="7" l="1"/>
  <c r="G49" i="7" l="1"/>
  <c r="F50" i="7" s="1"/>
  <c r="E50" i="7" l="1"/>
  <c r="D50" i="7" l="1"/>
  <c r="G50" i="7" l="1"/>
  <c r="F51" i="7" s="1"/>
  <c r="E51" i="7" l="1"/>
  <c r="D51" i="7" l="1"/>
  <c r="G51" i="7" l="1"/>
  <c r="F52" i="7" s="1"/>
  <c r="E52" i="7" l="1"/>
  <c r="D52" i="7" l="1"/>
  <c r="G52" i="7" l="1"/>
  <c r="F53" i="7" s="1"/>
  <c r="E53" i="7" l="1"/>
  <c r="D53" i="7" l="1"/>
  <c r="G53" i="7" l="1"/>
  <c r="F54" i="7" s="1"/>
  <c r="E54" i="7" l="1"/>
  <c r="D54" i="7" l="1"/>
  <c r="G54" i="7" l="1"/>
  <c r="F55" i="7" l="1"/>
  <c r="E55" i="7"/>
  <c r="D55" i="7" s="1"/>
  <c r="G55" i="7" l="1"/>
  <c r="F56" i="7" s="1"/>
  <c r="E56" i="7" l="1"/>
  <c r="D56" i="7" l="1"/>
  <c r="G56" i="7" l="1"/>
  <c r="F57" i="7" s="1"/>
  <c r="E57" i="7" l="1"/>
  <c r="D57" i="7" l="1"/>
  <c r="G57" i="7" l="1"/>
  <c r="F58" i="7" s="1"/>
  <c r="E58" i="7" s="1"/>
  <c r="D58" i="7" l="1"/>
  <c r="G58" i="7" l="1"/>
  <c r="F59" i="7" s="1"/>
  <c r="D59" i="7" l="1"/>
  <c r="G59" i="7" l="1"/>
  <c r="G68" i="6"/>
  <c r="G69" i="6"/>
  <c r="G70" i="6"/>
  <c r="G71" i="6"/>
  <c r="G72" i="6"/>
  <c r="G73" i="6"/>
  <c r="G74" i="6"/>
  <c r="G75" i="6"/>
  <c r="G76" i="6"/>
  <c r="G77" i="6"/>
  <c r="G96" i="6"/>
  <c r="F68" i="6"/>
  <c r="F69" i="6"/>
  <c r="F70" i="6"/>
  <c r="F71" i="6"/>
  <c r="F72" i="6"/>
  <c r="F73" i="6"/>
  <c r="F74" i="6"/>
  <c r="F75" i="6"/>
  <c r="F76" i="6"/>
  <c r="F77" i="6"/>
  <c r="D71" i="6"/>
  <c r="E71" i="6" s="1"/>
  <c r="D72" i="6" s="1"/>
  <c r="F62" i="6"/>
  <c r="F63" i="6"/>
  <c r="F64" i="6"/>
  <c r="G64" i="6" s="1"/>
  <c r="F65" i="6"/>
  <c r="F66" i="6"/>
  <c r="F67" i="6"/>
  <c r="F61" i="6"/>
  <c r="F60" i="6"/>
  <c r="E62" i="6"/>
  <c r="E61" i="6"/>
  <c r="D60" i="6"/>
  <c r="E60" i="6" s="1"/>
  <c r="B62" i="6"/>
  <c r="B63" i="6"/>
  <c r="B64" i="6"/>
  <c r="B65" i="6"/>
  <c r="B66" i="6"/>
  <c r="G66" i="6" s="1"/>
  <c r="B67" i="6"/>
  <c r="G67" i="6" s="1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61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60" i="6"/>
  <c r="M2" i="6"/>
  <c r="C59" i="6" s="1"/>
  <c r="F1" i="6"/>
  <c r="C50" i="6" s="1"/>
  <c r="B48" i="6"/>
  <c r="B49" i="6"/>
  <c r="B50" i="6"/>
  <c r="B51" i="6"/>
  <c r="B52" i="6"/>
  <c r="B53" i="6"/>
  <c r="B54" i="6"/>
  <c r="B55" i="6"/>
  <c r="B56" i="6"/>
  <c r="B57" i="6"/>
  <c r="B58" i="6"/>
  <c r="B59" i="6"/>
  <c r="L2" i="6"/>
  <c r="L1" i="6"/>
  <c r="F2" i="6"/>
  <c r="B42" i="6"/>
  <c r="B43" i="6"/>
  <c r="B44" i="6"/>
  <c r="B45" i="6"/>
  <c r="B46" i="6"/>
  <c r="B47" i="6"/>
  <c r="D2" i="6"/>
  <c r="G63" i="6" l="1"/>
  <c r="G61" i="6"/>
  <c r="G60" i="6"/>
  <c r="G62" i="6"/>
  <c r="G65" i="6"/>
  <c r="D61" i="6"/>
  <c r="D62" i="6" s="1"/>
  <c r="D63" i="6" s="1"/>
  <c r="C58" i="6"/>
  <c r="C57" i="6"/>
  <c r="C56" i="6"/>
  <c r="C55" i="6"/>
  <c r="C49" i="6"/>
  <c r="C47" i="6"/>
  <c r="C54" i="6"/>
  <c r="C46" i="6"/>
  <c r="C48" i="6"/>
  <c r="C45" i="6"/>
  <c r="C42" i="6"/>
  <c r="C52" i="6"/>
  <c r="C44" i="6"/>
  <c r="C53" i="6"/>
  <c r="C51" i="6"/>
  <c r="C43" i="6"/>
  <c r="E63" i="6" l="1"/>
  <c r="D64" i="6" s="1"/>
  <c r="E64" i="6" l="1"/>
  <c r="D65" i="6" s="1"/>
  <c r="E65" i="6" l="1"/>
  <c r="D66" i="6" s="1"/>
  <c r="E66" i="6" l="1"/>
  <c r="D67" i="6" s="1"/>
  <c r="E67" i="6" l="1"/>
  <c r="D68" i="6" s="1"/>
  <c r="E68" i="6" l="1"/>
  <c r="D69" i="6" s="1"/>
  <c r="E69" i="6" l="1"/>
  <c r="D70" i="6" s="1"/>
  <c r="E70" i="6" l="1"/>
  <c r="E72" i="6" l="1"/>
  <c r="D73" i="6" s="1"/>
  <c r="E73" i="6" l="1"/>
  <c r="D74" i="6" s="1"/>
  <c r="E74" i="6" l="1"/>
  <c r="D75" i="6" s="1"/>
  <c r="E75" i="6" l="1"/>
  <c r="D76" i="6" s="1"/>
  <c r="E76" i="6" l="1"/>
  <c r="D77" i="6" s="1"/>
  <c r="E77" i="6" l="1"/>
  <c r="D78" i="6" s="1"/>
  <c r="E90" i="4" l="1"/>
  <c r="F89" i="4"/>
  <c r="F53" i="4"/>
  <c r="B4" i="4"/>
  <c r="E90" i="3" l="1"/>
  <c r="E89" i="3"/>
  <c r="F89" i="3"/>
  <c r="F88" i="3"/>
  <c r="F53" i="3"/>
  <c r="B42" i="3" l="1"/>
  <c r="B43" i="3"/>
  <c r="B44" i="3"/>
  <c r="B45" i="3"/>
  <c r="B46" i="3"/>
  <c r="B47" i="3"/>
  <c r="B48" i="3"/>
  <c r="B49" i="3"/>
  <c r="B50" i="3"/>
  <c r="B51" i="3"/>
  <c r="B52" i="3"/>
  <c r="B53" i="3"/>
  <c r="B99" i="4" l="1"/>
  <c r="B87" i="4"/>
  <c r="B75" i="4"/>
  <c r="B76" i="4"/>
  <c r="B70" i="4"/>
  <c r="B71" i="4"/>
  <c r="B72" i="4"/>
  <c r="B73" i="4"/>
  <c r="B74" i="4"/>
  <c r="B77" i="4"/>
  <c r="B78" i="4"/>
  <c r="B79" i="4"/>
  <c r="B80" i="4"/>
  <c r="B81" i="4"/>
  <c r="B82" i="4"/>
  <c r="B83" i="4"/>
  <c r="B84" i="4"/>
  <c r="B85" i="4"/>
  <c r="B86" i="4"/>
  <c r="B88" i="4"/>
  <c r="B89" i="4"/>
  <c r="B90" i="4"/>
  <c r="B91" i="4"/>
  <c r="B92" i="4"/>
  <c r="B93" i="4"/>
  <c r="B94" i="4"/>
  <c r="B95" i="4"/>
  <c r="B96" i="4"/>
  <c r="B97" i="4"/>
  <c r="B98" i="4"/>
  <c r="B100" i="4"/>
  <c r="B101" i="4"/>
  <c r="B102" i="4"/>
  <c r="B103" i="4"/>
  <c r="B104" i="4"/>
  <c r="B69" i="4"/>
  <c r="C68" i="4"/>
  <c r="C74" i="4"/>
  <c r="C86" i="4"/>
  <c r="C98" i="4"/>
  <c r="C91" i="4"/>
  <c r="C92" i="4"/>
  <c r="C93" i="4"/>
  <c r="C94" i="4"/>
  <c r="C95" i="4"/>
  <c r="C96" i="4"/>
  <c r="C97" i="4"/>
  <c r="C99" i="4"/>
  <c r="C100" i="4"/>
  <c r="C101" i="4"/>
  <c r="C102" i="4"/>
  <c r="C103" i="4"/>
  <c r="C80" i="4"/>
  <c r="C81" i="4"/>
  <c r="C82" i="4"/>
  <c r="C83" i="4"/>
  <c r="C84" i="4"/>
  <c r="C85" i="4"/>
  <c r="C87" i="4"/>
  <c r="C88" i="4"/>
  <c r="C89" i="4"/>
  <c r="C90" i="4"/>
  <c r="C75" i="4"/>
  <c r="C76" i="4"/>
  <c r="C77" i="4"/>
  <c r="C78" i="4"/>
  <c r="C79" i="4"/>
  <c r="C71" i="4"/>
  <c r="C72" i="4"/>
  <c r="C73" i="4"/>
  <c r="C70" i="4"/>
  <c r="C69" i="4"/>
  <c r="D68" i="4" l="1"/>
  <c r="E68" i="4" s="1"/>
  <c r="D69" i="4" s="1"/>
  <c r="F2" i="4"/>
  <c r="B53" i="4"/>
  <c r="F1" i="4"/>
  <c r="C42" i="4" s="1"/>
  <c r="B41" i="4"/>
  <c r="D1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5" i="4"/>
  <c r="B42" i="4"/>
  <c r="B43" i="4"/>
  <c r="B44" i="4"/>
  <c r="B45" i="4"/>
  <c r="B46" i="4"/>
  <c r="B47" i="4"/>
  <c r="B48" i="4"/>
  <c r="B49" i="4"/>
  <c r="B50" i="4"/>
  <c r="B51" i="4"/>
  <c r="B52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F104" i="4" l="1"/>
  <c r="G104" i="4" s="1"/>
  <c r="G4" i="4"/>
  <c r="F5" i="4" s="1"/>
  <c r="E5" i="4" s="1"/>
  <c r="E4" i="4"/>
  <c r="C64" i="4"/>
  <c r="C40" i="4"/>
  <c r="F68" i="4" l="1"/>
  <c r="G68" i="4" s="1"/>
  <c r="C66" i="4"/>
  <c r="C65" i="4"/>
  <c r="C53" i="4"/>
  <c r="C54" i="4"/>
  <c r="C57" i="4"/>
  <c r="C58" i="4"/>
  <c r="C61" i="4"/>
  <c r="C62" i="4"/>
  <c r="C55" i="4"/>
  <c r="C59" i="4"/>
  <c r="C63" i="4"/>
  <c r="C67" i="4"/>
  <c r="C7" i="4"/>
  <c r="C11" i="4"/>
  <c r="C15" i="4"/>
  <c r="C19" i="4"/>
  <c r="C23" i="4"/>
  <c r="C27" i="4"/>
  <c r="C31" i="4"/>
  <c r="C35" i="4"/>
  <c r="C39" i="4"/>
  <c r="C46" i="4"/>
  <c r="C50" i="4"/>
  <c r="C6" i="4"/>
  <c r="C10" i="4"/>
  <c r="C14" i="4"/>
  <c r="C18" i="4"/>
  <c r="C22" i="4"/>
  <c r="C26" i="4"/>
  <c r="C30" i="4"/>
  <c r="C34" i="4"/>
  <c r="C38" i="4"/>
  <c r="C41" i="4"/>
  <c r="C45" i="4"/>
  <c r="C49" i="4"/>
  <c r="C5" i="4"/>
  <c r="C9" i="4"/>
  <c r="C13" i="4"/>
  <c r="C17" i="4"/>
  <c r="C21" i="4"/>
  <c r="C25" i="4"/>
  <c r="C29" i="4"/>
  <c r="C33" i="4"/>
  <c r="C37" i="4"/>
  <c r="C44" i="4"/>
  <c r="C48" i="4"/>
  <c r="C52" i="4"/>
  <c r="C56" i="4"/>
  <c r="C60" i="4"/>
  <c r="C8" i="4"/>
  <c r="C12" i="4"/>
  <c r="C16" i="4"/>
  <c r="C20" i="4"/>
  <c r="C24" i="4"/>
  <c r="C28" i="4"/>
  <c r="C32" i="4"/>
  <c r="C36" i="4"/>
  <c r="C43" i="4"/>
  <c r="C47" i="4"/>
  <c r="C51" i="4"/>
  <c r="C68" i="3"/>
  <c r="D68" i="3"/>
  <c r="E68" i="3" s="1"/>
  <c r="D69" i="3" s="1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69" i="3"/>
  <c r="F2" i="3"/>
  <c r="C56" i="3" s="1"/>
  <c r="B67" i="3"/>
  <c r="F104" i="3" s="1"/>
  <c r="G104" i="3" s="1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D5" i="4" l="1"/>
  <c r="E69" i="4" s="1"/>
  <c r="D70" i="4" s="1"/>
  <c r="C55" i="3"/>
  <c r="C61" i="3"/>
  <c r="C60" i="3"/>
  <c r="C63" i="3"/>
  <c r="C62" i="3"/>
  <c r="C54" i="3"/>
  <c r="C67" i="3"/>
  <c r="C58" i="3"/>
  <c r="C65" i="3"/>
  <c r="C57" i="3"/>
  <c r="C59" i="3"/>
  <c r="C66" i="3"/>
  <c r="C64" i="3"/>
  <c r="G5" i="4" l="1"/>
  <c r="F6" i="4" s="1"/>
  <c r="E6" i="4" s="1"/>
  <c r="F69" i="4" l="1"/>
  <c r="G69" i="4" s="1"/>
  <c r="D6" i="4" l="1"/>
  <c r="E70" i="4" s="1"/>
  <c r="D71" i="4" s="1"/>
  <c r="G6" i="4" l="1"/>
  <c r="F7" i="4" s="1"/>
  <c r="E7" i="4" s="1"/>
  <c r="F70" i="4" l="1"/>
  <c r="G70" i="4" s="1"/>
  <c r="D7" i="4" l="1"/>
  <c r="E71" i="4" s="1"/>
  <c r="D72" i="4" s="1"/>
  <c r="G7" i="4" l="1"/>
  <c r="F8" i="4" s="1"/>
  <c r="E8" i="4" s="1"/>
  <c r="F71" i="4" l="1"/>
  <c r="G71" i="4" s="1"/>
  <c r="D8" i="4" l="1"/>
  <c r="E72" i="4" s="1"/>
  <c r="D73" i="4" s="1"/>
  <c r="G8" i="4" l="1"/>
  <c r="F9" i="4" s="1"/>
  <c r="E9" i="4" s="1"/>
  <c r="F72" i="4" l="1"/>
  <c r="G72" i="4" s="1"/>
  <c r="D9" i="4" l="1"/>
  <c r="E73" i="4" s="1"/>
  <c r="D74" i="4" s="1"/>
  <c r="G9" i="4" l="1"/>
  <c r="F10" i="4" s="1"/>
  <c r="E10" i="4" s="1"/>
  <c r="F73" i="4" l="1"/>
  <c r="G73" i="4" s="1"/>
  <c r="D10" i="4" l="1"/>
  <c r="E74" i="4" s="1"/>
  <c r="D75" i="4" s="1"/>
  <c r="G10" i="4" l="1"/>
  <c r="F11" i="4" s="1"/>
  <c r="E11" i="4" s="1"/>
  <c r="F74" i="4" l="1"/>
  <c r="G74" i="4" s="1"/>
  <c r="D11" i="4" l="1"/>
  <c r="E75" i="4" s="1"/>
  <c r="D76" i="4" s="1"/>
  <c r="G11" i="4" l="1"/>
  <c r="F12" i="4" s="1"/>
  <c r="E12" i="4" s="1"/>
  <c r="F75" i="4" l="1"/>
  <c r="G75" i="4" s="1"/>
  <c r="D12" i="4" l="1"/>
  <c r="E76" i="4" s="1"/>
  <c r="D77" i="4" s="1"/>
  <c r="G12" i="4" l="1"/>
  <c r="F13" i="4" s="1"/>
  <c r="E13" i="4" s="1"/>
  <c r="F76" i="4" l="1"/>
  <c r="G76" i="4" s="1"/>
  <c r="D13" i="4" l="1"/>
  <c r="E77" i="4" s="1"/>
  <c r="D78" i="4" s="1"/>
  <c r="G13" i="4" l="1"/>
  <c r="F41" i="4" s="1"/>
  <c r="F14" i="4" l="1"/>
  <c r="D67" i="3"/>
  <c r="E14" i="4" l="1"/>
  <c r="F77" i="4" s="1"/>
  <c r="G77" i="4" s="1"/>
  <c r="E41" i="4"/>
  <c r="D41" i="4" l="1"/>
  <c r="D14" i="4"/>
  <c r="E78" i="4" s="1"/>
  <c r="D79" i="4" s="1"/>
  <c r="G41" i="4" l="1"/>
  <c r="G14" i="4"/>
  <c r="F15" i="4" l="1"/>
  <c r="E15" i="4" s="1"/>
  <c r="F42" i="4"/>
  <c r="E42" i="4" s="1"/>
  <c r="F78" i="4" l="1"/>
  <c r="G78" i="4" s="1"/>
  <c r="D15" i="4"/>
  <c r="G15" i="4" s="1"/>
  <c r="F16" i="4" s="1"/>
  <c r="E16" i="4" s="1"/>
  <c r="D16" i="4" l="1"/>
  <c r="G16" i="4" s="1"/>
  <c r="F17" i="4" s="1"/>
  <c r="E17" i="4" s="1"/>
  <c r="D42" i="4"/>
  <c r="E79" i="4" s="1"/>
  <c r="D80" i="4" s="1"/>
  <c r="D17" i="4" l="1"/>
  <c r="G17" i="4" s="1"/>
  <c r="F18" i="4" s="1"/>
  <c r="E18" i="4" s="1"/>
  <c r="G42" i="4"/>
  <c r="F43" i="4" s="1"/>
  <c r="E43" i="4" s="1"/>
  <c r="F79" i="4" l="1"/>
  <c r="G79" i="4" s="1"/>
  <c r="D18" i="4"/>
  <c r="G18" i="4" s="1"/>
  <c r="F19" i="4" s="1"/>
  <c r="E19" i="4" s="1"/>
  <c r="D19" i="4" l="1"/>
  <c r="G19" i="4" s="1"/>
  <c r="F20" i="4" s="1"/>
  <c r="E20" i="4" s="1"/>
  <c r="D43" i="4"/>
  <c r="E80" i="4" s="1"/>
  <c r="D81" i="4" s="1"/>
  <c r="D20" i="4" l="1"/>
  <c r="G20" i="4" s="1"/>
  <c r="F21" i="4" s="1"/>
  <c r="E21" i="4" s="1"/>
  <c r="G43" i="4"/>
  <c r="F44" i="4" s="1"/>
  <c r="E44" i="4" s="1"/>
  <c r="F80" i="4" l="1"/>
  <c r="G80" i="4" s="1"/>
  <c r="D21" i="4"/>
  <c r="G21" i="4" s="1"/>
  <c r="F22" i="4" s="1"/>
  <c r="E22" i="4" s="1"/>
  <c r="D22" i="4" l="1"/>
  <c r="G22" i="4" s="1"/>
  <c r="F23" i="4" s="1"/>
  <c r="E23" i="4" s="1"/>
  <c r="D44" i="4"/>
  <c r="E81" i="4" s="1"/>
  <c r="D82" i="4" s="1"/>
  <c r="G44" i="4" l="1"/>
  <c r="F45" i="4" s="1"/>
  <c r="E45" i="4" s="1"/>
  <c r="D23" i="4"/>
  <c r="G23" i="4" s="1"/>
  <c r="F24" i="4" s="1"/>
  <c r="E24" i="4" s="1"/>
  <c r="F81" i="4" l="1"/>
  <c r="G81" i="4" s="1"/>
  <c r="D24" i="4"/>
  <c r="G24" i="4" s="1"/>
  <c r="F25" i="4" s="1"/>
  <c r="E25" i="4" s="1"/>
  <c r="D25" i="4" l="1"/>
  <c r="G25" i="4" s="1"/>
  <c r="F26" i="4" s="1"/>
  <c r="E26" i="4" s="1"/>
  <c r="D45" i="4"/>
  <c r="E82" i="4" s="1"/>
  <c r="D83" i="4" s="1"/>
  <c r="D26" i="4" l="1"/>
  <c r="G26" i="4" s="1"/>
  <c r="F27" i="4" s="1"/>
  <c r="E27" i="4" s="1"/>
  <c r="G45" i="4"/>
  <c r="F46" i="4" s="1"/>
  <c r="E46" i="4" s="1"/>
  <c r="F82" i="4" l="1"/>
  <c r="G82" i="4" s="1"/>
  <c r="D27" i="4"/>
  <c r="G27" i="4" s="1"/>
  <c r="F28" i="4" s="1"/>
  <c r="E28" i="4" s="1"/>
  <c r="D28" i="4" l="1"/>
  <c r="G28" i="4" s="1"/>
  <c r="F29" i="4" s="1"/>
  <c r="E29" i="4" s="1"/>
  <c r="D46" i="4"/>
  <c r="E83" i="4" s="1"/>
  <c r="D84" i="4" s="1"/>
  <c r="D29" i="4" l="1"/>
  <c r="G29" i="4" s="1"/>
  <c r="F30" i="4" s="1"/>
  <c r="E30" i="4" s="1"/>
  <c r="G46" i="4"/>
  <c r="F47" i="4" s="1"/>
  <c r="E47" i="4" s="1"/>
  <c r="F83" i="4" l="1"/>
  <c r="G83" i="4" s="1"/>
  <c r="D30" i="4"/>
  <c r="G30" i="4" s="1"/>
  <c r="F31" i="4" s="1"/>
  <c r="E31" i="4" s="1"/>
  <c r="D31" i="4" l="1"/>
  <c r="G31" i="4" s="1"/>
  <c r="F32" i="4" s="1"/>
  <c r="E32" i="4" s="1"/>
  <c r="D47" i="4"/>
  <c r="E84" i="4" s="1"/>
  <c r="D85" i="4" s="1"/>
  <c r="D32" i="4" l="1"/>
  <c r="G32" i="4" s="1"/>
  <c r="F33" i="4" s="1"/>
  <c r="E33" i="4" s="1"/>
  <c r="G47" i="4"/>
  <c r="F48" i="4" s="1"/>
  <c r="E48" i="4" s="1"/>
  <c r="F84" i="4" l="1"/>
  <c r="G84" i="4" s="1"/>
  <c r="D33" i="4"/>
  <c r="G33" i="4" s="1"/>
  <c r="F34" i="4" s="1"/>
  <c r="E34" i="4" s="1"/>
  <c r="D34" i="4" l="1"/>
  <c r="G34" i="4" s="1"/>
  <c r="F35" i="4" s="1"/>
  <c r="E35" i="4" s="1"/>
  <c r="D48" i="4"/>
  <c r="E85" i="4" s="1"/>
  <c r="D86" i="4" s="1"/>
  <c r="D35" i="4" l="1"/>
  <c r="G35" i="4" s="1"/>
  <c r="F36" i="4" s="1"/>
  <c r="E36" i="4" s="1"/>
  <c r="G48" i="4"/>
  <c r="F49" i="4" s="1"/>
  <c r="E49" i="4" s="1"/>
  <c r="F85" i="4" l="1"/>
  <c r="G85" i="4" s="1"/>
  <c r="D36" i="4"/>
  <c r="G36" i="4" s="1"/>
  <c r="F37" i="4" s="1"/>
  <c r="E37" i="4" s="1"/>
  <c r="D37" i="4" l="1"/>
  <c r="G37" i="4" s="1"/>
  <c r="F38" i="4" s="1"/>
  <c r="E38" i="4" s="1"/>
  <c r="D49" i="4"/>
  <c r="E86" i="4" s="1"/>
  <c r="D87" i="4" s="1"/>
  <c r="D38" i="4" l="1"/>
  <c r="G38" i="4" s="1"/>
  <c r="F39" i="4" s="1"/>
  <c r="E39" i="4" s="1"/>
  <c r="G49" i="4"/>
  <c r="F50" i="4" s="1"/>
  <c r="E50" i="4" s="1"/>
  <c r="F86" i="4" l="1"/>
  <c r="G86" i="4" s="1"/>
  <c r="D39" i="4"/>
  <c r="G39" i="4" s="1"/>
  <c r="F40" i="4" s="1"/>
  <c r="D40" i="4" l="1"/>
  <c r="G40" i="4" s="1"/>
  <c r="D50" i="4"/>
  <c r="E87" i="4" s="1"/>
  <c r="D88" i="4" s="1"/>
  <c r="G50" i="4" l="1"/>
  <c r="F51" i="4" s="1"/>
  <c r="E51" i="4" s="1"/>
  <c r="F87" i="4" l="1"/>
  <c r="G87" i="4" s="1"/>
  <c r="D51" i="4" l="1"/>
  <c r="E88" i="4" s="1"/>
  <c r="D89" i="4" s="1"/>
  <c r="G51" i="4" l="1"/>
  <c r="F52" i="4" s="1"/>
  <c r="E52" i="4" s="1"/>
  <c r="F88" i="4" l="1"/>
  <c r="G88" i="4" s="1"/>
  <c r="D52" i="4" l="1"/>
  <c r="E89" i="4" s="1"/>
  <c r="D90" i="4" s="1"/>
  <c r="G52" i="4" l="1"/>
  <c r="G89" i="4" s="1"/>
  <c r="E53" i="4" l="1"/>
  <c r="D91" i="4" l="1"/>
  <c r="E91" i="4" s="1"/>
  <c r="D53" i="4" l="1"/>
  <c r="G53" i="4" s="1"/>
  <c r="F54" i="4" s="1"/>
  <c r="E54" i="4" s="1"/>
  <c r="F90" i="4" l="1"/>
  <c r="G90" i="4" s="1"/>
  <c r="D54" i="4" l="1"/>
  <c r="D92" i="4" s="1"/>
  <c r="E92" i="4" s="1"/>
  <c r="G54" i="4" l="1"/>
  <c r="F55" i="4" s="1"/>
  <c r="E55" i="4" s="1"/>
  <c r="F91" i="4" l="1"/>
  <c r="G91" i="4" s="1"/>
  <c r="D55" i="4" l="1"/>
  <c r="D93" i="4" s="1"/>
  <c r="E93" i="4" s="1"/>
  <c r="G55" i="4" l="1"/>
  <c r="F56" i="4" s="1"/>
  <c r="E56" i="4" s="1"/>
  <c r="F92" i="4" l="1"/>
  <c r="G92" i="4" s="1"/>
  <c r="D56" i="4" l="1"/>
  <c r="D94" i="4" s="1"/>
  <c r="E94" i="4" s="1"/>
  <c r="G56" i="4" l="1"/>
  <c r="F57" i="4" s="1"/>
  <c r="E57" i="4" s="1"/>
  <c r="F93" i="4" l="1"/>
  <c r="G93" i="4" s="1"/>
  <c r="D57" i="4" l="1"/>
  <c r="D95" i="4" s="1"/>
  <c r="E95" i="4" s="1"/>
  <c r="G57" i="4" l="1"/>
  <c r="F58" i="4" s="1"/>
  <c r="E58" i="4" s="1"/>
  <c r="F94" i="4" l="1"/>
  <c r="G94" i="4" s="1"/>
  <c r="D58" i="4" l="1"/>
  <c r="D96" i="4" s="1"/>
  <c r="E96" i="4" s="1"/>
  <c r="G58" i="4" l="1"/>
  <c r="F59" i="4" s="1"/>
  <c r="E59" i="4" s="1"/>
  <c r="F95" i="4" l="1"/>
  <c r="G95" i="4" s="1"/>
  <c r="D59" i="4" l="1"/>
  <c r="D97" i="4" s="1"/>
  <c r="E97" i="4" s="1"/>
  <c r="G59" i="4" l="1"/>
  <c r="F60" i="4" s="1"/>
  <c r="E60" i="4" s="1"/>
  <c r="F96" i="4" l="1"/>
  <c r="G96" i="4" s="1"/>
  <c r="D60" i="4" l="1"/>
  <c r="D98" i="4" s="1"/>
  <c r="E98" i="4" s="1"/>
  <c r="G60" i="4" l="1"/>
  <c r="F61" i="4" s="1"/>
  <c r="E61" i="4" s="1"/>
  <c r="F97" i="4" l="1"/>
  <c r="G97" i="4" s="1"/>
  <c r="D61" i="4" l="1"/>
  <c r="D99" i="4" s="1"/>
  <c r="E99" i="4" s="1"/>
  <c r="G61" i="4" l="1"/>
  <c r="F62" i="4" s="1"/>
  <c r="E62" i="4" s="1"/>
  <c r="F98" i="4" l="1"/>
  <c r="G98" i="4" s="1"/>
  <c r="D62" i="4" l="1"/>
  <c r="D100" i="4" s="1"/>
  <c r="E100" i="4" s="1"/>
  <c r="G62" i="4" l="1"/>
  <c r="F63" i="4" s="1"/>
  <c r="E63" i="4" s="1"/>
  <c r="F99" i="4" l="1"/>
  <c r="G99" i="4" s="1"/>
  <c r="D63" i="4" l="1"/>
  <c r="D101" i="4" s="1"/>
  <c r="E101" i="4" s="1"/>
  <c r="G63" i="4" l="1"/>
  <c r="F64" i="4" s="1"/>
  <c r="E64" i="4" s="1"/>
  <c r="F100" i="4" l="1"/>
  <c r="G100" i="4" s="1"/>
  <c r="D64" i="4" l="1"/>
  <c r="D102" i="4" s="1"/>
  <c r="E102" i="4" s="1"/>
  <c r="G64" i="4" l="1"/>
  <c r="F65" i="4" s="1"/>
  <c r="E65" i="4" s="1"/>
  <c r="F101" i="4" l="1"/>
  <c r="G101" i="4" s="1"/>
  <c r="D65" i="4" l="1"/>
  <c r="D103" i="4" s="1"/>
  <c r="E103" i="4" s="1"/>
  <c r="G65" i="4" l="1"/>
  <c r="F66" i="4" s="1"/>
  <c r="E66" i="4" s="1"/>
  <c r="F103" i="4" l="1"/>
  <c r="G103" i="4" s="1"/>
  <c r="F102" i="4"/>
  <c r="G102" i="4" s="1"/>
  <c r="D66" i="4" l="1"/>
  <c r="D104" i="4" s="1"/>
  <c r="E104" i="4" s="1"/>
  <c r="G66" i="4" l="1"/>
  <c r="F67" i="4" s="1"/>
  <c r="D67" i="4" l="1"/>
  <c r="G67" i="4" l="1"/>
  <c r="D1" i="6" l="1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G4" i="6"/>
  <c r="F5" i="6" s="1"/>
  <c r="B4" i="6"/>
  <c r="E4" i="6" s="1"/>
  <c r="C39" i="6" l="1"/>
  <c r="C41" i="6"/>
  <c r="C37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8" i="6"/>
  <c r="E5" i="6"/>
  <c r="C36" i="6"/>
  <c r="C40" i="6"/>
  <c r="D40" i="6" s="1"/>
  <c r="C35" i="6"/>
  <c r="D5" i="6" l="1"/>
  <c r="G5" i="6" s="1"/>
  <c r="F6" i="6" s="1"/>
  <c r="E6" i="6" s="1"/>
  <c r="D6" i="6" s="1"/>
  <c r="G6" i="6" s="1"/>
  <c r="F7" i="6" s="1"/>
  <c r="E7" i="6" l="1"/>
  <c r="D7" i="6" s="1"/>
  <c r="G7" i="6" s="1"/>
  <c r="F8" i="6" s="1"/>
  <c r="E8" i="6" l="1"/>
  <c r="D8" i="6" s="1"/>
  <c r="G8" i="6" s="1"/>
  <c r="F9" i="6" s="1"/>
  <c r="E9" i="6" l="1"/>
  <c r="D9" i="6" s="1"/>
  <c r="G9" i="6" s="1"/>
  <c r="F10" i="6" s="1"/>
  <c r="E10" i="6" l="1"/>
  <c r="D10" i="6" s="1"/>
  <c r="G10" i="6" s="1"/>
  <c r="F11" i="6" s="1"/>
  <c r="E11" i="6" l="1"/>
  <c r="D11" i="6" s="1"/>
  <c r="G11" i="6" s="1"/>
  <c r="F12" i="6" s="1"/>
  <c r="E12" i="6" l="1"/>
  <c r="D12" i="6" s="1"/>
  <c r="G12" i="6" s="1"/>
  <c r="F13" i="6" s="1"/>
  <c r="E13" i="6" l="1"/>
  <c r="D13" i="6" s="1"/>
  <c r="G13" i="6" s="1"/>
  <c r="F14" i="6" l="1"/>
  <c r="E14" i="6" l="1"/>
  <c r="D14" i="6" s="1"/>
  <c r="G14" i="6" s="1"/>
  <c r="F15" i="6" l="1"/>
  <c r="E15" i="6" l="1"/>
  <c r="D15" i="6" s="1"/>
  <c r="G15" i="6" s="1"/>
  <c r="F16" i="6" s="1"/>
  <c r="E16" i="6" l="1"/>
  <c r="D16" i="6" s="1"/>
  <c r="G16" i="6" s="1"/>
  <c r="F17" i="6" s="1"/>
  <c r="E17" i="6" l="1"/>
  <c r="D17" i="6" s="1"/>
  <c r="G17" i="6" s="1"/>
  <c r="F18" i="6" s="1"/>
  <c r="E18" i="6" l="1"/>
  <c r="D18" i="6" s="1"/>
  <c r="G18" i="6" s="1"/>
  <c r="F19" i="6" s="1"/>
  <c r="E19" i="6" l="1"/>
  <c r="D19" i="6" s="1"/>
  <c r="G19" i="6" s="1"/>
  <c r="F20" i="6" s="1"/>
  <c r="E20" i="6" l="1"/>
  <c r="D20" i="6" s="1"/>
  <c r="G20" i="6" s="1"/>
  <c r="F21" i="6" s="1"/>
  <c r="E21" i="6" l="1"/>
  <c r="D21" i="6" s="1"/>
  <c r="G21" i="6" s="1"/>
  <c r="F22" i="6" s="1"/>
  <c r="E22" i="6" l="1"/>
  <c r="D22" i="6" s="1"/>
  <c r="G22" i="6" s="1"/>
  <c r="F23" i="6" s="1"/>
  <c r="E23" i="6" l="1"/>
  <c r="D23" i="6" s="1"/>
  <c r="G23" i="6" s="1"/>
  <c r="F24" i="6" s="1"/>
  <c r="E24" i="6" l="1"/>
  <c r="D24" i="6" s="1"/>
  <c r="G24" i="6" s="1"/>
  <c r="F25" i="6" s="1"/>
  <c r="E25" i="6" l="1"/>
  <c r="D25" i="6" s="1"/>
  <c r="G25" i="6" s="1"/>
  <c r="F26" i="6" s="1"/>
  <c r="E26" i="6" l="1"/>
  <c r="D26" i="6" s="1"/>
  <c r="G26" i="6" s="1"/>
  <c r="F27" i="6" s="1"/>
  <c r="E27" i="6" l="1"/>
  <c r="D27" i="6" s="1"/>
  <c r="G27" i="6" s="1"/>
  <c r="F28" i="6" s="1"/>
  <c r="E28" i="6" l="1"/>
  <c r="D28" i="6" s="1"/>
  <c r="G28" i="6" s="1"/>
  <c r="F29" i="6" s="1"/>
  <c r="E29" i="6" l="1"/>
  <c r="D29" i="6" s="1"/>
  <c r="G29" i="6" s="1"/>
  <c r="F30" i="6" s="1"/>
  <c r="E30" i="6" l="1"/>
  <c r="D30" i="6" s="1"/>
  <c r="G30" i="6" s="1"/>
  <c r="F31" i="6" s="1"/>
  <c r="E31" i="6" l="1"/>
  <c r="D31" i="6" s="1"/>
  <c r="G31" i="6" s="1"/>
  <c r="F32" i="6" s="1"/>
  <c r="E32" i="6" l="1"/>
  <c r="D32" i="6" s="1"/>
  <c r="G32" i="6" s="1"/>
  <c r="F33" i="6" s="1"/>
  <c r="E33" i="6" l="1"/>
  <c r="D33" i="6" s="1"/>
  <c r="G33" i="6" s="1"/>
  <c r="D41" i="6" s="1"/>
  <c r="G41" i="6" l="1"/>
  <c r="E78" i="6"/>
  <c r="D79" i="6" s="1"/>
  <c r="F42" i="6"/>
  <c r="E42" i="6" s="1"/>
  <c r="F34" i="6"/>
  <c r="E34" i="6" s="1"/>
  <c r="D34" i="6" s="1"/>
  <c r="G34" i="6" s="1"/>
  <c r="F78" i="6" l="1"/>
  <c r="G78" i="6" s="1"/>
  <c r="F35" i="6"/>
  <c r="D42" i="6"/>
  <c r="G42" i="6" s="1"/>
  <c r="F43" i="6" s="1"/>
  <c r="E35" i="6"/>
  <c r="D35" i="6" s="1"/>
  <c r="G35" i="6" s="1"/>
  <c r="E79" i="6" l="1"/>
  <c r="D80" i="6" s="1"/>
  <c r="F36" i="6"/>
  <c r="E36" i="6" s="1"/>
  <c r="D36" i="6" s="1"/>
  <c r="G36" i="6" s="1"/>
  <c r="E43" i="6"/>
  <c r="D43" i="6" l="1"/>
  <c r="G43" i="6" s="1"/>
  <c r="F44" i="6" s="1"/>
  <c r="F79" i="6"/>
  <c r="G79" i="6" s="1"/>
  <c r="E80" i="6"/>
  <c r="D81" i="6" s="1"/>
  <c r="E44" i="6"/>
  <c r="F37" i="6"/>
  <c r="E37" i="6"/>
  <c r="D37" i="6" s="1"/>
  <c r="G37" i="6" s="1"/>
  <c r="D44" i="6" l="1"/>
  <c r="G44" i="6" s="1"/>
  <c r="F80" i="6"/>
  <c r="G80" i="6" s="1"/>
  <c r="E81" i="6"/>
  <c r="D82" i="6" s="1"/>
  <c r="F38" i="6"/>
  <c r="E38" i="6"/>
  <c r="D38" i="6" s="1"/>
  <c r="G38" i="6" s="1"/>
  <c r="F45" i="6" l="1"/>
  <c r="F39" i="6"/>
  <c r="E39" i="6"/>
  <c r="D39" i="6" s="1"/>
  <c r="G39" i="6" s="1"/>
  <c r="E45" i="6" l="1"/>
  <c r="F40" i="6"/>
  <c r="G40" i="6" s="1"/>
  <c r="D45" i="6" l="1"/>
  <c r="F81" i="6"/>
  <c r="G81" i="6" s="1"/>
  <c r="F1" i="3"/>
  <c r="D1" i="3"/>
  <c r="C41" i="3" s="1"/>
  <c r="G45" i="6" l="1"/>
  <c r="F46" i="6" s="1"/>
  <c r="E82" i="6"/>
  <c r="D83" i="6" s="1"/>
  <c r="E46" i="6"/>
  <c r="C45" i="3"/>
  <c r="C49" i="3"/>
  <c r="C44" i="3"/>
  <c r="C48" i="3"/>
  <c r="C52" i="3"/>
  <c r="C43" i="3"/>
  <c r="C47" i="3"/>
  <c r="C51" i="3"/>
  <c r="C42" i="3"/>
  <c r="C46" i="3"/>
  <c r="C50" i="3"/>
  <c r="C13" i="3"/>
  <c r="C53" i="3"/>
  <c r="C26" i="3"/>
  <c r="C40" i="3"/>
  <c r="D40" i="3" s="1"/>
  <c r="C24" i="3"/>
  <c r="C39" i="3"/>
  <c r="C23" i="3"/>
  <c r="C35" i="3"/>
  <c r="C19" i="3"/>
  <c r="C34" i="3"/>
  <c r="C18" i="3"/>
  <c r="C32" i="3"/>
  <c r="C16" i="3"/>
  <c r="C31" i="3"/>
  <c r="C15" i="3"/>
  <c r="C27" i="3"/>
  <c r="C33" i="3"/>
  <c r="C25" i="3"/>
  <c r="C17" i="3"/>
  <c r="C30" i="3"/>
  <c r="C38" i="3"/>
  <c r="C22" i="3"/>
  <c r="C37" i="3"/>
  <c r="C29" i="3"/>
  <c r="C21" i="3"/>
  <c r="C36" i="3"/>
  <c r="C28" i="3"/>
  <c r="C20" i="3"/>
  <c r="C10" i="3"/>
  <c r="C9" i="3"/>
  <c r="C8" i="3"/>
  <c r="C12" i="3"/>
  <c r="C7" i="3"/>
  <c r="C14" i="3"/>
  <c r="C6" i="3"/>
  <c r="C11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5" i="3"/>
  <c r="B4" i="3"/>
  <c r="D46" i="6" l="1"/>
  <c r="G46" i="6" s="1"/>
  <c r="F82" i="6"/>
  <c r="G82" i="6" s="1"/>
  <c r="E83" i="6"/>
  <c r="D84" i="6" s="1"/>
  <c r="F47" i="6"/>
  <c r="E4" i="3"/>
  <c r="C5" i="3"/>
  <c r="E47" i="6" l="1"/>
  <c r="D47" i="6" l="1"/>
  <c r="F83" i="6"/>
  <c r="G83" i="6" s="1"/>
  <c r="G4" i="3"/>
  <c r="F5" i="3" s="1"/>
  <c r="E5" i="3" s="1"/>
  <c r="G47" i="6" l="1"/>
  <c r="F48" i="6" s="1"/>
  <c r="E84" i="6"/>
  <c r="D85" i="6" s="1"/>
  <c r="E48" i="6"/>
  <c r="D5" i="3"/>
  <c r="E69" i="3" s="1"/>
  <c r="D70" i="3" s="1"/>
  <c r="F68" i="3"/>
  <c r="G68" i="3" s="1"/>
  <c r="D48" i="6" l="1"/>
  <c r="G48" i="6" s="1"/>
  <c r="F84" i="6"/>
  <c r="G84" i="6" s="1"/>
  <c r="F49" i="6"/>
  <c r="G5" i="3"/>
  <c r="F6" i="3" s="1"/>
  <c r="E6" i="3" s="1"/>
  <c r="D6" i="3" s="1"/>
  <c r="E85" i="6" l="1"/>
  <c r="D86" i="6" s="1"/>
  <c r="E49" i="6"/>
  <c r="G6" i="3"/>
  <c r="F7" i="3" s="1"/>
  <c r="E7" i="3" s="1"/>
  <c r="F70" i="3" s="1"/>
  <c r="G70" i="3" s="1"/>
  <c r="E70" i="3"/>
  <c r="D71" i="3" s="1"/>
  <c r="F69" i="3"/>
  <c r="G69" i="3" s="1"/>
  <c r="D49" i="6" l="1"/>
  <c r="G49" i="6" s="1"/>
  <c r="F50" i="6" s="1"/>
  <c r="F85" i="6"/>
  <c r="G85" i="6" s="1"/>
  <c r="E86" i="6"/>
  <c r="D87" i="6" s="1"/>
  <c r="E50" i="6"/>
  <c r="F86" i="6" s="1"/>
  <c r="G86" i="6" s="1"/>
  <c r="D7" i="3"/>
  <c r="D50" i="6" l="1"/>
  <c r="G50" i="6" s="1"/>
  <c r="F51" i="6"/>
  <c r="G7" i="3"/>
  <c r="F8" i="3" s="1"/>
  <c r="E8" i="3" s="1"/>
  <c r="E71" i="3"/>
  <c r="D72" i="3" s="1"/>
  <c r="E87" i="6" l="1"/>
  <c r="D88" i="6" s="1"/>
  <c r="E51" i="6"/>
  <c r="F71" i="3"/>
  <c r="G71" i="3" s="1"/>
  <c r="D8" i="3"/>
  <c r="G8" i="3" s="1"/>
  <c r="F9" i="3" s="1"/>
  <c r="E9" i="3" s="1"/>
  <c r="D51" i="6" l="1"/>
  <c r="G51" i="6" s="1"/>
  <c r="F87" i="6"/>
  <c r="G87" i="6" s="1"/>
  <c r="E88" i="6"/>
  <c r="D89" i="6" s="1"/>
  <c r="F52" i="6"/>
  <c r="F72" i="3"/>
  <c r="G72" i="3" s="1"/>
  <c r="E72" i="3"/>
  <c r="D73" i="3" s="1"/>
  <c r="E52" i="6" l="1"/>
  <c r="D9" i="3"/>
  <c r="G9" i="3" s="1"/>
  <c r="F10" i="3" s="1"/>
  <c r="E10" i="3" s="1"/>
  <c r="D52" i="6" l="1"/>
  <c r="F88" i="6"/>
  <c r="G88" i="6" s="1"/>
  <c r="F73" i="3"/>
  <c r="G73" i="3" s="1"/>
  <c r="E73" i="3"/>
  <c r="D74" i="3" s="1"/>
  <c r="G52" i="6" l="1"/>
  <c r="F53" i="6" s="1"/>
  <c r="E89" i="6"/>
  <c r="D90" i="6" s="1"/>
  <c r="E53" i="6"/>
  <c r="D10" i="3"/>
  <c r="G10" i="3" s="1"/>
  <c r="F11" i="3" s="1"/>
  <c r="E11" i="3" s="1"/>
  <c r="D53" i="6" l="1"/>
  <c r="G53" i="6" s="1"/>
  <c r="F89" i="6"/>
  <c r="G89" i="6" s="1"/>
  <c r="F54" i="6"/>
  <c r="F74" i="3"/>
  <c r="G74" i="3" s="1"/>
  <c r="E74" i="3"/>
  <c r="D75" i="3" s="1"/>
  <c r="E90" i="6" l="1"/>
  <c r="D91" i="6" s="1"/>
  <c r="E54" i="6"/>
  <c r="D11" i="3"/>
  <c r="G11" i="3" s="1"/>
  <c r="F12" i="3" s="1"/>
  <c r="E12" i="3" s="1"/>
  <c r="D54" i="6" l="1"/>
  <c r="G54" i="6" s="1"/>
  <c r="F90" i="6"/>
  <c r="G90" i="6" s="1"/>
  <c r="E91" i="6"/>
  <c r="D92" i="6" s="1"/>
  <c r="F55" i="6"/>
  <c r="E55" i="6" s="1"/>
  <c r="F75" i="3"/>
  <c r="G75" i="3" s="1"/>
  <c r="E75" i="3"/>
  <c r="D76" i="3" s="1"/>
  <c r="F91" i="6" l="1"/>
  <c r="G91" i="6" s="1"/>
  <c r="D55" i="6"/>
  <c r="G55" i="6" s="1"/>
  <c r="D12" i="3"/>
  <c r="G12" i="3" s="1"/>
  <c r="F13" i="3" s="1"/>
  <c r="E92" i="6" l="1"/>
  <c r="D93" i="6" s="1"/>
  <c r="F56" i="6"/>
  <c r="E56" i="6" s="1"/>
  <c r="E76" i="3"/>
  <c r="D77" i="3" s="1"/>
  <c r="E13" i="3"/>
  <c r="F92" i="6" l="1"/>
  <c r="G92" i="6" s="1"/>
  <c r="D56" i="6"/>
  <c r="G56" i="6" s="1"/>
  <c r="D13" i="3"/>
  <c r="G13" i="3" s="1"/>
  <c r="F41" i="3" s="1"/>
  <c r="F76" i="3"/>
  <c r="G76" i="3" s="1"/>
  <c r="E77" i="3"/>
  <c r="D78" i="3" s="1"/>
  <c r="F14" i="3"/>
  <c r="E93" i="6" l="1"/>
  <c r="D94" i="6" s="1"/>
  <c r="F57" i="6"/>
  <c r="E57" i="6" s="1"/>
  <c r="E41" i="3"/>
  <c r="D41" i="3" s="1"/>
  <c r="E14" i="3"/>
  <c r="F93" i="6" l="1"/>
  <c r="G93" i="6" s="1"/>
  <c r="D57" i="6"/>
  <c r="G57" i="6" s="1"/>
  <c r="D14" i="3"/>
  <c r="G41" i="3" s="1"/>
  <c r="F77" i="3"/>
  <c r="G77" i="3" s="1"/>
  <c r="E94" i="6" l="1"/>
  <c r="D95" i="6" s="1"/>
  <c r="F58" i="6"/>
  <c r="E58" i="6" s="1"/>
  <c r="G14" i="3"/>
  <c r="F42" i="3" s="1"/>
  <c r="E78" i="3"/>
  <c r="D79" i="3" s="1"/>
  <c r="F95" i="6" l="1"/>
  <c r="G95" i="6" s="1"/>
  <c r="F94" i="6"/>
  <c r="G94" i="6" s="1"/>
  <c r="D58" i="6"/>
  <c r="G58" i="6" s="1"/>
  <c r="E42" i="3"/>
  <c r="D42" i="3" s="1"/>
  <c r="G42" i="3" s="1"/>
  <c r="F43" i="3" s="1"/>
  <c r="F15" i="3"/>
  <c r="E15" i="3" s="1"/>
  <c r="D15" i="3" s="1"/>
  <c r="G15" i="3" s="1"/>
  <c r="F16" i="3" s="1"/>
  <c r="E16" i="3" s="1"/>
  <c r="D16" i="3" s="1"/>
  <c r="G16" i="3" s="1"/>
  <c r="F17" i="3" s="1"/>
  <c r="E17" i="3" s="1"/>
  <c r="D17" i="3" s="1"/>
  <c r="G17" i="3" s="1"/>
  <c r="F18" i="3" s="1"/>
  <c r="E95" i="6" l="1"/>
  <c r="D96" i="6" s="1"/>
  <c r="E96" i="6" s="1"/>
  <c r="F59" i="6"/>
  <c r="E43" i="3"/>
  <c r="D43" i="3" s="1"/>
  <c r="G43" i="3" s="1"/>
  <c r="F44" i="3" s="1"/>
  <c r="E18" i="3"/>
  <c r="D18" i="3" s="1"/>
  <c r="G18" i="3" s="1"/>
  <c r="F19" i="3" s="1"/>
  <c r="D59" i="6" l="1"/>
  <c r="G59" i="6" s="1"/>
  <c r="E44" i="3"/>
  <c r="D44" i="3" s="1"/>
  <c r="G44" i="3" s="1"/>
  <c r="F45" i="3" s="1"/>
  <c r="F78" i="3"/>
  <c r="G78" i="3" s="1"/>
  <c r="E19" i="3"/>
  <c r="D19" i="3" s="1"/>
  <c r="G19" i="3" s="1"/>
  <c r="F20" i="3" s="1"/>
  <c r="E45" i="3" l="1"/>
  <c r="D45" i="3" s="1"/>
  <c r="G45" i="3" s="1"/>
  <c r="F46" i="3" s="1"/>
  <c r="E79" i="3"/>
  <c r="D80" i="3" s="1"/>
  <c r="E20" i="3"/>
  <c r="D20" i="3" s="1"/>
  <c r="G20" i="3" s="1"/>
  <c r="F21" i="3" s="1"/>
  <c r="E46" i="3" l="1"/>
  <c r="D46" i="3" s="1"/>
  <c r="G46" i="3" s="1"/>
  <c r="F47" i="3" s="1"/>
  <c r="E21" i="3"/>
  <c r="D21" i="3" s="1"/>
  <c r="G21" i="3" s="1"/>
  <c r="F22" i="3" s="1"/>
  <c r="E47" i="3" l="1"/>
  <c r="D47" i="3" s="1"/>
  <c r="G47" i="3" s="1"/>
  <c r="F48" i="3" s="1"/>
  <c r="F79" i="3"/>
  <c r="G79" i="3" s="1"/>
  <c r="E22" i="3"/>
  <c r="D22" i="3" s="1"/>
  <c r="G22" i="3" s="1"/>
  <c r="F23" i="3" s="1"/>
  <c r="E48" i="3" l="1"/>
  <c r="D48" i="3" s="1"/>
  <c r="G48" i="3" s="1"/>
  <c r="F49" i="3" s="1"/>
  <c r="E80" i="3"/>
  <c r="D81" i="3" s="1"/>
  <c r="E23" i="3"/>
  <c r="D23" i="3" s="1"/>
  <c r="G23" i="3" s="1"/>
  <c r="F24" i="3" s="1"/>
  <c r="E49" i="3" l="1"/>
  <c r="D49" i="3" s="1"/>
  <c r="G49" i="3" s="1"/>
  <c r="F50" i="3" s="1"/>
  <c r="E24" i="3"/>
  <c r="D24" i="3" s="1"/>
  <c r="G24" i="3" s="1"/>
  <c r="F25" i="3" s="1"/>
  <c r="E50" i="3" l="1"/>
  <c r="D50" i="3" s="1"/>
  <c r="G50" i="3" s="1"/>
  <c r="F51" i="3" s="1"/>
  <c r="F80" i="3"/>
  <c r="G80" i="3" s="1"/>
  <c r="E25" i="3"/>
  <c r="D25" i="3" s="1"/>
  <c r="G25" i="3" s="1"/>
  <c r="F26" i="3" s="1"/>
  <c r="E51" i="3" l="1"/>
  <c r="D51" i="3" s="1"/>
  <c r="G51" i="3" s="1"/>
  <c r="F52" i="3" s="1"/>
  <c r="E81" i="3"/>
  <c r="D82" i="3" s="1"/>
  <c r="E26" i="3"/>
  <c r="D26" i="3" s="1"/>
  <c r="G26" i="3" s="1"/>
  <c r="F27" i="3" s="1"/>
  <c r="E52" i="3" l="1"/>
  <c r="D52" i="3" s="1"/>
  <c r="G52" i="3" s="1"/>
  <c r="E27" i="3"/>
  <c r="D27" i="3" s="1"/>
  <c r="G27" i="3" s="1"/>
  <c r="F28" i="3" s="1"/>
  <c r="F81" i="3" l="1"/>
  <c r="G81" i="3" s="1"/>
  <c r="E28" i="3"/>
  <c r="D28" i="3" s="1"/>
  <c r="G28" i="3" s="1"/>
  <c r="F29" i="3" s="1"/>
  <c r="E82" i="3" l="1"/>
  <c r="D83" i="3" s="1"/>
  <c r="E29" i="3"/>
  <c r="D29" i="3" s="1"/>
  <c r="G29" i="3" s="1"/>
  <c r="F30" i="3" s="1"/>
  <c r="E30" i="3" l="1"/>
  <c r="D30" i="3" s="1"/>
  <c r="G30" i="3" s="1"/>
  <c r="F31" i="3" s="1"/>
  <c r="F82" i="3" l="1"/>
  <c r="G82" i="3" s="1"/>
  <c r="E31" i="3"/>
  <c r="D31" i="3" s="1"/>
  <c r="G31" i="3" s="1"/>
  <c r="F32" i="3" s="1"/>
  <c r="E83" i="3" l="1"/>
  <c r="D84" i="3" s="1"/>
  <c r="E32" i="3"/>
  <c r="D32" i="3" s="1"/>
  <c r="G32" i="3" s="1"/>
  <c r="F33" i="3" s="1"/>
  <c r="E33" i="3" l="1"/>
  <c r="D33" i="3" s="1"/>
  <c r="G33" i="3" s="1"/>
  <c r="F34" i="3" s="1"/>
  <c r="F83" i="3" l="1"/>
  <c r="G83" i="3" s="1"/>
  <c r="E34" i="3"/>
  <c r="D34" i="3" s="1"/>
  <c r="G34" i="3" s="1"/>
  <c r="F35" i="3" s="1"/>
  <c r="E84" i="3" l="1"/>
  <c r="D85" i="3" s="1"/>
  <c r="E35" i="3"/>
  <c r="D35" i="3" s="1"/>
  <c r="G35" i="3" s="1"/>
  <c r="F36" i="3" s="1"/>
  <c r="E36" i="3" l="1"/>
  <c r="D36" i="3" s="1"/>
  <c r="G36" i="3" s="1"/>
  <c r="F37" i="3" s="1"/>
  <c r="F84" i="3" l="1"/>
  <c r="G84" i="3" s="1"/>
  <c r="E37" i="3"/>
  <c r="D37" i="3" s="1"/>
  <c r="G37" i="3" s="1"/>
  <c r="F38" i="3" s="1"/>
  <c r="E85" i="3" l="1"/>
  <c r="D86" i="3" s="1"/>
  <c r="E38" i="3"/>
  <c r="D38" i="3" s="1"/>
  <c r="G38" i="3" s="1"/>
  <c r="F39" i="3" s="1"/>
  <c r="E39" i="3" l="1"/>
  <c r="D39" i="3" s="1"/>
  <c r="G39" i="3" s="1"/>
  <c r="F40" i="3" s="1"/>
  <c r="F85" i="3" l="1"/>
  <c r="G85" i="3" s="1"/>
  <c r="G40" i="3"/>
  <c r="E86" i="3" l="1"/>
  <c r="D87" i="3" s="1"/>
  <c r="F86" i="3" l="1"/>
  <c r="G86" i="3" s="1"/>
  <c r="E87" i="3" l="1"/>
  <c r="D88" i="3" s="1"/>
  <c r="F87" i="3" l="1"/>
  <c r="G87" i="3" s="1"/>
  <c r="E88" i="3" l="1"/>
  <c r="D89" i="3" s="1"/>
  <c r="G88" i="3" l="1"/>
  <c r="D90" i="3" l="1"/>
  <c r="E53" i="3" l="1"/>
  <c r="D53" i="3" s="1"/>
  <c r="G53" i="3" l="1"/>
  <c r="F54" i="3" s="1"/>
  <c r="G89" i="3"/>
  <c r="D91" i="3" l="1"/>
  <c r="E54" i="3"/>
  <c r="D54" i="3" l="1"/>
  <c r="G54" i="3" s="1"/>
  <c r="F55" i="3" s="1"/>
  <c r="E55" i="3" s="1"/>
  <c r="F91" i="3" s="1"/>
  <c r="G91" i="3" s="1"/>
  <c r="F90" i="3"/>
  <c r="G90" i="3" s="1"/>
  <c r="E91" i="3" l="1"/>
  <c r="D92" i="3" s="1"/>
  <c r="D55" i="3"/>
  <c r="G55" i="3" s="1"/>
  <c r="F56" i="3" s="1"/>
  <c r="E56" i="3" s="1"/>
  <c r="D56" i="3" s="1"/>
  <c r="G56" i="3" s="1"/>
  <c r="F57" i="3" s="1"/>
  <c r="E57" i="3" s="1"/>
  <c r="F92" i="3" l="1"/>
  <c r="G92" i="3" s="1"/>
  <c r="F93" i="3"/>
  <c r="G93" i="3" s="1"/>
  <c r="D57" i="3"/>
  <c r="G57" i="3" s="1"/>
  <c r="F58" i="3" s="1"/>
  <c r="E58" i="3" s="1"/>
  <c r="E92" i="3"/>
  <c r="D93" i="3" s="1"/>
  <c r="E93" i="3" s="1"/>
  <c r="D94" i="3" s="1"/>
  <c r="E94" i="3" s="1"/>
  <c r="D95" i="3" s="1"/>
  <c r="F94" i="3" l="1"/>
  <c r="G94" i="3" s="1"/>
  <c r="D58" i="3"/>
  <c r="G58" i="3" s="1"/>
  <c r="F59" i="3" s="1"/>
  <c r="E59" i="3" s="1"/>
  <c r="F95" i="3" l="1"/>
  <c r="G95" i="3" s="1"/>
  <c r="D59" i="3"/>
  <c r="G59" i="3" s="1"/>
  <c r="F60" i="3" s="1"/>
  <c r="E60" i="3" s="1"/>
  <c r="D60" i="3" s="1"/>
  <c r="G60" i="3" s="1"/>
  <c r="F61" i="3" s="1"/>
  <c r="E61" i="3" s="1"/>
  <c r="E95" i="3"/>
  <c r="D96" i="3" s="1"/>
  <c r="E96" i="3" l="1"/>
  <c r="D97" i="3" s="1"/>
  <c r="E97" i="3" s="1"/>
  <c r="D98" i="3" s="1"/>
  <c r="F97" i="3"/>
  <c r="G97" i="3" s="1"/>
  <c r="D61" i="3"/>
  <c r="G61" i="3" s="1"/>
  <c r="F62" i="3" s="1"/>
  <c r="E62" i="3" s="1"/>
  <c r="F96" i="3"/>
  <c r="G96" i="3" s="1"/>
  <c r="F98" i="3" l="1"/>
  <c r="G98" i="3" s="1"/>
  <c r="D62" i="3"/>
  <c r="G62" i="3" s="1"/>
  <c r="F63" i="3" s="1"/>
  <c r="E63" i="3" s="1"/>
  <c r="E98" i="3"/>
  <c r="D99" i="3" s="1"/>
  <c r="E99" i="3" s="1"/>
  <c r="D100" i="3" s="1"/>
  <c r="F99" i="3" l="1"/>
  <c r="G99" i="3" s="1"/>
  <c r="D63" i="3"/>
  <c r="G63" i="3" s="1"/>
  <c r="F64" i="3" s="1"/>
  <c r="E64" i="3" s="1"/>
  <c r="F100" i="3" l="1"/>
  <c r="G100" i="3" s="1"/>
  <c r="D64" i="3"/>
  <c r="G64" i="3" s="1"/>
  <c r="F65" i="3" s="1"/>
  <c r="E65" i="3" s="1"/>
  <c r="E100" i="3"/>
  <c r="D101" i="3" s="1"/>
  <c r="E101" i="3" l="1"/>
  <c r="D102" i="3" s="1"/>
  <c r="F101" i="3"/>
  <c r="G101" i="3" s="1"/>
  <c r="D65" i="3"/>
  <c r="G65" i="3" s="1"/>
  <c r="F66" i="3" s="1"/>
  <c r="E66" i="3" s="1"/>
  <c r="E102" i="3" l="1"/>
  <c r="D103" i="3" s="1"/>
  <c r="F102" i="3"/>
  <c r="G102" i="3" s="1"/>
  <c r="D66" i="3"/>
  <c r="G66" i="3" s="1"/>
  <c r="F67" i="3" s="1"/>
  <c r="G67" i="3" s="1"/>
  <c r="F103" i="3"/>
  <c r="G103" i="3" s="1"/>
  <c r="E103" i="3"/>
  <c r="D104" i="3" s="1"/>
  <c r="E104" i="3" s="1"/>
  <c r="E215" i="96" l="1"/>
  <c r="D458" i="96"/>
  <c r="E885" i="96"/>
</calcChain>
</file>

<file path=xl/sharedStrings.xml><?xml version="1.0" encoding="utf-8"?>
<sst xmlns="http://schemas.openxmlformats.org/spreadsheetml/2006/main" count="2139" uniqueCount="199">
  <si>
    <t>Y</t>
  </si>
  <si>
    <t>interest_rate</t>
  </si>
  <si>
    <t>loan_amount</t>
  </si>
  <si>
    <t>tenure</t>
  </si>
  <si>
    <t>pre_emi</t>
  </si>
  <si>
    <t>pre_emi_days_applicable</t>
  </si>
  <si>
    <t>days_calculation</t>
  </si>
  <si>
    <t>frequency</t>
  </si>
  <si>
    <t>repayment_type</t>
  </si>
  <si>
    <t>15</t>
  </si>
  <si>
    <t>disbursal_day</t>
  </si>
  <si>
    <t>disbursal_month</t>
  </si>
  <si>
    <t>disbursal_year</t>
  </si>
  <si>
    <t>36</t>
  </si>
  <si>
    <t>Re-payment</t>
  </si>
  <si>
    <t>0.00</t>
  </si>
  <si>
    <t>emi_day</t>
  </si>
  <si>
    <t>Due_Date</t>
  </si>
  <si>
    <t>Days_Diff</t>
  </si>
  <si>
    <t>Opening_Prin</t>
  </si>
  <si>
    <t>Closing_Prin</t>
  </si>
  <si>
    <t>interest</t>
  </si>
  <si>
    <t>principal</t>
  </si>
  <si>
    <t>08</t>
  </si>
  <si>
    <t>5</t>
  </si>
  <si>
    <t>365</t>
  </si>
  <si>
    <t>monthly</t>
  </si>
  <si>
    <t>equated_installment</t>
  </si>
  <si>
    <t>""</t>
  </si>
  <si>
    <t>N</t>
  </si>
  <si>
    <t>RunMode</t>
  </si>
  <si>
    <t>360</t>
  </si>
  <si>
    <t>TestCaseDesc</t>
  </si>
  <si>
    <t>Tranche1</t>
  </si>
  <si>
    <t>Interest Rate</t>
  </si>
  <si>
    <t>Repayment_Amount</t>
  </si>
  <si>
    <t>990000000</t>
  </si>
  <si>
    <t>04</t>
  </si>
  <si>
    <t>2014</t>
  </si>
  <si>
    <t>3</t>
  </si>
  <si>
    <t>interest_only</t>
  </si>
  <si>
    <t>05-06-2015</t>
  </si>
  <si>
    <t>part_payment</t>
  </si>
  <si>
    <t>5600000</t>
  </si>
  <si>
    <t>reschedule_date0</t>
  </si>
  <si>
    <t>reschedule_type0</t>
  </si>
  <si>
    <t>reschedule_data0</t>
  </si>
  <si>
    <t>31</t>
  </si>
  <si>
    <t>New_Repayment_Amount</t>
  </si>
  <si>
    <t>Part_payment_date</t>
  </si>
  <si>
    <t>Part_payment_amount</t>
  </si>
  <si>
    <t>Repayment Schedule when Part payment on  Mid Date on any Month with day  calculation 365</t>
  </si>
  <si>
    <t>Repayment Schedule when Part payment on  Mid Date on any Month with day  calculation 360</t>
  </si>
  <si>
    <t>days_diff_reschedule</t>
  </si>
  <si>
    <t>Days_before_rescheduling</t>
  </si>
  <si>
    <t>1000000</t>
  </si>
  <si>
    <t>05-01-2016</t>
  </si>
  <si>
    <t>20</t>
  </si>
  <si>
    <t>10</t>
  </si>
  <si>
    <t>tenor</t>
  </si>
  <si>
    <t>24</t>
  </si>
  <si>
    <t>01-09-2015</t>
  </si>
  <si>
    <t>05-06-2016</t>
  </si>
  <si>
    <t>reschedule_date1</t>
  </si>
  <si>
    <t>reschedule_type1</t>
  </si>
  <si>
    <t>reschedule_data1</t>
  </si>
  <si>
    <t>Accural Schedule for Equated EMI Repayment Schedule when Part payment on  EMI Date  with day  calculation 365</t>
  </si>
  <si>
    <t>Accural Schedule for Equated EMI Repayment Schedule when Part payment on  EMI Date  with day  calculation 360</t>
  </si>
  <si>
    <t>accrual_schedule</t>
  </si>
  <si>
    <t>16-02-2016</t>
  </si>
  <si>
    <t>10-03-2017</t>
  </si>
  <si>
    <t>Days_before_2ndrescheduling</t>
  </si>
  <si>
    <t>days_diff_2ndreschedule</t>
  </si>
  <si>
    <t>2ndRepayAmount</t>
  </si>
  <si>
    <t>05-01-2017</t>
  </si>
  <si>
    <t>Accural Schedule for Equated EMI Repayment Schedule when ROI Update on  EMI Date  with day  calculation 365</t>
  </si>
  <si>
    <t>Accural Schedule for Equated EMI Repayment Schedule whenROI Update on  EMI Date  with day  calculation 360</t>
  </si>
  <si>
    <t>ROI_Change_date1</t>
  </si>
  <si>
    <t>ROI_Change_date2</t>
  </si>
  <si>
    <t>ROI1</t>
  </si>
  <si>
    <t>ROI2</t>
  </si>
  <si>
    <t>01-01-2017</t>
  </si>
  <si>
    <t>Accural Schedule for Equated EMI Repayment Schedule when ROI Update on Non EMI date  with day  calculation 365</t>
  </si>
  <si>
    <t>Accural Schedule for Equated EMI Repayment Schedule when ROI Update on  Non EMI date  with day  calculation 360</t>
  </si>
  <si>
    <t>days before 1st reschedulling</t>
  </si>
  <si>
    <t>days after 1st reschedulling</t>
  </si>
  <si>
    <t>days before 2nd reschedulling</t>
  </si>
  <si>
    <t>days after 2nd reschedulling</t>
  </si>
  <si>
    <t>Accural Schedule for Equated EMI Repayment Schedule when Tenor Update on  EMI Date  with day  calculation 365</t>
  </si>
  <si>
    <t>Accural Schedule for Equated EMI Repayment Schedule when Tenor Update on  EMI Date  with day  calculation 360</t>
  </si>
  <si>
    <t>Tenor_Change_date1</t>
  </si>
  <si>
    <t>Tenor_Change_date2</t>
  </si>
  <si>
    <t>Tenor1</t>
  </si>
  <si>
    <t>Tenor2</t>
  </si>
  <si>
    <t>01-05-2016</t>
  </si>
  <si>
    <t>emi_amount</t>
  </si>
  <si>
    <t>50000</t>
  </si>
  <si>
    <t>20000</t>
  </si>
  <si>
    <t>Accural Schedule for Equated EMI Repayment Schedule when EMI Amount Update on  EMI Date  with day  calculation 365</t>
  </si>
  <si>
    <t>Accural Schedule for Equated EMI Repayment Schedule when EMI Amount Update on  EMI Date  with day  calculation 360</t>
  </si>
  <si>
    <t>EMIAmount_Change_date1</t>
  </si>
  <si>
    <t>EMIAmount_Change_date2</t>
  </si>
  <si>
    <t>01-01-2016</t>
  </si>
  <si>
    <t>05-09-2015</t>
  </si>
  <si>
    <t>05-05-2016</t>
  </si>
  <si>
    <t>05-09-2016</t>
  </si>
  <si>
    <t>Multi type  rescheduling on emi date in different month (tenure, roi, part payment)</t>
  </si>
  <si>
    <t>05</t>
  </si>
  <si>
    <t>reschedule_date2</t>
  </si>
  <si>
    <t>reschedule_type2</t>
  </si>
  <si>
    <t>reschedule_data2</t>
  </si>
  <si>
    <t>40</t>
  </si>
  <si>
    <t>RescheduleEMI</t>
  </si>
  <si>
    <t>RescheduleDate2</t>
  </si>
  <si>
    <t>RescheduleROI</t>
  </si>
  <si>
    <t>RescheduleDate</t>
  </si>
  <si>
    <t>days before</t>
  </si>
  <si>
    <t>dyas after</t>
  </si>
  <si>
    <t>ReschedulePartPayment</t>
  </si>
  <si>
    <t>RescheduleEMI2</t>
  </si>
  <si>
    <t>Formula_Cell</t>
  </si>
  <si>
    <t>Delta</t>
  </si>
  <si>
    <t>RescheduleLoan_Term</t>
  </si>
  <si>
    <t>16-05-2015</t>
  </si>
  <si>
    <t>Multi type  rescheduling on Non-emi date in different month (roi, part payment)</t>
  </si>
  <si>
    <t>Days before rescheduling</t>
  </si>
  <si>
    <t>Days before</t>
  </si>
  <si>
    <t>After</t>
  </si>
  <si>
    <t>reschedule_date3</t>
  </si>
  <si>
    <t>reschedule_type3</t>
  </si>
  <si>
    <t>reschedule_data3</t>
  </si>
  <si>
    <t>60</t>
  </si>
  <si>
    <t>05-01-2015</t>
  </si>
  <si>
    <t>05-05-2015</t>
  </si>
  <si>
    <t>30000</t>
  </si>
  <si>
    <t>05-05-2017</t>
  </si>
  <si>
    <t>72</t>
  </si>
  <si>
    <t>Repayment Schedule for single tranche(Increase Emi Amount , tenure, roi, part payment on Non emi date) with multitype rescheduling on 365 days calculation</t>
  </si>
  <si>
    <t>RescheduleDate0</t>
  </si>
  <si>
    <t>RescheduleEMI0</t>
  </si>
  <si>
    <t>interest0</t>
  </si>
  <si>
    <t>RescheduleDate1</t>
  </si>
  <si>
    <t>RescheduleEMI1</t>
  </si>
  <si>
    <t>part_payment1</t>
  </si>
  <si>
    <t>emi_amount2</t>
  </si>
  <si>
    <t>RescheduleDate3</t>
  </si>
  <si>
    <t>RescheduleEMI3</t>
  </si>
  <si>
    <t>tenor3</t>
  </si>
  <si>
    <t>Repayment Schedule for single tranche(Decrease Emi Amount , tenure, roi, part payment on Non emi date) with multi type reschedulling</t>
  </si>
  <si>
    <t>Repayment Schedule for single tranche(Increase Emi Amount , tenure, roi, part payment on Non emi date) with multitype rescheduling</t>
  </si>
  <si>
    <t>15000</t>
  </si>
  <si>
    <t>48</t>
  </si>
  <si>
    <t>Repayment</t>
  </si>
  <si>
    <t>date0</t>
  </si>
  <si>
    <t>Repayment0</t>
  </si>
  <si>
    <t>Part_payment0</t>
  </si>
  <si>
    <t>Days_before0</t>
  </si>
  <si>
    <t>days_after0</t>
  </si>
  <si>
    <t>date1</t>
  </si>
  <si>
    <t>Repayment1</t>
  </si>
  <si>
    <t>Part_payment1</t>
  </si>
  <si>
    <t>Days_before1</t>
  </si>
  <si>
    <t>days_after1</t>
  </si>
  <si>
    <t>Interest_Rate</t>
  </si>
  <si>
    <t>Repayment Schedule for single tranche reschedule in one month (Multireschedulling on Non emi date) with multi type reschedulling : Monthly frequncy:monthly accural</t>
  </si>
  <si>
    <t>06-02-2016</t>
  </si>
  <si>
    <t>07-02-2016</t>
  </si>
  <si>
    <t>08-02-2016</t>
  </si>
  <si>
    <t>30000000</t>
  </si>
  <si>
    <t>date2</t>
  </si>
  <si>
    <t>Repayment2</t>
  </si>
  <si>
    <t>Days_before2</t>
  </si>
  <si>
    <t>days_after2</t>
  </si>
  <si>
    <t>interest1</t>
  </si>
  <si>
    <t>34</t>
  </si>
  <si>
    <t>Multi Rescheduling in different  month on emi date( same reschedule type)( same reschedule type: Part Payment) with day calculation 365</t>
  </si>
  <si>
    <t>Repayment_Amount0</t>
  </si>
  <si>
    <t>Repayment_Amount1</t>
  </si>
  <si>
    <t>Part_payment_date1</t>
  </si>
  <si>
    <t>Part_payment_amount1</t>
  </si>
  <si>
    <t>Multi Rescheduling in different month on Non Emi date( same reschedule type: Part Payment)</t>
  </si>
  <si>
    <t>Multi Rescheduling in different  month on emi date( same reschedule type)( same reschedule type: ROI)Increase &amp; Decrease ROI with days 365 logic</t>
  </si>
  <si>
    <t>days_before0</t>
  </si>
  <si>
    <t>days_before1</t>
  </si>
  <si>
    <t>Multi Rescheduling in different  month on emi date( same reschedule type: Tenure) for 365 days calculation</t>
  </si>
  <si>
    <t>tenor0</t>
  </si>
  <si>
    <t>tenor1</t>
  </si>
  <si>
    <t>Multi Rescheduling in different  month on Non-emi date( same reschedule type: Tenure) for 365 days calculation</t>
  </si>
  <si>
    <t>Repayment Schedule for single tranche(Decrease Emi Amount on  Emi date) with multitime Re-scheduling on 365 days calculation</t>
  </si>
  <si>
    <t>Repayment Schedule for single tranche(Increase Emi Amount on  emi date) with multitime reschedulling</t>
  </si>
  <si>
    <t>daily</t>
  </si>
  <si>
    <t>16-08-2014</t>
  </si>
  <si>
    <t>61</t>
  </si>
  <si>
    <t>20000000</t>
  </si>
  <si>
    <t>Repayment Schedule for single tranche reschedule in one month (Multireschedulling on Non emi date) with multi type reschedulling : daily frequncy : daily accural</t>
  </si>
  <si>
    <t>42</t>
  </si>
  <si>
    <t>tenor2</t>
  </si>
  <si>
    <t>date3</t>
  </si>
  <si>
    <t>emi_amount3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</si>
</sst>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Verdana"/>
      <family val="2"/>
    </font>
    <font>
      <sz val="9"/>
      <color indexed="8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22"/>
      </patternFill>
    </fill>
    <fill>
      <patternFill patternType="solid">
        <fgColor indexed="51"/>
        <bgColor indexed="13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13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1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1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13"/>
      </patternFill>
    </fill>
    <fill>
      <patternFill patternType="solid">
        <fgColor theme="5" tint="0.59999389629810485"/>
        <bgColor indexed="13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13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1">
    <xf numFmtId="0" fontId="0" fillId="0" borderId="0" xfId="0"/>
    <xf numFmtId="0" fontId="0" fillId="0" borderId="2" xfId="0" quotePrefix="1" applyBorder="1"/>
    <xf numFmtId="164" fontId="4" fillId="0" borderId="2" xfId="1" applyNumberFormat="1" applyFont="1" applyBorder="1" applyAlignment="1" applyProtection="1"/>
    <xf numFmtId="164" fontId="4" fillId="0" borderId="2" xfId="1" quotePrefix="1" applyNumberFormat="1" applyFont="1" applyBorder="1" applyAlignment="1" applyProtection="1"/>
    <xf numFmtId="164" fontId="0" fillId="0" borderId="0" xfId="0" quotePrefix="1" applyNumberFormat="1"/>
    <xf numFmtId="49" fontId="2" fillId="3" borderId="2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quotePrefix="1" applyNumberFormat="1" applyBorder="1"/>
    <xf numFmtId="49" fontId="0" fillId="0" borderId="1" xfId="0" quotePrefix="1" applyNumberFormat="1" applyFill="1" applyBorder="1"/>
    <xf numFmtId="43" fontId="4" fillId="0" borderId="2" xfId="1" quotePrefix="1" applyFont="1" applyBorder="1" applyAlignment="1" applyProtection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/>
    <xf numFmtId="9" fontId="2" fillId="4" borderId="1" xfId="0" applyNumberFormat="1" applyFont="1" applyFill="1" applyBorder="1" applyAlignment="1">
      <alignment horizontal="right"/>
    </xf>
    <xf numFmtId="43" fontId="4" fillId="0" borderId="1" xfId="1" applyNumberFormat="1" applyFont="1" applyBorder="1" applyAlignment="1" applyProtection="1"/>
    <xf numFmtId="49" fontId="0" fillId="0" borderId="1" xfId="0" quotePrefix="1" applyNumberFormat="1" applyFill="1" applyBorder="1" applyAlignment="1">
      <alignment horizontal="center"/>
    </xf>
    <xf numFmtId="15" fontId="3" fillId="5" borderId="2" xfId="0" applyNumberFormat="1" applyFont="1" applyFill="1" applyBorder="1"/>
    <xf numFmtId="15" fontId="2" fillId="4" borderId="0" xfId="0" applyNumberFormat="1" applyFont="1" applyFill="1" applyAlignment="1">
      <alignment horizontal="right"/>
    </xf>
    <xf numFmtId="43" fontId="6" fillId="4" borderId="0" xfId="1" applyFont="1" applyFill="1" applyBorder="1" applyAlignment="1" applyProtection="1">
      <alignment horizontal="right"/>
    </xf>
    <xf numFmtId="43" fontId="6" fillId="7" borderId="0" xfId="1" applyFont="1" applyFill="1" applyBorder="1" applyAlignment="1" applyProtection="1">
      <alignment horizontal="right"/>
    </xf>
    <xf numFmtId="0" fontId="7" fillId="6" borderId="0" xfId="0" applyFont="1" applyFill="1" applyAlignment="1"/>
    <xf numFmtId="15" fontId="7" fillId="8" borderId="0" xfId="0" applyNumberFormat="1" applyFont="1" applyFill="1"/>
    <xf numFmtId="2" fontId="7" fillId="8" borderId="0" xfId="0" applyNumberFormat="1" applyFont="1" applyFill="1"/>
    <xf numFmtId="0" fontId="7" fillId="8" borderId="0" xfId="0" applyFont="1" applyFill="1" applyAlignment="1"/>
    <xf numFmtId="15" fontId="3" fillId="9" borderId="2" xfId="0" applyNumberFormat="1" applyFont="1" applyFill="1" applyBorder="1"/>
    <xf numFmtId="0" fontId="7" fillId="8" borderId="3" xfId="0" applyFont="1" applyFill="1" applyBorder="1" applyAlignment="1"/>
    <xf numFmtId="15" fontId="3" fillId="0" borderId="2" xfId="0" applyNumberFormat="1" applyFont="1" applyBorder="1"/>
    <xf numFmtId="43" fontId="4" fillId="0" borderId="2" xfId="1" applyFont="1" applyBorder="1" applyAlignment="1" applyProtection="1"/>
    <xf numFmtId="43" fontId="4" fillId="8" borderId="2" xfId="1" applyFont="1" applyFill="1" applyBorder="1" applyAlignment="1" applyProtection="1"/>
    <xf numFmtId="15" fontId="3" fillId="10" borderId="2" xfId="0" applyNumberFormat="1" applyFont="1" applyFill="1" applyBorder="1"/>
    <xf numFmtId="0" fontId="7" fillId="8" borderId="1" xfId="0" applyFont="1" applyFill="1" applyBorder="1" applyAlignment="1"/>
    <xf numFmtId="164" fontId="4" fillId="10" borderId="2" xfId="1" applyNumberFormat="1" applyFont="1" applyFill="1" applyBorder="1" applyAlignment="1" applyProtection="1"/>
    <xf numFmtId="43" fontId="4" fillId="10" borderId="1" xfId="1" applyNumberFormat="1" applyFont="1" applyFill="1" applyBorder="1" applyAlignment="1" applyProtection="1"/>
    <xf numFmtId="0" fontId="0" fillId="0" borderId="5" xfId="0" quotePrefix="1" applyBorder="1"/>
    <xf numFmtId="0" fontId="0" fillId="0" borderId="5" xfId="0" quotePrefix="1" applyBorder="1" applyAlignment="1">
      <alignment horizontal="right" vertical="top"/>
    </xf>
    <xf numFmtId="0" fontId="0" fillId="10" borderId="5" xfId="0" quotePrefix="1" applyFill="1" applyBorder="1"/>
    <xf numFmtId="164" fontId="4" fillId="0" borderId="6" xfId="1" applyNumberFormat="1" applyFont="1" applyBorder="1" applyAlignment="1" applyProtection="1"/>
    <xf numFmtId="164" fontId="4" fillId="10" borderId="6" xfId="1" applyNumberFormat="1" applyFont="1" applyFill="1" applyBorder="1" applyAlignment="1" applyProtection="1"/>
    <xf numFmtId="43" fontId="4" fillId="0" borderId="4" xfId="1" quotePrefix="1" applyFont="1" applyBorder="1" applyAlignment="1" applyProtection="1"/>
    <xf numFmtId="164" fontId="0" fillId="0" borderId="1" xfId="0" quotePrefix="1" applyNumberFormat="1" applyBorder="1"/>
    <xf numFmtId="164" fontId="0" fillId="11" borderId="1" xfId="0" quotePrefix="1" applyNumberFormat="1" applyFill="1" applyBorder="1"/>
    <xf numFmtId="164" fontId="0" fillId="10" borderId="1" xfId="0" quotePrefix="1" applyNumberFormat="1" applyFill="1" applyBorder="1"/>
    <xf numFmtId="15" fontId="3" fillId="0" borderId="2" xfId="0" applyNumberFormat="1" applyFont="1" applyBorder="1" applyAlignment="1">
      <alignment horizontal="center" vertical="center"/>
    </xf>
    <xf numFmtId="0" fontId="3" fillId="0" borderId="2" xfId="0" applyFont="1" applyBorder="1"/>
    <xf numFmtId="39" fontId="4" fillId="0" borderId="2" xfId="1" applyNumberFormat="1" applyFont="1" applyBorder="1" applyAlignment="1" applyProtection="1"/>
    <xf numFmtId="15" fontId="3" fillId="0" borderId="2" xfId="0" applyNumberFormat="1" applyFont="1" applyBorder="1" applyAlignment="1">
      <alignment horizontal="center"/>
    </xf>
    <xf numFmtId="0" fontId="3" fillId="0" borderId="2" xfId="0" applyNumberFormat="1" applyFont="1" applyBorder="1"/>
    <xf numFmtId="43" fontId="4" fillId="10" borderId="2" xfId="1" applyFont="1" applyFill="1" applyBorder="1" applyAlignment="1" applyProtection="1"/>
    <xf numFmtId="39" fontId="4" fillId="10" borderId="2" xfId="1" applyNumberFormat="1" applyFont="1" applyFill="1" applyBorder="1" applyAlignment="1" applyProtection="1"/>
    <xf numFmtId="15" fontId="3" fillId="11" borderId="2" xfId="0" applyNumberFormat="1" applyFont="1" applyFill="1" applyBorder="1"/>
    <xf numFmtId="0" fontId="0" fillId="11" borderId="5" xfId="0" quotePrefix="1" applyFill="1" applyBorder="1"/>
    <xf numFmtId="164" fontId="4" fillId="11" borderId="6" xfId="1" applyNumberFormat="1" applyFont="1" applyFill="1" applyBorder="1" applyAlignment="1" applyProtection="1"/>
    <xf numFmtId="43" fontId="4" fillId="11" borderId="1" xfId="1" applyNumberFormat="1" applyFont="1" applyFill="1" applyBorder="1" applyAlignment="1" applyProtection="1"/>
    <xf numFmtId="164" fontId="4" fillId="11" borderId="2" xfId="1" applyNumberFormat="1" applyFont="1" applyFill="1" applyBorder="1" applyAlignment="1" applyProtection="1"/>
    <xf numFmtId="164" fontId="0" fillId="11" borderId="0" xfId="0" quotePrefix="1" applyNumberFormat="1" applyFill="1"/>
    <xf numFmtId="0" fontId="0" fillId="11" borderId="2" xfId="0" quotePrefix="1" applyFill="1" applyBorder="1"/>
    <xf numFmtId="0" fontId="0" fillId="8" borderId="1" xfId="0" applyFill="1" applyBorder="1"/>
    <xf numFmtId="15" fontId="3" fillId="8" borderId="2" xfId="0" applyNumberFormat="1" applyFont="1" applyFill="1" applyBorder="1" applyAlignment="1">
      <alignment horizontal="center" vertical="center"/>
    </xf>
    <xf numFmtId="0" fontId="3" fillId="8" borderId="2" xfId="0" applyNumberFormat="1" applyFont="1" applyFill="1" applyBorder="1"/>
    <xf numFmtId="39" fontId="4" fillId="8" borderId="2" xfId="1" applyNumberFormat="1" applyFont="1" applyFill="1" applyBorder="1" applyAlignment="1" applyProtection="1"/>
    <xf numFmtId="43" fontId="4" fillId="9" borderId="2" xfId="1" applyFont="1" applyFill="1" applyBorder="1" applyAlignment="1" applyProtection="1"/>
    <xf numFmtId="10" fontId="7" fillId="8" borderId="0" xfId="0" applyNumberFormat="1" applyFont="1" applyFill="1"/>
    <xf numFmtId="15" fontId="3" fillId="10" borderId="2" xfId="0" applyNumberFormat="1" applyFont="1" applyFill="1" applyBorder="1" applyAlignment="1">
      <alignment horizontal="center" vertical="center"/>
    </xf>
    <xf numFmtId="0" fontId="3" fillId="10" borderId="2" xfId="0" applyNumberFormat="1" applyFont="1" applyFill="1" applyBorder="1"/>
    <xf numFmtId="15" fontId="3" fillId="12" borderId="2" xfId="0" applyNumberFormat="1" applyFont="1" applyFill="1" applyBorder="1" applyAlignment="1">
      <alignment horizontal="center" vertical="center"/>
    </xf>
    <xf numFmtId="0" fontId="3" fillId="12" borderId="2" xfId="0" applyNumberFormat="1" applyFont="1" applyFill="1" applyBorder="1"/>
    <xf numFmtId="43" fontId="4" fillId="12" borderId="2" xfId="1" applyFont="1" applyFill="1" applyBorder="1" applyAlignment="1" applyProtection="1"/>
    <xf numFmtId="15" fontId="3" fillId="8" borderId="2" xfId="0" applyNumberFormat="1" applyFont="1" applyFill="1" applyBorder="1"/>
    <xf numFmtId="0" fontId="0" fillId="8" borderId="5" xfId="0" quotePrefix="1" applyFill="1" applyBorder="1"/>
    <xf numFmtId="164" fontId="0" fillId="8" borderId="1" xfId="0" quotePrefix="1" applyNumberFormat="1" applyFill="1" applyBorder="1"/>
    <xf numFmtId="164" fontId="4" fillId="8" borderId="6" xfId="1" applyNumberFormat="1" applyFont="1" applyFill="1" applyBorder="1" applyAlignment="1" applyProtection="1"/>
    <xf numFmtId="43" fontId="4" fillId="8" borderId="1" xfId="1" applyNumberFormat="1" applyFont="1" applyFill="1" applyBorder="1" applyAlignment="1" applyProtection="1"/>
    <xf numFmtId="164" fontId="4" fillId="8" borderId="2" xfId="1" applyNumberFormat="1" applyFont="1" applyFill="1" applyBorder="1" applyAlignment="1" applyProtection="1"/>
    <xf numFmtId="0" fontId="7" fillId="8" borderId="0" xfId="0" applyNumberFormat="1" applyFont="1" applyFill="1"/>
    <xf numFmtId="15" fontId="3" fillId="12" borderId="2" xfId="0" applyNumberFormat="1" applyFont="1" applyFill="1" applyBorder="1"/>
    <xf numFmtId="15" fontId="3" fillId="12" borderId="2" xfId="0" applyNumberFormat="1" applyFont="1" applyFill="1" applyBorder="1" applyAlignment="1">
      <alignment horizontal="center"/>
    </xf>
    <xf numFmtId="39" fontId="4" fillId="12" borderId="2" xfId="1" applyNumberFormat="1" applyFont="1" applyFill="1" applyBorder="1" applyAlignment="1" applyProtection="1"/>
    <xf numFmtId="49" fontId="0" fillId="0" borderId="1" xfId="0" quotePrefix="1" applyNumberFormat="1" applyBorder="1" applyAlignment="1">
      <alignment horizontal="left"/>
    </xf>
    <xf numFmtId="15" fontId="2" fillId="4" borderId="1" xfId="0" applyNumberFormat="1" applyFont="1" applyFill="1" applyBorder="1" applyAlignment="1">
      <alignment horizontal="right"/>
    </xf>
    <xf numFmtId="43" fontId="6" fillId="13" borderId="1" xfId="1" applyFont="1" applyFill="1" applyBorder="1" applyAlignment="1" applyProtection="1">
      <alignment horizontal="right" vertical="center"/>
    </xf>
    <xf numFmtId="0" fontId="0" fillId="14" borderId="1" xfId="0" applyFill="1" applyBorder="1"/>
    <xf numFmtId="0" fontId="7" fillId="8" borderId="1" xfId="0" applyFont="1" applyFill="1" applyBorder="1"/>
    <xf numFmtId="15" fontId="7" fillId="8" borderId="1" xfId="0" applyNumberFormat="1" applyFont="1" applyFill="1" applyBorder="1"/>
    <xf numFmtId="15" fontId="0" fillId="14" borderId="1" xfId="0" applyNumberFormat="1" applyFill="1" applyBorder="1"/>
    <xf numFmtId="0" fontId="2" fillId="4" borderId="7" xfId="0" applyFont="1" applyFill="1" applyBorder="1"/>
    <xf numFmtId="9" fontId="2" fillId="4" borderId="7" xfId="0" applyNumberFormat="1" applyFont="1" applyFill="1" applyBorder="1" applyAlignment="1">
      <alignment horizontal="right"/>
    </xf>
    <xf numFmtId="0" fontId="0" fillId="14" borderId="7" xfId="0" applyFill="1" applyBorder="1"/>
    <xf numFmtId="10" fontId="0" fillId="14" borderId="1" xfId="0" applyNumberFormat="1" applyFill="1" applyBorder="1"/>
    <xf numFmtId="49" fontId="2" fillId="3" borderId="4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0" fontId="0" fillId="0" borderId="2" xfId="0" applyBorder="1"/>
    <xf numFmtId="4" fontId="4" fillId="0" borderId="2" xfId="1" applyNumberFormat="1" applyFont="1" applyBorder="1" applyAlignment="1" applyProtection="1"/>
    <xf numFmtId="43" fontId="4" fillId="0" borderId="2" xfId="1" applyFont="1" applyFill="1" applyBorder="1" applyAlignment="1" applyProtection="1"/>
    <xf numFmtId="15" fontId="3" fillId="15" borderId="2" xfId="0" applyNumberFormat="1" applyFont="1" applyFill="1" applyBorder="1"/>
    <xf numFmtId="0" fontId="0" fillId="15" borderId="2" xfId="0" applyFill="1" applyBorder="1"/>
    <xf numFmtId="43" fontId="4" fillId="15" borderId="2" xfId="1" applyFont="1" applyFill="1" applyBorder="1" applyAlignment="1" applyProtection="1"/>
    <xf numFmtId="4" fontId="4" fillId="15" borderId="2" xfId="1" applyNumberFormat="1" applyFont="1" applyFill="1" applyBorder="1" applyAlignment="1" applyProtection="1"/>
    <xf numFmtId="43" fontId="4" fillId="0" borderId="2" xfId="1" applyNumberFormat="1" applyFont="1" applyBorder="1" applyAlignment="1" applyProtection="1"/>
    <xf numFmtId="0" fontId="0" fillId="16" borderId="1" xfId="0" applyFill="1" applyBorder="1"/>
    <xf numFmtId="15" fontId="0" fillId="16" borderId="1" xfId="0" applyNumberFormat="1" applyFill="1" applyBorder="1"/>
    <xf numFmtId="0" fontId="0" fillId="16" borderId="0" xfId="0" applyFill="1"/>
    <xf numFmtId="0" fontId="7" fillId="8" borderId="7" xfId="0" applyFont="1" applyFill="1" applyBorder="1"/>
    <xf numFmtId="43" fontId="6" fillId="17" borderId="1" xfId="1" applyFont="1" applyFill="1" applyBorder="1" applyAlignment="1" applyProtection="1">
      <alignment horizontal="right" vertical="center"/>
    </xf>
    <xf numFmtId="15" fontId="3" fillId="16" borderId="2" xfId="0" applyNumberFormat="1" applyFont="1" applyFill="1" applyBorder="1"/>
    <xf numFmtId="0" fontId="0" fillId="16" borderId="2" xfId="0" applyFill="1" applyBorder="1"/>
    <xf numFmtId="43" fontId="4" fillId="16" borderId="2" xfId="1" applyFont="1" applyFill="1" applyBorder="1" applyAlignment="1" applyProtection="1"/>
    <xf numFmtId="4" fontId="4" fillId="16" borderId="2" xfId="1" applyNumberFormat="1" applyFont="1" applyFill="1" applyBorder="1" applyAlignment="1" applyProtection="1"/>
    <xf numFmtId="0" fontId="0" fillId="9" borderId="2" xfId="0" applyFill="1" applyBorder="1"/>
    <xf numFmtId="4" fontId="4" fillId="9" borderId="2" xfId="1" applyNumberFormat="1" applyFont="1" applyFill="1" applyBorder="1" applyAlignment="1" applyProtection="1"/>
    <xf numFmtId="15" fontId="3" fillId="18" borderId="2" xfId="0" applyNumberFormat="1" applyFont="1" applyFill="1" applyBorder="1"/>
    <xf numFmtId="0" fontId="0" fillId="18" borderId="2" xfId="0" applyFill="1" applyBorder="1"/>
    <xf numFmtId="43" fontId="4" fillId="18" borderId="2" xfId="1" applyFont="1" applyFill="1" applyBorder="1" applyAlignment="1" applyProtection="1"/>
    <xf numFmtId="4" fontId="4" fillId="18" borderId="2" xfId="1" applyNumberFormat="1" applyFont="1" applyFill="1" applyBorder="1" applyAlignment="1" applyProtection="1"/>
    <xf numFmtId="49" fontId="0" fillId="0" borderId="1" xfId="0" applyNumberFormat="1" applyBorder="1" applyAlignment="1">
      <alignment horizontal="center"/>
    </xf>
    <xf numFmtId="9" fontId="0" fillId="14" borderId="1" xfId="0" applyNumberFormat="1" applyFill="1" applyBorder="1"/>
    <xf numFmtId="0" fontId="0" fillId="14" borderId="0" xfId="0" applyFill="1"/>
    <xf numFmtId="2" fontId="0" fillId="14" borderId="0" xfId="0" applyNumberFormat="1" applyFill="1"/>
    <xf numFmtId="15" fontId="3" fillId="14" borderId="2" xfId="0" applyNumberFormat="1" applyFont="1" applyFill="1" applyBorder="1"/>
    <xf numFmtId="0" fontId="0" fillId="14" borderId="2" xfId="0" applyFill="1" applyBorder="1"/>
    <xf numFmtId="43" fontId="4" fillId="14" borderId="2" xfId="1" applyFont="1" applyFill="1" applyBorder="1" applyAlignment="1" applyProtection="1"/>
    <xf numFmtId="4" fontId="4" fillId="14" borderId="2" xfId="1" applyNumberFormat="1" applyFont="1" applyFill="1" applyBorder="1" applyAlignment="1" applyProtection="1"/>
    <xf numFmtId="0" fontId="0" fillId="10" borderId="1" xfId="0" applyFill="1" applyBorder="1" applyAlignment="1">
      <alignment horizontal="left"/>
    </xf>
    <xf numFmtId="0" fontId="7" fillId="12" borderId="1" xfId="0" applyFont="1" applyFill="1" applyBorder="1"/>
    <xf numFmtId="0" fontId="0" fillId="12" borderId="1" xfId="0" applyFill="1" applyBorder="1"/>
    <xf numFmtId="15" fontId="0" fillId="10" borderId="1" xfId="0" applyNumberFormat="1" applyFill="1" applyBorder="1" applyAlignment="1">
      <alignment horizontal="left"/>
    </xf>
    <xf numFmtId="43" fontId="8" fillId="19" borderId="1" xfId="1" applyFont="1" applyFill="1" applyBorder="1" applyAlignment="1" applyProtection="1">
      <alignment horizontal="left"/>
    </xf>
    <xf numFmtId="2" fontId="0" fillId="10" borderId="1" xfId="0" applyNumberFormat="1" applyFill="1" applyBorder="1" applyAlignment="1">
      <alignment horizontal="left"/>
    </xf>
    <xf numFmtId="15" fontId="7" fillId="12" borderId="1" xfId="0" applyNumberFormat="1" applyFont="1" applyFill="1" applyBorder="1"/>
    <xf numFmtId="43" fontId="6" fillId="20" borderId="1" xfId="1" applyFont="1" applyFill="1" applyBorder="1" applyAlignment="1" applyProtection="1">
      <alignment horizontal="right"/>
    </xf>
    <xf numFmtId="2" fontId="7" fillId="12" borderId="1" xfId="0" applyNumberFormat="1" applyFont="1" applyFill="1" applyBorder="1"/>
    <xf numFmtId="49" fontId="2" fillId="3" borderId="9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3" fontId="4" fillId="0" borderId="1" xfId="1" applyFont="1" applyBorder="1" applyAlignment="1" applyProtection="1"/>
    <xf numFmtId="43" fontId="0" fillId="0" borderId="1" xfId="0" applyNumberFormat="1" applyBorder="1"/>
    <xf numFmtId="15" fontId="3" fillId="21" borderId="2" xfId="0" applyNumberFormat="1" applyFont="1" applyFill="1" applyBorder="1"/>
    <xf numFmtId="0" fontId="0" fillId="21" borderId="2" xfId="0" quotePrefix="1" applyFill="1" applyBorder="1"/>
    <xf numFmtId="164" fontId="4" fillId="21" borderId="2" xfId="1" applyNumberFormat="1" applyFont="1" applyFill="1" applyBorder="1" applyAlignment="1" applyProtection="1"/>
    <xf numFmtId="43" fontId="4" fillId="21" borderId="1" xfId="1" applyFont="1" applyFill="1" applyBorder="1" applyAlignment="1" applyProtection="1"/>
    <xf numFmtId="0" fontId="0" fillId="10" borderId="2" xfId="0" quotePrefix="1" applyFill="1" applyBorder="1"/>
    <xf numFmtId="164" fontId="0" fillId="10" borderId="0" xfId="0" quotePrefix="1" applyNumberFormat="1" applyFill="1"/>
    <xf numFmtId="43" fontId="4" fillId="10" borderId="1" xfId="1" applyFont="1" applyFill="1" applyBorder="1" applyAlignment="1" applyProtection="1"/>
    <xf numFmtId="0" fontId="7" fillId="11" borderId="1" xfId="0" applyFont="1" applyFill="1" applyBorder="1"/>
    <xf numFmtId="0" fontId="0" fillId="11" borderId="1" xfId="0" applyFill="1" applyBorder="1"/>
    <xf numFmtId="15" fontId="7" fillId="11" borderId="1" xfId="0" applyNumberFormat="1" applyFont="1" applyFill="1" applyBorder="1"/>
    <xf numFmtId="43" fontId="6" fillId="22" borderId="1" xfId="1" applyFont="1" applyFill="1" applyBorder="1" applyAlignment="1" applyProtection="1">
      <alignment horizontal="right"/>
    </xf>
    <xf numFmtId="2" fontId="7" fillId="11" borderId="1" xfId="0" applyNumberFormat="1" applyFont="1" applyFill="1" applyBorder="1"/>
    <xf numFmtId="9" fontId="7" fillId="12" borderId="1" xfId="2" applyFont="1" applyFill="1" applyBorder="1"/>
    <xf numFmtId="43" fontId="4" fillId="0" borderId="2" xfId="1" applyFont="1" applyFill="1" applyBorder="1" applyProtection="1"/>
    <xf numFmtId="15" fontId="3" fillId="0" borderId="2" xfId="0" applyNumberFormat="1" applyFont="1" applyFill="1" applyBorder="1"/>
    <xf numFmtId="0" fontId="0" fillId="0" borderId="2" xfId="0" quotePrefix="1" applyFill="1" applyBorder="1"/>
    <xf numFmtId="164" fontId="0" fillId="0" borderId="0" xfId="0" quotePrefix="1" applyNumberFormat="1" applyFill="1"/>
    <xf numFmtId="164" fontId="0" fillId="21" borderId="0" xfId="0" quotePrefix="1" applyNumberFormat="1" applyFill="1"/>
    <xf numFmtId="0" fontId="7" fillId="6" borderId="0" xfId="0" applyFont="1" applyFill="1"/>
    <xf numFmtId="0" fontId="7" fillId="8" borderId="0" xfId="0" applyFont="1" applyFill="1"/>
    <xf numFmtId="49" fontId="2" fillId="3" borderId="1" xfId="0" applyNumberFormat="1" applyFont="1" applyFill="1" applyBorder="1" applyAlignment="1">
      <alignment horizontal="center" vertical="center"/>
    </xf>
    <xf numFmtId="43" fontId="4" fillId="0" borderId="0" xfId="1" applyFont="1" applyBorder="1" applyAlignment="1" applyProtection="1"/>
    <xf numFmtId="0" fontId="7" fillId="10" borderId="1" xfId="0" applyFont="1" applyFill="1" applyBorder="1" applyAlignment="1">
      <alignment horizontal="left"/>
    </xf>
    <xf numFmtId="43" fontId="6" fillId="19" borderId="1" xfId="1" applyFont="1" applyFill="1" applyBorder="1" applyAlignment="1" applyProtection="1">
      <alignment horizontal="left" vertical="center"/>
    </xf>
    <xf numFmtId="9" fontId="7" fillId="10" borderId="1" xfId="0" applyNumberFormat="1" applyFont="1" applyFill="1" applyBorder="1" applyAlignment="1">
      <alignment horizontal="left"/>
    </xf>
    <xf numFmtId="0" fontId="0" fillId="14" borderId="2" xfId="0" quotePrefix="1" applyFill="1" applyBorder="1"/>
    <xf numFmtId="164" fontId="0" fillId="14" borderId="0" xfId="0" quotePrefix="1" applyNumberFormat="1" applyFill="1"/>
    <xf numFmtId="164" fontId="4" fillId="14" borderId="2" xfId="1" applyNumberFormat="1" applyFont="1" applyFill="1" applyBorder="1" applyAlignment="1" applyProtection="1"/>
    <xf numFmtId="43" fontId="4" fillId="14" borderId="1" xfId="1" applyFont="1" applyFill="1" applyBorder="1" applyAlignment="1" applyProtection="1"/>
    <xf numFmtId="0" fontId="7" fillId="10" borderId="10" xfId="0" applyFont="1" applyFill="1" applyBorder="1" applyAlignment="1">
      <alignment horizontal="left"/>
    </xf>
    <xf numFmtId="164" fontId="4" fillId="0" borderId="2" xfId="1" applyNumberFormat="1" applyFont="1" applyFill="1" applyBorder="1" applyAlignment="1" applyProtection="1"/>
    <xf numFmtId="43" fontId="4" fillId="0" borderId="1" xfId="1" applyFont="1" applyFill="1" applyBorder="1" applyAlignment="1" applyProtection="1"/>
    <xf numFmtId="15" fontId="3" fillId="0" borderId="2" xfId="0" applyNumberFormat="1" applyFont="1" applyFill="1" applyBorder="1" applyAlignment="1">
      <alignment horizontal="center"/>
    </xf>
    <xf numFmtId="15" fontId="3" fillId="0" borderId="2" xfId="0" applyNumberFormat="1" applyFont="1" applyFill="1" applyBorder="1" applyAlignment="1">
      <alignment horizontal="center" vertical="center"/>
    </xf>
    <xf numFmtId="15" fontId="0" fillId="14" borderId="0" xfId="0" applyNumberFormat="1" applyFill="1"/>
    <xf numFmtId="0" fontId="3" fillId="0" borderId="5" xfId="0" applyNumberFormat="1" applyFont="1" applyBorder="1"/>
    <xf numFmtId="43" fontId="4" fillId="0" borderId="4" xfId="1" applyFont="1" applyBorder="1" applyAlignment="1" applyProtection="1"/>
    <xf numFmtId="43" fontId="4" fillId="0" borderId="4" xfId="1" applyNumberFormat="1" applyFont="1" applyBorder="1" applyAlignment="1" applyProtection="1"/>
    <xf numFmtId="39" fontId="4" fillId="0" borderId="4" xfId="1" applyNumberFormat="1" applyFont="1" applyBorder="1" applyAlignment="1" applyProtection="1"/>
    <xf numFmtId="39" fontId="4" fillId="0" borderId="1" xfId="1" applyNumberFormat="1" applyFont="1" applyBorder="1" applyAlignment="1" applyProtection="1"/>
    <xf numFmtId="43" fontId="4" fillId="23" borderId="1" xfId="1" applyFont="1" applyFill="1" applyBorder="1" applyAlignment="1" applyProtection="1"/>
    <xf numFmtId="43" fontId="4" fillId="23" borderId="2" xfId="1" applyFont="1" applyFill="1" applyBorder="1" applyAlignment="1" applyProtection="1"/>
    <xf numFmtId="39" fontId="4" fillId="23" borderId="1" xfId="1" applyNumberFormat="1" applyFont="1" applyFill="1" applyBorder="1" applyAlignment="1" applyProtection="1"/>
    <xf numFmtId="43" fontId="0" fillId="0" borderId="0" xfId="0" applyNumberFormat="1" applyBorder="1"/>
    <xf numFmtId="15" fontId="9" fillId="0" borderId="2" xfId="0" applyNumberFormat="1" applyFont="1" applyFill="1" applyBorder="1"/>
    <xf numFmtId="0" fontId="7" fillId="24" borderId="1" xfId="0" applyFont="1" applyFill="1" applyBorder="1"/>
    <xf numFmtId="14" fontId="7" fillId="24" borderId="1" xfId="2" applyNumberFormat="1" applyFont="1" applyFill="1" applyBorder="1"/>
    <xf numFmtId="43" fontId="6" fillId="25" borderId="1" xfId="1" applyFont="1" applyFill="1" applyBorder="1" applyAlignment="1" applyProtection="1">
      <alignment horizontal="right"/>
    </xf>
    <xf numFmtId="0" fontId="7" fillId="24" borderId="1" xfId="2" applyNumberFormat="1" applyFont="1" applyFill="1" applyBorder="1"/>
    <xf numFmtId="164" fontId="4" fillId="0" borderId="5" xfId="1" applyNumberFormat="1" applyFont="1" applyBorder="1" applyAlignment="1" applyProtection="1"/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164" fontId="4" fillId="0" borderId="9" xfId="1" applyNumberFormat="1" applyFont="1" applyBorder="1" applyAlignment="1" applyProtection="1"/>
    <xf numFmtId="164" fontId="4" fillId="0" borderId="1" xfId="1" applyNumberFormat="1" applyFont="1" applyBorder="1" applyAlignment="1" applyProtection="1"/>
    <xf numFmtId="43" fontId="10" fillId="0" borderId="2" xfId="1" applyFont="1" applyFill="1" applyBorder="1" applyProtection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E796-F4AB-4B90-AEBF-E1408C905E51}">
  <sheetPr codeName="Sheet1"/>
  <dimension ref="A1:V3"/>
  <sheetViews>
    <sheetView workbookViewId="0">
      <selection activeCell="A3" sqref="A3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6.28515625" bestFit="1" customWidth="1"/>
    <col min="14" max="14" width="19.85546875" bestFit="1" customWidth="1"/>
    <col min="15" max="15" width="12.85546875" bestFit="1" customWidth="1"/>
    <col min="16" max="17" width="17" bestFit="1" customWidth="1"/>
    <col min="18" max="18" width="16.85546875" bestFit="1" customWidth="1"/>
    <col min="19" max="19" width="16.85546875" customWidth="1"/>
    <col min="20" max="20" width="17" bestFit="1" customWidth="1"/>
    <col min="21" max="21" width="16.85546875" bestFit="1" customWidth="1"/>
    <col min="22" max="22" width="104.2851562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36</v>
      </c>
      <c r="D2" s="8" t="s">
        <v>37</v>
      </c>
      <c r="E2" s="8" t="s">
        <v>23</v>
      </c>
      <c r="F2" s="8" t="s">
        <v>38</v>
      </c>
      <c r="G2" s="9" t="s">
        <v>24</v>
      </c>
      <c r="H2" s="9" t="s">
        <v>13</v>
      </c>
      <c r="I2" s="9" t="s">
        <v>0</v>
      </c>
      <c r="J2" s="9" t="s">
        <v>39</v>
      </c>
      <c r="K2" s="9" t="s">
        <v>25</v>
      </c>
      <c r="L2" s="9" t="s">
        <v>26</v>
      </c>
      <c r="M2" s="9" t="s">
        <v>26</v>
      </c>
      <c r="N2" s="9" t="s">
        <v>27</v>
      </c>
      <c r="O2" s="17" t="s">
        <v>29</v>
      </c>
      <c r="P2" s="17" t="s">
        <v>41</v>
      </c>
      <c r="Q2" s="17" t="s">
        <v>42</v>
      </c>
      <c r="R2" s="17" t="s">
        <v>43</v>
      </c>
      <c r="S2" s="17" t="s">
        <v>62</v>
      </c>
      <c r="T2" s="17" t="s">
        <v>42</v>
      </c>
      <c r="U2" s="17" t="s">
        <v>43</v>
      </c>
      <c r="V2" s="17" t="s">
        <v>66</v>
      </c>
    </row>
    <row r="3" spans="1:22" x14ac:dyDescent="0.25">
      <c r="A3" s="12" t="s">
        <v>0</v>
      </c>
      <c r="B3" s="7" t="s">
        <v>9</v>
      </c>
      <c r="C3" s="7" t="s">
        <v>36</v>
      </c>
      <c r="D3" s="8" t="s">
        <v>37</v>
      </c>
      <c r="E3" s="8" t="s">
        <v>23</v>
      </c>
      <c r="F3" s="8" t="s">
        <v>38</v>
      </c>
      <c r="G3" s="9" t="s">
        <v>24</v>
      </c>
      <c r="H3" s="9" t="s">
        <v>13</v>
      </c>
      <c r="I3" s="9" t="s">
        <v>0</v>
      </c>
      <c r="J3" s="9" t="s">
        <v>39</v>
      </c>
      <c r="K3" s="9" t="s">
        <v>31</v>
      </c>
      <c r="L3" s="9" t="s">
        <v>26</v>
      </c>
      <c r="M3" s="9" t="s">
        <v>26</v>
      </c>
      <c r="N3" s="9" t="s">
        <v>27</v>
      </c>
      <c r="O3" s="17" t="s">
        <v>29</v>
      </c>
      <c r="P3" s="17" t="s">
        <v>41</v>
      </c>
      <c r="Q3" s="17" t="s">
        <v>42</v>
      </c>
      <c r="R3" s="17" t="s">
        <v>43</v>
      </c>
      <c r="S3" s="17" t="s">
        <v>62</v>
      </c>
      <c r="T3" s="17" t="s">
        <v>42</v>
      </c>
      <c r="U3" s="17" t="s">
        <v>43</v>
      </c>
      <c r="V3" s="17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CE2F-D87D-4C09-9B79-F0DBA3A2FD64}">
  <sheetPr codeName="Sheet2"/>
  <dimension ref="A1:J105"/>
  <sheetViews>
    <sheetView zoomScale="96" zoomScaleNormal="96" workbookViewId="0">
      <pane ySplit="3" topLeftCell="A4" activePane="bottomLeft" state="frozen"/>
      <selection pane="bottomLeft" activeCell="H16" sqref="H16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23" bestFit="1" customWidth="1"/>
    <col min="4" max="4" width="17.85546875" bestFit="1" customWidth="1"/>
    <col min="5" max="5" width="31.140625" bestFit="1" customWidth="1"/>
    <col min="6" max="7" width="18.7109375" bestFit="1" customWidth="1"/>
    <col min="8" max="8" width="15.5703125" bestFit="1" customWidth="1"/>
    <col min="9" max="9" width="27.85546875" bestFit="1" customWidth="1"/>
    <col min="10" max="10" width="15.42578125" bestFit="1" customWidth="1"/>
  </cols>
  <sheetData>
    <row r="1" spans="1:10" x14ac:dyDescent="0.25">
      <c r="A1" s="14" t="s">
        <v>33</v>
      </c>
      <c r="B1" s="19">
        <v>41855</v>
      </c>
      <c r="C1" s="13" t="s">
        <v>35</v>
      </c>
      <c r="D1" s="20">
        <f>ROUNDUP(34326798.9648496,0)</f>
        <v>34326799</v>
      </c>
      <c r="E1" s="22" t="s">
        <v>48</v>
      </c>
      <c r="F1" s="21">
        <f>ROUNDUP(34073094.9044647,0)</f>
        <v>34073095</v>
      </c>
      <c r="G1" s="25" t="s">
        <v>49</v>
      </c>
      <c r="H1" s="23">
        <v>42160</v>
      </c>
      <c r="I1" s="25" t="s">
        <v>50</v>
      </c>
      <c r="J1" s="24">
        <v>5600000</v>
      </c>
    </row>
    <row r="2" spans="1:10" x14ac:dyDescent="0.25">
      <c r="A2" s="14" t="s">
        <v>34</v>
      </c>
      <c r="B2" s="15">
        <v>0.15</v>
      </c>
      <c r="E2" s="22" t="s">
        <v>48</v>
      </c>
      <c r="F2" s="21">
        <f>ROUNDUP(33634543.2707143,0)</f>
        <v>33634544</v>
      </c>
      <c r="G2" s="25" t="s">
        <v>49</v>
      </c>
      <c r="H2" s="23">
        <v>42526</v>
      </c>
      <c r="I2" s="25" t="s">
        <v>50</v>
      </c>
      <c r="J2" s="24">
        <v>5600000</v>
      </c>
    </row>
    <row r="3" spans="1:10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10" x14ac:dyDescent="0.25">
      <c r="A4" s="26">
        <v>41856</v>
      </c>
      <c r="B4" s="1">
        <f>_xlfn.DAYS(A4,B1)</f>
        <v>1</v>
      </c>
      <c r="C4" s="40" t="s">
        <v>28</v>
      </c>
      <c r="D4" s="3" t="s">
        <v>15</v>
      </c>
      <c r="E4" s="16">
        <f>ROUNDUP(F4*$B$2*B4/365,0)</f>
        <v>406850</v>
      </c>
      <c r="F4" s="2">
        <v>990000000</v>
      </c>
      <c r="G4" s="2">
        <f>F4-D4</f>
        <v>990000000</v>
      </c>
    </row>
    <row r="5" spans="1:10" x14ac:dyDescent="0.25">
      <c r="A5" s="26">
        <v>41887</v>
      </c>
      <c r="B5" s="35">
        <f>_xlfn.DAYS(A5,A4)</f>
        <v>31</v>
      </c>
      <c r="C5" s="41">
        <f>$D$1</f>
        <v>34326799</v>
      </c>
      <c r="D5" s="38">
        <f t="shared" ref="D5:D40" si="0">C5-E5</f>
        <v>21714470.23</v>
      </c>
      <c r="E5" s="16">
        <f>ROUND(F5*$B$2*B5/365,2)</f>
        <v>12612328.77</v>
      </c>
      <c r="F5" s="2">
        <f>G4</f>
        <v>990000000</v>
      </c>
      <c r="G5" s="2">
        <f>F5-D5</f>
        <v>968285529.76999998</v>
      </c>
    </row>
    <row r="6" spans="1:10" x14ac:dyDescent="0.25">
      <c r="A6" s="26">
        <v>41917</v>
      </c>
      <c r="B6" s="35">
        <f t="shared" ref="B6:B52" si="1">_xlfn.DAYS(A6,A5)</f>
        <v>30</v>
      </c>
      <c r="C6" s="41">
        <f t="shared" ref="C6:C41" si="2">$D$1</f>
        <v>34326799</v>
      </c>
      <c r="D6" s="38">
        <f t="shared" si="0"/>
        <v>22389032.189999998</v>
      </c>
      <c r="E6" s="16">
        <f t="shared" ref="E6:E39" si="3">ROUND(F6*$B$2*B6/365,2)</f>
        <v>11937766.810000001</v>
      </c>
      <c r="F6" s="2">
        <f t="shared" ref="F6:F40" si="4">G5</f>
        <v>968285529.76999998</v>
      </c>
      <c r="G6" s="2">
        <f t="shared" ref="G6:G40" si="5">F6-D6</f>
        <v>945896497.57999992</v>
      </c>
    </row>
    <row r="7" spans="1:10" x14ac:dyDescent="0.25">
      <c r="A7" s="26">
        <v>41948</v>
      </c>
      <c r="B7" s="35">
        <f t="shared" si="1"/>
        <v>31</v>
      </c>
      <c r="C7" s="41">
        <f t="shared" si="2"/>
        <v>34326799</v>
      </c>
      <c r="D7" s="38">
        <f t="shared" si="0"/>
        <v>22276336.77</v>
      </c>
      <c r="E7" s="16">
        <f t="shared" si="3"/>
        <v>12050462.23</v>
      </c>
      <c r="F7" s="2">
        <f t="shared" si="4"/>
        <v>945896497.57999992</v>
      </c>
      <c r="G7" s="2">
        <f t="shared" si="5"/>
        <v>923620160.80999994</v>
      </c>
    </row>
    <row r="8" spans="1:10" x14ac:dyDescent="0.25">
      <c r="A8" s="26">
        <v>41978</v>
      </c>
      <c r="B8" s="35">
        <f t="shared" si="1"/>
        <v>30</v>
      </c>
      <c r="C8" s="41">
        <f t="shared" si="2"/>
        <v>34326799</v>
      </c>
      <c r="D8" s="38">
        <f t="shared" si="0"/>
        <v>22939701.130000003</v>
      </c>
      <c r="E8" s="16">
        <f t="shared" si="3"/>
        <v>11387097.869999999</v>
      </c>
      <c r="F8" s="2">
        <f t="shared" si="4"/>
        <v>923620160.80999994</v>
      </c>
      <c r="G8" s="2">
        <f t="shared" si="5"/>
        <v>900680459.67999995</v>
      </c>
    </row>
    <row r="9" spans="1:10" x14ac:dyDescent="0.25">
      <c r="A9" s="26">
        <v>42009</v>
      </c>
      <c r="B9" s="35">
        <f t="shared" si="1"/>
        <v>31</v>
      </c>
      <c r="C9" s="41">
        <f t="shared" si="2"/>
        <v>34326799</v>
      </c>
      <c r="D9" s="38">
        <f t="shared" si="0"/>
        <v>22852376.710000001</v>
      </c>
      <c r="E9" s="16">
        <f t="shared" si="3"/>
        <v>11474422.289999999</v>
      </c>
      <c r="F9" s="2">
        <f t="shared" si="4"/>
        <v>900680459.67999995</v>
      </c>
      <c r="G9" s="2">
        <f t="shared" si="5"/>
        <v>877828082.96999991</v>
      </c>
    </row>
    <row r="10" spans="1:10" x14ac:dyDescent="0.25">
      <c r="A10" s="26">
        <v>42040</v>
      </c>
      <c r="B10" s="35">
        <f t="shared" si="1"/>
        <v>31</v>
      </c>
      <c r="C10" s="41">
        <f t="shared" si="2"/>
        <v>34326799</v>
      </c>
      <c r="D10" s="38">
        <f t="shared" si="0"/>
        <v>23143509.719999999</v>
      </c>
      <c r="E10" s="16">
        <f t="shared" si="3"/>
        <v>11183289.279999999</v>
      </c>
      <c r="F10" s="2">
        <f t="shared" si="4"/>
        <v>877828082.96999991</v>
      </c>
      <c r="G10" s="2">
        <f t="shared" si="5"/>
        <v>854684573.24999988</v>
      </c>
    </row>
    <row r="11" spans="1:10" x14ac:dyDescent="0.25">
      <c r="A11" s="26">
        <v>42068</v>
      </c>
      <c r="B11" s="35">
        <f t="shared" si="1"/>
        <v>28</v>
      </c>
      <c r="C11" s="41">
        <f t="shared" si="2"/>
        <v>34326799</v>
      </c>
      <c r="D11" s="38">
        <f t="shared" si="0"/>
        <v>24492072.399999999</v>
      </c>
      <c r="E11" s="16">
        <f t="shared" si="3"/>
        <v>9834726.5999999996</v>
      </c>
      <c r="F11" s="2">
        <f t="shared" si="4"/>
        <v>854684573.24999988</v>
      </c>
      <c r="G11" s="2">
        <f t="shared" si="5"/>
        <v>830192500.8499999</v>
      </c>
    </row>
    <row r="12" spans="1:10" x14ac:dyDescent="0.25">
      <c r="A12" s="26">
        <v>42099</v>
      </c>
      <c r="B12" s="35">
        <f t="shared" si="1"/>
        <v>31</v>
      </c>
      <c r="C12" s="41">
        <f t="shared" si="2"/>
        <v>34326799</v>
      </c>
      <c r="D12" s="38">
        <f t="shared" si="0"/>
        <v>23750373.990000002</v>
      </c>
      <c r="E12" s="16">
        <f t="shared" si="3"/>
        <v>10576425.01</v>
      </c>
      <c r="F12" s="2">
        <f t="shared" si="4"/>
        <v>830192500.8499999</v>
      </c>
      <c r="G12" s="2">
        <f t="shared" si="5"/>
        <v>806442126.8599999</v>
      </c>
    </row>
    <row r="13" spans="1:10" ht="18.75" customHeight="1" x14ac:dyDescent="0.25">
      <c r="A13" s="26">
        <v>42129</v>
      </c>
      <c r="B13" s="35">
        <f t="shared" si="1"/>
        <v>30</v>
      </c>
      <c r="C13" s="41">
        <f t="shared" si="2"/>
        <v>34326799</v>
      </c>
      <c r="D13" s="38">
        <f t="shared" si="0"/>
        <v>24384361.82</v>
      </c>
      <c r="E13" s="16">
        <f t="shared" si="3"/>
        <v>9942437.1799999997</v>
      </c>
      <c r="F13" s="2">
        <f t="shared" si="4"/>
        <v>806442126.8599999</v>
      </c>
      <c r="G13" s="2">
        <f t="shared" si="5"/>
        <v>782057765.03999984</v>
      </c>
    </row>
    <row r="14" spans="1:10" x14ac:dyDescent="0.25">
      <c r="A14" s="51">
        <v>42160</v>
      </c>
      <c r="B14" s="52">
        <f t="shared" si="1"/>
        <v>31</v>
      </c>
      <c r="C14" s="42">
        <f t="shared" si="2"/>
        <v>34326799</v>
      </c>
      <c r="D14" s="53">
        <f t="shared" si="0"/>
        <v>24363597.34</v>
      </c>
      <c r="E14" s="54">
        <f t="shared" si="3"/>
        <v>9963201.6600000001</v>
      </c>
      <c r="F14" s="55">
        <f t="shared" si="4"/>
        <v>782057765.03999984</v>
      </c>
      <c r="G14" s="55">
        <f t="shared" si="5"/>
        <v>757694167.69999981</v>
      </c>
    </row>
    <row r="15" spans="1:10" x14ac:dyDescent="0.25">
      <c r="A15" s="26">
        <v>42190</v>
      </c>
      <c r="B15" s="35">
        <f t="shared" si="1"/>
        <v>30</v>
      </c>
      <c r="C15" s="41">
        <f t="shared" si="2"/>
        <v>34326799</v>
      </c>
      <c r="D15" s="38">
        <f t="shared" si="0"/>
        <v>24985364.060000002</v>
      </c>
      <c r="E15" s="16">
        <f t="shared" si="3"/>
        <v>9341434.9399999995</v>
      </c>
      <c r="F15" s="2">
        <f t="shared" si="4"/>
        <v>757694167.69999981</v>
      </c>
      <c r="G15" s="2">
        <f t="shared" si="5"/>
        <v>732708803.63999987</v>
      </c>
    </row>
    <row r="16" spans="1:10" x14ac:dyDescent="0.25">
      <c r="A16" s="26">
        <v>42221</v>
      </c>
      <c r="B16" s="35">
        <f t="shared" si="1"/>
        <v>31</v>
      </c>
      <c r="C16" s="41">
        <f t="shared" si="2"/>
        <v>34326799</v>
      </c>
      <c r="D16" s="38">
        <f t="shared" si="0"/>
        <v>24992289.579999998</v>
      </c>
      <c r="E16" s="16">
        <f t="shared" si="3"/>
        <v>9334509.4199999999</v>
      </c>
      <c r="F16" s="2">
        <f t="shared" si="4"/>
        <v>732708803.63999987</v>
      </c>
      <c r="G16" s="2">
        <f t="shared" si="5"/>
        <v>707716514.05999982</v>
      </c>
    </row>
    <row r="17" spans="1:7" x14ac:dyDescent="0.25">
      <c r="A17" s="26">
        <v>42252</v>
      </c>
      <c r="B17" s="35">
        <f t="shared" si="1"/>
        <v>31</v>
      </c>
      <c r="C17" s="41">
        <f t="shared" si="2"/>
        <v>34326799</v>
      </c>
      <c r="D17" s="38">
        <f t="shared" si="0"/>
        <v>25310684.509999998</v>
      </c>
      <c r="E17" s="16">
        <f t="shared" si="3"/>
        <v>9016114.4900000002</v>
      </c>
      <c r="F17" s="2">
        <f t="shared" si="4"/>
        <v>707716514.05999982</v>
      </c>
      <c r="G17" s="2">
        <f t="shared" si="5"/>
        <v>682405829.54999983</v>
      </c>
    </row>
    <row r="18" spans="1:7" x14ac:dyDescent="0.25">
      <c r="A18" s="26">
        <v>42282</v>
      </c>
      <c r="B18" s="35">
        <f t="shared" si="1"/>
        <v>30</v>
      </c>
      <c r="C18" s="41">
        <f t="shared" si="2"/>
        <v>34326799</v>
      </c>
      <c r="D18" s="38">
        <f t="shared" si="0"/>
        <v>25913576.439999998</v>
      </c>
      <c r="E18" s="16">
        <f t="shared" si="3"/>
        <v>8413222.5600000005</v>
      </c>
      <c r="F18" s="2">
        <f t="shared" si="4"/>
        <v>682405829.54999983</v>
      </c>
      <c r="G18" s="2">
        <f t="shared" si="5"/>
        <v>656492253.1099999</v>
      </c>
    </row>
    <row r="19" spans="1:7" x14ac:dyDescent="0.25">
      <c r="A19" s="26">
        <v>42313</v>
      </c>
      <c r="B19" s="35">
        <f t="shared" si="1"/>
        <v>31</v>
      </c>
      <c r="C19" s="41">
        <f t="shared" si="2"/>
        <v>34326799</v>
      </c>
      <c r="D19" s="38">
        <f t="shared" si="0"/>
        <v>25963267.559999999</v>
      </c>
      <c r="E19" s="16">
        <f t="shared" si="3"/>
        <v>8363531.4400000004</v>
      </c>
      <c r="F19" s="2">
        <f t="shared" si="4"/>
        <v>656492253.1099999</v>
      </c>
      <c r="G19" s="2">
        <f t="shared" si="5"/>
        <v>630528985.54999995</v>
      </c>
    </row>
    <row r="20" spans="1:7" x14ac:dyDescent="0.25">
      <c r="A20" s="26">
        <v>42343</v>
      </c>
      <c r="B20" s="35">
        <f t="shared" si="1"/>
        <v>30</v>
      </c>
      <c r="C20" s="41">
        <f t="shared" si="2"/>
        <v>34326799</v>
      </c>
      <c r="D20" s="38">
        <f t="shared" si="0"/>
        <v>26553153.969999999</v>
      </c>
      <c r="E20" s="16">
        <f t="shared" si="3"/>
        <v>7773645.0300000003</v>
      </c>
      <c r="F20" s="2">
        <f t="shared" si="4"/>
        <v>630528985.54999995</v>
      </c>
      <c r="G20" s="2">
        <f t="shared" si="5"/>
        <v>603975831.57999992</v>
      </c>
    </row>
    <row r="21" spans="1:7" x14ac:dyDescent="0.25">
      <c r="A21" s="26">
        <v>42374</v>
      </c>
      <c r="B21" s="35">
        <f t="shared" si="1"/>
        <v>31</v>
      </c>
      <c r="C21" s="41">
        <f t="shared" si="2"/>
        <v>34326799</v>
      </c>
      <c r="D21" s="38">
        <f t="shared" si="0"/>
        <v>26632312.379999999</v>
      </c>
      <c r="E21" s="16">
        <f t="shared" si="3"/>
        <v>7694486.6200000001</v>
      </c>
      <c r="F21" s="2">
        <f t="shared" si="4"/>
        <v>603975831.57999992</v>
      </c>
      <c r="G21" s="2">
        <f t="shared" si="5"/>
        <v>577343519.19999993</v>
      </c>
    </row>
    <row r="22" spans="1:7" x14ac:dyDescent="0.25">
      <c r="A22" s="26">
        <v>42405</v>
      </c>
      <c r="B22" s="35">
        <f t="shared" si="1"/>
        <v>31</v>
      </c>
      <c r="C22" s="41">
        <f t="shared" si="2"/>
        <v>34326799</v>
      </c>
      <c r="D22" s="38">
        <f t="shared" si="0"/>
        <v>26971600.740000002</v>
      </c>
      <c r="E22" s="16">
        <f t="shared" si="3"/>
        <v>7355198.2599999998</v>
      </c>
      <c r="F22" s="2">
        <f t="shared" si="4"/>
        <v>577343519.19999993</v>
      </c>
      <c r="G22" s="2">
        <f t="shared" si="5"/>
        <v>550371918.45999992</v>
      </c>
    </row>
    <row r="23" spans="1:7" x14ac:dyDescent="0.25">
      <c r="A23" s="26">
        <v>42434</v>
      </c>
      <c r="B23" s="35">
        <f t="shared" si="1"/>
        <v>29</v>
      </c>
      <c r="C23" s="41">
        <f t="shared" si="2"/>
        <v>34326799</v>
      </c>
      <c r="D23" s="38">
        <f t="shared" si="0"/>
        <v>27767572.030000001</v>
      </c>
      <c r="E23" s="16">
        <f t="shared" si="3"/>
        <v>6559226.9699999997</v>
      </c>
      <c r="F23" s="2">
        <f t="shared" si="4"/>
        <v>550371918.45999992</v>
      </c>
      <c r="G23" s="2">
        <f t="shared" si="5"/>
        <v>522604346.42999995</v>
      </c>
    </row>
    <row r="24" spans="1:7" x14ac:dyDescent="0.25">
      <c r="A24" s="26">
        <v>42465</v>
      </c>
      <c r="B24" s="35">
        <f t="shared" si="1"/>
        <v>31</v>
      </c>
      <c r="C24" s="41">
        <f t="shared" si="2"/>
        <v>34326799</v>
      </c>
      <c r="D24" s="38">
        <f t="shared" si="0"/>
        <v>27668962.809999999</v>
      </c>
      <c r="E24" s="16">
        <f t="shared" si="3"/>
        <v>6657836.1900000004</v>
      </c>
      <c r="F24" s="2">
        <f t="shared" si="4"/>
        <v>522604346.42999995</v>
      </c>
      <c r="G24" s="2">
        <f t="shared" si="5"/>
        <v>494935383.61999995</v>
      </c>
    </row>
    <row r="25" spans="1:7" x14ac:dyDescent="0.25">
      <c r="A25" s="26">
        <v>42495</v>
      </c>
      <c r="B25" s="35">
        <f t="shared" si="1"/>
        <v>30</v>
      </c>
      <c r="C25" s="41">
        <f t="shared" si="2"/>
        <v>34326799</v>
      </c>
      <c r="D25" s="38">
        <f t="shared" si="0"/>
        <v>28224855.91</v>
      </c>
      <c r="E25" s="16">
        <f t="shared" si="3"/>
        <v>6101943.0899999999</v>
      </c>
      <c r="F25" s="2">
        <f t="shared" si="4"/>
        <v>494935383.61999995</v>
      </c>
      <c r="G25" s="2">
        <f t="shared" si="5"/>
        <v>466710527.70999992</v>
      </c>
    </row>
    <row r="26" spans="1:7" x14ac:dyDescent="0.25">
      <c r="A26" s="26">
        <v>42526</v>
      </c>
      <c r="B26" s="35">
        <f t="shared" si="1"/>
        <v>31</v>
      </c>
      <c r="C26" s="41">
        <f t="shared" si="2"/>
        <v>34326799</v>
      </c>
      <c r="D26" s="38">
        <f t="shared" si="0"/>
        <v>28381034.740000002</v>
      </c>
      <c r="E26" s="16">
        <f t="shared" si="3"/>
        <v>5945764.2599999998</v>
      </c>
      <c r="F26" s="2">
        <f t="shared" si="4"/>
        <v>466710527.70999992</v>
      </c>
      <c r="G26" s="2">
        <f t="shared" si="5"/>
        <v>438329492.96999991</v>
      </c>
    </row>
    <row r="27" spans="1:7" x14ac:dyDescent="0.25">
      <c r="A27" s="26">
        <v>42556</v>
      </c>
      <c r="B27" s="35">
        <f t="shared" si="1"/>
        <v>30</v>
      </c>
      <c r="C27" s="41">
        <f t="shared" si="2"/>
        <v>34326799</v>
      </c>
      <c r="D27" s="38">
        <f t="shared" si="0"/>
        <v>28922736.759999998</v>
      </c>
      <c r="E27" s="16">
        <f t="shared" si="3"/>
        <v>5404062.2400000002</v>
      </c>
      <c r="F27" s="2">
        <f t="shared" si="4"/>
        <v>438329492.96999991</v>
      </c>
      <c r="G27" s="2">
        <f t="shared" si="5"/>
        <v>409406756.20999992</v>
      </c>
    </row>
    <row r="28" spans="1:7" x14ac:dyDescent="0.25">
      <c r="A28" s="26">
        <v>42587</v>
      </c>
      <c r="B28" s="35">
        <f t="shared" si="1"/>
        <v>31</v>
      </c>
      <c r="C28" s="41">
        <f t="shared" si="2"/>
        <v>34326799</v>
      </c>
      <c r="D28" s="38">
        <f t="shared" si="0"/>
        <v>29111069.09</v>
      </c>
      <c r="E28" s="16">
        <f t="shared" si="3"/>
        <v>5215729.91</v>
      </c>
      <c r="F28" s="2">
        <f t="shared" si="4"/>
        <v>409406756.20999992</v>
      </c>
      <c r="G28" s="2">
        <f t="shared" si="5"/>
        <v>380295687.11999995</v>
      </c>
    </row>
    <row r="29" spans="1:7" x14ac:dyDescent="0.25">
      <c r="A29" s="26">
        <v>42618</v>
      </c>
      <c r="B29" s="35">
        <f t="shared" si="1"/>
        <v>31</v>
      </c>
      <c r="C29" s="41">
        <f t="shared" si="2"/>
        <v>34326799</v>
      </c>
      <c r="D29" s="38">
        <f t="shared" si="0"/>
        <v>29481936.140000001</v>
      </c>
      <c r="E29" s="16">
        <f t="shared" si="3"/>
        <v>4844862.8600000003</v>
      </c>
      <c r="F29" s="2">
        <f t="shared" si="4"/>
        <v>380295687.11999995</v>
      </c>
      <c r="G29" s="2">
        <f t="shared" si="5"/>
        <v>350813750.97999996</v>
      </c>
    </row>
    <row r="30" spans="1:7" x14ac:dyDescent="0.25">
      <c r="A30" s="26">
        <v>42648</v>
      </c>
      <c r="B30" s="35">
        <f t="shared" si="1"/>
        <v>30</v>
      </c>
      <c r="C30" s="41">
        <f t="shared" si="2"/>
        <v>34326799</v>
      </c>
      <c r="D30" s="38">
        <f t="shared" si="0"/>
        <v>30001697.960000001</v>
      </c>
      <c r="E30" s="16">
        <f t="shared" si="3"/>
        <v>4325101.04</v>
      </c>
      <c r="F30" s="2">
        <f t="shared" si="4"/>
        <v>350813750.97999996</v>
      </c>
      <c r="G30" s="2">
        <f t="shared" si="5"/>
        <v>320812053.01999998</v>
      </c>
    </row>
    <row r="31" spans="1:7" x14ac:dyDescent="0.25">
      <c r="A31" s="26">
        <v>42679</v>
      </c>
      <c r="B31" s="35">
        <f t="shared" si="1"/>
        <v>31</v>
      </c>
      <c r="C31" s="41">
        <f t="shared" si="2"/>
        <v>34326799</v>
      </c>
      <c r="D31" s="38">
        <f t="shared" si="0"/>
        <v>30239741.34</v>
      </c>
      <c r="E31" s="16">
        <f t="shared" si="3"/>
        <v>4087057.66</v>
      </c>
      <c r="F31" s="2">
        <f t="shared" si="4"/>
        <v>320812053.01999998</v>
      </c>
      <c r="G31" s="2">
        <f t="shared" si="5"/>
        <v>290572311.68000001</v>
      </c>
    </row>
    <row r="32" spans="1:7" x14ac:dyDescent="0.25">
      <c r="A32" s="26">
        <v>42709</v>
      </c>
      <c r="B32" s="35">
        <f t="shared" si="1"/>
        <v>30</v>
      </c>
      <c r="C32" s="41">
        <f t="shared" si="2"/>
        <v>34326799</v>
      </c>
      <c r="D32" s="38">
        <f t="shared" si="0"/>
        <v>30744400.640000001</v>
      </c>
      <c r="E32" s="16">
        <f t="shared" si="3"/>
        <v>3582398.36</v>
      </c>
      <c r="F32" s="2">
        <f t="shared" si="4"/>
        <v>290572311.68000001</v>
      </c>
      <c r="G32" s="2">
        <f t="shared" si="5"/>
        <v>259827911.04000002</v>
      </c>
    </row>
    <row r="33" spans="1:7" x14ac:dyDescent="0.25">
      <c r="A33" s="26">
        <v>42740</v>
      </c>
      <c r="B33" s="35">
        <f t="shared" si="1"/>
        <v>31</v>
      </c>
      <c r="C33" s="41">
        <f t="shared" si="2"/>
        <v>34326799</v>
      </c>
      <c r="D33" s="38">
        <f t="shared" si="0"/>
        <v>31016662.600000001</v>
      </c>
      <c r="E33" s="16">
        <f t="shared" si="3"/>
        <v>3310136.4</v>
      </c>
      <c r="F33" s="2">
        <f t="shared" si="4"/>
        <v>259827911.04000002</v>
      </c>
      <c r="G33" s="2">
        <f t="shared" si="5"/>
        <v>228811248.44000003</v>
      </c>
    </row>
    <row r="34" spans="1:7" x14ac:dyDescent="0.25">
      <c r="A34" s="26">
        <v>42771</v>
      </c>
      <c r="B34" s="35">
        <f t="shared" si="1"/>
        <v>31</v>
      </c>
      <c r="C34" s="41">
        <f t="shared" si="2"/>
        <v>34326799</v>
      </c>
      <c r="D34" s="38">
        <f t="shared" si="0"/>
        <v>31411806.379999999</v>
      </c>
      <c r="E34" s="16">
        <f t="shared" si="3"/>
        <v>2914992.62</v>
      </c>
      <c r="F34" s="2">
        <f t="shared" si="4"/>
        <v>228811248.44000003</v>
      </c>
      <c r="G34" s="2">
        <f t="shared" si="5"/>
        <v>197399442.06000003</v>
      </c>
    </row>
    <row r="35" spans="1:7" x14ac:dyDescent="0.25">
      <c r="A35" s="26">
        <v>42799</v>
      </c>
      <c r="B35" s="35">
        <f t="shared" si="1"/>
        <v>28</v>
      </c>
      <c r="C35" s="41">
        <f t="shared" si="2"/>
        <v>34326799</v>
      </c>
      <c r="D35" s="38">
        <f t="shared" si="0"/>
        <v>32055353.370000001</v>
      </c>
      <c r="E35" s="16">
        <f t="shared" si="3"/>
        <v>2271445.63</v>
      </c>
      <c r="F35" s="2">
        <f t="shared" si="4"/>
        <v>197399442.06000003</v>
      </c>
      <c r="G35" s="2">
        <f t="shared" si="5"/>
        <v>165344088.69000003</v>
      </c>
    </row>
    <row r="36" spans="1:7" x14ac:dyDescent="0.25">
      <c r="A36" s="26">
        <v>42830</v>
      </c>
      <c r="B36" s="35">
        <f t="shared" si="1"/>
        <v>31</v>
      </c>
      <c r="C36" s="41">
        <f t="shared" si="2"/>
        <v>34326799</v>
      </c>
      <c r="D36" s="38">
        <f t="shared" si="0"/>
        <v>32220360.609999999</v>
      </c>
      <c r="E36" s="16">
        <f t="shared" si="3"/>
        <v>2106438.39</v>
      </c>
      <c r="F36" s="2">
        <f t="shared" si="4"/>
        <v>165344088.69000003</v>
      </c>
      <c r="G36" s="2">
        <f t="shared" si="5"/>
        <v>133123728.08000003</v>
      </c>
    </row>
    <row r="37" spans="1:7" x14ac:dyDescent="0.25">
      <c r="A37" s="26">
        <v>42860</v>
      </c>
      <c r="B37" s="35">
        <f t="shared" si="1"/>
        <v>30</v>
      </c>
      <c r="C37" s="41">
        <f t="shared" si="2"/>
        <v>34326799</v>
      </c>
      <c r="D37" s="38">
        <f t="shared" si="0"/>
        <v>32685547.559999999</v>
      </c>
      <c r="E37" s="16">
        <f t="shared" si="3"/>
        <v>1641251.44</v>
      </c>
      <c r="F37" s="2">
        <f t="shared" si="4"/>
        <v>133123728.08000003</v>
      </c>
      <c r="G37" s="2">
        <f t="shared" si="5"/>
        <v>100438180.52000003</v>
      </c>
    </row>
    <row r="38" spans="1:7" x14ac:dyDescent="0.25">
      <c r="A38" s="26">
        <v>42891</v>
      </c>
      <c r="B38" s="35">
        <f t="shared" si="1"/>
        <v>31</v>
      </c>
      <c r="C38" s="41">
        <f t="shared" si="2"/>
        <v>34326799</v>
      </c>
      <c r="D38" s="38">
        <f t="shared" si="0"/>
        <v>33047244.100000001</v>
      </c>
      <c r="E38" s="16">
        <f t="shared" si="3"/>
        <v>1279554.8999999999</v>
      </c>
      <c r="F38" s="2">
        <f t="shared" si="4"/>
        <v>100438180.52000003</v>
      </c>
      <c r="G38" s="2">
        <f t="shared" si="5"/>
        <v>67390936.420000017</v>
      </c>
    </row>
    <row r="39" spans="1:7" x14ac:dyDescent="0.25">
      <c r="A39" s="26">
        <v>42921</v>
      </c>
      <c r="B39" s="35">
        <f t="shared" si="1"/>
        <v>30</v>
      </c>
      <c r="C39" s="41">
        <f t="shared" si="2"/>
        <v>34326799</v>
      </c>
      <c r="D39" s="38">
        <f t="shared" si="0"/>
        <v>33495951.84</v>
      </c>
      <c r="E39" s="16">
        <f t="shared" si="3"/>
        <v>830847.16</v>
      </c>
      <c r="F39" s="2">
        <f t="shared" si="4"/>
        <v>67390936.420000017</v>
      </c>
      <c r="G39" s="2">
        <f t="shared" si="5"/>
        <v>33894984.580000013</v>
      </c>
    </row>
    <row r="40" spans="1:7" x14ac:dyDescent="0.25">
      <c r="A40" s="26">
        <v>42952</v>
      </c>
      <c r="B40" s="35">
        <f t="shared" si="1"/>
        <v>31</v>
      </c>
      <c r="C40" s="41">
        <f t="shared" si="2"/>
        <v>34326799</v>
      </c>
      <c r="D40" s="38">
        <f t="shared" si="0"/>
        <v>33894984.580000013</v>
      </c>
      <c r="E40" s="16">
        <v>431814.4199999866</v>
      </c>
      <c r="F40" s="2">
        <f t="shared" si="4"/>
        <v>33894984.580000013</v>
      </c>
      <c r="G40" s="2">
        <f t="shared" si="5"/>
        <v>0</v>
      </c>
    </row>
    <row r="41" spans="1:7" x14ac:dyDescent="0.25">
      <c r="A41" s="18">
        <v>42160</v>
      </c>
      <c r="B41" s="36" t="s">
        <v>47</v>
      </c>
      <c r="C41" s="41">
        <f t="shared" si="2"/>
        <v>34326799</v>
      </c>
      <c r="D41" s="38">
        <f t="shared" ref="D41" si="6">C41-E41</f>
        <v>24363597.34</v>
      </c>
      <c r="E41" s="16">
        <f>ROUND(F14*$B$2*B14/365,2)</f>
        <v>9963201.6600000001</v>
      </c>
      <c r="F41" s="2">
        <f>G13</f>
        <v>782057765.03999984</v>
      </c>
      <c r="G41" s="2">
        <f>F14-D14</f>
        <v>757694167.69999981</v>
      </c>
    </row>
    <row r="42" spans="1:7" x14ac:dyDescent="0.25">
      <c r="A42" s="18">
        <v>42190</v>
      </c>
      <c r="B42" s="35">
        <f t="shared" si="1"/>
        <v>30</v>
      </c>
      <c r="C42" s="42">
        <f>$F$1</f>
        <v>34073095</v>
      </c>
      <c r="D42" s="38">
        <f t="shared" ref="D42" si="7">C42-E42</f>
        <v>24800701.149999999</v>
      </c>
      <c r="E42" s="16">
        <f>ROUND(F42*$B$2*B42/365,2)</f>
        <v>9272393.8499999996</v>
      </c>
      <c r="F42" s="2">
        <f>G14-J1</f>
        <v>752094167.69999981</v>
      </c>
      <c r="G42" s="2">
        <f>F42-D42</f>
        <v>727293466.54999983</v>
      </c>
    </row>
    <row r="43" spans="1:7" x14ac:dyDescent="0.25">
      <c r="A43" s="18">
        <v>42221</v>
      </c>
      <c r="B43" s="35">
        <f t="shared" si="1"/>
        <v>31</v>
      </c>
      <c r="C43" s="41">
        <f t="shared" ref="C43:C53" si="8">$F$1</f>
        <v>34073095</v>
      </c>
      <c r="D43" s="38">
        <f t="shared" ref="D43:D52" si="9">C43-E43</f>
        <v>24807575.490000002</v>
      </c>
      <c r="E43" s="16">
        <f t="shared" ref="E43:E52" si="10">ROUND(F43*$B$2*B43/365,2)</f>
        <v>9265519.5099999998</v>
      </c>
      <c r="F43" s="2">
        <f>G42</f>
        <v>727293466.54999983</v>
      </c>
      <c r="G43" s="2">
        <f t="shared" ref="G43:G52" si="11">F43-D43</f>
        <v>702485891.05999982</v>
      </c>
    </row>
    <row r="44" spans="1:7" x14ac:dyDescent="0.25">
      <c r="A44" s="18">
        <v>42252</v>
      </c>
      <c r="B44" s="35">
        <f t="shared" si="1"/>
        <v>31</v>
      </c>
      <c r="C44" s="41">
        <f t="shared" si="8"/>
        <v>34073095</v>
      </c>
      <c r="D44" s="38">
        <f t="shared" si="9"/>
        <v>25123617.210000001</v>
      </c>
      <c r="E44" s="16">
        <f t="shared" si="10"/>
        <v>8949477.7899999991</v>
      </c>
      <c r="F44" s="2">
        <f t="shared" ref="F44:F52" si="12">G43</f>
        <v>702485891.05999982</v>
      </c>
      <c r="G44" s="2">
        <f t="shared" si="11"/>
        <v>677362273.84999979</v>
      </c>
    </row>
    <row r="45" spans="1:7" x14ac:dyDescent="0.25">
      <c r="A45" s="18">
        <v>42282</v>
      </c>
      <c r="B45" s="35">
        <f t="shared" si="1"/>
        <v>30</v>
      </c>
      <c r="C45" s="41">
        <f t="shared" si="8"/>
        <v>34073095</v>
      </c>
      <c r="D45" s="38">
        <f t="shared" si="9"/>
        <v>25722053.27</v>
      </c>
      <c r="E45" s="16">
        <f t="shared" si="10"/>
        <v>8351041.7300000004</v>
      </c>
      <c r="F45" s="2">
        <f t="shared" si="12"/>
        <v>677362273.84999979</v>
      </c>
      <c r="G45" s="2">
        <f t="shared" si="11"/>
        <v>651640220.5799998</v>
      </c>
    </row>
    <row r="46" spans="1:7" x14ac:dyDescent="0.25">
      <c r="A46" s="18">
        <v>42313</v>
      </c>
      <c r="B46" s="35">
        <f t="shared" si="1"/>
        <v>31</v>
      </c>
      <c r="C46" s="41">
        <f t="shared" si="8"/>
        <v>34073095</v>
      </c>
      <c r="D46" s="38">
        <f t="shared" si="9"/>
        <v>25771377.120000001</v>
      </c>
      <c r="E46" s="16">
        <f t="shared" si="10"/>
        <v>8301717.8799999999</v>
      </c>
      <c r="F46" s="2">
        <f t="shared" si="12"/>
        <v>651640220.5799998</v>
      </c>
      <c r="G46" s="2">
        <f t="shared" si="11"/>
        <v>625868843.4599998</v>
      </c>
    </row>
    <row r="47" spans="1:7" x14ac:dyDescent="0.25">
      <c r="A47" s="18">
        <v>42343</v>
      </c>
      <c r="B47" s="35">
        <f t="shared" si="1"/>
        <v>30</v>
      </c>
      <c r="C47" s="41">
        <f t="shared" si="8"/>
        <v>34073095</v>
      </c>
      <c r="D47" s="38">
        <f t="shared" si="9"/>
        <v>26356903.780000001</v>
      </c>
      <c r="E47" s="16">
        <f t="shared" si="10"/>
        <v>7716191.2199999997</v>
      </c>
      <c r="F47" s="2">
        <f t="shared" si="12"/>
        <v>625868843.4599998</v>
      </c>
      <c r="G47" s="2">
        <f t="shared" si="11"/>
        <v>599511939.67999983</v>
      </c>
    </row>
    <row r="48" spans="1:7" x14ac:dyDescent="0.25">
      <c r="A48" s="18">
        <v>42374</v>
      </c>
      <c r="B48" s="35">
        <f t="shared" si="1"/>
        <v>31</v>
      </c>
      <c r="C48" s="41">
        <f t="shared" si="8"/>
        <v>34073095</v>
      </c>
      <c r="D48" s="38">
        <f t="shared" si="9"/>
        <v>26435477.140000001</v>
      </c>
      <c r="E48" s="16">
        <f t="shared" si="10"/>
        <v>7637617.8600000003</v>
      </c>
      <c r="F48" s="2">
        <f t="shared" si="12"/>
        <v>599511939.67999983</v>
      </c>
      <c r="G48" s="2">
        <f t="shared" si="11"/>
        <v>573076462.53999984</v>
      </c>
    </row>
    <row r="49" spans="1:7" x14ac:dyDescent="0.25">
      <c r="A49" s="18">
        <v>42405</v>
      </c>
      <c r="B49" s="35">
        <f t="shared" si="1"/>
        <v>31</v>
      </c>
      <c r="C49" s="41">
        <f t="shared" si="8"/>
        <v>34073095</v>
      </c>
      <c r="D49" s="38">
        <f t="shared" si="9"/>
        <v>26772257.870000001</v>
      </c>
      <c r="E49" s="16">
        <f t="shared" si="10"/>
        <v>7300837.1299999999</v>
      </c>
      <c r="F49" s="2">
        <f t="shared" si="12"/>
        <v>573076462.53999984</v>
      </c>
      <c r="G49" s="2">
        <f t="shared" si="11"/>
        <v>546304204.66999984</v>
      </c>
    </row>
    <row r="50" spans="1:7" x14ac:dyDescent="0.25">
      <c r="A50" s="18">
        <v>42434</v>
      </c>
      <c r="B50" s="35">
        <f t="shared" si="1"/>
        <v>29</v>
      </c>
      <c r="C50" s="41">
        <f t="shared" si="8"/>
        <v>34073095</v>
      </c>
      <c r="D50" s="38">
        <f t="shared" si="9"/>
        <v>27562346.259999998</v>
      </c>
      <c r="E50" s="16">
        <f t="shared" si="10"/>
        <v>6510748.7400000002</v>
      </c>
      <c r="F50" s="2">
        <f t="shared" si="12"/>
        <v>546304204.66999984</v>
      </c>
      <c r="G50" s="2">
        <f t="shared" si="11"/>
        <v>518741858.40999985</v>
      </c>
    </row>
    <row r="51" spans="1:7" x14ac:dyDescent="0.25">
      <c r="A51" s="18">
        <v>42465</v>
      </c>
      <c r="B51" s="35">
        <f t="shared" si="1"/>
        <v>31</v>
      </c>
      <c r="C51" s="41">
        <f t="shared" si="8"/>
        <v>34073095</v>
      </c>
      <c r="D51" s="38">
        <f t="shared" si="9"/>
        <v>27464465.84</v>
      </c>
      <c r="E51" s="16">
        <f t="shared" si="10"/>
        <v>6608629.1600000001</v>
      </c>
      <c r="F51" s="2">
        <f t="shared" si="12"/>
        <v>518741858.40999985</v>
      </c>
      <c r="G51" s="2">
        <f t="shared" si="11"/>
        <v>491277392.56999987</v>
      </c>
    </row>
    <row r="52" spans="1:7" x14ac:dyDescent="0.25">
      <c r="A52" s="18">
        <v>42495</v>
      </c>
      <c r="B52" s="35">
        <f t="shared" si="1"/>
        <v>30</v>
      </c>
      <c r="C52" s="41">
        <f t="shared" si="8"/>
        <v>34073095</v>
      </c>
      <c r="D52" s="38">
        <f t="shared" si="9"/>
        <v>28016250.43</v>
      </c>
      <c r="E52" s="16">
        <f t="shared" si="10"/>
        <v>6056844.5700000003</v>
      </c>
      <c r="F52" s="2">
        <f t="shared" si="12"/>
        <v>491277392.56999987</v>
      </c>
      <c r="G52" s="2">
        <f t="shared" si="11"/>
        <v>463261142.13999987</v>
      </c>
    </row>
    <row r="53" spans="1:7" x14ac:dyDescent="0.25">
      <c r="A53" s="18">
        <v>42526</v>
      </c>
      <c r="B53" s="37">
        <f>_xlfn.DAYS(A53,A25)</f>
        <v>31</v>
      </c>
      <c r="C53" s="43">
        <f t="shared" si="8"/>
        <v>34073095</v>
      </c>
      <c r="D53" s="39">
        <f>C53-E53</f>
        <v>28171274.969999999</v>
      </c>
      <c r="E53" s="34">
        <f>ROUND(F53*$B$2*B53/365,2)</f>
        <v>5901820.0300000003</v>
      </c>
      <c r="F53" s="33">
        <f>G52</f>
        <v>463261142.13999987</v>
      </c>
      <c r="G53" s="33">
        <f>F53-D53</f>
        <v>435089867.16999984</v>
      </c>
    </row>
    <row r="54" spans="1:7" x14ac:dyDescent="0.25">
      <c r="A54" s="18">
        <v>42556</v>
      </c>
      <c r="B54" s="35">
        <f t="shared" ref="B54:B67" si="13">_xlfn.DAYS(A54,A53)</f>
        <v>30</v>
      </c>
      <c r="C54" s="41">
        <f>$F$2</f>
        <v>33634544</v>
      </c>
      <c r="D54" s="38">
        <f t="shared" ref="D54:D67" si="14">C54-E54</f>
        <v>28339463.449999999</v>
      </c>
      <c r="E54" s="16">
        <f t="shared" ref="E54:E66" si="15">ROUND(F54*$B$2*B54/365,2)</f>
        <v>5295080.55</v>
      </c>
      <c r="F54" s="2">
        <f>G53-J2</f>
        <v>429489867.16999984</v>
      </c>
      <c r="G54" s="2">
        <f t="shared" ref="G54:G67" si="16">F54-D54</f>
        <v>401150403.71999985</v>
      </c>
    </row>
    <row r="55" spans="1:7" x14ac:dyDescent="0.25">
      <c r="A55" s="18">
        <v>42587</v>
      </c>
      <c r="B55" s="35">
        <f t="shared" si="13"/>
        <v>31</v>
      </c>
      <c r="C55" s="41">
        <f t="shared" ref="C55:C67" si="17">$F$2</f>
        <v>33634544</v>
      </c>
      <c r="D55" s="38">
        <f t="shared" si="14"/>
        <v>28523997.759999998</v>
      </c>
      <c r="E55" s="16">
        <f t="shared" si="15"/>
        <v>5110546.24</v>
      </c>
      <c r="F55" s="2">
        <f t="shared" ref="F55:F67" si="18">G54</f>
        <v>401150403.71999985</v>
      </c>
      <c r="G55" s="2">
        <f t="shared" si="16"/>
        <v>372626405.95999986</v>
      </c>
    </row>
    <row r="56" spans="1:7" x14ac:dyDescent="0.25">
      <c r="A56" s="18">
        <v>42618</v>
      </c>
      <c r="B56" s="35">
        <f t="shared" si="13"/>
        <v>31</v>
      </c>
      <c r="C56" s="41">
        <f t="shared" si="17"/>
        <v>33634544</v>
      </c>
      <c r="D56" s="38">
        <f t="shared" si="14"/>
        <v>28887385.68</v>
      </c>
      <c r="E56" s="16">
        <f t="shared" si="15"/>
        <v>4747158.32</v>
      </c>
      <c r="F56" s="2">
        <f t="shared" si="18"/>
        <v>372626405.95999986</v>
      </c>
      <c r="G56" s="2">
        <f t="shared" si="16"/>
        <v>343739020.27999985</v>
      </c>
    </row>
    <row r="57" spans="1:7" x14ac:dyDescent="0.25">
      <c r="A57" s="18">
        <v>42648</v>
      </c>
      <c r="B57" s="35">
        <f t="shared" si="13"/>
        <v>30</v>
      </c>
      <c r="C57" s="41">
        <f t="shared" si="17"/>
        <v>33634544</v>
      </c>
      <c r="D57" s="38">
        <f t="shared" si="14"/>
        <v>29396665.670000002</v>
      </c>
      <c r="E57" s="16">
        <f t="shared" si="15"/>
        <v>4237878.33</v>
      </c>
      <c r="F57" s="2">
        <f t="shared" si="18"/>
        <v>343739020.27999985</v>
      </c>
      <c r="G57" s="2">
        <f t="shared" si="16"/>
        <v>314342354.60999984</v>
      </c>
    </row>
    <row r="58" spans="1:7" x14ac:dyDescent="0.25">
      <c r="A58" s="18">
        <v>42679</v>
      </c>
      <c r="B58" s="35">
        <f t="shared" si="13"/>
        <v>31</v>
      </c>
      <c r="C58" s="41">
        <f t="shared" si="17"/>
        <v>33634544</v>
      </c>
      <c r="D58" s="38">
        <f t="shared" si="14"/>
        <v>29629908.52</v>
      </c>
      <c r="E58" s="16">
        <f t="shared" si="15"/>
        <v>4004635.48</v>
      </c>
      <c r="F58" s="2">
        <f t="shared" si="18"/>
        <v>314342354.60999984</v>
      </c>
      <c r="G58" s="2">
        <f t="shared" si="16"/>
        <v>284712446.08999985</v>
      </c>
    </row>
    <row r="59" spans="1:7" x14ac:dyDescent="0.25">
      <c r="A59" s="18">
        <v>42709</v>
      </c>
      <c r="B59" s="35">
        <f t="shared" si="13"/>
        <v>30</v>
      </c>
      <c r="C59" s="41">
        <f t="shared" si="17"/>
        <v>33634544</v>
      </c>
      <c r="D59" s="38">
        <f t="shared" si="14"/>
        <v>30124390.559999999</v>
      </c>
      <c r="E59" s="16">
        <f t="shared" si="15"/>
        <v>3510153.44</v>
      </c>
      <c r="F59" s="2">
        <f t="shared" si="18"/>
        <v>284712446.08999985</v>
      </c>
      <c r="G59" s="2">
        <f t="shared" si="16"/>
        <v>254588055.52999985</v>
      </c>
    </row>
    <row r="60" spans="1:7" x14ac:dyDescent="0.25">
      <c r="A60" s="18">
        <v>42740</v>
      </c>
      <c r="B60" s="35">
        <f t="shared" si="13"/>
        <v>31</v>
      </c>
      <c r="C60" s="41">
        <f t="shared" si="17"/>
        <v>33634544</v>
      </c>
      <c r="D60" s="38">
        <f t="shared" si="14"/>
        <v>30391161.920000002</v>
      </c>
      <c r="E60" s="16">
        <f t="shared" si="15"/>
        <v>3243382.08</v>
      </c>
      <c r="F60" s="2">
        <f t="shared" si="18"/>
        <v>254588055.52999985</v>
      </c>
      <c r="G60" s="2">
        <f t="shared" si="16"/>
        <v>224196893.60999984</v>
      </c>
    </row>
    <row r="61" spans="1:7" x14ac:dyDescent="0.25">
      <c r="A61" s="18">
        <v>42771</v>
      </c>
      <c r="B61" s="35">
        <f t="shared" si="13"/>
        <v>31</v>
      </c>
      <c r="C61" s="41">
        <f t="shared" si="17"/>
        <v>33634544</v>
      </c>
      <c r="D61" s="38">
        <f t="shared" si="14"/>
        <v>30778337</v>
      </c>
      <c r="E61" s="16">
        <f t="shared" si="15"/>
        <v>2856207</v>
      </c>
      <c r="F61" s="2">
        <f t="shared" si="18"/>
        <v>224196893.60999984</v>
      </c>
      <c r="G61" s="2">
        <f t="shared" si="16"/>
        <v>193418556.60999984</v>
      </c>
    </row>
    <row r="62" spans="1:7" x14ac:dyDescent="0.25">
      <c r="A62" s="18">
        <v>42799</v>
      </c>
      <c r="B62" s="35">
        <f t="shared" si="13"/>
        <v>28</v>
      </c>
      <c r="C62" s="41">
        <f t="shared" si="17"/>
        <v>33634544</v>
      </c>
      <c r="D62" s="38">
        <f t="shared" si="14"/>
        <v>31408905.809999999</v>
      </c>
      <c r="E62" s="16">
        <f t="shared" si="15"/>
        <v>2225638.19</v>
      </c>
      <c r="F62" s="2">
        <f t="shared" si="18"/>
        <v>193418556.60999984</v>
      </c>
      <c r="G62" s="2">
        <f t="shared" si="16"/>
        <v>162009650.79999983</v>
      </c>
    </row>
    <row r="63" spans="1:7" x14ac:dyDescent="0.25">
      <c r="A63" s="18">
        <v>42830</v>
      </c>
      <c r="B63" s="35">
        <f t="shared" si="13"/>
        <v>31</v>
      </c>
      <c r="C63" s="41">
        <f t="shared" si="17"/>
        <v>33634544</v>
      </c>
      <c r="D63" s="38">
        <f t="shared" si="14"/>
        <v>31570585.440000001</v>
      </c>
      <c r="E63" s="16">
        <f t="shared" si="15"/>
        <v>2063958.56</v>
      </c>
      <c r="F63" s="2">
        <f t="shared" si="18"/>
        <v>162009650.79999983</v>
      </c>
      <c r="G63" s="2">
        <f t="shared" si="16"/>
        <v>130439065.35999984</v>
      </c>
    </row>
    <row r="64" spans="1:7" x14ac:dyDescent="0.25">
      <c r="A64" s="18">
        <v>42860</v>
      </c>
      <c r="B64" s="35">
        <f t="shared" si="13"/>
        <v>30</v>
      </c>
      <c r="C64" s="41">
        <f t="shared" si="17"/>
        <v>33634544</v>
      </c>
      <c r="D64" s="38">
        <f t="shared" si="14"/>
        <v>32026391.140000001</v>
      </c>
      <c r="E64" s="16">
        <f t="shared" si="15"/>
        <v>1608152.86</v>
      </c>
      <c r="F64" s="2">
        <f t="shared" si="18"/>
        <v>130439065.35999984</v>
      </c>
      <c r="G64" s="2">
        <f t="shared" si="16"/>
        <v>98412674.219999835</v>
      </c>
    </row>
    <row r="65" spans="1:7" x14ac:dyDescent="0.25">
      <c r="A65" s="18">
        <v>42891</v>
      </c>
      <c r="B65" s="35">
        <f t="shared" si="13"/>
        <v>31</v>
      </c>
      <c r="C65" s="41">
        <f t="shared" si="17"/>
        <v>33634544</v>
      </c>
      <c r="D65" s="38">
        <f t="shared" si="14"/>
        <v>32380793.489999998</v>
      </c>
      <c r="E65" s="16">
        <f t="shared" si="15"/>
        <v>1253750.51</v>
      </c>
      <c r="F65" s="2">
        <f t="shared" si="18"/>
        <v>98412674.219999835</v>
      </c>
      <c r="G65" s="2">
        <f t="shared" si="16"/>
        <v>66031880.72999984</v>
      </c>
    </row>
    <row r="66" spans="1:7" x14ac:dyDescent="0.25">
      <c r="A66" s="18">
        <v>42921</v>
      </c>
      <c r="B66" s="35">
        <f t="shared" si="13"/>
        <v>30</v>
      </c>
      <c r="C66" s="41">
        <f t="shared" si="17"/>
        <v>33634544</v>
      </c>
      <c r="D66" s="38">
        <f t="shared" si="14"/>
        <v>32820452.32</v>
      </c>
      <c r="E66" s="16">
        <f t="shared" si="15"/>
        <v>814091.68</v>
      </c>
      <c r="F66" s="2">
        <f t="shared" si="18"/>
        <v>66031880.72999984</v>
      </c>
      <c r="G66" s="2">
        <f t="shared" si="16"/>
        <v>33211428.40999984</v>
      </c>
    </row>
    <row r="67" spans="1:7" x14ac:dyDescent="0.25">
      <c r="A67" s="18">
        <v>42952</v>
      </c>
      <c r="B67" s="35">
        <f t="shared" si="13"/>
        <v>31</v>
      </c>
      <c r="C67" s="41">
        <f t="shared" si="17"/>
        <v>33634544</v>
      </c>
      <c r="D67" s="38">
        <f t="shared" si="14"/>
        <v>33211428.40999984</v>
      </c>
      <c r="E67" s="16">
        <v>423115.59000016004</v>
      </c>
      <c r="F67" s="2">
        <f t="shared" si="18"/>
        <v>33211428.40999984</v>
      </c>
      <c r="G67" s="2">
        <f t="shared" si="16"/>
        <v>0</v>
      </c>
    </row>
    <row r="68" spans="1:7" x14ac:dyDescent="0.25">
      <c r="A68" s="44">
        <v>41882</v>
      </c>
      <c r="B68" s="45">
        <v>1</v>
      </c>
      <c r="C68" s="48">
        <f t="shared" ref="C68:C103" si="19">_xlfn.DAYS(A68,A4)+1</f>
        <v>27</v>
      </c>
      <c r="D68" s="29">
        <f>F4</f>
        <v>990000000</v>
      </c>
      <c r="E68" s="29">
        <f>D68</f>
        <v>990000000</v>
      </c>
      <c r="F68" s="46">
        <f>E4+(E5/B5)*C68</f>
        <v>11391781.509354837</v>
      </c>
      <c r="G68" s="29">
        <f>ROUND(F68,2)</f>
        <v>11391781.51</v>
      </c>
    </row>
    <row r="69" spans="1:7" x14ac:dyDescent="0.25">
      <c r="A69" s="47">
        <v>41912</v>
      </c>
      <c r="B69" s="48">
        <f t="shared" ref="B69:B104" si="20">_xlfn.DAYS(A5,A68)-1</f>
        <v>4</v>
      </c>
      <c r="C69" s="48">
        <f t="shared" si="19"/>
        <v>26</v>
      </c>
      <c r="D69" s="29">
        <f t="shared" ref="D69:D76" si="21">E68</f>
        <v>990000000</v>
      </c>
      <c r="E69" s="29">
        <f t="shared" ref="E69:E78" si="22">D69-D5</f>
        <v>968285529.76999998</v>
      </c>
      <c r="F69" s="46">
        <f t="shared" ref="F69:F77" si="23">(E5/B5)*B69+(E6/B6)*C69</f>
        <v>11973461.829311827</v>
      </c>
      <c r="G69" s="29">
        <f>ROUND(F69,2)</f>
        <v>11973461.83</v>
      </c>
    </row>
    <row r="70" spans="1:7" x14ac:dyDescent="0.25">
      <c r="A70" s="44">
        <v>41943</v>
      </c>
      <c r="B70" s="48">
        <f t="shared" si="20"/>
        <v>4</v>
      </c>
      <c r="C70" s="48">
        <f t="shared" si="19"/>
        <v>27</v>
      </c>
      <c r="D70" s="29">
        <f t="shared" si="21"/>
        <v>968285529.76999998</v>
      </c>
      <c r="E70" s="29">
        <f t="shared" si="22"/>
        <v>945896497.57999992</v>
      </c>
      <c r="F70" s="46">
        <f t="shared" si="23"/>
        <v>12087266.11907527</v>
      </c>
      <c r="G70" s="29">
        <f>ROUND(F70,2)</f>
        <v>12087266.119999999</v>
      </c>
    </row>
    <row r="71" spans="1:7" x14ac:dyDescent="0.25">
      <c r="A71" s="47">
        <v>41973</v>
      </c>
      <c r="B71" s="48">
        <f t="shared" si="20"/>
        <v>4</v>
      </c>
      <c r="C71" s="48">
        <f t="shared" si="19"/>
        <v>26</v>
      </c>
      <c r="D71" s="29">
        <f t="shared" si="21"/>
        <v>945896497.57999992</v>
      </c>
      <c r="E71" s="29">
        <f t="shared" si="22"/>
        <v>923620160.80999994</v>
      </c>
      <c r="F71" s="46">
        <f t="shared" si="23"/>
        <v>11423716.506258063</v>
      </c>
      <c r="G71" s="29">
        <f t="shared" ref="G71:G104" si="24">ROUND(F71,2)</f>
        <v>11423716.51</v>
      </c>
    </row>
    <row r="72" spans="1:7" x14ac:dyDescent="0.25">
      <c r="A72" s="44">
        <v>42004</v>
      </c>
      <c r="B72" s="48">
        <f t="shared" si="20"/>
        <v>4</v>
      </c>
      <c r="C72" s="48">
        <f t="shared" si="19"/>
        <v>27</v>
      </c>
      <c r="D72" s="29">
        <f t="shared" si="21"/>
        <v>923620160.80999994</v>
      </c>
      <c r="E72" s="29">
        <f t="shared" si="22"/>
        <v>900680459.67999995</v>
      </c>
      <c r="F72" s="46">
        <f t="shared" si="23"/>
        <v>11512131.387935484</v>
      </c>
      <c r="G72" s="29">
        <f t="shared" si="24"/>
        <v>11512131.390000001</v>
      </c>
    </row>
    <row r="73" spans="1:7" x14ac:dyDescent="0.25">
      <c r="A73" s="47">
        <v>42035</v>
      </c>
      <c r="B73" s="48">
        <f t="shared" si="20"/>
        <v>4</v>
      </c>
      <c r="C73" s="48">
        <f t="shared" si="19"/>
        <v>27</v>
      </c>
      <c r="D73" s="29">
        <f t="shared" si="21"/>
        <v>900680459.67999995</v>
      </c>
      <c r="E73" s="29">
        <f t="shared" si="22"/>
        <v>877828082.96999991</v>
      </c>
      <c r="F73" s="46">
        <f t="shared" si="23"/>
        <v>11220854.829677418</v>
      </c>
      <c r="G73" s="29">
        <f t="shared" si="24"/>
        <v>11220854.83</v>
      </c>
    </row>
    <row r="74" spans="1:7" x14ac:dyDescent="0.25">
      <c r="A74" s="44">
        <v>42063</v>
      </c>
      <c r="B74" s="48">
        <f t="shared" si="20"/>
        <v>4</v>
      </c>
      <c r="C74" s="48">
        <f t="shared" si="19"/>
        <v>24</v>
      </c>
      <c r="D74" s="29">
        <f t="shared" si="21"/>
        <v>877828082.96999991</v>
      </c>
      <c r="E74" s="29">
        <f t="shared" si="22"/>
        <v>854684573.24999988</v>
      </c>
      <c r="F74" s="46">
        <f t="shared" si="23"/>
        <v>9872770.7255299538</v>
      </c>
      <c r="G74" s="29">
        <f t="shared" si="24"/>
        <v>9872770.7300000004</v>
      </c>
    </row>
    <row r="75" spans="1:7" x14ac:dyDescent="0.25">
      <c r="A75" s="47">
        <v>42094</v>
      </c>
      <c r="B75" s="48">
        <f t="shared" si="20"/>
        <v>4</v>
      </c>
      <c r="C75" s="48">
        <f t="shared" si="19"/>
        <v>27</v>
      </c>
      <c r="D75" s="29">
        <f t="shared" si="21"/>
        <v>854684573.24999988</v>
      </c>
      <c r="E75" s="29">
        <f t="shared" si="22"/>
        <v>830192500.8499999</v>
      </c>
      <c r="F75" s="46">
        <f t="shared" si="23"/>
        <v>10616685.951566819</v>
      </c>
      <c r="G75" s="29">
        <f t="shared" si="24"/>
        <v>10616685.949999999</v>
      </c>
    </row>
    <row r="76" spans="1:7" x14ac:dyDescent="0.25">
      <c r="A76" s="44">
        <v>42124</v>
      </c>
      <c r="B76" s="48">
        <f t="shared" si="20"/>
        <v>4</v>
      </c>
      <c r="C76" s="48">
        <f t="shared" si="19"/>
        <v>26</v>
      </c>
      <c r="D76" s="29">
        <f t="shared" si="21"/>
        <v>830192500.8499999</v>
      </c>
      <c r="E76" s="29">
        <f t="shared" si="22"/>
        <v>806442126.8599999</v>
      </c>
      <c r="F76" s="46">
        <f t="shared" si="23"/>
        <v>9981478.8906236552</v>
      </c>
      <c r="G76" s="29">
        <f t="shared" si="24"/>
        <v>9981478.8900000006</v>
      </c>
    </row>
    <row r="77" spans="1:7" x14ac:dyDescent="0.25">
      <c r="A77" s="47">
        <v>42155</v>
      </c>
      <c r="B77" s="48">
        <f t="shared" si="20"/>
        <v>4</v>
      </c>
      <c r="C77" s="48">
        <f t="shared" si="19"/>
        <v>27</v>
      </c>
      <c r="D77" s="29">
        <f>E76</f>
        <v>806442126.8599999</v>
      </c>
      <c r="E77" s="29">
        <f t="shared" si="22"/>
        <v>782057765.03999984</v>
      </c>
      <c r="F77" s="46">
        <f t="shared" si="23"/>
        <v>10003285.54292473</v>
      </c>
      <c r="G77" s="29">
        <f t="shared" si="24"/>
        <v>10003285.539999999</v>
      </c>
    </row>
    <row r="78" spans="1:7" x14ac:dyDescent="0.25">
      <c r="A78" s="44">
        <v>42185</v>
      </c>
      <c r="B78" s="48">
        <f t="shared" si="20"/>
        <v>4</v>
      </c>
      <c r="C78" s="48">
        <f t="shared" si="19"/>
        <v>26</v>
      </c>
      <c r="D78" s="29">
        <f>E77</f>
        <v>782057765.03999984</v>
      </c>
      <c r="E78" s="29">
        <f t="shared" si="22"/>
        <v>757694167.69999981</v>
      </c>
      <c r="F78" s="46">
        <f t="shared" ref="F78:F90" si="25">(E41/B41)*B78+(E42/B42)*C78</f>
        <v>9321649.0777419358</v>
      </c>
      <c r="G78" s="29">
        <f t="shared" si="24"/>
        <v>9321649.0800000001</v>
      </c>
    </row>
    <row r="79" spans="1:7" x14ac:dyDescent="0.25">
      <c r="A79" s="47">
        <v>42216</v>
      </c>
      <c r="B79" s="48">
        <f t="shared" si="20"/>
        <v>4</v>
      </c>
      <c r="C79" s="48">
        <f t="shared" si="19"/>
        <v>27</v>
      </c>
      <c r="D79" s="49">
        <f>E78-J1</f>
        <v>752094167.69999981</v>
      </c>
      <c r="E79" s="49">
        <f t="shared" ref="E79:E92" si="26">D79-D42</f>
        <v>727293466.54999983</v>
      </c>
      <c r="F79" s="46">
        <f t="shared" si="25"/>
        <v>9306287.7854838707</v>
      </c>
      <c r="G79" s="49">
        <f t="shared" si="24"/>
        <v>9306287.7899999991</v>
      </c>
    </row>
    <row r="80" spans="1:7" x14ac:dyDescent="0.25">
      <c r="A80" s="44">
        <v>42247</v>
      </c>
      <c r="B80" s="48">
        <f t="shared" si="20"/>
        <v>4</v>
      </c>
      <c r="C80" s="48">
        <f t="shared" si="19"/>
        <v>27</v>
      </c>
      <c r="D80" s="29">
        <f t="shared" ref="D80:D104" si="27">E79</f>
        <v>727293466.54999983</v>
      </c>
      <c r="E80" s="29">
        <f t="shared" si="26"/>
        <v>702485891.05999982</v>
      </c>
      <c r="F80" s="46">
        <f t="shared" si="25"/>
        <v>8990257.3667741939</v>
      </c>
      <c r="G80" s="29">
        <f t="shared" si="24"/>
        <v>8990257.3699999992</v>
      </c>
    </row>
    <row r="81" spans="1:7" x14ac:dyDescent="0.25">
      <c r="A81" s="47">
        <v>42277</v>
      </c>
      <c r="B81" s="48">
        <f t="shared" si="20"/>
        <v>4</v>
      </c>
      <c r="C81" s="48">
        <f t="shared" si="19"/>
        <v>26</v>
      </c>
      <c r="D81" s="29">
        <f t="shared" si="27"/>
        <v>702485891.05999982</v>
      </c>
      <c r="E81" s="29">
        <f t="shared" si="26"/>
        <v>677362273.84999979</v>
      </c>
      <c r="F81" s="46">
        <f t="shared" si="25"/>
        <v>8392340.8270752691</v>
      </c>
      <c r="G81" s="29">
        <f t="shared" si="24"/>
        <v>8392340.8300000001</v>
      </c>
    </row>
    <row r="82" spans="1:7" x14ac:dyDescent="0.25">
      <c r="A82" s="44">
        <v>42308</v>
      </c>
      <c r="B82" s="48">
        <f t="shared" si="20"/>
        <v>4</v>
      </c>
      <c r="C82" s="48">
        <f t="shared" si="19"/>
        <v>27</v>
      </c>
      <c r="D82" s="29">
        <f t="shared" si="27"/>
        <v>677362273.84999979</v>
      </c>
      <c r="E82" s="29">
        <f t="shared" si="26"/>
        <v>651640220.5799998</v>
      </c>
      <c r="F82" s="46">
        <f t="shared" si="25"/>
        <v>8344000.706795698</v>
      </c>
      <c r="G82" s="29">
        <f t="shared" si="24"/>
        <v>8344000.71</v>
      </c>
    </row>
    <row r="83" spans="1:7" x14ac:dyDescent="0.25">
      <c r="A83" s="47">
        <v>42338</v>
      </c>
      <c r="B83" s="48">
        <f t="shared" si="20"/>
        <v>4</v>
      </c>
      <c r="C83" s="48">
        <f t="shared" si="19"/>
        <v>26</v>
      </c>
      <c r="D83" s="29">
        <f t="shared" si="27"/>
        <v>651640220.5799998</v>
      </c>
      <c r="E83" s="29">
        <f t="shared" si="26"/>
        <v>625868843.4599998</v>
      </c>
      <c r="F83" s="46">
        <f t="shared" si="25"/>
        <v>7758555.1278709676</v>
      </c>
      <c r="G83" s="29">
        <f t="shared" si="24"/>
        <v>7758555.1299999999</v>
      </c>
    </row>
    <row r="84" spans="1:7" x14ac:dyDescent="0.25">
      <c r="A84" s="44">
        <v>42369</v>
      </c>
      <c r="B84" s="48">
        <f t="shared" si="20"/>
        <v>4</v>
      </c>
      <c r="C84" s="48">
        <f t="shared" si="19"/>
        <v>27</v>
      </c>
      <c r="D84" s="29">
        <f t="shared" si="27"/>
        <v>625868843.4599998</v>
      </c>
      <c r="E84" s="29">
        <f t="shared" si="26"/>
        <v>599511939.67999983</v>
      </c>
      <c r="F84" s="46">
        <f t="shared" si="25"/>
        <v>7680944.2772903228</v>
      </c>
      <c r="G84" s="29">
        <f t="shared" si="24"/>
        <v>7680944.2800000003</v>
      </c>
    </row>
    <row r="85" spans="1:7" x14ac:dyDescent="0.25">
      <c r="A85" s="47">
        <v>42400</v>
      </c>
      <c r="B85" s="48">
        <f t="shared" si="20"/>
        <v>4</v>
      </c>
      <c r="C85" s="48">
        <f t="shared" si="19"/>
        <v>27</v>
      </c>
      <c r="D85" s="29">
        <f t="shared" si="27"/>
        <v>599511939.67999983</v>
      </c>
      <c r="E85" s="29">
        <f t="shared" si="26"/>
        <v>573076462.53999984</v>
      </c>
      <c r="F85" s="46">
        <f t="shared" si="25"/>
        <v>7344292.7080645161</v>
      </c>
      <c r="G85" s="29">
        <f t="shared" si="24"/>
        <v>7344292.71</v>
      </c>
    </row>
    <row r="86" spans="1:7" x14ac:dyDescent="0.25">
      <c r="A86" s="44">
        <v>42429</v>
      </c>
      <c r="B86" s="48">
        <f t="shared" si="20"/>
        <v>4</v>
      </c>
      <c r="C86" s="48">
        <f t="shared" si="19"/>
        <v>25</v>
      </c>
      <c r="D86" s="29">
        <f t="shared" si="27"/>
        <v>573076462.53999984</v>
      </c>
      <c r="E86" s="29">
        <f t="shared" si="26"/>
        <v>546304204.66999984</v>
      </c>
      <c r="F86" s="46">
        <f t="shared" si="25"/>
        <v>6554757.9316796446</v>
      </c>
      <c r="G86" s="29">
        <f t="shared" si="24"/>
        <v>6554757.9299999997</v>
      </c>
    </row>
    <row r="87" spans="1:7" x14ac:dyDescent="0.25">
      <c r="A87" s="47">
        <v>42460</v>
      </c>
      <c r="B87" s="48">
        <f t="shared" si="20"/>
        <v>4</v>
      </c>
      <c r="C87" s="48">
        <f t="shared" si="19"/>
        <v>27</v>
      </c>
      <c r="D87" s="29">
        <f t="shared" si="27"/>
        <v>546304204.66999984</v>
      </c>
      <c r="E87" s="29">
        <f t="shared" si="26"/>
        <v>518741858.40999985</v>
      </c>
      <c r="F87" s="46">
        <f t="shared" si="25"/>
        <v>6653937.1257397113</v>
      </c>
      <c r="G87" s="29">
        <f t="shared" si="24"/>
        <v>6653937.1299999999</v>
      </c>
    </row>
    <row r="88" spans="1:7" x14ac:dyDescent="0.25">
      <c r="A88" s="44">
        <v>42490</v>
      </c>
      <c r="B88" s="48">
        <f t="shared" si="20"/>
        <v>4</v>
      </c>
      <c r="C88" s="48">
        <f t="shared" si="19"/>
        <v>26</v>
      </c>
      <c r="D88" s="29">
        <f t="shared" si="27"/>
        <v>518741858.40999985</v>
      </c>
      <c r="E88" s="29">
        <f t="shared" si="26"/>
        <v>491277392.56999987</v>
      </c>
      <c r="F88" s="46">
        <f t="shared" si="25"/>
        <v>6101991.6372258067</v>
      </c>
      <c r="G88" s="29">
        <f t="shared" si="24"/>
        <v>6101991.6399999997</v>
      </c>
    </row>
    <row r="89" spans="1:7" x14ac:dyDescent="0.25">
      <c r="A89" s="47">
        <v>42521</v>
      </c>
      <c r="B89" s="48">
        <f t="shared" si="20"/>
        <v>4</v>
      </c>
      <c r="C89" s="48">
        <f t="shared" si="19"/>
        <v>27</v>
      </c>
      <c r="D89" s="29">
        <f t="shared" si="27"/>
        <v>491277392.56999987</v>
      </c>
      <c r="E89" s="29">
        <f t="shared" si="26"/>
        <v>463261142.13999987</v>
      </c>
      <c r="F89" s="46">
        <f t="shared" si="25"/>
        <v>5947874.1408387106</v>
      </c>
      <c r="G89" s="29">
        <f t="shared" si="24"/>
        <v>5947874.1399999997</v>
      </c>
    </row>
    <row r="90" spans="1:7" x14ac:dyDescent="0.25">
      <c r="A90" s="44">
        <v>42551</v>
      </c>
      <c r="B90" s="48">
        <f t="shared" si="20"/>
        <v>4</v>
      </c>
      <c r="C90" s="48">
        <f t="shared" si="19"/>
        <v>26</v>
      </c>
      <c r="D90" s="29">
        <f t="shared" si="27"/>
        <v>463261142.13999987</v>
      </c>
      <c r="E90" s="29">
        <f t="shared" si="26"/>
        <v>435089867.16999984</v>
      </c>
      <c r="F90" s="50">
        <f t="shared" si="25"/>
        <v>5350594.9751612898</v>
      </c>
      <c r="G90" s="29">
        <f t="shared" si="24"/>
        <v>5350594.9800000004</v>
      </c>
    </row>
    <row r="91" spans="1:7" x14ac:dyDescent="0.25">
      <c r="A91" s="47">
        <v>42582</v>
      </c>
      <c r="B91" s="48">
        <f t="shared" si="20"/>
        <v>4</v>
      </c>
      <c r="C91" s="48">
        <f t="shared" si="19"/>
        <v>27</v>
      </c>
      <c r="D91" s="49">
        <f>E90-J2</f>
        <v>429489867.16999984</v>
      </c>
      <c r="E91" s="29">
        <f t="shared" si="26"/>
        <v>401150403.71999985</v>
      </c>
      <c r="F91" s="50">
        <f t="shared" ref="F91:F104" si="28">(E54/B54)*B91+(E55/B55)*C91</f>
        <v>5157131.6587096779</v>
      </c>
      <c r="G91" s="29">
        <f t="shared" si="24"/>
        <v>5157131.66</v>
      </c>
    </row>
    <row r="92" spans="1:7" x14ac:dyDescent="0.25">
      <c r="A92" s="44">
        <v>42613</v>
      </c>
      <c r="B92" s="48">
        <f t="shared" si="20"/>
        <v>4</v>
      </c>
      <c r="C92" s="48">
        <f t="shared" si="19"/>
        <v>27</v>
      </c>
      <c r="D92" s="29">
        <f t="shared" si="27"/>
        <v>401150403.71999985</v>
      </c>
      <c r="E92" s="29">
        <f t="shared" si="26"/>
        <v>372626405.95999986</v>
      </c>
      <c r="F92" s="50">
        <f t="shared" si="28"/>
        <v>4794047.0838709679</v>
      </c>
      <c r="G92" s="29">
        <f t="shared" si="24"/>
        <v>4794047.08</v>
      </c>
    </row>
    <row r="93" spans="1:7" x14ac:dyDescent="0.25">
      <c r="A93" s="47">
        <v>42643</v>
      </c>
      <c r="B93" s="48">
        <f t="shared" si="20"/>
        <v>4</v>
      </c>
      <c r="C93" s="48">
        <f t="shared" si="19"/>
        <v>26</v>
      </c>
      <c r="D93" s="29">
        <f t="shared" si="27"/>
        <v>372626405.95999986</v>
      </c>
      <c r="E93" s="29">
        <f t="shared" ref="E93:E104" si="29">D93-D56</f>
        <v>343739020.27999985</v>
      </c>
      <c r="F93" s="50">
        <f t="shared" si="28"/>
        <v>4285364.443419355</v>
      </c>
      <c r="G93" s="29">
        <f t="shared" si="24"/>
        <v>4285364.4400000004</v>
      </c>
    </row>
    <row r="94" spans="1:7" x14ac:dyDescent="0.25">
      <c r="A94" s="44">
        <v>42674</v>
      </c>
      <c r="B94" s="48">
        <f t="shared" si="20"/>
        <v>4</v>
      </c>
      <c r="C94" s="48">
        <f t="shared" si="19"/>
        <v>27</v>
      </c>
      <c r="D94" s="29">
        <f t="shared" si="27"/>
        <v>343739020.27999985</v>
      </c>
      <c r="E94" s="29">
        <f t="shared" si="29"/>
        <v>314342354.60999984</v>
      </c>
      <c r="F94" s="50">
        <f t="shared" si="28"/>
        <v>4052958.7652903227</v>
      </c>
      <c r="G94" s="29">
        <f t="shared" si="24"/>
        <v>4052958.77</v>
      </c>
    </row>
    <row r="95" spans="1:7" x14ac:dyDescent="0.25">
      <c r="A95" s="47">
        <v>42704</v>
      </c>
      <c r="B95" s="48">
        <f t="shared" si="20"/>
        <v>4</v>
      </c>
      <c r="C95" s="48">
        <f t="shared" si="19"/>
        <v>26</v>
      </c>
      <c r="D95" s="29">
        <f t="shared" si="27"/>
        <v>314342354.60999984</v>
      </c>
      <c r="E95" s="29">
        <f t="shared" si="29"/>
        <v>284712446.08999985</v>
      </c>
      <c r="F95" s="50">
        <f t="shared" si="28"/>
        <v>3558860.1400430105</v>
      </c>
      <c r="G95" s="29">
        <f t="shared" si="24"/>
        <v>3558860.14</v>
      </c>
    </row>
    <row r="96" spans="1:7" x14ac:dyDescent="0.25">
      <c r="A96" s="44">
        <v>42735</v>
      </c>
      <c r="B96" s="48">
        <f t="shared" si="20"/>
        <v>4</v>
      </c>
      <c r="C96" s="48">
        <f t="shared" si="19"/>
        <v>27</v>
      </c>
      <c r="D96" s="29">
        <f t="shared" si="27"/>
        <v>284712446.08999985</v>
      </c>
      <c r="E96" s="29">
        <f t="shared" si="29"/>
        <v>254588055.52999985</v>
      </c>
      <c r="F96" s="50">
        <f t="shared" si="28"/>
        <v>3292901.6251182798</v>
      </c>
      <c r="G96" s="29">
        <f t="shared" si="24"/>
        <v>3292901.63</v>
      </c>
    </row>
    <row r="97" spans="1:7" x14ac:dyDescent="0.25">
      <c r="A97" s="47">
        <v>42766</v>
      </c>
      <c r="B97" s="48">
        <f t="shared" si="20"/>
        <v>4</v>
      </c>
      <c r="C97" s="48">
        <f t="shared" si="19"/>
        <v>27</v>
      </c>
      <c r="D97" s="29">
        <f t="shared" si="27"/>
        <v>254588055.52999985</v>
      </c>
      <c r="E97" s="29">
        <f t="shared" si="29"/>
        <v>224196893.60999984</v>
      </c>
      <c r="F97" s="50">
        <f t="shared" si="28"/>
        <v>2906165.0748387096</v>
      </c>
      <c r="G97" s="29">
        <f t="shared" si="24"/>
        <v>2906165.07</v>
      </c>
    </row>
    <row r="98" spans="1:7" x14ac:dyDescent="0.25">
      <c r="A98" s="44">
        <v>42794</v>
      </c>
      <c r="B98" s="48">
        <f t="shared" si="20"/>
        <v>4</v>
      </c>
      <c r="C98" s="48">
        <f t="shared" si="19"/>
        <v>24</v>
      </c>
      <c r="D98" s="29">
        <f t="shared" si="27"/>
        <v>224196893.60999984</v>
      </c>
      <c r="E98" s="29">
        <f t="shared" si="29"/>
        <v>193418556.60999984</v>
      </c>
      <c r="F98" s="50">
        <f t="shared" si="28"/>
        <v>2276232.7158525344</v>
      </c>
      <c r="G98" s="29">
        <f t="shared" si="24"/>
        <v>2276232.7200000002</v>
      </c>
    </row>
    <row r="99" spans="1:7" x14ac:dyDescent="0.25">
      <c r="A99" s="47">
        <v>42825</v>
      </c>
      <c r="B99" s="48">
        <f t="shared" si="20"/>
        <v>4</v>
      </c>
      <c r="C99" s="48">
        <f t="shared" si="19"/>
        <v>27</v>
      </c>
      <c r="D99" s="29">
        <f t="shared" si="27"/>
        <v>193418556.60999984</v>
      </c>
      <c r="E99" s="29">
        <f t="shared" si="29"/>
        <v>162009650.79999983</v>
      </c>
      <c r="F99" s="50">
        <f t="shared" si="28"/>
        <v>2115589.6393087558</v>
      </c>
      <c r="G99" s="29">
        <f t="shared" si="24"/>
        <v>2115589.64</v>
      </c>
    </row>
    <row r="100" spans="1:7" x14ac:dyDescent="0.25">
      <c r="A100" s="44">
        <v>42855</v>
      </c>
      <c r="B100" s="48">
        <f t="shared" si="20"/>
        <v>4</v>
      </c>
      <c r="C100" s="48">
        <f t="shared" si="19"/>
        <v>26</v>
      </c>
      <c r="D100" s="29">
        <f t="shared" si="27"/>
        <v>162009650.79999983</v>
      </c>
      <c r="E100" s="29">
        <f t="shared" si="29"/>
        <v>130439065.35999984</v>
      </c>
      <c r="F100" s="50">
        <f t="shared" si="28"/>
        <v>1660049.7122150541</v>
      </c>
      <c r="G100" s="29">
        <f t="shared" si="24"/>
        <v>1660049.71</v>
      </c>
    </row>
    <row r="101" spans="1:7" x14ac:dyDescent="0.25">
      <c r="A101" s="47">
        <v>42886</v>
      </c>
      <c r="B101" s="48">
        <f t="shared" si="20"/>
        <v>4</v>
      </c>
      <c r="C101" s="48">
        <f t="shared" si="19"/>
        <v>27</v>
      </c>
      <c r="D101" s="29">
        <f t="shared" si="27"/>
        <v>130439065.35999984</v>
      </c>
      <c r="E101" s="29">
        <f t="shared" si="29"/>
        <v>98412674.219999835</v>
      </c>
      <c r="F101" s="50">
        <f t="shared" si="28"/>
        <v>1306396.6319784948</v>
      </c>
      <c r="G101" s="29">
        <f t="shared" si="24"/>
        <v>1306396.6299999999</v>
      </c>
    </row>
    <row r="102" spans="1:7" x14ac:dyDescent="0.25">
      <c r="A102" s="44">
        <v>42916</v>
      </c>
      <c r="B102" s="48">
        <f t="shared" si="20"/>
        <v>4</v>
      </c>
      <c r="C102" s="48">
        <f t="shared" si="19"/>
        <v>26</v>
      </c>
      <c r="D102" s="29">
        <f t="shared" si="27"/>
        <v>98412674.219999835</v>
      </c>
      <c r="E102" s="29">
        <f t="shared" si="29"/>
        <v>66031880.72999984</v>
      </c>
      <c r="F102" s="50">
        <f t="shared" si="28"/>
        <v>867320.3820215055</v>
      </c>
      <c r="G102" s="29">
        <f t="shared" si="24"/>
        <v>867320.38</v>
      </c>
    </row>
    <row r="103" spans="1:7" x14ac:dyDescent="0.25">
      <c r="A103" s="47">
        <v>42947</v>
      </c>
      <c r="B103" s="48">
        <f t="shared" si="20"/>
        <v>4</v>
      </c>
      <c r="C103" s="48">
        <f t="shared" si="19"/>
        <v>27</v>
      </c>
      <c r="D103" s="29">
        <f t="shared" si="27"/>
        <v>66031880.72999984</v>
      </c>
      <c r="E103" s="29">
        <f t="shared" si="29"/>
        <v>33211428.40999984</v>
      </c>
      <c r="F103" s="50">
        <f t="shared" si="28"/>
        <v>477065.58733347274</v>
      </c>
      <c r="G103" s="29">
        <f t="shared" si="24"/>
        <v>477065.59</v>
      </c>
    </row>
    <row r="104" spans="1:7" x14ac:dyDescent="0.25">
      <c r="A104" s="44">
        <v>42978</v>
      </c>
      <c r="B104" s="48">
        <f t="shared" si="20"/>
        <v>4</v>
      </c>
      <c r="C104" s="45"/>
      <c r="D104" s="29">
        <f t="shared" si="27"/>
        <v>33211428.40999984</v>
      </c>
      <c r="E104" s="29">
        <f t="shared" si="29"/>
        <v>0</v>
      </c>
      <c r="F104" s="50">
        <f t="shared" si="28"/>
        <v>54595.560000020647</v>
      </c>
      <c r="G104" s="29">
        <f t="shared" si="24"/>
        <v>54595.56</v>
      </c>
    </row>
    <row r="105" spans="1:7" x14ac:dyDescent="0.25">
      <c r="E105" s="29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B3A7-6E28-4C60-8B53-4B235CEA25FB}">
  <sheetPr codeName="Sheet3"/>
  <dimension ref="A1:J105"/>
  <sheetViews>
    <sheetView zoomScale="81" zoomScaleNormal="70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23" bestFit="1" customWidth="1"/>
    <col min="4" max="4" width="17.85546875" bestFit="1" customWidth="1"/>
    <col min="5" max="5" width="31.140625" bestFit="1" customWidth="1"/>
    <col min="6" max="7" width="18.7109375" bestFit="1" customWidth="1"/>
    <col min="8" max="8" width="15.5703125" bestFit="1" customWidth="1"/>
    <col min="9" max="9" width="27.85546875" bestFit="1" customWidth="1"/>
    <col min="10" max="10" width="15.42578125" bestFit="1" customWidth="1"/>
  </cols>
  <sheetData>
    <row r="1" spans="1:10" x14ac:dyDescent="0.25">
      <c r="A1" s="14" t="s">
        <v>33</v>
      </c>
      <c r="B1" s="19">
        <v>41855</v>
      </c>
      <c r="C1" s="13" t="s">
        <v>35</v>
      </c>
      <c r="D1" s="20">
        <f>ROUNDUP(34318675.2186324,0)</f>
        <v>34318676</v>
      </c>
      <c r="E1" s="22" t="s">
        <v>48</v>
      </c>
      <c r="F1" s="21">
        <f>ROUNDUP(34065066.0481082,0)</f>
        <v>34065067</v>
      </c>
      <c r="G1" s="25" t="s">
        <v>49</v>
      </c>
      <c r="H1" s="23">
        <v>42160</v>
      </c>
      <c r="I1" s="25" t="s">
        <v>50</v>
      </c>
      <c r="J1" s="24">
        <v>5600000</v>
      </c>
    </row>
    <row r="2" spans="1:10" x14ac:dyDescent="0.25">
      <c r="A2" s="14" t="s">
        <v>34</v>
      </c>
      <c r="B2" s="15">
        <v>0.15</v>
      </c>
      <c r="E2" s="22" t="s">
        <v>48</v>
      </c>
      <c r="F2" s="21">
        <f>ROUNDUP(33626556.271175,0)</f>
        <v>33626557</v>
      </c>
      <c r="G2" s="25" t="s">
        <v>49</v>
      </c>
      <c r="H2" s="23">
        <v>42526</v>
      </c>
      <c r="I2" s="25" t="s">
        <v>50</v>
      </c>
      <c r="J2" s="24">
        <v>5600000</v>
      </c>
    </row>
    <row r="3" spans="1:10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10" x14ac:dyDescent="0.25">
      <c r="A4" s="26">
        <v>41856</v>
      </c>
      <c r="B4" s="1">
        <f>DAYS360(B1,A4,TRUE)</f>
        <v>1</v>
      </c>
      <c r="C4" s="40" t="s">
        <v>28</v>
      </c>
      <c r="D4" s="3" t="s">
        <v>15</v>
      </c>
      <c r="E4" s="16">
        <f>ROUNDUP(F4*$B$2*B4/360,0)</f>
        <v>412500</v>
      </c>
      <c r="F4" s="2">
        <v>990000000</v>
      </c>
      <c r="G4" s="2">
        <f>F4-D4</f>
        <v>990000000</v>
      </c>
    </row>
    <row r="5" spans="1:10" x14ac:dyDescent="0.25">
      <c r="A5" s="26">
        <v>41887</v>
      </c>
      <c r="B5" s="35">
        <f>DAYS360(A4,A5,TRUE)</f>
        <v>30</v>
      </c>
      <c r="C5" s="41">
        <f>$D$1</f>
        <v>34318676</v>
      </c>
      <c r="D5" s="38">
        <f t="shared" ref="D5:D53" si="0">C5-E5</f>
        <v>21943676</v>
      </c>
      <c r="E5" s="16">
        <f>ROUND(F5*$B$2*B5/360,2)</f>
        <v>12375000</v>
      </c>
      <c r="F5" s="2">
        <f>G4</f>
        <v>990000000</v>
      </c>
      <c r="G5" s="2">
        <f>F5-D5</f>
        <v>968056324</v>
      </c>
    </row>
    <row r="6" spans="1:10" x14ac:dyDescent="0.25">
      <c r="A6" s="26">
        <v>41917</v>
      </c>
      <c r="B6" s="35">
        <f t="shared" ref="B6:B40" si="1">DAYS360(A5,A6,TRUE)</f>
        <v>30</v>
      </c>
      <c r="C6" s="41">
        <f t="shared" ref="C6:C41" si="2">$D$1</f>
        <v>34318676</v>
      </c>
      <c r="D6" s="38">
        <f t="shared" si="0"/>
        <v>22217971.949999999</v>
      </c>
      <c r="E6" s="16">
        <f t="shared" ref="E6:E39" si="3">ROUND(F6*$B$2*B6/360,2)</f>
        <v>12100704.050000001</v>
      </c>
      <c r="F6" s="2">
        <f t="shared" ref="F6:F40" si="4">G5</f>
        <v>968056324</v>
      </c>
      <c r="G6" s="2">
        <f t="shared" ref="G6:G40" si="5">F6-D6</f>
        <v>945838352.04999995</v>
      </c>
    </row>
    <row r="7" spans="1:10" x14ac:dyDescent="0.25">
      <c r="A7" s="26">
        <v>41948</v>
      </c>
      <c r="B7" s="35">
        <f t="shared" si="1"/>
        <v>30</v>
      </c>
      <c r="C7" s="41">
        <f t="shared" si="2"/>
        <v>34318676</v>
      </c>
      <c r="D7" s="38">
        <f t="shared" si="0"/>
        <v>22495696.600000001</v>
      </c>
      <c r="E7" s="16">
        <f t="shared" si="3"/>
        <v>11822979.4</v>
      </c>
      <c r="F7" s="2">
        <f t="shared" si="4"/>
        <v>945838352.04999995</v>
      </c>
      <c r="G7" s="2">
        <f t="shared" si="5"/>
        <v>923342655.44999993</v>
      </c>
    </row>
    <row r="8" spans="1:10" x14ac:dyDescent="0.25">
      <c r="A8" s="26">
        <v>41978</v>
      </c>
      <c r="B8" s="35">
        <f t="shared" si="1"/>
        <v>30</v>
      </c>
      <c r="C8" s="41">
        <f t="shared" si="2"/>
        <v>34318676</v>
      </c>
      <c r="D8" s="38">
        <f t="shared" si="0"/>
        <v>22776892.810000002</v>
      </c>
      <c r="E8" s="16">
        <f t="shared" si="3"/>
        <v>11541783.189999999</v>
      </c>
      <c r="F8" s="2">
        <f t="shared" si="4"/>
        <v>923342655.44999993</v>
      </c>
      <c r="G8" s="2">
        <f t="shared" si="5"/>
        <v>900565762.63999987</v>
      </c>
    </row>
    <row r="9" spans="1:10" x14ac:dyDescent="0.25">
      <c r="A9" s="26">
        <v>42009</v>
      </c>
      <c r="B9" s="35">
        <f t="shared" si="1"/>
        <v>30</v>
      </c>
      <c r="C9" s="41">
        <f t="shared" si="2"/>
        <v>34318676</v>
      </c>
      <c r="D9" s="38">
        <f t="shared" si="0"/>
        <v>23061603.969999999</v>
      </c>
      <c r="E9" s="16">
        <f t="shared" si="3"/>
        <v>11257072.029999999</v>
      </c>
      <c r="F9" s="2">
        <f t="shared" si="4"/>
        <v>900565762.63999987</v>
      </c>
      <c r="G9" s="2">
        <f t="shared" si="5"/>
        <v>877504158.66999984</v>
      </c>
    </row>
    <row r="10" spans="1:10" x14ac:dyDescent="0.25">
      <c r="A10" s="26">
        <v>42040</v>
      </c>
      <c r="B10" s="35">
        <f t="shared" si="1"/>
        <v>30</v>
      </c>
      <c r="C10" s="41">
        <f t="shared" si="2"/>
        <v>34318676</v>
      </c>
      <c r="D10" s="38">
        <f t="shared" si="0"/>
        <v>23349874.02</v>
      </c>
      <c r="E10" s="16">
        <f t="shared" si="3"/>
        <v>10968801.98</v>
      </c>
      <c r="F10" s="2">
        <f t="shared" si="4"/>
        <v>877504158.66999984</v>
      </c>
      <c r="G10" s="2">
        <f t="shared" si="5"/>
        <v>854154284.64999986</v>
      </c>
    </row>
    <row r="11" spans="1:10" x14ac:dyDescent="0.25">
      <c r="A11" s="26">
        <v>42068</v>
      </c>
      <c r="B11" s="35">
        <f t="shared" si="1"/>
        <v>30</v>
      </c>
      <c r="C11" s="41">
        <f t="shared" si="2"/>
        <v>34318676</v>
      </c>
      <c r="D11" s="38">
        <f t="shared" si="0"/>
        <v>23641747.439999998</v>
      </c>
      <c r="E11" s="16">
        <f t="shared" si="3"/>
        <v>10676928.560000001</v>
      </c>
      <c r="F11" s="2">
        <f t="shared" si="4"/>
        <v>854154284.64999986</v>
      </c>
      <c r="G11" s="2">
        <f t="shared" si="5"/>
        <v>830512537.2099998</v>
      </c>
    </row>
    <row r="12" spans="1:10" x14ac:dyDescent="0.25">
      <c r="A12" s="26">
        <v>42099</v>
      </c>
      <c r="B12" s="35">
        <f t="shared" si="1"/>
        <v>30</v>
      </c>
      <c r="C12" s="41">
        <f t="shared" si="2"/>
        <v>34318676</v>
      </c>
      <c r="D12" s="38">
        <f t="shared" si="0"/>
        <v>23937269.280000001</v>
      </c>
      <c r="E12" s="16">
        <f t="shared" si="3"/>
        <v>10381406.720000001</v>
      </c>
      <c r="F12" s="2">
        <f t="shared" si="4"/>
        <v>830512537.2099998</v>
      </c>
      <c r="G12" s="2">
        <f t="shared" si="5"/>
        <v>806575267.92999983</v>
      </c>
    </row>
    <row r="13" spans="1:10" x14ac:dyDescent="0.25">
      <c r="A13" s="51">
        <v>42129</v>
      </c>
      <c r="B13" s="52">
        <f t="shared" si="1"/>
        <v>30</v>
      </c>
      <c r="C13" s="42">
        <f t="shared" si="2"/>
        <v>34318676</v>
      </c>
      <c r="D13" s="53">
        <f t="shared" si="0"/>
        <v>24236485.149999999</v>
      </c>
      <c r="E13" s="54">
        <f t="shared" si="3"/>
        <v>10082190.85</v>
      </c>
      <c r="F13" s="55">
        <f t="shared" si="4"/>
        <v>806575267.92999983</v>
      </c>
      <c r="G13" s="55">
        <f t="shared" si="5"/>
        <v>782338782.77999985</v>
      </c>
    </row>
    <row r="14" spans="1:10" x14ac:dyDescent="0.25">
      <c r="A14" s="26">
        <v>42160</v>
      </c>
      <c r="B14" s="35">
        <f t="shared" si="1"/>
        <v>30</v>
      </c>
      <c r="C14" s="41">
        <f t="shared" si="2"/>
        <v>34318676</v>
      </c>
      <c r="D14" s="38">
        <f t="shared" si="0"/>
        <v>24539441.219999999</v>
      </c>
      <c r="E14" s="16">
        <f t="shared" si="3"/>
        <v>9779234.7799999993</v>
      </c>
      <c r="F14" s="2">
        <f t="shared" si="4"/>
        <v>782338782.77999985</v>
      </c>
      <c r="G14" s="2">
        <f t="shared" si="5"/>
        <v>757799341.55999982</v>
      </c>
    </row>
    <row r="15" spans="1:10" x14ac:dyDescent="0.25">
      <c r="A15" s="26">
        <v>42190</v>
      </c>
      <c r="B15" s="35">
        <f t="shared" si="1"/>
        <v>30</v>
      </c>
      <c r="C15" s="41">
        <f t="shared" si="2"/>
        <v>34318676</v>
      </c>
      <c r="D15" s="38">
        <f t="shared" si="0"/>
        <v>24846184.23</v>
      </c>
      <c r="E15" s="16">
        <f t="shared" si="3"/>
        <v>9472491.7699999996</v>
      </c>
      <c r="F15" s="2">
        <f t="shared" si="4"/>
        <v>757799341.55999982</v>
      </c>
      <c r="G15" s="2">
        <f t="shared" si="5"/>
        <v>732953157.3299998</v>
      </c>
    </row>
    <row r="16" spans="1:10" x14ac:dyDescent="0.25">
      <c r="A16" s="26">
        <v>42221</v>
      </c>
      <c r="B16" s="35">
        <f t="shared" si="1"/>
        <v>30</v>
      </c>
      <c r="C16" s="41">
        <f t="shared" si="2"/>
        <v>34318676</v>
      </c>
      <c r="D16" s="38">
        <f t="shared" si="0"/>
        <v>25156761.530000001</v>
      </c>
      <c r="E16" s="16">
        <f t="shared" si="3"/>
        <v>9161914.4700000007</v>
      </c>
      <c r="F16" s="2">
        <f t="shared" si="4"/>
        <v>732953157.3299998</v>
      </c>
      <c r="G16" s="2">
        <f t="shared" si="5"/>
        <v>707796395.79999983</v>
      </c>
    </row>
    <row r="17" spans="1:7" x14ac:dyDescent="0.25">
      <c r="A17" s="26">
        <v>42252</v>
      </c>
      <c r="B17" s="35">
        <f t="shared" si="1"/>
        <v>30</v>
      </c>
      <c r="C17" s="41">
        <f t="shared" si="2"/>
        <v>34318676</v>
      </c>
      <c r="D17" s="38">
        <f t="shared" si="0"/>
        <v>25471221.050000001</v>
      </c>
      <c r="E17" s="16">
        <f t="shared" si="3"/>
        <v>8847454.9499999993</v>
      </c>
      <c r="F17" s="2">
        <f t="shared" si="4"/>
        <v>707796395.79999983</v>
      </c>
      <c r="G17" s="2">
        <f t="shared" si="5"/>
        <v>682325174.74999988</v>
      </c>
    </row>
    <row r="18" spans="1:7" x14ac:dyDescent="0.25">
      <c r="A18" s="26">
        <v>42282</v>
      </c>
      <c r="B18" s="35">
        <f t="shared" si="1"/>
        <v>30</v>
      </c>
      <c r="C18" s="41">
        <f t="shared" si="2"/>
        <v>34318676</v>
      </c>
      <c r="D18" s="38">
        <f t="shared" si="0"/>
        <v>25789611.32</v>
      </c>
      <c r="E18" s="16">
        <f t="shared" si="3"/>
        <v>8529064.6799999997</v>
      </c>
      <c r="F18" s="2">
        <f t="shared" si="4"/>
        <v>682325174.74999988</v>
      </c>
      <c r="G18" s="2">
        <f t="shared" si="5"/>
        <v>656535563.42999983</v>
      </c>
    </row>
    <row r="19" spans="1:7" x14ac:dyDescent="0.25">
      <c r="A19" s="26">
        <v>42313</v>
      </c>
      <c r="B19" s="35">
        <f t="shared" si="1"/>
        <v>30</v>
      </c>
      <c r="C19" s="41">
        <f t="shared" si="2"/>
        <v>34318676</v>
      </c>
      <c r="D19" s="38">
        <f t="shared" si="0"/>
        <v>26111981.460000001</v>
      </c>
      <c r="E19" s="16">
        <f t="shared" si="3"/>
        <v>8206694.54</v>
      </c>
      <c r="F19" s="2">
        <f t="shared" si="4"/>
        <v>656535563.42999983</v>
      </c>
      <c r="G19" s="2">
        <f t="shared" si="5"/>
        <v>630423581.96999979</v>
      </c>
    </row>
    <row r="20" spans="1:7" x14ac:dyDescent="0.25">
      <c r="A20" s="26">
        <v>42343</v>
      </c>
      <c r="B20" s="35">
        <f t="shared" si="1"/>
        <v>30</v>
      </c>
      <c r="C20" s="41">
        <f t="shared" si="2"/>
        <v>34318676</v>
      </c>
      <c r="D20" s="38">
        <f t="shared" si="0"/>
        <v>26438381.23</v>
      </c>
      <c r="E20" s="16">
        <f t="shared" si="3"/>
        <v>7880294.7699999996</v>
      </c>
      <c r="F20" s="2">
        <f t="shared" si="4"/>
        <v>630423581.96999979</v>
      </c>
      <c r="G20" s="2">
        <f t="shared" si="5"/>
        <v>603985200.73999977</v>
      </c>
    </row>
    <row r="21" spans="1:7" x14ac:dyDescent="0.25">
      <c r="A21" s="26">
        <v>42374</v>
      </c>
      <c r="B21" s="35">
        <f t="shared" si="1"/>
        <v>30</v>
      </c>
      <c r="C21" s="41">
        <f t="shared" si="2"/>
        <v>34318676</v>
      </c>
      <c r="D21" s="38">
        <f t="shared" si="0"/>
        <v>26768860.990000002</v>
      </c>
      <c r="E21" s="16">
        <f t="shared" si="3"/>
        <v>7549815.0099999998</v>
      </c>
      <c r="F21" s="2">
        <f t="shared" si="4"/>
        <v>603985200.73999977</v>
      </c>
      <c r="G21" s="2">
        <f t="shared" si="5"/>
        <v>577216339.74999976</v>
      </c>
    </row>
    <row r="22" spans="1:7" x14ac:dyDescent="0.25">
      <c r="A22" s="26">
        <v>42405</v>
      </c>
      <c r="B22" s="35">
        <f t="shared" si="1"/>
        <v>30</v>
      </c>
      <c r="C22" s="41">
        <f t="shared" si="2"/>
        <v>34318676</v>
      </c>
      <c r="D22" s="38">
        <f t="shared" si="0"/>
        <v>27103471.75</v>
      </c>
      <c r="E22" s="16">
        <f t="shared" si="3"/>
        <v>7215204.25</v>
      </c>
      <c r="F22" s="2">
        <f t="shared" si="4"/>
        <v>577216339.74999976</v>
      </c>
      <c r="G22" s="2">
        <f t="shared" si="5"/>
        <v>550112867.99999976</v>
      </c>
    </row>
    <row r="23" spans="1:7" x14ac:dyDescent="0.25">
      <c r="A23" s="26">
        <v>42434</v>
      </c>
      <c r="B23" s="35">
        <f t="shared" si="1"/>
        <v>30</v>
      </c>
      <c r="C23" s="41">
        <f t="shared" si="2"/>
        <v>34318676</v>
      </c>
      <c r="D23" s="38">
        <f t="shared" si="0"/>
        <v>27442265.149999999</v>
      </c>
      <c r="E23" s="16">
        <f t="shared" si="3"/>
        <v>6876410.8499999996</v>
      </c>
      <c r="F23" s="2">
        <f t="shared" si="4"/>
        <v>550112867.99999976</v>
      </c>
      <c r="G23" s="2">
        <f t="shared" si="5"/>
        <v>522670602.84999979</v>
      </c>
    </row>
    <row r="24" spans="1:7" x14ac:dyDescent="0.25">
      <c r="A24" s="26">
        <v>42465</v>
      </c>
      <c r="B24" s="35">
        <f t="shared" si="1"/>
        <v>30</v>
      </c>
      <c r="C24" s="41">
        <f t="shared" si="2"/>
        <v>34318676</v>
      </c>
      <c r="D24" s="38">
        <f t="shared" si="0"/>
        <v>27785293.460000001</v>
      </c>
      <c r="E24" s="16">
        <f t="shared" si="3"/>
        <v>6533382.54</v>
      </c>
      <c r="F24" s="2">
        <f t="shared" si="4"/>
        <v>522670602.84999979</v>
      </c>
      <c r="G24" s="2">
        <f t="shared" si="5"/>
        <v>494885309.38999981</v>
      </c>
    </row>
    <row r="25" spans="1:7" x14ac:dyDescent="0.25">
      <c r="A25" s="26">
        <v>42495</v>
      </c>
      <c r="B25" s="35">
        <f t="shared" si="1"/>
        <v>30</v>
      </c>
      <c r="C25" s="41">
        <f t="shared" si="2"/>
        <v>34318676</v>
      </c>
      <c r="D25" s="38">
        <f t="shared" si="0"/>
        <v>28132609.629999999</v>
      </c>
      <c r="E25" s="16">
        <f t="shared" si="3"/>
        <v>6186066.3700000001</v>
      </c>
      <c r="F25" s="2">
        <f t="shared" si="4"/>
        <v>494885309.38999981</v>
      </c>
      <c r="G25" s="2">
        <f t="shared" si="5"/>
        <v>466752699.75999981</v>
      </c>
    </row>
    <row r="26" spans="1:7" x14ac:dyDescent="0.25">
      <c r="A26" s="26">
        <v>42526</v>
      </c>
      <c r="B26" s="35">
        <f t="shared" si="1"/>
        <v>30</v>
      </c>
      <c r="C26" s="41">
        <f t="shared" si="2"/>
        <v>34318676</v>
      </c>
      <c r="D26" s="38">
        <f t="shared" si="0"/>
        <v>28484267.25</v>
      </c>
      <c r="E26" s="16">
        <f t="shared" si="3"/>
        <v>5834408.75</v>
      </c>
      <c r="F26" s="2">
        <f t="shared" si="4"/>
        <v>466752699.75999981</v>
      </c>
      <c r="G26" s="2">
        <f t="shared" si="5"/>
        <v>438268432.50999981</v>
      </c>
    </row>
    <row r="27" spans="1:7" x14ac:dyDescent="0.25">
      <c r="A27" s="26">
        <v>42556</v>
      </c>
      <c r="B27" s="35">
        <f t="shared" si="1"/>
        <v>30</v>
      </c>
      <c r="C27" s="41">
        <f t="shared" si="2"/>
        <v>34318676</v>
      </c>
      <c r="D27" s="38">
        <f t="shared" si="0"/>
        <v>28840320.59</v>
      </c>
      <c r="E27" s="16">
        <f t="shared" si="3"/>
        <v>5478355.4100000001</v>
      </c>
      <c r="F27" s="2">
        <f t="shared" si="4"/>
        <v>438268432.50999981</v>
      </c>
      <c r="G27" s="2">
        <f t="shared" si="5"/>
        <v>409428111.91999984</v>
      </c>
    </row>
    <row r="28" spans="1:7" x14ac:dyDescent="0.25">
      <c r="A28" s="26">
        <v>42587</v>
      </c>
      <c r="B28" s="35">
        <f t="shared" si="1"/>
        <v>30</v>
      </c>
      <c r="C28" s="41">
        <f t="shared" si="2"/>
        <v>34318676</v>
      </c>
      <c r="D28" s="38">
        <f t="shared" si="0"/>
        <v>29200824.600000001</v>
      </c>
      <c r="E28" s="16">
        <f t="shared" si="3"/>
        <v>5117851.4000000004</v>
      </c>
      <c r="F28" s="2">
        <f t="shared" si="4"/>
        <v>409428111.91999984</v>
      </c>
      <c r="G28" s="2">
        <f t="shared" si="5"/>
        <v>380227287.31999981</v>
      </c>
    </row>
    <row r="29" spans="1:7" x14ac:dyDescent="0.25">
      <c r="A29" s="26">
        <v>42618</v>
      </c>
      <c r="B29" s="35">
        <f t="shared" si="1"/>
        <v>30</v>
      </c>
      <c r="C29" s="41">
        <f t="shared" si="2"/>
        <v>34318676</v>
      </c>
      <c r="D29" s="38">
        <f t="shared" si="0"/>
        <v>29565834.91</v>
      </c>
      <c r="E29" s="16">
        <f t="shared" si="3"/>
        <v>4752841.09</v>
      </c>
      <c r="F29" s="2">
        <f t="shared" si="4"/>
        <v>380227287.31999981</v>
      </c>
      <c r="G29" s="2">
        <f t="shared" si="5"/>
        <v>350661452.40999979</v>
      </c>
    </row>
    <row r="30" spans="1:7" x14ac:dyDescent="0.25">
      <c r="A30" s="26">
        <v>42648</v>
      </c>
      <c r="B30" s="35">
        <f t="shared" si="1"/>
        <v>30</v>
      </c>
      <c r="C30" s="41">
        <f t="shared" si="2"/>
        <v>34318676</v>
      </c>
      <c r="D30" s="38">
        <f t="shared" si="0"/>
        <v>29935407.84</v>
      </c>
      <c r="E30" s="16">
        <f t="shared" si="3"/>
        <v>4383268.16</v>
      </c>
      <c r="F30" s="2">
        <f t="shared" si="4"/>
        <v>350661452.40999979</v>
      </c>
      <c r="G30" s="2">
        <f t="shared" si="5"/>
        <v>320726044.56999981</v>
      </c>
    </row>
    <row r="31" spans="1:7" x14ac:dyDescent="0.25">
      <c r="A31" s="26">
        <v>42679</v>
      </c>
      <c r="B31" s="35">
        <f t="shared" si="1"/>
        <v>30</v>
      </c>
      <c r="C31" s="41">
        <f t="shared" si="2"/>
        <v>34318676</v>
      </c>
      <c r="D31" s="38">
        <f t="shared" si="0"/>
        <v>30309600.440000001</v>
      </c>
      <c r="E31" s="16">
        <f t="shared" si="3"/>
        <v>4009075.56</v>
      </c>
      <c r="F31" s="2">
        <f t="shared" si="4"/>
        <v>320726044.56999981</v>
      </c>
      <c r="G31" s="2">
        <f t="shared" si="5"/>
        <v>290416444.12999982</v>
      </c>
    </row>
    <row r="32" spans="1:7" x14ac:dyDescent="0.25">
      <c r="A32" s="26">
        <v>42709</v>
      </c>
      <c r="B32" s="35">
        <f t="shared" si="1"/>
        <v>30</v>
      </c>
      <c r="C32" s="41">
        <f t="shared" si="2"/>
        <v>34318676</v>
      </c>
      <c r="D32" s="38">
        <f t="shared" si="0"/>
        <v>30688470.449999999</v>
      </c>
      <c r="E32" s="16">
        <f t="shared" si="3"/>
        <v>3630205.55</v>
      </c>
      <c r="F32" s="2">
        <f t="shared" si="4"/>
        <v>290416444.12999982</v>
      </c>
      <c r="G32" s="2">
        <f t="shared" si="5"/>
        <v>259727973.67999983</v>
      </c>
    </row>
    <row r="33" spans="1:7" x14ac:dyDescent="0.25">
      <c r="A33" s="26">
        <v>42740</v>
      </c>
      <c r="B33" s="35">
        <f t="shared" si="1"/>
        <v>30</v>
      </c>
      <c r="C33" s="41">
        <f t="shared" si="2"/>
        <v>34318676</v>
      </c>
      <c r="D33" s="38">
        <f t="shared" si="0"/>
        <v>31072076.329999998</v>
      </c>
      <c r="E33" s="16">
        <f t="shared" si="3"/>
        <v>3246599.67</v>
      </c>
      <c r="F33" s="2">
        <f t="shared" si="4"/>
        <v>259727973.67999983</v>
      </c>
      <c r="G33" s="2">
        <f t="shared" si="5"/>
        <v>228655897.34999985</v>
      </c>
    </row>
    <row r="34" spans="1:7" x14ac:dyDescent="0.25">
      <c r="A34" s="26">
        <v>42771</v>
      </c>
      <c r="B34" s="35">
        <f t="shared" si="1"/>
        <v>30</v>
      </c>
      <c r="C34" s="41">
        <f t="shared" si="2"/>
        <v>34318676</v>
      </c>
      <c r="D34" s="38">
        <f t="shared" si="0"/>
        <v>31460477.280000001</v>
      </c>
      <c r="E34" s="16">
        <f t="shared" si="3"/>
        <v>2858198.72</v>
      </c>
      <c r="F34" s="2">
        <f t="shared" si="4"/>
        <v>228655897.34999985</v>
      </c>
      <c r="G34" s="2">
        <f t="shared" si="5"/>
        <v>197195420.06999984</v>
      </c>
    </row>
    <row r="35" spans="1:7" x14ac:dyDescent="0.25">
      <c r="A35" s="26">
        <v>42799</v>
      </c>
      <c r="B35" s="35">
        <f t="shared" si="1"/>
        <v>30</v>
      </c>
      <c r="C35" s="41">
        <f t="shared" si="2"/>
        <v>34318676</v>
      </c>
      <c r="D35" s="38">
        <f t="shared" si="0"/>
        <v>31853733.25</v>
      </c>
      <c r="E35" s="16">
        <f t="shared" si="3"/>
        <v>2464942.75</v>
      </c>
      <c r="F35" s="2">
        <f t="shared" si="4"/>
        <v>197195420.06999984</v>
      </c>
      <c r="G35" s="2">
        <f t="shared" si="5"/>
        <v>165341686.81999984</v>
      </c>
    </row>
    <row r="36" spans="1:7" x14ac:dyDescent="0.25">
      <c r="A36" s="26">
        <v>42830</v>
      </c>
      <c r="B36" s="35">
        <f t="shared" si="1"/>
        <v>30</v>
      </c>
      <c r="C36" s="41">
        <f t="shared" si="2"/>
        <v>34318676</v>
      </c>
      <c r="D36" s="38">
        <f t="shared" si="0"/>
        <v>32251904.91</v>
      </c>
      <c r="E36" s="16">
        <f t="shared" si="3"/>
        <v>2066771.09</v>
      </c>
      <c r="F36" s="2">
        <f t="shared" si="4"/>
        <v>165341686.81999984</v>
      </c>
      <c r="G36" s="2">
        <f t="shared" si="5"/>
        <v>133089781.90999985</v>
      </c>
    </row>
    <row r="37" spans="1:7" x14ac:dyDescent="0.25">
      <c r="A37" s="26">
        <v>42860</v>
      </c>
      <c r="B37" s="35">
        <f t="shared" si="1"/>
        <v>30</v>
      </c>
      <c r="C37" s="41">
        <f t="shared" si="2"/>
        <v>34318676</v>
      </c>
      <c r="D37" s="38">
        <f t="shared" si="0"/>
        <v>32655053.73</v>
      </c>
      <c r="E37" s="16">
        <f t="shared" si="3"/>
        <v>1663622.27</v>
      </c>
      <c r="F37" s="2">
        <f t="shared" si="4"/>
        <v>133089781.90999985</v>
      </c>
      <c r="G37" s="2">
        <f t="shared" si="5"/>
        <v>100434728.17999984</v>
      </c>
    </row>
    <row r="38" spans="1:7" x14ac:dyDescent="0.25">
      <c r="A38" s="26">
        <v>42891</v>
      </c>
      <c r="B38" s="35">
        <f t="shared" si="1"/>
        <v>30</v>
      </c>
      <c r="C38" s="41">
        <f t="shared" si="2"/>
        <v>34318676</v>
      </c>
      <c r="D38" s="38">
        <f t="shared" si="0"/>
        <v>33063241.899999999</v>
      </c>
      <c r="E38" s="16">
        <f t="shared" si="3"/>
        <v>1255434.1000000001</v>
      </c>
      <c r="F38" s="2">
        <f t="shared" si="4"/>
        <v>100434728.17999984</v>
      </c>
      <c r="G38" s="2">
        <f t="shared" si="5"/>
        <v>67371486.279999852</v>
      </c>
    </row>
    <row r="39" spans="1:7" x14ac:dyDescent="0.25">
      <c r="A39" s="26">
        <v>42921</v>
      </c>
      <c r="B39" s="35">
        <f t="shared" si="1"/>
        <v>30</v>
      </c>
      <c r="C39" s="41">
        <f t="shared" si="2"/>
        <v>34318676</v>
      </c>
      <c r="D39" s="38">
        <f t="shared" si="0"/>
        <v>33476532.420000002</v>
      </c>
      <c r="E39" s="16">
        <f t="shared" si="3"/>
        <v>842143.58</v>
      </c>
      <c r="F39" s="2">
        <f t="shared" si="4"/>
        <v>67371486.279999852</v>
      </c>
      <c r="G39" s="2">
        <f t="shared" si="5"/>
        <v>33894953.85999985</v>
      </c>
    </row>
    <row r="40" spans="1:7" x14ac:dyDescent="0.25">
      <c r="A40" s="51">
        <v>42952</v>
      </c>
      <c r="B40" s="35">
        <f t="shared" si="1"/>
        <v>30</v>
      </c>
      <c r="C40" s="42">
        <f t="shared" si="2"/>
        <v>34318676</v>
      </c>
      <c r="D40" s="53">
        <f t="shared" si="0"/>
        <v>33894953.85999985</v>
      </c>
      <c r="E40" s="54">
        <v>423722.1400001478</v>
      </c>
      <c r="F40" s="55">
        <f t="shared" si="4"/>
        <v>33894953.85999985</v>
      </c>
      <c r="G40" s="55">
        <f t="shared" si="5"/>
        <v>0</v>
      </c>
    </row>
    <row r="41" spans="1:7" x14ac:dyDescent="0.25">
      <c r="A41" s="18">
        <v>42160</v>
      </c>
      <c r="B41" s="35">
        <f>DAYS360(A13,A41)</f>
        <v>30</v>
      </c>
      <c r="C41" s="41">
        <f t="shared" si="2"/>
        <v>34318676</v>
      </c>
      <c r="D41" s="38">
        <f t="shared" si="0"/>
        <v>24539441.219999999</v>
      </c>
      <c r="E41" s="16">
        <f>ROUND(F14*$B$2*B14/360,2)</f>
        <v>9779234.7799999993</v>
      </c>
      <c r="F41" s="2">
        <f>G13</f>
        <v>782338782.77999985</v>
      </c>
      <c r="G41" s="2">
        <f>F14-D14</f>
        <v>757799341.55999982</v>
      </c>
    </row>
    <row r="42" spans="1:7" x14ac:dyDescent="0.25">
      <c r="A42" s="18">
        <v>42190</v>
      </c>
      <c r="B42" s="35">
        <f t="shared" ref="B42:B54" si="6">DAYS360(A41,A42)</f>
        <v>30</v>
      </c>
      <c r="C42" s="42">
        <f>$F$1</f>
        <v>34065067</v>
      </c>
      <c r="D42" s="38">
        <f t="shared" si="0"/>
        <v>24662575.23</v>
      </c>
      <c r="E42" s="16">
        <f>ROUND(F42*$B$2*B42/360,2)</f>
        <v>9402491.7699999996</v>
      </c>
      <c r="F42" s="2">
        <f>G14-J1</f>
        <v>752199341.55999982</v>
      </c>
      <c r="G42" s="2">
        <f>F42-D42</f>
        <v>727536766.3299998</v>
      </c>
    </row>
    <row r="43" spans="1:7" x14ac:dyDescent="0.25">
      <c r="A43" s="18">
        <v>42221</v>
      </c>
      <c r="B43" s="35">
        <f t="shared" si="6"/>
        <v>30</v>
      </c>
      <c r="C43" s="41">
        <f t="shared" ref="C43:C53" si="7">$F$1</f>
        <v>34065067</v>
      </c>
      <c r="D43" s="38">
        <f t="shared" si="0"/>
        <v>24970857.420000002</v>
      </c>
      <c r="E43" s="16">
        <f t="shared" ref="E43:E52" si="8">ROUND(F43*$B$2*B43/360,2)</f>
        <v>9094209.5800000001</v>
      </c>
      <c r="F43" s="2">
        <f>G42</f>
        <v>727536766.3299998</v>
      </c>
      <c r="G43" s="2">
        <f t="shared" ref="G43:G52" si="9">F43-D43</f>
        <v>702565908.90999985</v>
      </c>
    </row>
    <row r="44" spans="1:7" x14ac:dyDescent="0.25">
      <c r="A44" s="18">
        <v>42252</v>
      </c>
      <c r="B44" s="35">
        <f t="shared" si="6"/>
        <v>30</v>
      </c>
      <c r="C44" s="41">
        <f t="shared" si="7"/>
        <v>34065067</v>
      </c>
      <c r="D44" s="38">
        <f t="shared" si="0"/>
        <v>25282993.140000001</v>
      </c>
      <c r="E44" s="16">
        <f t="shared" si="8"/>
        <v>8782073.8599999994</v>
      </c>
      <c r="F44" s="2">
        <f t="shared" ref="F44:F52" si="10">G43</f>
        <v>702565908.90999985</v>
      </c>
      <c r="G44" s="2">
        <f t="shared" si="9"/>
        <v>677282915.76999986</v>
      </c>
    </row>
    <row r="45" spans="1:7" x14ac:dyDescent="0.25">
      <c r="A45" s="18">
        <v>42282</v>
      </c>
      <c r="B45" s="35">
        <f t="shared" si="6"/>
        <v>30</v>
      </c>
      <c r="C45" s="41">
        <f t="shared" si="7"/>
        <v>34065067</v>
      </c>
      <c r="D45" s="38">
        <f t="shared" si="0"/>
        <v>25599030.550000001</v>
      </c>
      <c r="E45" s="16">
        <f t="shared" si="8"/>
        <v>8466036.4499999993</v>
      </c>
      <c r="F45" s="2">
        <f t="shared" si="10"/>
        <v>677282915.76999986</v>
      </c>
      <c r="G45" s="2">
        <f t="shared" si="9"/>
        <v>651683885.21999991</v>
      </c>
    </row>
    <row r="46" spans="1:7" x14ac:dyDescent="0.25">
      <c r="A46" s="18">
        <v>42313</v>
      </c>
      <c r="B46" s="35">
        <f t="shared" si="6"/>
        <v>30</v>
      </c>
      <c r="C46" s="41">
        <f t="shared" si="7"/>
        <v>34065067</v>
      </c>
      <c r="D46" s="38">
        <f t="shared" si="0"/>
        <v>25919018.43</v>
      </c>
      <c r="E46" s="16">
        <f t="shared" si="8"/>
        <v>8146048.5700000003</v>
      </c>
      <c r="F46" s="2">
        <f t="shared" si="10"/>
        <v>651683885.21999991</v>
      </c>
      <c r="G46" s="2">
        <f t="shared" si="9"/>
        <v>625764866.78999996</v>
      </c>
    </row>
    <row r="47" spans="1:7" x14ac:dyDescent="0.25">
      <c r="A47" s="18">
        <v>42343</v>
      </c>
      <c r="B47" s="35">
        <f t="shared" si="6"/>
        <v>30</v>
      </c>
      <c r="C47" s="41">
        <f t="shared" si="7"/>
        <v>34065067</v>
      </c>
      <c r="D47" s="38">
        <f t="shared" si="0"/>
        <v>26243006.170000002</v>
      </c>
      <c r="E47" s="16">
        <f t="shared" si="8"/>
        <v>7822060.8300000001</v>
      </c>
      <c r="F47" s="2">
        <f t="shared" si="10"/>
        <v>625764866.78999996</v>
      </c>
      <c r="G47" s="2">
        <f t="shared" si="9"/>
        <v>599521860.62</v>
      </c>
    </row>
    <row r="48" spans="1:7" x14ac:dyDescent="0.25">
      <c r="A48" s="18">
        <v>42374</v>
      </c>
      <c r="B48" s="35">
        <f t="shared" si="6"/>
        <v>30</v>
      </c>
      <c r="C48" s="41">
        <f t="shared" si="7"/>
        <v>34065067</v>
      </c>
      <c r="D48" s="38">
        <f t="shared" si="0"/>
        <v>26571043.740000002</v>
      </c>
      <c r="E48" s="16">
        <f t="shared" si="8"/>
        <v>7494023.2599999998</v>
      </c>
      <c r="F48" s="2">
        <f t="shared" si="10"/>
        <v>599521860.62</v>
      </c>
      <c r="G48" s="2">
        <f t="shared" si="9"/>
        <v>572950816.88</v>
      </c>
    </row>
    <row r="49" spans="1:7" x14ac:dyDescent="0.25">
      <c r="A49" s="18">
        <v>42405</v>
      </c>
      <c r="B49" s="35">
        <f t="shared" si="6"/>
        <v>30</v>
      </c>
      <c r="C49" s="41">
        <f t="shared" si="7"/>
        <v>34065067</v>
      </c>
      <c r="D49" s="38">
        <f t="shared" si="0"/>
        <v>26903181.789999999</v>
      </c>
      <c r="E49" s="16">
        <f t="shared" si="8"/>
        <v>7161885.21</v>
      </c>
      <c r="F49" s="2">
        <f t="shared" si="10"/>
        <v>572950816.88</v>
      </c>
      <c r="G49" s="2">
        <f t="shared" si="9"/>
        <v>546047635.09000003</v>
      </c>
    </row>
    <row r="50" spans="1:7" x14ac:dyDescent="0.25">
      <c r="A50" s="18">
        <v>42434</v>
      </c>
      <c r="B50" s="35">
        <f t="shared" si="6"/>
        <v>30</v>
      </c>
      <c r="C50" s="41">
        <f t="shared" si="7"/>
        <v>34065067</v>
      </c>
      <c r="D50" s="38">
        <f t="shared" si="0"/>
        <v>27239471.559999999</v>
      </c>
      <c r="E50" s="16">
        <f t="shared" si="8"/>
        <v>6825595.4400000004</v>
      </c>
      <c r="F50" s="2">
        <f t="shared" si="10"/>
        <v>546047635.09000003</v>
      </c>
      <c r="G50" s="2">
        <f t="shared" si="9"/>
        <v>518808163.53000003</v>
      </c>
    </row>
    <row r="51" spans="1:7" x14ac:dyDescent="0.25">
      <c r="A51" s="18">
        <v>42465</v>
      </c>
      <c r="B51" s="35">
        <f t="shared" si="6"/>
        <v>30</v>
      </c>
      <c r="C51" s="41">
        <f t="shared" si="7"/>
        <v>34065067</v>
      </c>
      <c r="D51" s="38">
        <f t="shared" si="0"/>
        <v>27579964.960000001</v>
      </c>
      <c r="E51" s="16">
        <f t="shared" si="8"/>
        <v>6485102.04</v>
      </c>
      <c r="F51" s="2">
        <f t="shared" si="10"/>
        <v>518808163.53000003</v>
      </c>
      <c r="G51" s="2">
        <f t="shared" si="9"/>
        <v>491228198.57000005</v>
      </c>
    </row>
    <row r="52" spans="1:7" x14ac:dyDescent="0.25">
      <c r="A52" s="18">
        <v>42495</v>
      </c>
      <c r="B52" s="35">
        <f t="shared" si="6"/>
        <v>30</v>
      </c>
      <c r="C52" s="41">
        <f t="shared" si="7"/>
        <v>34065067</v>
      </c>
      <c r="D52" s="38">
        <f t="shared" si="0"/>
        <v>27924714.52</v>
      </c>
      <c r="E52" s="16">
        <f t="shared" si="8"/>
        <v>6140352.4800000004</v>
      </c>
      <c r="F52" s="2">
        <f t="shared" si="10"/>
        <v>491228198.57000005</v>
      </c>
      <c r="G52" s="2">
        <f t="shared" si="9"/>
        <v>463303484.05000007</v>
      </c>
    </row>
    <row r="53" spans="1:7" x14ac:dyDescent="0.25">
      <c r="A53" s="18">
        <v>42526</v>
      </c>
      <c r="B53" s="35">
        <f>DAYS360(A25,A53)</f>
        <v>30</v>
      </c>
      <c r="C53" s="43">
        <f t="shared" si="7"/>
        <v>34065067</v>
      </c>
      <c r="D53" s="39">
        <f t="shared" si="0"/>
        <v>28273773.449999999</v>
      </c>
      <c r="E53" s="34">
        <f>ROUND(F53*$B$2*B53/360,2)</f>
        <v>5791293.5499999998</v>
      </c>
      <c r="F53" s="33">
        <f>G52</f>
        <v>463303484.05000007</v>
      </c>
      <c r="G53" s="33">
        <f>F53-D53</f>
        <v>435029710.60000008</v>
      </c>
    </row>
    <row r="54" spans="1:7" x14ac:dyDescent="0.25">
      <c r="A54" s="18">
        <v>42556</v>
      </c>
      <c r="B54" s="35">
        <f t="shared" si="6"/>
        <v>30</v>
      </c>
      <c r="C54" s="41">
        <f>$F$2</f>
        <v>33626557</v>
      </c>
      <c r="D54" s="38">
        <f t="shared" ref="D54:D67" si="11">C54-E54</f>
        <v>28258685.620000001</v>
      </c>
      <c r="E54" s="16">
        <f>ROUND(F54*$B$2*B54/360,2)</f>
        <v>5367871.38</v>
      </c>
      <c r="F54" s="2">
        <f>G53-J2</f>
        <v>429429710.60000008</v>
      </c>
      <c r="G54" s="2">
        <f t="shared" ref="G54:G67" si="12">F54-D54</f>
        <v>401171024.98000008</v>
      </c>
    </row>
    <row r="55" spans="1:7" x14ac:dyDescent="0.25">
      <c r="A55" s="18">
        <v>42587</v>
      </c>
      <c r="B55" s="35">
        <f t="shared" ref="B55:B67" si="13">DAYS360(A54,A55)</f>
        <v>30</v>
      </c>
      <c r="C55" s="41">
        <f t="shared" ref="C55:C67" si="14">$F$2</f>
        <v>33626557</v>
      </c>
      <c r="D55" s="38">
        <f t="shared" si="11"/>
        <v>28611919.190000001</v>
      </c>
      <c r="E55" s="16">
        <f t="shared" ref="E55:E66" si="15">ROUND(F55*$B$2*B55/360,2)</f>
        <v>5014637.8099999996</v>
      </c>
      <c r="F55" s="2">
        <f t="shared" ref="F55:F67" si="16">G54</f>
        <v>401171024.98000008</v>
      </c>
      <c r="G55" s="2">
        <f t="shared" si="12"/>
        <v>372559105.79000008</v>
      </c>
    </row>
    <row r="56" spans="1:7" x14ac:dyDescent="0.25">
      <c r="A56" s="18">
        <v>42618</v>
      </c>
      <c r="B56" s="35">
        <f t="shared" si="13"/>
        <v>30</v>
      </c>
      <c r="C56" s="41">
        <f t="shared" si="14"/>
        <v>33626557</v>
      </c>
      <c r="D56" s="38">
        <f t="shared" si="11"/>
        <v>28969568.18</v>
      </c>
      <c r="E56" s="16">
        <f t="shared" si="15"/>
        <v>4656988.82</v>
      </c>
      <c r="F56" s="2">
        <f t="shared" si="16"/>
        <v>372559105.79000008</v>
      </c>
      <c r="G56" s="2">
        <f t="shared" si="12"/>
        <v>343589537.61000007</v>
      </c>
    </row>
    <row r="57" spans="1:7" x14ac:dyDescent="0.25">
      <c r="A57" s="18">
        <v>42648</v>
      </c>
      <c r="B57" s="35">
        <f t="shared" si="13"/>
        <v>30</v>
      </c>
      <c r="C57" s="41">
        <f t="shared" si="14"/>
        <v>33626557</v>
      </c>
      <c r="D57" s="38">
        <f t="shared" si="11"/>
        <v>29331687.780000001</v>
      </c>
      <c r="E57" s="16">
        <f t="shared" si="15"/>
        <v>4294869.22</v>
      </c>
      <c r="F57" s="2">
        <f t="shared" si="16"/>
        <v>343589537.61000007</v>
      </c>
      <c r="G57" s="2">
        <f t="shared" si="12"/>
        <v>314257849.83000004</v>
      </c>
    </row>
    <row r="58" spans="1:7" x14ac:dyDescent="0.25">
      <c r="A58" s="18">
        <v>42679</v>
      </c>
      <c r="B58" s="35">
        <f t="shared" si="13"/>
        <v>30</v>
      </c>
      <c r="C58" s="41">
        <f t="shared" si="14"/>
        <v>33626557</v>
      </c>
      <c r="D58" s="38">
        <f t="shared" si="11"/>
        <v>29698333.879999999</v>
      </c>
      <c r="E58" s="16">
        <f t="shared" si="15"/>
        <v>3928223.12</v>
      </c>
      <c r="F58" s="2">
        <f t="shared" si="16"/>
        <v>314257849.83000004</v>
      </c>
      <c r="G58" s="2">
        <f t="shared" si="12"/>
        <v>284559515.95000005</v>
      </c>
    </row>
    <row r="59" spans="1:7" x14ac:dyDescent="0.25">
      <c r="A59" s="18">
        <v>42709</v>
      </c>
      <c r="B59" s="35">
        <f t="shared" si="13"/>
        <v>30</v>
      </c>
      <c r="C59" s="41">
        <f t="shared" si="14"/>
        <v>33626557</v>
      </c>
      <c r="D59" s="38">
        <f t="shared" si="11"/>
        <v>30069563.050000001</v>
      </c>
      <c r="E59" s="16">
        <f t="shared" si="15"/>
        <v>3556993.95</v>
      </c>
      <c r="F59" s="2">
        <f t="shared" si="16"/>
        <v>284559515.95000005</v>
      </c>
      <c r="G59" s="2">
        <f t="shared" si="12"/>
        <v>254489952.90000004</v>
      </c>
    </row>
    <row r="60" spans="1:7" x14ac:dyDescent="0.25">
      <c r="A60" s="18">
        <v>42740</v>
      </c>
      <c r="B60" s="35">
        <f t="shared" si="13"/>
        <v>30</v>
      </c>
      <c r="C60" s="41">
        <f t="shared" si="14"/>
        <v>33626557</v>
      </c>
      <c r="D60" s="38">
        <f t="shared" si="11"/>
        <v>30445432.59</v>
      </c>
      <c r="E60" s="16">
        <f t="shared" si="15"/>
        <v>3181124.41</v>
      </c>
      <c r="F60" s="2">
        <f t="shared" si="16"/>
        <v>254489952.90000004</v>
      </c>
      <c r="G60" s="2">
        <f t="shared" si="12"/>
        <v>224044520.31000003</v>
      </c>
    </row>
    <row r="61" spans="1:7" x14ac:dyDescent="0.25">
      <c r="A61" s="18">
        <v>42771</v>
      </c>
      <c r="B61" s="35">
        <f t="shared" si="13"/>
        <v>30</v>
      </c>
      <c r="C61" s="41">
        <f t="shared" si="14"/>
        <v>33626557</v>
      </c>
      <c r="D61" s="38">
        <f t="shared" si="11"/>
        <v>30826000.5</v>
      </c>
      <c r="E61" s="16">
        <f t="shared" si="15"/>
        <v>2800556.5</v>
      </c>
      <c r="F61" s="2">
        <f t="shared" si="16"/>
        <v>224044520.31000003</v>
      </c>
      <c r="G61" s="2">
        <f t="shared" si="12"/>
        <v>193218519.81000003</v>
      </c>
    </row>
    <row r="62" spans="1:7" x14ac:dyDescent="0.25">
      <c r="A62" s="18">
        <v>42799</v>
      </c>
      <c r="B62" s="35">
        <f t="shared" si="13"/>
        <v>30</v>
      </c>
      <c r="C62" s="41">
        <f t="shared" si="14"/>
        <v>33626557</v>
      </c>
      <c r="D62" s="38">
        <f t="shared" si="11"/>
        <v>31211325.5</v>
      </c>
      <c r="E62" s="16">
        <f t="shared" si="15"/>
        <v>2415231.5</v>
      </c>
      <c r="F62" s="2">
        <f t="shared" si="16"/>
        <v>193218519.81000003</v>
      </c>
      <c r="G62" s="2">
        <f t="shared" si="12"/>
        <v>162007194.31000003</v>
      </c>
    </row>
    <row r="63" spans="1:7" x14ac:dyDescent="0.25">
      <c r="A63" s="18">
        <v>42830</v>
      </c>
      <c r="B63" s="35">
        <f t="shared" si="13"/>
        <v>30</v>
      </c>
      <c r="C63" s="41">
        <f t="shared" si="14"/>
        <v>33626557</v>
      </c>
      <c r="D63" s="38">
        <f t="shared" si="11"/>
        <v>31601467.07</v>
      </c>
      <c r="E63" s="16">
        <f t="shared" si="15"/>
        <v>2025089.93</v>
      </c>
      <c r="F63" s="2">
        <f t="shared" si="16"/>
        <v>162007194.31000003</v>
      </c>
      <c r="G63" s="2">
        <f t="shared" si="12"/>
        <v>130405727.24000004</v>
      </c>
    </row>
    <row r="64" spans="1:7" x14ac:dyDescent="0.25">
      <c r="A64" s="18">
        <v>42860</v>
      </c>
      <c r="B64" s="35">
        <f t="shared" si="13"/>
        <v>30</v>
      </c>
      <c r="C64" s="41">
        <f t="shared" si="14"/>
        <v>33626557</v>
      </c>
      <c r="D64" s="38">
        <f t="shared" si="11"/>
        <v>31996485.41</v>
      </c>
      <c r="E64" s="16">
        <f t="shared" si="15"/>
        <v>1630071.59</v>
      </c>
      <c r="F64" s="2">
        <f t="shared" si="16"/>
        <v>130405727.24000004</v>
      </c>
      <c r="G64" s="2">
        <f t="shared" si="12"/>
        <v>98409241.830000043</v>
      </c>
    </row>
    <row r="65" spans="1:7" x14ac:dyDescent="0.25">
      <c r="A65" s="18">
        <v>42891</v>
      </c>
      <c r="B65" s="35">
        <f t="shared" si="13"/>
        <v>30</v>
      </c>
      <c r="C65" s="41">
        <f t="shared" si="14"/>
        <v>33626557</v>
      </c>
      <c r="D65" s="38">
        <f t="shared" si="11"/>
        <v>32396441.48</v>
      </c>
      <c r="E65" s="16">
        <f t="shared" si="15"/>
        <v>1230115.52</v>
      </c>
      <c r="F65" s="2">
        <f t="shared" si="16"/>
        <v>98409241.830000043</v>
      </c>
      <c r="G65" s="2">
        <f t="shared" si="12"/>
        <v>66012800.350000039</v>
      </c>
    </row>
    <row r="66" spans="1:7" x14ac:dyDescent="0.25">
      <c r="A66" s="18">
        <v>42921</v>
      </c>
      <c r="B66" s="35">
        <f t="shared" si="13"/>
        <v>30</v>
      </c>
      <c r="C66" s="41">
        <f t="shared" si="14"/>
        <v>33626557</v>
      </c>
      <c r="D66" s="38">
        <f t="shared" si="11"/>
        <v>32801397</v>
      </c>
      <c r="E66" s="16">
        <f t="shared" si="15"/>
        <v>825160</v>
      </c>
      <c r="F66" s="2">
        <f t="shared" si="16"/>
        <v>66012800.350000039</v>
      </c>
      <c r="G66" s="2">
        <f t="shared" si="12"/>
        <v>33211403.350000039</v>
      </c>
    </row>
    <row r="67" spans="1:7" x14ac:dyDescent="0.25">
      <c r="A67" s="18">
        <v>42952</v>
      </c>
      <c r="B67" s="35">
        <f t="shared" si="13"/>
        <v>30</v>
      </c>
      <c r="C67" s="41">
        <f t="shared" si="14"/>
        <v>33626557</v>
      </c>
      <c r="D67" s="38">
        <f t="shared" si="11"/>
        <v>33211403.350000039</v>
      </c>
      <c r="E67" s="16">
        <v>415153.64999996213</v>
      </c>
      <c r="F67" s="2">
        <f t="shared" si="16"/>
        <v>33211403.350000039</v>
      </c>
      <c r="G67" s="2">
        <f t="shared" si="12"/>
        <v>0</v>
      </c>
    </row>
    <row r="68" spans="1:7" x14ac:dyDescent="0.25">
      <c r="A68" s="44">
        <v>41882</v>
      </c>
      <c r="B68" s="45">
        <v>1</v>
      </c>
      <c r="C68" s="48">
        <f t="shared" ref="C68:C73" si="17">DAYS360(A4,A68,TRUE)+1</f>
        <v>26</v>
      </c>
      <c r="D68" s="29">
        <f>F4</f>
        <v>990000000</v>
      </c>
      <c r="E68" s="29">
        <f>D68</f>
        <v>990000000</v>
      </c>
      <c r="F68" s="46">
        <f>E4+(E5/B5)*C68</f>
        <v>11137500</v>
      </c>
      <c r="G68" s="29">
        <f>ROUND(F68,2)</f>
        <v>11137500</v>
      </c>
    </row>
    <row r="69" spans="1:7" x14ac:dyDescent="0.25">
      <c r="A69" s="47">
        <v>41912</v>
      </c>
      <c r="B69" s="48">
        <f t="shared" ref="B69:B74" si="18">DAYS360(A68,A5,TRUE)-1</f>
        <v>4</v>
      </c>
      <c r="C69" s="48">
        <f t="shared" si="17"/>
        <v>26</v>
      </c>
      <c r="D69" s="29">
        <f t="shared" ref="D69:D76" si="19">E68</f>
        <v>990000000</v>
      </c>
      <c r="E69" s="29">
        <f t="shared" ref="E69:E78" si="20">D69-D5</f>
        <v>968056324</v>
      </c>
      <c r="F69" s="46">
        <f t="shared" ref="F69:F77" si="21">(E5/B5)*B69+(E6/B6)*C69</f>
        <v>12137276.843333334</v>
      </c>
      <c r="G69" s="29">
        <f>ROUND(F69,2)</f>
        <v>12137276.84</v>
      </c>
    </row>
    <row r="70" spans="1:7" x14ac:dyDescent="0.25">
      <c r="A70" s="44">
        <v>41943</v>
      </c>
      <c r="B70" s="48">
        <f t="shared" si="18"/>
        <v>4</v>
      </c>
      <c r="C70" s="48">
        <f t="shared" si="17"/>
        <v>26</v>
      </c>
      <c r="D70" s="29">
        <f t="shared" si="19"/>
        <v>968056324</v>
      </c>
      <c r="E70" s="29">
        <f t="shared" si="20"/>
        <v>945838352.04999995</v>
      </c>
      <c r="F70" s="46">
        <f t="shared" si="21"/>
        <v>11860009.353333334</v>
      </c>
      <c r="G70" s="29">
        <f>ROUND(F70,2)</f>
        <v>11860009.35</v>
      </c>
    </row>
    <row r="71" spans="1:7" x14ac:dyDescent="0.25">
      <c r="A71" s="47">
        <v>41973</v>
      </c>
      <c r="B71" s="48">
        <f t="shared" si="18"/>
        <v>4</v>
      </c>
      <c r="C71" s="48">
        <f t="shared" si="17"/>
        <v>26</v>
      </c>
      <c r="D71" s="29">
        <f t="shared" si="19"/>
        <v>945838352.04999995</v>
      </c>
      <c r="E71" s="29">
        <f t="shared" si="20"/>
        <v>923342655.44999993</v>
      </c>
      <c r="F71" s="46">
        <f t="shared" si="21"/>
        <v>11579276.017999999</v>
      </c>
      <c r="G71" s="29">
        <f t="shared" ref="G71:G104" si="22">ROUND(F71,2)</f>
        <v>11579276.02</v>
      </c>
    </row>
    <row r="72" spans="1:7" x14ac:dyDescent="0.25">
      <c r="A72" s="44">
        <v>42004</v>
      </c>
      <c r="B72" s="48">
        <f t="shared" si="18"/>
        <v>4</v>
      </c>
      <c r="C72" s="48">
        <f t="shared" si="17"/>
        <v>26</v>
      </c>
      <c r="D72" s="29">
        <f t="shared" si="19"/>
        <v>923342655.44999993</v>
      </c>
      <c r="E72" s="29">
        <f t="shared" si="20"/>
        <v>900565762.63999987</v>
      </c>
      <c r="F72" s="46">
        <f t="shared" si="21"/>
        <v>11295033.517999999</v>
      </c>
      <c r="G72" s="29">
        <f t="shared" si="22"/>
        <v>11295033.52</v>
      </c>
    </row>
    <row r="73" spans="1:7" x14ac:dyDescent="0.25">
      <c r="A73" s="47">
        <v>42035</v>
      </c>
      <c r="B73" s="48">
        <f t="shared" si="18"/>
        <v>4</v>
      </c>
      <c r="C73" s="48">
        <f t="shared" si="17"/>
        <v>26</v>
      </c>
      <c r="D73" s="29">
        <f t="shared" si="19"/>
        <v>900565762.63999987</v>
      </c>
      <c r="E73" s="29">
        <f t="shared" si="20"/>
        <v>877504158.66999984</v>
      </c>
      <c r="F73" s="46">
        <f t="shared" si="21"/>
        <v>11007237.986666668</v>
      </c>
      <c r="G73" s="29">
        <f t="shared" si="22"/>
        <v>11007237.99</v>
      </c>
    </row>
    <row r="74" spans="1:7" x14ac:dyDescent="0.25">
      <c r="A74" s="44">
        <v>42063</v>
      </c>
      <c r="B74" s="48">
        <f t="shared" si="18"/>
        <v>4</v>
      </c>
      <c r="C74" s="48">
        <f>DAYS360(A10,A74,TRUE)+3</f>
        <v>26</v>
      </c>
      <c r="D74" s="29">
        <f t="shared" si="19"/>
        <v>877504158.66999984</v>
      </c>
      <c r="E74" s="29">
        <f t="shared" si="20"/>
        <v>854154284.64999986</v>
      </c>
      <c r="F74" s="46">
        <f t="shared" si="21"/>
        <v>10715845.016000001</v>
      </c>
      <c r="G74" s="29">
        <f t="shared" si="22"/>
        <v>10715845.02</v>
      </c>
    </row>
    <row r="75" spans="1:7" x14ac:dyDescent="0.25">
      <c r="A75" s="47">
        <v>42094</v>
      </c>
      <c r="B75" s="48">
        <f>DAYS360(A74,A11,TRUE)-3</f>
        <v>4</v>
      </c>
      <c r="C75" s="48">
        <f t="shared" ref="C75:C85" si="23">DAYS360(A11,A75,TRUE)+1</f>
        <v>26</v>
      </c>
      <c r="D75" s="29">
        <f t="shared" si="19"/>
        <v>854154284.64999986</v>
      </c>
      <c r="E75" s="29">
        <f t="shared" si="20"/>
        <v>830512537.2099998</v>
      </c>
      <c r="F75" s="46">
        <f t="shared" si="21"/>
        <v>10420809.631999999</v>
      </c>
      <c r="G75" s="29">
        <f t="shared" si="22"/>
        <v>10420809.630000001</v>
      </c>
    </row>
    <row r="76" spans="1:7" x14ac:dyDescent="0.25">
      <c r="A76" s="44">
        <v>42124</v>
      </c>
      <c r="B76" s="48">
        <f t="shared" ref="B76:B86" si="24">DAYS360(A75,A12,TRUE)-1</f>
        <v>4</v>
      </c>
      <c r="C76" s="48">
        <f t="shared" si="23"/>
        <v>26</v>
      </c>
      <c r="D76" s="29">
        <f t="shared" si="19"/>
        <v>830512537.2099998</v>
      </c>
      <c r="E76" s="29">
        <f t="shared" si="20"/>
        <v>806575267.92999983</v>
      </c>
      <c r="F76" s="46">
        <f t="shared" si="21"/>
        <v>10122086.299333334</v>
      </c>
      <c r="G76" s="29">
        <f t="shared" si="22"/>
        <v>10122086.300000001</v>
      </c>
    </row>
    <row r="77" spans="1:7" x14ac:dyDescent="0.25">
      <c r="A77" s="47">
        <v>42155</v>
      </c>
      <c r="B77" s="48">
        <f t="shared" si="24"/>
        <v>4</v>
      </c>
      <c r="C77" s="48">
        <f t="shared" si="23"/>
        <v>26</v>
      </c>
      <c r="D77" s="29">
        <f>E76</f>
        <v>806575267.92999983</v>
      </c>
      <c r="E77" s="29">
        <f t="shared" si="20"/>
        <v>782338782.77999985</v>
      </c>
      <c r="F77" s="46">
        <f t="shared" si="21"/>
        <v>9819628.9226666652</v>
      </c>
      <c r="G77" s="29">
        <f t="shared" si="22"/>
        <v>9819628.9199999999</v>
      </c>
    </row>
    <row r="78" spans="1:7" x14ac:dyDescent="0.25">
      <c r="A78" s="44">
        <v>42185</v>
      </c>
      <c r="B78" s="48">
        <f t="shared" si="24"/>
        <v>4</v>
      </c>
      <c r="C78" s="48">
        <f t="shared" si="23"/>
        <v>26</v>
      </c>
      <c r="D78" s="29">
        <f>E77</f>
        <v>782338782.77999985</v>
      </c>
      <c r="E78" s="29">
        <f t="shared" si="20"/>
        <v>757799341.55999982</v>
      </c>
      <c r="F78" s="46">
        <f t="shared" ref="F78:F90" si="25">(E41/B41)*B78+(E42/B42)*C78</f>
        <v>9452724.1713333316</v>
      </c>
      <c r="G78" s="29">
        <f t="shared" si="22"/>
        <v>9452724.1699999999</v>
      </c>
    </row>
    <row r="79" spans="1:7" x14ac:dyDescent="0.25">
      <c r="A79" s="47">
        <v>42216</v>
      </c>
      <c r="B79" s="48">
        <f t="shared" si="24"/>
        <v>4</v>
      </c>
      <c r="C79" s="48">
        <f t="shared" si="23"/>
        <v>26</v>
      </c>
      <c r="D79" s="49">
        <f>E78-J1</f>
        <v>752199341.55999982</v>
      </c>
      <c r="E79" s="49">
        <f t="shared" ref="E79:E89" si="26">D79-D42</f>
        <v>727536766.3299998</v>
      </c>
      <c r="F79" s="46">
        <f t="shared" si="25"/>
        <v>9135313.8719999995</v>
      </c>
      <c r="G79" s="49">
        <f t="shared" si="22"/>
        <v>9135313.8699999992</v>
      </c>
    </row>
    <row r="80" spans="1:7" x14ac:dyDescent="0.25">
      <c r="A80" s="44">
        <v>42247</v>
      </c>
      <c r="B80" s="48">
        <f t="shared" si="24"/>
        <v>4</v>
      </c>
      <c r="C80" s="48">
        <f t="shared" si="23"/>
        <v>26</v>
      </c>
      <c r="D80" s="29">
        <f t="shared" ref="D80:D104" si="27">E79</f>
        <v>727536766.3299998</v>
      </c>
      <c r="E80" s="29">
        <f t="shared" si="26"/>
        <v>702565908.90999985</v>
      </c>
      <c r="F80" s="46">
        <f t="shared" si="25"/>
        <v>8823691.9560000002</v>
      </c>
      <c r="G80" s="29">
        <f t="shared" si="22"/>
        <v>8823691.9600000009</v>
      </c>
    </row>
    <row r="81" spans="1:7" x14ac:dyDescent="0.25">
      <c r="A81" s="47">
        <v>42277</v>
      </c>
      <c r="B81" s="48">
        <f t="shared" si="24"/>
        <v>4</v>
      </c>
      <c r="C81" s="48">
        <f t="shared" si="23"/>
        <v>26</v>
      </c>
      <c r="D81" s="29">
        <f t="shared" si="27"/>
        <v>702565908.90999985</v>
      </c>
      <c r="E81" s="29">
        <f t="shared" si="26"/>
        <v>677282915.76999986</v>
      </c>
      <c r="F81" s="46">
        <f t="shared" si="25"/>
        <v>8508174.7713333331</v>
      </c>
      <c r="G81" s="29">
        <f t="shared" si="22"/>
        <v>8508174.7699999996</v>
      </c>
    </row>
    <row r="82" spans="1:7" x14ac:dyDescent="0.25">
      <c r="A82" s="44">
        <v>42308</v>
      </c>
      <c r="B82" s="48">
        <f t="shared" si="24"/>
        <v>4</v>
      </c>
      <c r="C82" s="48">
        <f t="shared" si="23"/>
        <v>26</v>
      </c>
      <c r="D82" s="29">
        <f t="shared" si="27"/>
        <v>677282915.76999986</v>
      </c>
      <c r="E82" s="29">
        <f t="shared" si="26"/>
        <v>651683885.21999991</v>
      </c>
      <c r="F82" s="46">
        <f t="shared" si="25"/>
        <v>8188713.620666666</v>
      </c>
      <c r="G82" s="29">
        <f t="shared" si="22"/>
        <v>8188713.6200000001</v>
      </c>
    </row>
    <row r="83" spans="1:7" x14ac:dyDescent="0.25">
      <c r="A83" s="47">
        <v>42338</v>
      </c>
      <c r="B83" s="48">
        <f t="shared" si="24"/>
        <v>4</v>
      </c>
      <c r="C83" s="48">
        <f t="shared" si="23"/>
        <v>26</v>
      </c>
      <c r="D83" s="29">
        <f t="shared" si="27"/>
        <v>651683885.21999991</v>
      </c>
      <c r="E83" s="29">
        <f t="shared" si="26"/>
        <v>625764866.78999996</v>
      </c>
      <c r="F83" s="46">
        <f t="shared" si="25"/>
        <v>7865259.1953333337</v>
      </c>
      <c r="G83" s="29">
        <f t="shared" si="22"/>
        <v>7865259.2000000002</v>
      </c>
    </row>
    <row r="84" spans="1:7" x14ac:dyDescent="0.25">
      <c r="A84" s="44">
        <v>42369</v>
      </c>
      <c r="B84" s="48">
        <f t="shared" si="24"/>
        <v>4</v>
      </c>
      <c r="C84" s="48">
        <f t="shared" si="23"/>
        <v>26</v>
      </c>
      <c r="D84" s="29">
        <f t="shared" si="27"/>
        <v>625764866.78999996</v>
      </c>
      <c r="E84" s="29">
        <f t="shared" si="26"/>
        <v>599521860.62</v>
      </c>
      <c r="F84" s="46">
        <f t="shared" si="25"/>
        <v>7537761.6026666667</v>
      </c>
      <c r="G84" s="29">
        <f t="shared" si="22"/>
        <v>7537761.5999999996</v>
      </c>
    </row>
    <row r="85" spans="1:7" x14ac:dyDescent="0.25">
      <c r="A85" s="47">
        <v>42400</v>
      </c>
      <c r="B85" s="48">
        <f t="shared" si="24"/>
        <v>4</v>
      </c>
      <c r="C85" s="48">
        <f t="shared" si="23"/>
        <v>26</v>
      </c>
      <c r="D85" s="29">
        <f t="shared" si="27"/>
        <v>599521860.62</v>
      </c>
      <c r="E85" s="29">
        <f t="shared" si="26"/>
        <v>572950816.88</v>
      </c>
      <c r="F85" s="46">
        <f t="shared" si="25"/>
        <v>7206170.2833333332</v>
      </c>
      <c r="G85" s="29">
        <f t="shared" si="22"/>
        <v>7206170.2800000003</v>
      </c>
    </row>
    <row r="86" spans="1:7" x14ac:dyDescent="0.25">
      <c r="A86" s="44">
        <v>42429</v>
      </c>
      <c r="B86" s="48">
        <f t="shared" si="24"/>
        <v>4</v>
      </c>
      <c r="C86" s="48">
        <f>DAYS360(A22,A86,TRUE)+2</f>
        <v>26</v>
      </c>
      <c r="D86" s="29">
        <f t="shared" si="27"/>
        <v>572950816.88</v>
      </c>
      <c r="E86" s="29">
        <f t="shared" si="26"/>
        <v>546047635.09000003</v>
      </c>
      <c r="F86" s="46">
        <f t="shared" si="25"/>
        <v>6870434.0760000004</v>
      </c>
      <c r="G86" s="29">
        <f t="shared" si="22"/>
        <v>6870434.0800000001</v>
      </c>
    </row>
    <row r="87" spans="1:7" x14ac:dyDescent="0.25">
      <c r="A87" s="47">
        <v>42460</v>
      </c>
      <c r="B87" s="48">
        <f>DAYS360(A86,A23,TRUE)-2</f>
        <v>4</v>
      </c>
      <c r="C87" s="48">
        <f t="shared" ref="C87:C97" si="28">DAYS360(A23,A87,TRUE)+1</f>
        <v>26</v>
      </c>
      <c r="D87" s="29">
        <f t="shared" si="27"/>
        <v>546047635.09000003</v>
      </c>
      <c r="E87" s="29">
        <f t="shared" si="26"/>
        <v>518808163.53000003</v>
      </c>
      <c r="F87" s="46">
        <f t="shared" si="25"/>
        <v>6530501.1600000001</v>
      </c>
      <c r="G87" s="29">
        <f t="shared" si="22"/>
        <v>6530501.1600000001</v>
      </c>
    </row>
    <row r="88" spans="1:7" x14ac:dyDescent="0.25">
      <c r="A88" s="44">
        <v>42490</v>
      </c>
      <c r="B88" s="48">
        <f t="shared" ref="B88:B98" si="29">DAYS360(A87,A24,TRUE)-1</f>
        <v>4</v>
      </c>
      <c r="C88" s="48">
        <f t="shared" si="28"/>
        <v>26</v>
      </c>
      <c r="D88" s="29">
        <f t="shared" si="27"/>
        <v>518808163.53000003</v>
      </c>
      <c r="E88" s="29">
        <f t="shared" si="26"/>
        <v>491228198.57000005</v>
      </c>
      <c r="F88" s="46">
        <f t="shared" si="25"/>
        <v>6186319.0880000005</v>
      </c>
      <c r="G88" s="29">
        <f t="shared" si="22"/>
        <v>6186319.0899999999</v>
      </c>
    </row>
    <row r="89" spans="1:7" x14ac:dyDescent="0.25">
      <c r="A89" s="47">
        <v>42521</v>
      </c>
      <c r="B89" s="48">
        <f t="shared" si="29"/>
        <v>4</v>
      </c>
      <c r="C89" s="48">
        <f t="shared" si="28"/>
        <v>26</v>
      </c>
      <c r="D89" s="29">
        <f t="shared" si="27"/>
        <v>491228198.57000005</v>
      </c>
      <c r="E89" s="29">
        <f t="shared" si="26"/>
        <v>463303484.05000007</v>
      </c>
      <c r="F89" s="46">
        <f t="shared" si="25"/>
        <v>5837834.7406666661</v>
      </c>
      <c r="G89" s="29">
        <f t="shared" si="22"/>
        <v>5837834.7400000002</v>
      </c>
    </row>
    <row r="90" spans="1:7" x14ac:dyDescent="0.25">
      <c r="A90" s="44">
        <v>42551</v>
      </c>
      <c r="B90" s="48">
        <f t="shared" si="29"/>
        <v>4</v>
      </c>
      <c r="C90" s="48">
        <f t="shared" si="28"/>
        <v>26</v>
      </c>
      <c r="D90" s="29">
        <f t="shared" si="27"/>
        <v>463303484.05000007</v>
      </c>
      <c r="E90" s="29">
        <f t="shared" ref="E90:E104" si="30">D90-D53</f>
        <v>435029710.60000008</v>
      </c>
      <c r="F90" s="50">
        <f t="shared" si="25"/>
        <v>5424327.6693333341</v>
      </c>
      <c r="G90" s="29">
        <f t="shared" si="22"/>
        <v>5424327.6699999999</v>
      </c>
    </row>
    <row r="91" spans="1:7" x14ac:dyDescent="0.25">
      <c r="A91" s="47">
        <v>42582</v>
      </c>
      <c r="B91" s="48">
        <f t="shared" si="29"/>
        <v>4</v>
      </c>
      <c r="C91" s="48">
        <f t="shared" si="28"/>
        <v>26</v>
      </c>
      <c r="D91" s="49">
        <f>E90-J2</f>
        <v>429429710.60000008</v>
      </c>
      <c r="E91" s="29">
        <f t="shared" si="30"/>
        <v>401171024.98000008</v>
      </c>
      <c r="F91" s="50">
        <f t="shared" ref="F91:F104" si="31">(E54/B54)*B91+(E55/B55)*C91</f>
        <v>5061735.6193333333</v>
      </c>
      <c r="G91" s="29">
        <f t="shared" si="22"/>
        <v>5061735.62</v>
      </c>
    </row>
    <row r="92" spans="1:7" x14ac:dyDescent="0.25">
      <c r="A92" s="44">
        <v>42613</v>
      </c>
      <c r="B92" s="48">
        <f t="shared" si="29"/>
        <v>4</v>
      </c>
      <c r="C92" s="48">
        <f t="shared" si="28"/>
        <v>26</v>
      </c>
      <c r="D92" s="29">
        <f t="shared" si="27"/>
        <v>401171024.98000008</v>
      </c>
      <c r="E92" s="29">
        <f t="shared" si="30"/>
        <v>372559105.79000008</v>
      </c>
      <c r="F92" s="50">
        <f t="shared" si="31"/>
        <v>4704675.352</v>
      </c>
      <c r="G92" s="29">
        <f t="shared" si="22"/>
        <v>4704675.3499999996</v>
      </c>
    </row>
    <row r="93" spans="1:7" x14ac:dyDescent="0.25">
      <c r="A93" s="47">
        <v>42643</v>
      </c>
      <c r="B93" s="48">
        <f t="shared" si="29"/>
        <v>4</v>
      </c>
      <c r="C93" s="48">
        <f t="shared" si="28"/>
        <v>26</v>
      </c>
      <c r="D93" s="29">
        <f t="shared" si="27"/>
        <v>372559105.79000008</v>
      </c>
      <c r="E93" s="29">
        <f t="shared" si="30"/>
        <v>343589537.61000007</v>
      </c>
      <c r="F93" s="50">
        <f t="shared" si="31"/>
        <v>4343151.833333333</v>
      </c>
      <c r="G93" s="29">
        <f t="shared" si="22"/>
        <v>4343151.83</v>
      </c>
    </row>
    <row r="94" spans="1:7" x14ac:dyDescent="0.25">
      <c r="A94" s="44">
        <v>42674</v>
      </c>
      <c r="B94" s="48">
        <f t="shared" si="29"/>
        <v>4</v>
      </c>
      <c r="C94" s="48">
        <f t="shared" si="28"/>
        <v>26</v>
      </c>
      <c r="D94" s="29">
        <f t="shared" si="27"/>
        <v>343589537.61000007</v>
      </c>
      <c r="E94" s="29">
        <f t="shared" si="30"/>
        <v>314257849.83000004</v>
      </c>
      <c r="F94" s="50">
        <f t="shared" si="31"/>
        <v>3977109.2666666666</v>
      </c>
      <c r="G94" s="29">
        <f t="shared" si="22"/>
        <v>3977109.27</v>
      </c>
    </row>
    <row r="95" spans="1:7" x14ac:dyDescent="0.25">
      <c r="A95" s="47">
        <v>42704</v>
      </c>
      <c r="B95" s="48">
        <f t="shared" si="29"/>
        <v>4</v>
      </c>
      <c r="C95" s="48">
        <f t="shared" si="28"/>
        <v>26</v>
      </c>
      <c r="D95" s="29">
        <f t="shared" si="27"/>
        <v>314257849.83000004</v>
      </c>
      <c r="E95" s="29">
        <f t="shared" si="30"/>
        <v>284559515.95000005</v>
      </c>
      <c r="F95" s="50">
        <f t="shared" si="31"/>
        <v>3606491.172666667</v>
      </c>
      <c r="G95" s="29">
        <f t="shared" si="22"/>
        <v>3606491.17</v>
      </c>
    </row>
    <row r="96" spans="1:7" x14ac:dyDescent="0.25">
      <c r="A96" s="44">
        <v>42735</v>
      </c>
      <c r="B96" s="48">
        <f t="shared" si="29"/>
        <v>4</v>
      </c>
      <c r="C96" s="48">
        <f t="shared" si="28"/>
        <v>26</v>
      </c>
      <c r="D96" s="29">
        <f t="shared" si="27"/>
        <v>284559515.95000005</v>
      </c>
      <c r="E96" s="29">
        <f t="shared" si="30"/>
        <v>254489952.90000004</v>
      </c>
      <c r="F96" s="50">
        <f t="shared" si="31"/>
        <v>3231240.3486666665</v>
      </c>
      <c r="G96" s="29">
        <f t="shared" si="22"/>
        <v>3231240.35</v>
      </c>
    </row>
    <row r="97" spans="1:7" x14ac:dyDescent="0.25">
      <c r="A97" s="47">
        <v>42766</v>
      </c>
      <c r="B97" s="48">
        <f t="shared" si="29"/>
        <v>4</v>
      </c>
      <c r="C97" s="48">
        <f t="shared" si="28"/>
        <v>26</v>
      </c>
      <c r="D97" s="29">
        <f t="shared" si="27"/>
        <v>254489952.90000004</v>
      </c>
      <c r="E97" s="29">
        <f t="shared" si="30"/>
        <v>224044520.31000003</v>
      </c>
      <c r="F97" s="50">
        <f t="shared" si="31"/>
        <v>2851298.8880000003</v>
      </c>
      <c r="G97" s="29">
        <f t="shared" si="22"/>
        <v>2851298.89</v>
      </c>
    </row>
    <row r="98" spans="1:7" x14ac:dyDescent="0.25">
      <c r="A98" s="44">
        <v>42794</v>
      </c>
      <c r="B98" s="48">
        <f t="shared" si="29"/>
        <v>4</v>
      </c>
      <c r="C98" s="48">
        <f>DAYS360(A34,A98,TRUE)+3</f>
        <v>26</v>
      </c>
      <c r="D98" s="29">
        <f t="shared" si="27"/>
        <v>224044520.31000003</v>
      </c>
      <c r="E98" s="29">
        <f t="shared" si="30"/>
        <v>193218519.81000003</v>
      </c>
      <c r="F98" s="50">
        <f t="shared" si="31"/>
        <v>2466608.1666666665</v>
      </c>
      <c r="G98" s="29">
        <f t="shared" si="22"/>
        <v>2466608.17</v>
      </c>
    </row>
    <row r="99" spans="1:7" x14ac:dyDescent="0.25">
      <c r="A99" s="47">
        <v>42825</v>
      </c>
      <c r="B99" s="48">
        <f>DAYS360(A98,A35,TRUE)-3</f>
        <v>4</v>
      </c>
      <c r="C99" s="48">
        <f>DAYS360(A35,A99,TRUE)+1</f>
        <v>26</v>
      </c>
      <c r="D99" s="29">
        <f t="shared" si="27"/>
        <v>193218519.81000003</v>
      </c>
      <c r="E99" s="29">
        <f t="shared" si="30"/>
        <v>162007194.31000003</v>
      </c>
      <c r="F99" s="50">
        <f t="shared" si="31"/>
        <v>2077108.8059999999</v>
      </c>
      <c r="G99" s="29">
        <f t="shared" si="22"/>
        <v>2077108.81</v>
      </c>
    </row>
    <row r="100" spans="1:7" x14ac:dyDescent="0.25">
      <c r="A100" s="44">
        <v>42855</v>
      </c>
      <c r="B100" s="48">
        <f>DAYS360(A99,A36,TRUE)-1</f>
        <v>4</v>
      </c>
      <c r="C100" s="48">
        <f>DAYS360(A36,A100,TRUE)+1</f>
        <v>26</v>
      </c>
      <c r="D100" s="29">
        <f t="shared" si="27"/>
        <v>162007194.31000003</v>
      </c>
      <c r="E100" s="29">
        <f t="shared" si="30"/>
        <v>130405727.24000004</v>
      </c>
      <c r="F100" s="50">
        <f t="shared" si="31"/>
        <v>1682740.702</v>
      </c>
      <c r="G100" s="29">
        <f t="shared" si="22"/>
        <v>1682740.7</v>
      </c>
    </row>
    <row r="101" spans="1:7" x14ac:dyDescent="0.25">
      <c r="A101" s="47">
        <v>42886</v>
      </c>
      <c r="B101" s="48">
        <f>DAYS360(A100,A37,TRUE)-1</f>
        <v>4</v>
      </c>
      <c r="C101" s="48">
        <f>DAYS360(A37,A101,TRUE)+1</f>
        <v>26</v>
      </c>
      <c r="D101" s="29">
        <f t="shared" si="27"/>
        <v>130405727.24000004</v>
      </c>
      <c r="E101" s="29">
        <f t="shared" si="30"/>
        <v>98409241.830000043</v>
      </c>
      <c r="F101" s="50">
        <f t="shared" si="31"/>
        <v>1283442.9959999998</v>
      </c>
      <c r="G101" s="29">
        <f t="shared" si="22"/>
        <v>1283443</v>
      </c>
    </row>
    <row r="102" spans="1:7" x14ac:dyDescent="0.25">
      <c r="A102" s="44">
        <v>42916</v>
      </c>
      <c r="B102" s="48">
        <f>DAYS360(A101,A38,TRUE)-1</f>
        <v>4</v>
      </c>
      <c r="C102" s="48">
        <f>DAYS360(A38,A102,TRUE)+1</f>
        <v>26</v>
      </c>
      <c r="D102" s="29">
        <f t="shared" si="27"/>
        <v>98409241.830000043</v>
      </c>
      <c r="E102" s="29">
        <f t="shared" si="30"/>
        <v>66012800.350000039</v>
      </c>
      <c r="F102" s="50">
        <f t="shared" si="31"/>
        <v>879154.06933333329</v>
      </c>
      <c r="G102" s="29">
        <f t="shared" si="22"/>
        <v>879154.07</v>
      </c>
    </row>
    <row r="103" spans="1:7" x14ac:dyDescent="0.25">
      <c r="A103" s="47">
        <v>42947</v>
      </c>
      <c r="B103" s="48">
        <f>DAYS360(A102,A39,TRUE)-1</f>
        <v>4</v>
      </c>
      <c r="C103" s="48">
        <f>DAYS360(A39,A103,TRUE)+1</f>
        <v>26</v>
      </c>
      <c r="D103" s="29">
        <f t="shared" si="27"/>
        <v>66012800.350000039</v>
      </c>
      <c r="E103" s="29">
        <f t="shared" si="30"/>
        <v>33211403.350000039</v>
      </c>
      <c r="F103" s="50">
        <f t="shared" si="31"/>
        <v>469821.1633333005</v>
      </c>
      <c r="G103" s="29">
        <f t="shared" si="22"/>
        <v>469821.16</v>
      </c>
    </row>
    <row r="104" spans="1:7" x14ac:dyDescent="0.25">
      <c r="A104" s="44">
        <v>42978</v>
      </c>
      <c r="B104" s="48">
        <f>DAYS360(A103,A40,TRUE)-1</f>
        <v>4</v>
      </c>
      <c r="C104" s="48">
        <v>0</v>
      </c>
      <c r="D104" s="29">
        <f t="shared" si="27"/>
        <v>33211403.350000039</v>
      </c>
      <c r="E104" s="29">
        <f t="shared" si="30"/>
        <v>0</v>
      </c>
      <c r="F104" s="50">
        <f t="shared" si="31"/>
        <v>55353.81999999495</v>
      </c>
      <c r="G104" s="29">
        <f t="shared" si="22"/>
        <v>55353.82</v>
      </c>
    </row>
    <row r="105" spans="1:7" x14ac:dyDescent="0.25">
      <c r="E105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96E-D749-4997-8335-8BA22B8935A4}">
  <sheetPr codeName="Sheet4"/>
  <dimension ref="A1:V3"/>
  <sheetViews>
    <sheetView workbookViewId="0">
      <selection activeCell="B2" sqref="B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6.28515625" bestFit="1" customWidth="1"/>
    <col min="14" max="14" width="19.85546875" bestFit="1" customWidth="1"/>
    <col min="15" max="15" width="12.85546875" bestFit="1" customWidth="1"/>
    <col min="16" max="17" width="17" bestFit="1" customWidth="1"/>
    <col min="18" max="18" width="16.85546875" bestFit="1" customWidth="1"/>
    <col min="19" max="21" width="16.85546875" customWidth="1"/>
    <col min="22" max="22" width="86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36</v>
      </c>
      <c r="D2" s="8" t="s">
        <v>37</v>
      </c>
      <c r="E2" s="8" t="s">
        <v>23</v>
      </c>
      <c r="F2" s="8" t="s">
        <v>38</v>
      </c>
      <c r="G2" s="9" t="s">
        <v>24</v>
      </c>
      <c r="H2" s="9" t="s">
        <v>13</v>
      </c>
      <c r="I2" s="9" t="s">
        <v>0</v>
      </c>
      <c r="J2" s="9" t="s">
        <v>39</v>
      </c>
      <c r="K2" s="9" t="s">
        <v>25</v>
      </c>
      <c r="L2" s="9" t="s">
        <v>26</v>
      </c>
      <c r="M2" s="9" t="s">
        <v>26</v>
      </c>
      <c r="N2" s="9" t="s">
        <v>27</v>
      </c>
      <c r="O2" s="17" t="s">
        <v>29</v>
      </c>
      <c r="P2" s="17" t="s">
        <v>69</v>
      </c>
      <c r="Q2" s="17" t="s">
        <v>42</v>
      </c>
      <c r="R2" s="17" t="s">
        <v>43</v>
      </c>
      <c r="S2" s="17" t="s">
        <v>70</v>
      </c>
      <c r="T2" s="17" t="s">
        <v>42</v>
      </c>
      <c r="U2" s="17" t="s">
        <v>43</v>
      </c>
      <c r="V2" s="17" t="s">
        <v>51</v>
      </c>
    </row>
    <row r="3" spans="1:22" x14ac:dyDescent="0.25">
      <c r="A3" s="12" t="s">
        <v>0</v>
      </c>
      <c r="B3" s="7" t="s">
        <v>9</v>
      </c>
      <c r="C3" s="7" t="s">
        <v>36</v>
      </c>
      <c r="D3" s="8" t="s">
        <v>37</v>
      </c>
      <c r="E3" s="8" t="s">
        <v>23</v>
      </c>
      <c r="F3" s="8" t="s">
        <v>38</v>
      </c>
      <c r="G3" s="9" t="s">
        <v>24</v>
      </c>
      <c r="H3" s="9" t="s">
        <v>13</v>
      </c>
      <c r="I3" s="9" t="s">
        <v>0</v>
      </c>
      <c r="J3" s="9" t="s">
        <v>39</v>
      </c>
      <c r="K3" s="9" t="s">
        <v>31</v>
      </c>
      <c r="L3" s="9" t="s">
        <v>26</v>
      </c>
      <c r="M3" s="9" t="s">
        <v>26</v>
      </c>
      <c r="N3" s="9" t="s">
        <v>27</v>
      </c>
      <c r="O3" s="17" t="s">
        <v>29</v>
      </c>
      <c r="P3" s="17" t="s">
        <v>69</v>
      </c>
      <c r="Q3" s="17" t="s">
        <v>42</v>
      </c>
      <c r="R3" s="17" t="s">
        <v>43</v>
      </c>
      <c r="S3" s="17" t="s">
        <v>70</v>
      </c>
      <c r="T3" s="17" t="s">
        <v>42</v>
      </c>
      <c r="U3" s="17" t="s">
        <v>43</v>
      </c>
      <c r="V3" s="17" t="s">
        <v>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A8E7-2715-435D-B2EE-21E9D165FFE7}">
  <sheetPr codeName="Sheet5"/>
  <dimension ref="A1:M96"/>
  <sheetViews>
    <sheetView zoomScale="96" zoomScaleNormal="100" workbookViewId="0">
      <pane ySplit="3" topLeftCell="A4" activePane="bottomLeft" state="frozen"/>
      <selection activeCell="A41" sqref="A41"/>
      <selection pane="bottomLeft" sqref="A1:XFD1048576"/>
    </sheetView>
  </sheetViews>
  <sheetFormatPr defaultRowHeight="15" x14ac:dyDescent="0.25"/>
  <cols>
    <col min="1" max="1" width="15.5703125" bestFit="1" customWidth="1"/>
    <col min="2" max="2" width="12.85546875" bestFit="1" customWidth="1"/>
    <col min="3" max="3" width="23.7109375" bestFit="1" customWidth="1"/>
    <col min="4" max="4" width="15.85546875" bestFit="1" customWidth="1"/>
    <col min="5" max="5" width="24.85546875" bestFit="1" customWidth="1"/>
    <col min="6" max="6" width="16" bestFit="1" customWidth="1"/>
    <col min="7" max="7" width="18.7109375" bestFit="1" customWidth="1"/>
    <col min="8" max="8" width="15.5703125" bestFit="1" customWidth="1"/>
    <col min="9" max="9" width="21.7109375" bestFit="1" customWidth="1"/>
    <col min="10" max="10" width="10.85546875" bestFit="1" customWidth="1"/>
    <col min="11" max="11" width="28.5703125" bestFit="1" customWidth="1"/>
    <col min="13" max="13" width="17" bestFit="1" customWidth="1"/>
  </cols>
  <sheetData>
    <row r="1" spans="1:13" x14ac:dyDescent="0.25">
      <c r="A1" s="14" t="s">
        <v>33</v>
      </c>
      <c r="B1" s="19">
        <v>41855</v>
      </c>
      <c r="C1" s="13" t="s">
        <v>35</v>
      </c>
      <c r="D1" s="20">
        <f>ROUNDUP(34326798.9648496,0)</f>
        <v>34326799</v>
      </c>
      <c r="E1" s="22" t="s">
        <v>48</v>
      </c>
      <c r="F1" s="21">
        <f>ROUNDUP(33979086.1905661,0)</f>
        <v>33979087</v>
      </c>
      <c r="G1" s="25" t="s">
        <v>49</v>
      </c>
      <c r="H1" s="23">
        <v>42416</v>
      </c>
      <c r="I1" s="25" t="s">
        <v>50</v>
      </c>
      <c r="J1" s="24">
        <v>5600000</v>
      </c>
      <c r="K1" s="32" t="s">
        <v>71</v>
      </c>
      <c r="L1" s="32">
        <f>H2-A54</f>
        <v>5</v>
      </c>
      <c r="M1" s="58" t="s">
        <v>73</v>
      </c>
    </row>
    <row r="2" spans="1:13" x14ac:dyDescent="0.25">
      <c r="A2" s="14" t="s">
        <v>34</v>
      </c>
      <c r="B2" s="15">
        <v>0.15</v>
      </c>
      <c r="C2" s="27" t="s">
        <v>54</v>
      </c>
      <c r="D2" s="27">
        <f>H1-A41</f>
        <v>11</v>
      </c>
      <c r="E2" t="s">
        <v>53</v>
      </c>
      <c r="F2">
        <f>A42-H1</f>
        <v>18</v>
      </c>
      <c r="G2" s="25" t="s">
        <v>49</v>
      </c>
      <c r="H2" s="23">
        <v>42804</v>
      </c>
      <c r="I2" s="25" t="s">
        <v>50</v>
      </c>
      <c r="J2" s="24">
        <v>5600000</v>
      </c>
      <c r="K2" s="58" t="s">
        <v>72</v>
      </c>
      <c r="L2" s="58">
        <f>A55-H2</f>
        <v>26</v>
      </c>
      <c r="M2" s="58">
        <f>ROUNDUP(32818836.4399543,0)</f>
        <v>32818837</v>
      </c>
    </row>
    <row r="3" spans="1:13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13" x14ac:dyDescent="0.25">
      <c r="A4" s="26">
        <v>41856</v>
      </c>
      <c r="B4" s="1">
        <f>_xlfn.DAYS(A4,B1)</f>
        <v>1</v>
      </c>
      <c r="C4" s="10" t="s">
        <v>28</v>
      </c>
      <c r="D4" s="3" t="s">
        <v>15</v>
      </c>
      <c r="E4" s="16">
        <f>ROUNDUP(F4*$B$2*B4/365,0)</f>
        <v>406850</v>
      </c>
      <c r="F4" s="2">
        <v>990000000</v>
      </c>
      <c r="G4" s="2">
        <f>F4-D4</f>
        <v>990000000</v>
      </c>
    </row>
    <row r="5" spans="1:13" x14ac:dyDescent="0.25">
      <c r="A5" s="26">
        <v>41887</v>
      </c>
      <c r="B5" s="1">
        <f>_xlfn.DAYS(A5,A4)</f>
        <v>31</v>
      </c>
      <c r="C5" s="4">
        <f>$D$1</f>
        <v>34326799</v>
      </c>
      <c r="D5" s="2">
        <f t="shared" ref="D5:D40" si="0">C5-E5</f>
        <v>21714470.23</v>
      </c>
      <c r="E5" s="16">
        <f>ROUND(F5*$B$2*B5/365,2)</f>
        <v>12612328.77</v>
      </c>
      <c r="F5" s="2">
        <f>G4</f>
        <v>990000000</v>
      </c>
      <c r="G5" s="2">
        <f>F5-D5</f>
        <v>968285529.76999998</v>
      </c>
    </row>
    <row r="6" spans="1:13" x14ac:dyDescent="0.25">
      <c r="A6" s="26">
        <v>41917</v>
      </c>
      <c r="B6" s="1">
        <f t="shared" ref="B6:B59" si="1">_xlfn.DAYS(A6,A5)</f>
        <v>30</v>
      </c>
      <c r="C6" s="4">
        <f t="shared" ref="C6:C41" si="2">$D$1</f>
        <v>34326799</v>
      </c>
      <c r="D6" s="2">
        <f t="shared" si="0"/>
        <v>22389032.189999998</v>
      </c>
      <c r="E6" s="16">
        <f t="shared" ref="E6:E39" si="3">ROUND(F6*$B$2*B6/365,2)</f>
        <v>11937766.810000001</v>
      </c>
      <c r="F6" s="2">
        <f t="shared" ref="F6:F40" si="4">G5</f>
        <v>968285529.76999998</v>
      </c>
      <c r="G6" s="2">
        <f t="shared" ref="G6:G40" si="5">F6-D6</f>
        <v>945896497.57999992</v>
      </c>
    </row>
    <row r="7" spans="1:13" x14ac:dyDescent="0.25">
      <c r="A7" s="26">
        <v>41948</v>
      </c>
      <c r="B7" s="1">
        <f t="shared" si="1"/>
        <v>31</v>
      </c>
      <c r="C7" s="4">
        <f t="shared" si="2"/>
        <v>34326799</v>
      </c>
      <c r="D7" s="2">
        <f t="shared" si="0"/>
        <v>22276336.77</v>
      </c>
      <c r="E7" s="16">
        <f t="shared" si="3"/>
        <v>12050462.23</v>
      </c>
      <c r="F7" s="2">
        <f t="shared" si="4"/>
        <v>945896497.57999992</v>
      </c>
      <c r="G7" s="2">
        <f t="shared" si="5"/>
        <v>923620160.80999994</v>
      </c>
    </row>
    <row r="8" spans="1:13" x14ac:dyDescent="0.25">
      <c r="A8" s="26">
        <v>41978</v>
      </c>
      <c r="B8" s="1">
        <f t="shared" si="1"/>
        <v>30</v>
      </c>
      <c r="C8" s="4">
        <f t="shared" si="2"/>
        <v>34326799</v>
      </c>
      <c r="D8" s="2">
        <f t="shared" si="0"/>
        <v>22939701.130000003</v>
      </c>
      <c r="E8" s="16">
        <f t="shared" si="3"/>
        <v>11387097.869999999</v>
      </c>
      <c r="F8" s="2">
        <f t="shared" si="4"/>
        <v>923620160.80999994</v>
      </c>
      <c r="G8" s="2">
        <f t="shared" si="5"/>
        <v>900680459.67999995</v>
      </c>
    </row>
    <row r="9" spans="1:13" x14ac:dyDescent="0.25">
      <c r="A9" s="26">
        <v>42009</v>
      </c>
      <c r="B9" s="1">
        <f t="shared" si="1"/>
        <v>31</v>
      </c>
      <c r="C9" s="4">
        <f t="shared" si="2"/>
        <v>34326799</v>
      </c>
      <c r="D9" s="2">
        <f t="shared" si="0"/>
        <v>22852376.710000001</v>
      </c>
      <c r="E9" s="16">
        <f t="shared" si="3"/>
        <v>11474422.289999999</v>
      </c>
      <c r="F9" s="2">
        <f t="shared" si="4"/>
        <v>900680459.67999995</v>
      </c>
      <c r="G9" s="2">
        <f t="shared" si="5"/>
        <v>877828082.96999991</v>
      </c>
    </row>
    <row r="10" spans="1:13" x14ac:dyDescent="0.25">
      <c r="A10" s="26">
        <v>42040</v>
      </c>
      <c r="B10" s="1">
        <f t="shared" si="1"/>
        <v>31</v>
      </c>
      <c r="C10" s="4">
        <f t="shared" si="2"/>
        <v>34326799</v>
      </c>
      <c r="D10" s="2">
        <f t="shared" si="0"/>
        <v>23143509.719999999</v>
      </c>
      <c r="E10" s="16">
        <f t="shared" si="3"/>
        <v>11183289.279999999</v>
      </c>
      <c r="F10" s="2">
        <f t="shared" si="4"/>
        <v>877828082.96999991</v>
      </c>
      <c r="G10" s="2">
        <f t="shared" si="5"/>
        <v>854684573.24999988</v>
      </c>
    </row>
    <row r="11" spans="1:13" x14ac:dyDescent="0.25">
      <c r="A11" s="26">
        <v>42068</v>
      </c>
      <c r="B11" s="1">
        <f t="shared" si="1"/>
        <v>28</v>
      </c>
      <c r="C11" s="4">
        <f t="shared" si="2"/>
        <v>34326799</v>
      </c>
      <c r="D11" s="2">
        <f t="shared" si="0"/>
        <v>24492072.399999999</v>
      </c>
      <c r="E11" s="16">
        <f t="shared" si="3"/>
        <v>9834726.5999999996</v>
      </c>
      <c r="F11" s="2">
        <f t="shared" si="4"/>
        <v>854684573.24999988</v>
      </c>
      <c r="G11" s="2">
        <f t="shared" si="5"/>
        <v>830192500.8499999</v>
      </c>
    </row>
    <row r="12" spans="1:13" x14ac:dyDescent="0.25">
      <c r="A12" s="26">
        <v>42099</v>
      </c>
      <c r="B12" s="1">
        <f t="shared" si="1"/>
        <v>31</v>
      </c>
      <c r="C12" s="4">
        <f t="shared" si="2"/>
        <v>34326799</v>
      </c>
      <c r="D12" s="2">
        <f t="shared" si="0"/>
        <v>23750373.990000002</v>
      </c>
      <c r="E12" s="16">
        <f t="shared" si="3"/>
        <v>10576425.01</v>
      </c>
      <c r="F12" s="2">
        <f t="shared" si="4"/>
        <v>830192500.8499999</v>
      </c>
      <c r="G12" s="2">
        <f t="shared" si="5"/>
        <v>806442126.8599999</v>
      </c>
    </row>
    <row r="13" spans="1:13" x14ac:dyDescent="0.25">
      <c r="A13" s="26">
        <v>42129</v>
      </c>
      <c r="B13" s="1">
        <f t="shared" si="1"/>
        <v>30</v>
      </c>
      <c r="C13" s="4">
        <f t="shared" si="2"/>
        <v>34326799</v>
      </c>
      <c r="D13" s="2">
        <f t="shared" si="0"/>
        <v>24384361.82</v>
      </c>
      <c r="E13" s="16">
        <f t="shared" si="3"/>
        <v>9942437.1799999997</v>
      </c>
      <c r="F13" s="2">
        <f t="shared" si="4"/>
        <v>806442126.8599999</v>
      </c>
      <c r="G13" s="2">
        <f t="shared" si="5"/>
        <v>782057765.03999984</v>
      </c>
    </row>
    <row r="14" spans="1:13" x14ac:dyDescent="0.25">
      <c r="A14" s="26">
        <v>42160</v>
      </c>
      <c r="B14" s="1">
        <f t="shared" si="1"/>
        <v>31</v>
      </c>
      <c r="C14" s="4">
        <f t="shared" si="2"/>
        <v>34326799</v>
      </c>
      <c r="D14" s="2">
        <f t="shared" si="0"/>
        <v>24363597.34</v>
      </c>
      <c r="E14" s="16">
        <f t="shared" si="3"/>
        <v>9963201.6600000001</v>
      </c>
      <c r="F14" s="2">
        <f t="shared" si="4"/>
        <v>782057765.03999984</v>
      </c>
      <c r="G14" s="2">
        <f t="shared" si="5"/>
        <v>757694167.69999981</v>
      </c>
    </row>
    <row r="15" spans="1:13" x14ac:dyDescent="0.25">
      <c r="A15" s="26">
        <v>42190</v>
      </c>
      <c r="B15" s="1">
        <f t="shared" si="1"/>
        <v>30</v>
      </c>
      <c r="C15" s="4">
        <f t="shared" si="2"/>
        <v>34326799</v>
      </c>
      <c r="D15" s="2">
        <f t="shared" si="0"/>
        <v>24985364.060000002</v>
      </c>
      <c r="E15" s="16">
        <f t="shared" si="3"/>
        <v>9341434.9399999995</v>
      </c>
      <c r="F15" s="2">
        <f t="shared" si="4"/>
        <v>757694167.69999981</v>
      </c>
      <c r="G15" s="2">
        <f t="shared" si="5"/>
        <v>732708803.63999987</v>
      </c>
    </row>
    <row r="16" spans="1:13" x14ac:dyDescent="0.25">
      <c r="A16" s="26">
        <v>42221</v>
      </c>
      <c r="B16" s="1">
        <f t="shared" si="1"/>
        <v>31</v>
      </c>
      <c r="C16" s="4">
        <f t="shared" si="2"/>
        <v>34326799</v>
      </c>
      <c r="D16" s="2">
        <f t="shared" si="0"/>
        <v>24992289.579999998</v>
      </c>
      <c r="E16" s="16">
        <f t="shared" si="3"/>
        <v>9334509.4199999999</v>
      </c>
      <c r="F16" s="2">
        <f t="shared" si="4"/>
        <v>732708803.63999987</v>
      </c>
      <c r="G16" s="2">
        <f t="shared" si="5"/>
        <v>707716514.05999982</v>
      </c>
    </row>
    <row r="17" spans="1:7" x14ac:dyDescent="0.25">
      <c r="A17" s="26">
        <v>42252</v>
      </c>
      <c r="B17" s="1">
        <f t="shared" si="1"/>
        <v>31</v>
      </c>
      <c r="C17" s="4">
        <f t="shared" si="2"/>
        <v>34326799</v>
      </c>
      <c r="D17" s="2">
        <f t="shared" si="0"/>
        <v>25310684.509999998</v>
      </c>
      <c r="E17" s="16">
        <f t="shared" si="3"/>
        <v>9016114.4900000002</v>
      </c>
      <c r="F17" s="2">
        <f t="shared" si="4"/>
        <v>707716514.05999982</v>
      </c>
      <c r="G17" s="2">
        <f t="shared" si="5"/>
        <v>682405829.54999983</v>
      </c>
    </row>
    <row r="18" spans="1:7" x14ac:dyDescent="0.25">
      <c r="A18" s="26">
        <v>42282</v>
      </c>
      <c r="B18" s="1">
        <f t="shared" si="1"/>
        <v>30</v>
      </c>
      <c r="C18" s="4">
        <f t="shared" si="2"/>
        <v>34326799</v>
      </c>
      <c r="D18" s="2">
        <f t="shared" si="0"/>
        <v>25913576.439999998</v>
      </c>
      <c r="E18" s="16">
        <f t="shared" si="3"/>
        <v>8413222.5600000005</v>
      </c>
      <c r="F18" s="2">
        <f t="shared" si="4"/>
        <v>682405829.54999983</v>
      </c>
      <c r="G18" s="2">
        <f t="shared" si="5"/>
        <v>656492253.1099999</v>
      </c>
    </row>
    <row r="19" spans="1:7" x14ac:dyDescent="0.25">
      <c r="A19" s="26">
        <v>42313</v>
      </c>
      <c r="B19" s="1">
        <f t="shared" si="1"/>
        <v>31</v>
      </c>
      <c r="C19" s="4">
        <f t="shared" si="2"/>
        <v>34326799</v>
      </c>
      <c r="D19" s="2">
        <f t="shared" si="0"/>
        <v>25963267.559999999</v>
      </c>
      <c r="E19" s="16">
        <f t="shared" si="3"/>
        <v>8363531.4400000004</v>
      </c>
      <c r="F19" s="2">
        <f t="shared" si="4"/>
        <v>656492253.1099999</v>
      </c>
      <c r="G19" s="2">
        <f t="shared" si="5"/>
        <v>630528985.54999995</v>
      </c>
    </row>
    <row r="20" spans="1:7" x14ac:dyDescent="0.25">
      <c r="A20" s="26">
        <v>42343</v>
      </c>
      <c r="B20" s="1">
        <f t="shared" si="1"/>
        <v>30</v>
      </c>
      <c r="C20" s="4">
        <f t="shared" si="2"/>
        <v>34326799</v>
      </c>
      <c r="D20" s="2">
        <f t="shared" si="0"/>
        <v>26553153.969999999</v>
      </c>
      <c r="E20" s="16">
        <f t="shared" si="3"/>
        <v>7773645.0300000003</v>
      </c>
      <c r="F20" s="2">
        <f t="shared" si="4"/>
        <v>630528985.54999995</v>
      </c>
      <c r="G20" s="2">
        <f t="shared" si="5"/>
        <v>603975831.57999992</v>
      </c>
    </row>
    <row r="21" spans="1:7" x14ac:dyDescent="0.25">
      <c r="A21" s="26">
        <v>42374</v>
      </c>
      <c r="B21" s="1">
        <f t="shared" si="1"/>
        <v>31</v>
      </c>
      <c r="C21" s="4">
        <f t="shared" si="2"/>
        <v>34326799</v>
      </c>
      <c r="D21" s="2">
        <f t="shared" si="0"/>
        <v>26632312.379999999</v>
      </c>
      <c r="E21" s="16">
        <f t="shared" si="3"/>
        <v>7694486.6200000001</v>
      </c>
      <c r="F21" s="2">
        <f t="shared" si="4"/>
        <v>603975831.57999992</v>
      </c>
      <c r="G21" s="2">
        <f t="shared" si="5"/>
        <v>577343519.19999993</v>
      </c>
    </row>
    <row r="22" spans="1:7" x14ac:dyDescent="0.25">
      <c r="A22" s="26">
        <v>42405</v>
      </c>
      <c r="B22" s="1">
        <f t="shared" si="1"/>
        <v>31</v>
      </c>
      <c r="C22" s="4">
        <f t="shared" si="2"/>
        <v>34326799</v>
      </c>
      <c r="D22" s="2">
        <f t="shared" si="0"/>
        <v>26971600.740000002</v>
      </c>
      <c r="E22" s="16">
        <f t="shared" si="3"/>
        <v>7355198.2599999998</v>
      </c>
      <c r="F22" s="2">
        <f t="shared" si="4"/>
        <v>577343519.19999993</v>
      </c>
      <c r="G22" s="2">
        <f t="shared" si="5"/>
        <v>550371918.45999992</v>
      </c>
    </row>
    <row r="23" spans="1:7" x14ac:dyDescent="0.25">
      <c r="A23" s="26">
        <v>42434</v>
      </c>
      <c r="B23" s="1">
        <f t="shared" si="1"/>
        <v>29</v>
      </c>
      <c r="C23" s="4">
        <f t="shared" si="2"/>
        <v>34326799</v>
      </c>
      <c r="D23" s="2">
        <f t="shared" si="0"/>
        <v>27767572.030000001</v>
      </c>
      <c r="E23" s="16">
        <f t="shared" si="3"/>
        <v>6559226.9699999997</v>
      </c>
      <c r="F23" s="2">
        <f t="shared" si="4"/>
        <v>550371918.45999992</v>
      </c>
      <c r="G23" s="2">
        <f t="shared" si="5"/>
        <v>522604346.42999995</v>
      </c>
    </row>
    <row r="24" spans="1:7" x14ac:dyDescent="0.25">
      <c r="A24" s="26">
        <v>42465</v>
      </c>
      <c r="B24" s="1">
        <f t="shared" si="1"/>
        <v>31</v>
      </c>
      <c r="C24" s="4">
        <f t="shared" si="2"/>
        <v>34326799</v>
      </c>
      <c r="D24" s="2">
        <f t="shared" si="0"/>
        <v>27668962.809999999</v>
      </c>
      <c r="E24" s="16">
        <f t="shared" si="3"/>
        <v>6657836.1900000004</v>
      </c>
      <c r="F24" s="2">
        <f t="shared" si="4"/>
        <v>522604346.42999995</v>
      </c>
      <c r="G24" s="2">
        <f t="shared" si="5"/>
        <v>494935383.61999995</v>
      </c>
    </row>
    <row r="25" spans="1:7" x14ac:dyDescent="0.25">
      <c r="A25" s="26">
        <v>42495</v>
      </c>
      <c r="B25" s="1">
        <f t="shared" si="1"/>
        <v>30</v>
      </c>
      <c r="C25" s="4">
        <f t="shared" si="2"/>
        <v>34326799</v>
      </c>
      <c r="D25" s="2">
        <f t="shared" si="0"/>
        <v>28224855.91</v>
      </c>
      <c r="E25" s="16">
        <f t="shared" si="3"/>
        <v>6101943.0899999999</v>
      </c>
      <c r="F25" s="2">
        <f t="shared" si="4"/>
        <v>494935383.61999995</v>
      </c>
      <c r="G25" s="2">
        <f t="shared" si="5"/>
        <v>466710527.70999992</v>
      </c>
    </row>
    <row r="26" spans="1:7" x14ac:dyDescent="0.25">
      <c r="A26" s="26">
        <v>42526</v>
      </c>
      <c r="B26" s="1">
        <f t="shared" si="1"/>
        <v>31</v>
      </c>
      <c r="C26" s="4">
        <f t="shared" si="2"/>
        <v>34326799</v>
      </c>
      <c r="D26" s="2">
        <f t="shared" si="0"/>
        <v>28381034.740000002</v>
      </c>
      <c r="E26" s="16">
        <f t="shared" si="3"/>
        <v>5945764.2599999998</v>
      </c>
      <c r="F26" s="2">
        <f t="shared" si="4"/>
        <v>466710527.70999992</v>
      </c>
      <c r="G26" s="2">
        <f t="shared" si="5"/>
        <v>438329492.96999991</v>
      </c>
    </row>
    <row r="27" spans="1:7" x14ac:dyDescent="0.25">
      <c r="A27" s="26">
        <v>42556</v>
      </c>
      <c r="B27" s="1">
        <f t="shared" si="1"/>
        <v>30</v>
      </c>
      <c r="C27" s="4">
        <f t="shared" si="2"/>
        <v>34326799</v>
      </c>
      <c r="D27" s="2">
        <f t="shared" si="0"/>
        <v>28922736.759999998</v>
      </c>
      <c r="E27" s="16">
        <f t="shared" si="3"/>
        <v>5404062.2400000002</v>
      </c>
      <c r="F27" s="2">
        <f t="shared" si="4"/>
        <v>438329492.96999991</v>
      </c>
      <c r="G27" s="2">
        <f t="shared" si="5"/>
        <v>409406756.20999992</v>
      </c>
    </row>
    <row r="28" spans="1:7" x14ac:dyDescent="0.25">
      <c r="A28" s="26">
        <v>42587</v>
      </c>
      <c r="B28" s="1">
        <f t="shared" si="1"/>
        <v>31</v>
      </c>
      <c r="C28" s="4">
        <f t="shared" si="2"/>
        <v>34326799</v>
      </c>
      <c r="D28" s="2">
        <f t="shared" si="0"/>
        <v>29111069.09</v>
      </c>
      <c r="E28" s="16">
        <f t="shared" si="3"/>
        <v>5215729.91</v>
      </c>
      <c r="F28" s="2">
        <f t="shared" si="4"/>
        <v>409406756.20999992</v>
      </c>
      <c r="G28" s="2">
        <f t="shared" si="5"/>
        <v>380295687.11999995</v>
      </c>
    </row>
    <row r="29" spans="1:7" x14ac:dyDescent="0.25">
      <c r="A29" s="26">
        <v>42618</v>
      </c>
      <c r="B29" s="1">
        <f t="shared" si="1"/>
        <v>31</v>
      </c>
      <c r="C29" s="4">
        <f t="shared" si="2"/>
        <v>34326799</v>
      </c>
      <c r="D29" s="2">
        <f t="shared" si="0"/>
        <v>29481936.140000001</v>
      </c>
      <c r="E29" s="16">
        <f t="shared" si="3"/>
        <v>4844862.8600000003</v>
      </c>
      <c r="F29" s="2">
        <f t="shared" si="4"/>
        <v>380295687.11999995</v>
      </c>
      <c r="G29" s="2">
        <f t="shared" si="5"/>
        <v>350813750.97999996</v>
      </c>
    </row>
    <row r="30" spans="1:7" x14ac:dyDescent="0.25">
      <c r="A30" s="26">
        <v>42648</v>
      </c>
      <c r="B30" s="1">
        <f t="shared" si="1"/>
        <v>30</v>
      </c>
      <c r="C30" s="4">
        <f t="shared" si="2"/>
        <v>34326799</v>
      </c>
      <c r="D30" s="2">
        <f t="shared" si="0"/>
        <v>30001697.960000001</v>
      </c>
      <c r="E30" s="16">
        <f t="shared" si="3"/>
        <v>4325101.04</v>
      </c>
      <c r="F30" s="2">
        <f t="shared" si="4"/>
        <v>350813750.97999996</v>
      </c>
      <c r="G30" s="2">
        <f t="shared" si="5"/>
        <v>320812053.01999998</v>
      </c>
    </row>
    <row r="31" spans="1:7" x14ac:dyDescent="0.25">
      <c r="A31" s="26">
        <v>42679</v>
      </c>
      <c r="B31" s="1">
        <f t="shared" si="1"/>
        <v>31</v>
      </c>
      <c r="C31" s="4">
        <f t="shared" si="2"/>
        <v>34326799</v>
      </c>
      <c r="D31" s="2">
        <f t="shared" si="0"/>
        <v>30239741.34</v>
      </c>
      <c r="E31" s="16">
        <f t="shared" si="3"/>
        <v>4087057.66</v>
      </c>
      <c r="F31" s="2">
        <f t="shared" si="4"/>
        <v>320812053.01999998</v>
      </c>
      <c r="G31" s="2">
        <f t="shared" si="5"/>
        <v>290572311.68000001</v>
      </c>
    </row>
    <row r="32" spans="1:7" x14ac:dyDescent="0.25">
      <c r="A32" s="26">
        <v>42709</v>
      </c>
      <c r="B32" s="1">
        <f t="shared" si="1"/>
        <v>30</v>
      </c>
      <c r="C32" s="4">
        <f t="shared" si="2"/>
        <v>34326799</v>
      </c>
      <c r="D32" s="2">
        <f t="shared" si="0"/>
        <v>30744400.640000001</v>
      </c>
      <c r="E32" s="16">
        <f t="shared" si="3"/>
        <v>3582398.36</v>
      </c>
      <c r="F32" s="2">
        <f t="shared" si="4"/>
        <v>290572311.68000001</v>
      </c>
      <c r="G32" s="2">
        <f t="shared" si="5"/>
        <v>259827911.04000002</v>
      </c>
    </row>
    <row r="33" spans="1:7" x14ac:dyDescent="0.25">
      <c r="A33" s="26">
        <v>42740</v>
      </c>
      <c r="B33" s="1">
        <f t="shared" si="1"/>
        <v>31</v>
      </c>
      <c r="C33" s="4">
        <f t="shared" si="2"/>
        <v>34326799</v>
      </c>
      <c r="D33" s="2">
        <f t="shared" si="0"/>
        <v>31016662.600000001</v>
      </c>
      <c r="E33" s="16">
        <f t="shared" si="3"/>
        <v>3310136.4</v>
      </c>
      <c r="F33" s="2">
        <f t="shared" si="4"/>
        <v>259827911.04000002</v>
      </c>
      <c r="G33" s="2">
        <f t="shared" si="5"/>
        <v>228811248.44000003</v>
      </c>
    </row>
    <row r="34" spans="1:7" x14ac:dyDescent="0.25">
      <c r="A34" s="26">
        <v>42771</v>
      </c>
      <c r="B34" s="1">
        <f t="shared" si="1"/>
        <v>31</v>
      </c>
      <c r="C34" s="4">
        <f t="shared" si="2"/>
        <v>34326799</v>
      </c>
      <c r="D34" s="2">
        <f t="shared" si="0"/>
        <v>31411806.379999999</v>
      </c>
      <c r="E34" s="16">
        <f t="shared" si="3"/>
        <v>2914992.62</v>
      </c>
      <c r="F34" s="2">
        <f t="shared" si="4"/>
        <v>228811248.44000003</v>
      </c>
      <c r="G34" s="2">
        <f t="shared" si="5"/>
        <v>197399442.06000003</v>
      </c>
    </row>
    <row r="35" spans="1:7" x14ac:dyDescent="0.25">
      <c r="A35" s="26">
        <v>42799</v>
      </c>
      <c r="B35" s="1">
        <f t="shared" si="1"/>
        <v>28</v>
      </c>
      <c r="C35" s="4">
        <f t="shared" si="2"/>
        <v>34326799</v>
      </c>
      <c r="D35" s="2">
        <f t="shared" si="0"/>
        <v>32055353.370000001</v>
      </c>
      <c r="E35" s="16">
        <f t="shared" si="3"/>
        <v>2271445.63</v>
      </c>
      <c r="F35" s="2">
        <f t="shared" si="4"/>
        <v>197399442.06000003</v>
      </c>
      <c r="G35" s="2">
        <f t="shared" si="5"/>
        <v>165344088.69000003</v>
      </c>
    </row>
    <row r="36" spans="1:7" x14ac:dyDescent="0.25">
      <c r="A36" s="26">
        <v>42830</v>
      </c>
      <c r="B36" s="1">
        <f t="shared" si="1"/>
        <v>31</v>
      </c>
      <c r="C36" s="4">
        <f t="shared" si="2"/>
        <v>34326799</v>
      </c>
      <c r="D36" s="2">
        <f t="shared" si="0"/>
        <v>32220360.609999999</v>
      </c>
      <c r="E36" s="16">
        <f t="shared" si="3"/>
        <v>2106438.39</v>
      </c>
      <c r="F36" s="2">
        <f t="shared" si="4"/>
        <v>165344088.69000003</v>
      </c>
      <c r="G36" s="2">
        <f t="shared" si="5"/>
        <v>133123728.08000003</v>
      </c>
    </row>
    <row r="37" spans="1:7" x14ac:dyDescent="0.25">
      <c r="A37" s="26">
        <v>42860</v>
      </c>
      <c r="B37" s="1">
        <f t="shared" si="1"/>
        <v>30</v>
      </c>
      <c r="C37" s="4">
        <f t="shared" si="2"/>
        <v>34326799</v>
      </c>
      <c r="D37" s="2">
        <f t="shared" si="0"/>
        <v>32685547.559999999</v>
      </c>
      <c r="E37" s="16">
        <f t="shared" si="3"/>
        <v>1641251.44</v>
      </c>
      <c r="F37" s="2">
        <f t="shared" si="4"/>
        <v>133123728.08000003</v>
      </c>
      <c r="G37" s="2">
        <f t="shared" si="5"/>
        <v>100438180.52000003</v>
      </c>
    </row>
    <row r="38" spans="1:7" x14ac:dyDescent="0.25">
      <c r="A38" s="26">
        <v>42891</v>
      </c>
      <c r="B38" s="1">
        <f t="shared" si="1"/>
        <v>31</v>
      </c>
      <c r="C38" s="4">
        <f t="shared" si="2"/>
        <v>34326799</v>
      </c>
      <c r="D38" s="2">
        <f t="shared" si="0"/>
        <v>33047244.100000001</v>
      </c>
      <c r="E38" s="16">
        <f t="shared" si="3"/>
        <v>1279554.8999999999</v>
      </c>
      <c r="F38" s="2">
        <f t="shared" si="4"/>
        <v>100438180.52000003</v>
      </c>
      <c r="G38" s="2">
        <f t="shared" si="5"/>
        <v>67390936.420000017</v>
      </c>
    </row>
    <row r="39" spans="1:7" x14ac:dyDescent="0.25">
      <c r="A39" s="26">
        <v>42921</v>
      </c>
      <c r="B39" s="1">
        <f t="shared" si="1"/>
        <v>30</v>
      </c>
      <c r="C39" s="4">
        <f t="shared" si="2"/>
        <v>34326799</v>
      </c>
      <c r="D39" s="2">
        <f t="shared" si="0"/>
        <v>33495951.84</v>
      </c>
      <c r="E39" s="16">
        <f t="shared" si="3"/>
        <v>830847.16</v>
      </c>
      <c r="F39" s="2">
        <f t="shared" si="4"/>
        <v>67390936.420000017</v>
      </c>
      <c r="G39" s="2">
        <f t="shared" si="5"/>
        <v>33894984.580000013</v>
      </c>
    </row>
    <row r="40" spans="1:7" x14ac:dyDescent="0.25">
      <c r="A40" s="26">
        <v>42952</v>
      </c>
      <c r="B40" s="1">
        <f t="shared" si="1"/>
        <v>31</v>
      </c>
      <c r="C40" s="4">
        <f t="shared" si="2"/>
        <v>34326799</v>
      </c>
      <c r="D40" s="2">
        <f t="shared" si="0"/>
        <v>33894984.580000013</v>
      </c>
      <c r="E40" s="16">
        <v>431814.4199999866</v>
      </c>
      <c r="F40" s="2">
        <f t="shared" si="4"/>
        <v>33894984.580000013</v>
      </c>
      <c r="G40" s="2">
        <f t="shared" si="5"/>
        <v>0</v>
      </c>
    </row>
    <row r="41" spans="1:7" x14ac:dyDescent="0.25">
      <c r="A41" s="18">
        <v>42405</v>
      </c>
      <c r="B41" s="57">
        <f>_xlfn.DAYS(A34,A33)</f>
        <v>31</v>
      </c>
      <c r="C41" s="56">
        <f t="shared" si="2"/>
        <v>34326799</v>
      </c>
      <c r="D41" s="55">
        <f t="shared" ref="D41" si="6">C41-E41</f>
        <v>26971600.740000002</v>
      </c>
      <c r="E41" s="54">
        <f>ROUND(F41*$B$2*B41/365,2)</f>
        <v>7355198.2599999998</v>
      </c>
      <c r="F41" s="55">
        <f>F22</f>
        <v>577343519.19999993</v>
      </c>
      <c r="G41" s="55">
        <f t="shared" ref="G41" si="7">F41-D41</f>
        <v>550371918.45999992</v>
      </c>
    </row>
    <row r="42" spans="1:7" x14ac:dyDescent="0.25">
      <c r="A42" s="18">
        <v>42434</v>
      </c>
      <c r="B42" s="1">
        <f>_xlfn.DAYS(A42,A41)</f>
        <v>29</v>
      </c>
      <c r="C42" s="56">
        <f>$F$1</f>
        <v>33979087</v>
      </c>
      <c r="D42" s="2">
        <f t="shared" ref="D42:D59" si="8">C42-E42</f>
        <v>27461284.68</v>
      </c>
      <c r="E42" s="16">
        <f>ROUND(D2*$B$2*G41/365,2)+ROUND(F42*F2*B2/365,2)</f>
        <v>6517802.3200000003</v>
      </c>
      <c r="F42" s="2">
        <f>G41-J1</f>
        <v>544771918.45999992</v>
      </c>
      <c r="G42" s="2">
        <f t="shared" ref="G42:G59" si="9">F42-D42</f>
        <v>517310633.77999991</v>
      </c>
    </row>
    <row r="43" spans="1:7" x14ac:dyDescent="0.25">
      <c r="A43" s="18">
        <v>42465</v>
      </c>
      <c r="B43" s="1">
        <f t="shared" si="1"/>
        <v>31</v>
      </c>
      <c r="C43" s="56">
        <f t="shared" ref="C43:C54" si="10">$F$1</f>
        <v>33979087</v>
      </c>
      <c r="D43" s="2">
        <f t="shared" si="8"/>
        <v>27388691.25</v>
      </c>
      <c r="E43" s="16">
        <f t="shared" ref="E43:E54" si="11">ROUND(F43*$B$2*B43/365,2)</f>
        <v>6590395.75</v>
      </c>
      <c r="F43" s="2">
        <f>G42</f>
        <v>517310633.77999991</v>
      </c>
      <c r="G43" s="2">
        <f t="shared" si="9"/>
        <v>489921942.52999991</v>
      </c>
    </row>
    <row r="44" spans="1:7" x14ac:dyDescent="0.25">
      <c r="A44" s="18">
        <v>42495</v>
      </c>
      <c r="B44" s="1">
        <f t="shared" si="1"/>
        <v>30</v>
      </c>
      <c r="C44" s="56">
        <f t="shared" si="10"/>
        <v>33979087</v>
      </c>
      <c r="D44" s="2">
        <f t="shared" si="8"/>
        <v>27938953.460000001</v>
      </c>
      <c r="E44" s="16">
        <f t="shared" si="11"/>
        <v>6040133.54</v>
      </c>
      <c r="F44" s="2">
        <f t="shared" ref="F44:F59" si="12">G43</f>
        <v>489921942.52999991</v>
      </c>
      <c r="G44" s="2">
        <f t="shared" si="9"/>
        <v>461982989.06999993</v>
      </c>
    </row>
    <row r="45" spans="1:7" x14ac:dyDescent="0.25">
      <c r="A45" s="18">
        <v>42526</v>
      </c>
      <c r="B45" s="1">
        <f t="shared" si="1"/>
        <v>31</v>
      </c>
      <c r="C45" s="56">
        <f t="shared" si="10"/>
        <v>33979087</v>
      </c>
      <c r="D45" s="2">
        <f t="shared" si="8"/>
        <v>28093550.289999999</v>
      </c>
      <c r="E45" s="16">
        <f t="shared" si="11"/>
        <v>5885536.71</v>
      </c>
      <c r="F45" s="2">
        <f t="shared" si="12"/>
        <v>461982989.06999993</v>
      </c>
      <c r="G45" s="2">
        <f t="shared" si="9"/>
        <v>433889438.77999991</v>
      </c>
    </row>
    <row r="46" spans="1:7" x14ac:dyDescent="0.25">
      <c r="A46" s="18">
        <v>42556</v>
      </c>
      <c r="B46" s="1">
        <f t="shared" si="1"/>
        <v>30</v>
      </c>
      <c r="C46" s="56">
        <f t="shared" si="10"/>
        <v>33979087</v>
      </c>
      <c r="D46" s="2">
        <f t="shared" si="8"/>
        <v>28629765.149999999</v>
      </c>
      <c r="E46" s="16">
        <f t="shared" si="11"/>
        <v>5349321.8499999996</v>
      </c>
      <c r="F46" s="2">
        <f t="shared" si="12"/>
        <v>433889438.77999991</v>
      </c>
      <c r="G46" s="2">
        <f t="shared" si="9"/>
        <v>405259673.62999994</v>
      </c>
    </row>
    <row r="47" spans="1:7" x14ac:dyDescent="0.25">
      <c r="A47" s="18">
        <v>42587</v>
      </c>
      <c r="B47" s="1">
        <f t="shared" si="1"/>
        <v>31</v>
      </c>
      <c r="C47" s="56">
        <f t="shared" si="10"/>
        <v>33979087</v>
      </c>
      <c r="D47" s="2">
        <f t="shared" si="8"/>
        <v>28816189.789999999</v>
      </c>
      <c r="E47" s="16">
        <f t="shared" si="11"/>
        <v>5162897.21</v>
      </c>
      <c r="F47" s="2">
        <f t="shared" si="12"/>
        <v>405259673.62999994</v>
      </c>
      <c r="G47" s="2">
        <f t="shared" si="9"/>
        <v>376443483.83999991</v>
      </c>
    </row>
    <row r="48" spans="1:7" x14ac:dyDescent="0.25">
      <c r="A48" s="18">
        <v>42618</v>
      </c>
      <c r="B48" s="1">
        <f t="shared" si="1"/>
        <v>31</v>
      </c>
      <c r="C48" s="56">
        <f t="shared" si="10"/>
        <v>33979087</v>
      </c>
      <c r="D48" s="2">
        <f t="shared" si="8"/>
        <v>29183300.149999999</v>
      </c>
      <c r="E48" s="16">
        <f>ROUND(F48*$B$2*B48/365,2)</f>
        <v>4795786.8499999996</v>
      </c>
      <c r="F48" s="2">
        <f t="shared" si="12"/>
        <v>376443483.83999991</v>
      </c>
      <c r="G48" s="2">
        <f t="shared" si="9"/>
        <v>347260183.68999994</v>
      </c>
    </row>
    <row r="49" spans="1:7" x14ac:dyDescent="0.25">
      <c r="A49" s="18">
        <v>42648</v>
      </c>
      <c r="B49" s="1">
        <f t="shared" si="1"/>
        <v>30</v>
      </c>
      <c r="C49" s="56">
        <f t="shared" si="10"/>
        <v>33979087</v>
      </c>
      <c r="D49" s="2">
        <f t="shared" si="8"/>
        <v>29697797.059999999</v>
      </c>
      <c r="E49" s="16">
        <f t="shared" si="11"/>
        <v>4281289.9400000004</v>
      </c>
      <c r="F49" s="2">
        <f t="shared" si="12"/>
        <v>347260183.68999994</v>
      </c>
      <c r="G49" s="2">
        <f t="shared" si="9"/>
        <v>317562386.62999994</v>
      </c>
    </row>
    <row r="50" spans="1:7" x14ac:dyDescent="0.25">
      <c r="A50" s="18">
        <v>42679</v>
      </c>
      <c r="B50" s="1">
        <f t="shared" si="1"/>
        <v>31</v>
      </c>
      <c r="C50" s="56">
        <f t="shared" si="10"/>
        <v>33979087</v>
      </c>
      <c r="D50" s="2">
        <f t="shared" si="8"/>
        <v>29933429.199999999</v>
      </c>
      <c r="E50" s="16">
        <f t="shared" si="11"/>
        <v>4045657.8</v>
      </c>
      <c r="F50" s="2">
        <f t="shared" si="12"/>
        <v>317562386.62999994</v>
      </c>
      <c r="G50" s="2">
        <f t="shared" si="9"/>
        <v>287628957.42999995</v>
      </c>
    </row>
    <row r="51" spans="1:7" x14ac:dyDescent="0.25">
      <c r="A51" s="18">
        <v>42709</v>
      </c>
      <c r="B51" s="1">
        <f t="shared" si="1"/>
        <v>30</v>
      </c>
      <c r="C51" s="56">
        <f t="shared" si="10"/>
        <v>33979087</v>
      </c>
      <c r="D51" s="2">
        <f t="shared" si="8"/>
        <v>30432976.57</v>
      </c>
      <c r="E51" s="16">
        <f t="shared" si="11"/>
        <v>3546110.43</v>
      </c>
      <c r="F51" s="2">
        <f t="shared" si="12"/>
        <v>287628957.42999995</v>
      </c>
      <c r="G51" s="2">
        <f t="shared" si="9"/>
        <v>257195980.85999995</v>
      </c>
    </row>
    <row r="52" spans="1:7" x14ac:dyDescent="0.25">
      <c r="A52" s="18">
        <v>42740</v>
      </c>
      <c r="B52" s="1">
        <f t="shared" si="1"/>
        <v>31</v>
      </c>
      <c r="C52" s="56">
        <f t="shared" si="10"/>
        <v>33979087</v>
      </c>
      <c r="D52" s="2">
        <f t="shared" si="8"/>
        <v>30702480.670000002</v>
      </c>
      <c r="E52" s="16">
        <f t="shared" si="11"/>
        <v>3276606.33</v>
      </c>
      <c r="F52" s="2">
        <f t="shared" si="12"/>
        <v>257195980.85999995</v>
      </c>
      <c r="G52" s="2">
        <f t="shared" si="9"/>
        <v>226493500.18999994</v>
      </c>
    </row>
    <row r="53" spans="1:7" x14ac:dyDescent="0.25">
      <c r="A53" s="18">
        <v>42771</v>
      </c>
      <c r="B53" s="1">
        <f t="shared" si="1"/>
        <v>31</v>
      </c>
      <c r="C53" s="56">
        <f t="shared" si="10"/>
        <v>33979087</v>
      </c>
      <c r="D53" s="2">
        <f t="shared" si="8"/>
        <v>31093621.859999999</v>
      </c>
      <c r="E53" s="16">
        <f t="shared" si="11"/>
        <v>2885465.14</v>
      </c>
      <c r="F53" s="2">
        <f t="shared" si="12"/>
        <v>226493500.18999994</v>
      </c>
      <c r="G53" s="2">
        <f t="shared" si="9"/>
        <v>195399878.32999992</v>
      </c>
    </row>
    <row r="54" spans="1:7" x14ac:dyDescent="0.25">
      <c r="A54" s="18">
        <v>42799</v>
      </c>
      <c r="B54" s="1">
        <f t="shared" si="1"/>
        <v>28</v>
      </c>
      <c r="C54" s="56">
        <f t="shared" si="10"/>
        <v>33979087</v>
      </c>
      <c r="D54" s="2">
        <f t="shared" si="8"/>
        <v>31730650.039999999</v>
      </c>
      <c r="E54" s="16">
        <f t="shared" si="11"/>
        <v>2248436.96</v>
      </c>
      <c r="F54" s="2">
        <f t="shared" si="12"/>
        <v>195399878.32999992</v>
      </c>
      <c r="G54" s="2">
        <f t="shared" si="9"/>
        <v>163669228.28999993</v>
      </c>
    </row>
    <row r="55" spans="1:7" x14ac:dyDescent="0.25">
      <c r="A55" s="51">
        <v>42830</v>
      </c>
      <c r="B55" s="57">
        <f t="shared" si="1"/>
        <v>31</v>
      </c>
      <c r="C55" s="56">
        <f>$M$2</f>
        <v>32818837</v>
      </c>
      <c r="D55" s="55">
        <f t="shared" si="8"/>
        <v>30793571.490000002</v>
      </c>
      <c r="E55" s="54">
        <f>ROUND(G54*$B$2*L1/365,2)+ROUND(F55*B2*L2/365,2)</f>
        <v>2025265.5099999998</v>
      </c>
      <c r="F55" s="55">
        <f>G54-J2</f>
        <v>158069228.28999993</v>
      </c>
      <c r="G55" s="55">
        <f t="shared" si="9"/>
        <v>127275656.79999992</v>
      </c>
    </row>
    <row r="56" spans="1:7" x14ac:dyDescent="0.25">
      <c r="A56" s="18">
        <v>42860</v>
      </c>
      <c r="B56" s="1">
        <f t="shared" si="1"/>
        <v>30</v>
      </c>
      <c r="C56" s="56">
        <f t="shared" ref="C56:C59" si="13">$M$2</f>
        <v>32818837</v>
      </c>
      <c r="D56" s="2">
        <f t="shared" si="8"/>
        <v>31249685.07</v>
      </c>
      <c r="E56" s="16">
        <f>ROUND(F56*$B$2*B56/365,2)</f>
        <v>1569151.93</v>
      </c>
      <c r="F56" s="2">
        <f t="shared" si="12"/>
        <v>127275656.79999992</v>
      </c>
      <c r="G56" s="2">
        <f t="shared" si="9"/>
        <v>96025971.72999993</v>
      </c>
    </row>
    <row r="57" spans="1:7" x14ac:dyDescent="0.25">
      <c r="A57" s="18">
        <v>42891</v>
      </c>
      <c r="B57" s="1">
        <f t="shared" si="1"/>
        <v>31</v>
      </c>
      <c r="C57" s="56">
        <f t="shared" si="13"/>
        <v>32818837</v>
      </c>
      <c r="D57" s="2">
        <f t="shared" si="8"/>
        <v>31595492.43</v>
      </c>
      <c r="E57" s="16">
        <f t="shared" ref="E57:E58" si="14">ROUND(F57*$B$2*B57/365,2)</f>
        <v>1223344.57</v>
      </c>
      <c r="F57" s="2">
        <f t="shared" si="12"/>
        <v>96025971.72999993</v>
      </c>
      <c r="G57" s="2">
        <f t="shared" si="9"/>
        <v>64430479.29999993</v>
      </c>
    </row>
    <row r="58" spans="1:7" x14ac:dyDescent="0.25">
      <c r="A58" s="18">
        <v>42921</v>
      </c>
      <c r="B58" s="1">
        <f t="shared" si="1"/>
        <v>30</v>
      </c>
      <c r="C58" s="56">
        <f t="shared" si="13"/>
        <v>32818837</v>
      </c>
      <c r="D58" s="2">
        <f t="shared" si="8"/>
        <v>32024488.629999999</v>
      </c>
      <c r="E58" s="16">
        <f t="shared" si="14"/>
        <v>794348.37</v>
      </c>
      <c r="F58" s="2">
        <f t="shared" si="12"/>
        <v>64430479.29999993</v>
      </c>
      <c r="G58" s="2">
        <f t="shared" si="9"/>
        <v>32405990.669999931</v>
      </c>
    </row>
    <row r="59" spans="1:7" x14ac:dyDescent="0.25">
      <c r="A59" s="18">
        <v>42952</v>
      </c>
      <c r="B59" s="1">
        <f t="shared" si="1"/>
        <v>31</v>
      </c>
      <c r="C59" s="56">
        <f t="shared" si="13"/>
        <v>32818837</v>
      </c>
      <c r="D59" s="2">
        <f t="shared" si="8"/>
        <v>32405990.669999931</v>
      </c>
      <c r="E59" s="16">
        <v>412846.33000006765</v>
      </c>
      <c r="F59" s="2">
        <f t="shared" si="12"/>
        <v>32405990.669999931</v>
      </c>
      <c r="G59" s="2">
        <f t="shared" si="9"/>
        <v>0</v>
      </c>
    </row>
    <row r="60" spans="1:7" x14ac:dyDescent="0.25">
      <c r="A60" s="44">
        <v>41882</v>
      </c>
      <c r="B60" s="45">
        <v>1</v>
      </c>
      <c r="C60" s="48">
        <f>_xlfn.DAYS(A60,A4)+1</f>
        <v>27</v>
      </c>
      <c r="D60" s="29">
        <f>F4</f>
        <v>990000000</v>
      </c>
      <c r="E60" s="29">
        <f>D60</f>
        <v>990000000</v>
      </c>
      <c r="F60" s="46">
        <f>E4+(E5/B5)*C60</f>
        <v>11391781.509354837</v>
      </c>
      <c r="G60" s="29">
        <f>ROUND(F60,2)</f>
        <v>11391781.51</v>
      </c>
    </row>
    <row r="61" spans="1:7" x14ac:dyDescent="0.25">
      <c r="A61" s="47">
        <v>41912</v>
      </c>
      <c r="B61" s="48">
        <f>_xlfn.DAYS(A5,A60)-1</f>
        <v>4</v>
      </c>
      <c r="C61" s="48">
        <f t="shared" ref="C61:C95" si="15">_xlfn.DAYS(A61,A5)+1</f>
        <v>26</v>
      </c>
      <c r="D61" s="29">
        <f t="shared" ref="D61:D68" si="16">E60</f>
        <v>990000000</v>
      </c>
      <c r="E61" s="29">
        <f>D61-D5</f>
        <v>968285529.76999998</v>
      </c>
      <c r="F61" s="46">
        <f>(E5/B5)*B61+(E6/B6)*C61</f>
        <v>11973461.829311827</v>
      </c>
      <c r="G61" s="29">
        <f>ROUND(F61,2)</f>
        <v>11973461.83</v>
      </c>
    </row>
    <row r="62" spans="1:7" x14ac:dyDescent="0.25">
      <c r="A62" s="44">
        <v>41943</v>
      </c>
      <c r="B62" s="48">
        <f t="shared" ref="B62:B96" si="17">_xlfn.DAYS(A6,A61)-1</f>
        <v>4</v>
      </c>
      <c r="C62" s="48">
        <f t="shared" si="15"/>
        <v>27</v>
      </c>
      <c r="D62" s="29">
        <f t="shared" si="16"/>
        <v>968285529.76999998</v>
      </c>
      <c r="E62" s="29">
        <f t="shared" ref="E62:E77" si="18">D62-D6</f>
        <v>945896497.57999992</v>
      </c>
      <c r="F62" s="46">
        <f t="shared" ref="F62:F77" si="19">(E6/B6)*B62+(E7/B7)*C62</f>
        <v>12087266.11907527</v>
      </c>
      <c r="G62" s="29">
        <f>ROUND(F62,2)</f>
        <v>12087266.119999999</v>
      </c>
    </row>
    <row r="63" spans="1:7" x14ac:dyDescent="0.25">
      <c r="A63" s="47">
        <v>41973</v>
      </c>
      <c r="B63" s="48">
        <f t="shared" si="17"/>
        <v>4</v>
      </c>
      <c r="C63" s="48">
        <f t="shared" si="15"/>
        <v>26</v>
      </c>
      <c r="D63" s="29">
        <f t="shared" si="16"/>
        <v>945896497.57999992</v>
      </c>
      <c r="E63" s="29">
        <f t="shared" si="18"/>
        <v>923620160.80999994</v>
      </c>
      <c r="F63" s="46">
        <f t="shared" si="19"/>
        <v>11423716.506258063</v>
      </c>
      <c r="G63" s="29">
        <f t="shared" ref="G63:G96" si="20">ROUND(F63,2)</f>
        <v>11423716.51</v>
      </c>
    </row>
    <row r="64" spans="1:7" x14ac:dyDescent="0.25">
      <c r="A64" s="44">
        <v>42004</v>
      </c>
      <c r="B64" s="48">
        <f t="shared" si="17"/>
        <v>4</v>
      </c>
      <c r="C64" s="48">
        <f t="shared" si="15"/>
        <v>27</v>
      </c>
      <c r="D64" s="29">
        <f t="shared" si="16"/>
        <v>923620160.80999994</v>
      </c>
      <c r="E64" s="29">
        <f t="shared" si="18"/>
        <v>900680459.67999995</v>
      </c>
      <c r="F64" s="46">
        <f t="shared" si="19"/>
        <v>11512131.387935484</v>
      </c>
      <c r="G64" s="29">
        <f t="shared" si="20"/>
        <v>11512131.390000001</v>
      </c>
    </row>
    <row r="65" spans="1:7" x14ac:dyDescent="0.25">
      <c r="A65" s="47">
        <v>42035</v>
      </c>
      <c r="B65" s="48">
        <f t="shared" si="17"/>
        <v>4</v>
      </c>
      <c r="C65" s="48">
        <f t="shared" si="15"/>
        <v>27</v>
      </c>
      <c r="D65" s="29">
        <f t="shared" si="16"/>
        <v>900680459.67999995</v>
      </c>
      <c r="E65" s="29">
        <f t="shared" si="18"/>
        <v>877828082.96999991</v>
      </c>
      <c r="F65" s="46">
        <f t="shared" si="19"/>
        <v>11220854.829677418</v>
      </c>
      <c r="G65" s="29">
        <f t="shared" si="20"/>
        <v>11220854.83</v>
      </c>
    </row>
    <row r="66" spans="1:7" x14ac:dyDescent="0.25">
      <c r="A66" s="44">
        <v>42063</v>
      </c>
      <c r="B66" s="48">
        <f t="shared" si="17"/>
        <v>4</v>
      </c>
      <c r="C66" s="48">
        <f t="shared" si="15"/>
        <v>24</v>
      </c>
      <c r="D66" s="29">
        <f t="shared" si="16"/>
        <v>877828082.96999991</v>
      </c>
      <c r="E66" s="29">
        <f t="shared" si="18"/>
        <v>854684573.24999988</v>
      </c>
      <c r="F66" s="46">
        <f t="shared" si="19"/>
        <v>9872770.7255299538</v>
      </c>
      <c r="G66" s="29">
        <f t="shared" si="20"/>
        <v>9872770.7300000004</v>
      </c>
    </row>
    <row r="67" spans="1:7" x14ac:dyDescent="0.25">
      <c r="A67" s="47">
        <v>42094</v>
      </c>
      <c r="B67" s="48">
        <f t="shared" si="17"/>
        <v>4</v>
      </c>
      <c r="C67" s="48">
        <f t="shared" si="15"/>
        <v>27</v>
      </c>
      <c r="D67" s="29">
        <f t="shared" si="16"/>
        <v>854684573.24999988</v>
      </c>
      <c r="E67" s="29">
        <f t="shared" si="18"/>
        <v>830192500.8499999</v>
      </c>
      <c r="F67" s="46">
        <f t="shared" si="19"/>
        <v>10616685.951566819</v>
      </c>
      <c r="G67" s="29">
        <f t="shared" si="20"/>
        <v>10616685.949999999</v>
      </c>
    </row>
    <row r="68" spans="1:7" x14ac:dyDescent="0.25">
      <c r="A68" s="44">
        <v>42124</v>
      </c>
      <c r="B68" s="48">
        <f t="shared" si="17"/>
        <v>4</v>
      </c>
      <c r="C68" s="48">
        <f t="shared" si="15"/>
        <v>26</v>
      </c>
      <c r="D68" s="29">
        <f t="shared" si="16"/>
        <v>830192500.8499999</v>
      </c>
      <c r="E68" s="29">
        <f t="shared" si="18"/>
        <v>806442126.8599999</v>
      </c>
      <c r="F68" s="46">
        <f t="shared" si="19"/>
        <v>9981478.8906236552</v>
      </c>
      <c r="G68" s="29">
        <f t="shared" si="20"/>
        <v>9981478.8900000006</v>
      </c>
    </row>
    <row r="69" spans="1:7" x14ac:dyDescent="0.25">
      <c r="A69" s="47">
        <v>42155</v>
      </c>
      <c r="B69" s="48">
        <f t="shared" si="17"/>
        <v>4</v>
      </c>
      <c r="C69" s="48">
        <f t="shared" si="15"/>
        <v>27</v>
      </c>
      <c r="D69" s="29">
        <f>E68</f>
        <v>806442126.8599999</v>
      </c>
      <c r="E69" s="29">
        <f t="shared" si="18"/>
        <v>782057765.03999984</v>
      </c>
      <c r="F69" s="46">
        <f t="shared" si="19"/>
        <v>10003285.54292473</v>
      </c>
      <c r="G69" s="29">
        <f t="shared" si="20"/>
        <v>10003285.539999999</v>
      </c>
    </row>
    <row r="70" spans="1:7" x14ac:dyDescent="0.25">
      <c r="A70" s="44">
        <v>42185</v>
      </c>
      <c r="B70" s="48">
        <f t="shared" si="17"/>
        <v>4</v>
      </c>
      <c r="C70" s="48">
        <f t="shared" si="15"/>
        <v>26</v>
      </c>
      <c r="D70" s="29">
        <f>E69</f>
        <v>782057765.03999984</v>
      </c>
      <c r="E70" s="29">
        <f t="shared" si="18"/>
        <v>757694167.69999981</v>
      </c>
      <c r="F70" s="46">
        <f t="shared" si="19"/>
        <v>9381484.6890752688</v>
      </c>
      <c r="G70" s="29">
        <f t="shared" si="20"/>
        <v>9381484.6899999995</v>
      </c>
    </row>
    <row r="71" spans="1:7" x14ac:dyDescent="0.25">
      <c r="A71" s="47">
        <v>42216</v>
      </c>
      <c r="B71" s="48">
        <f t="shared" si="17"/>
        <v>4</v>
      </c>
      <c r="C71" s="48">
        <f t="shared" si="15"/>
        <v>27</v>
      </c>
      <c r="D71" s="29">
        <f t="shared" ref="D71:D96" si="21">E70</f>
        <v>757694167.69999981</v>
      </c>
      <c r="E71" s="29">
        <f t="shared" si="18"/>
        <v>732708803.63999987</v>
      </c>
      <c r="F71" s="46">
        <f t="shared" si="19"/>
        <v>9375581.25027957</v>
      </c>
      <c r="G71" s="29">
        <f t="shared" si="20"/>
        <v>9375581.25</v>
      </c>
    </row>
    <row r="72" spans="1:7" x14ac:dyDescent="0.25">
      <c r="A72" s="44">
        <v>42247</v>
      </c>
      <c r="B72" s="48">
        <f t="shared" si="17"/>
        <v>4</v>
      </c>
      <c r="C72" s="48">
        <f t="shared" si="15"/>
        <v>27</v>
      </c>
      <c r="D72" s="29">
        <f t="shared" si="21"/>
        <v>732708803.63999987</v>
      </c>
      <c r="E72" s="29">
        <f t="shared" si="18"/>
        <v>707716514.05999982</v>
      </c>
      <c r="F72" s="46">
        <f t="shared" si="19"/>
        <v>9057197.7067741938</v>
      </c>
      <c r="G72" s="29">
        <f t="shared" si="20"/>
        <v>9057197.7100000009</v>
      </c>
    </row>
    <row r="73" spans="1:7" x14ac:dyDescent="0.25">
      <c r="A73" s="47">
        <v>42277</v>
      </c>
      <c r="B73" s="48">
        <f t="shared" si="17"/>
        <v>4</v>
      </c>
      <c r="C73" s="48">
        <f t="shared" si="15"/>
        <v>26</v>
      </c>
      <c r="D73" s="29">
        <f t="shared" si="21"/>
        <v>707716514.05999982</v>
      </c>
      <c r="E73" s="29">
        <f t="shared" si="18"/>
        <v>682405829.54999983</v>
      </c>
      <c r="F73" s="46">
        <f t="shared" si="19"/>
        <v>8454829.163612904</v>
      </c>
      <c r="G73" s="29">
        <f t="shared" si="20"/>
        <v>8454829.1600000001</v>
      </c>
    </row>
    <row r="74" spans="1:7" x14ac:dyDescent="0.25">
      <c r="A74" s="44">
        <v>42308</v>
      </c>
      <c r="B74" s="48">
        <f t="shared" si="17"/>
        <v>4</v>
      </c>
      <c r="C74" s="48">
        <f t="shared" si="15"/>
        <v>27</v>
      </c>
      <c r="D74" s="29">
        <f t="shared" si="21"/>
        <v>682405829.54999983</v>
      </c>
      <c r="E74" s="29">
        <f t="shared" si="18"/>
        <v>656492253.1099999</v>
      </c>
      <c r="F74" s="46">
        <f t="shared" si="19"/>
        <v>8406129.1009032261</v>
      </c>
      <c r="G74" s="29">
        <f t="shared" si="20"/>
        <v>8406129.0999999996</v>
      </c>
    </row>
    <row r="75" spans="1:7" x14ac:dyDescent="0.25">
      <c r="A75" s="47">
        <v>42338</v>
      </c>
      <c r="B75" s="48">
        <f t="shared" si="17"/>
        <v>4</v>
      </c>
      <c r="C75" s="48">
        <f t="shared" si="15"/>
        <v>26</v>
      </c>
      <c r="D75" s="29">
        <f t="shared" si="21"/>
        <v>656492253.1099999</v>
      </c>
      <c r="E75" s="29">
        <f t="shared" si="18"/>
        <v>630528985.54999995</v>
      </c>
      <c r="F75" s="46">
        <f t="shared" si="19"/>
        <v>7816324.3730967753</v>
      </c>
      <c r="G75" s="29">
        <f t="shared" si="20"/>
        <v>7816324.3700000001</v>
      </c>
    </row>
    <row r="76" spans="1:7" x14ac:dyDescent="0.25">
      <c r="A76" s="44">
        <v>42369</v>
      </c>
      <c r="B76" s="48">
        <f t="shared" si="17"/>
        <v>4</v>
      </c>
      <c r="C76" s="48">
        <f t="shared" si="15"/>
        <v>27</v>
      </c>
      <c r="D76" s="29">
        <f t="shared" si="21"/>
        <v>630528985.54999995</v>
      </c>
      <c r="E76" s="29">
        <f t="shared" si="18"/>
        <v>603975831.57999992</v>
      </c>
      <c r="F76" s="46">
        <f t="shared" si="19"/>
        <v>7738135.6407741932</v>
      </c>
      <c r="G76" s="29">
        <f t="shared" si="20"/>
        <v>7738135.6399999997</v>
      </c>
    </row>
    <row r="77" spans="1:7" x14ac:dyDescent="0.25">
      <c r="A77" s="47">
        <v>42400</v>
      </c>
      <c r="B77" s="48">
        <f t="shared" si="17"/>
        <v>4</v>
      </c>
      <c r="C77" s="48">
        <f t="shared" si="15"/>
        <v>27</v>
      </c>
      <c r="D77" s="29">
        <f t="shared" si="21"/>
        <v>603975831.57999992</v>
      </c>
      <c r="E77" s="29">
        <f t="shared" si="18"/>
        <v>577343519.19999993</v>
      </c>
      <c r="F77" s="46">
        <f t="shared" si="19"/>
        <v>7398977.4032258065</v>
      </c>
      <c r="G77" s="29">
        <f t="shared" si="20"/>
        <v>7398977.4000000004</v>
      </c>
    </row>
    <row r="78" spans="1:7" x14ac:dyDescent="0.25">
      <c r="A78" s="59">
        <v>42429</v>
      </c>
      <c r="B78" s="60">
        <f t="shared" si="17"/>
        <v>4</v>
      </c>
      <c r="C78" s="60">
        <f t="shared" si="15"/>
        <v>25</v>
      </c>
      <c r="D78" s="30">
        <f t="shared" si="21"/>
        <v>577343519.19999993</v>
      </c>
      <c r="E78" s="30">
        <f>D78-D41</f>
        <v>550371918.45999992</v>
      </c>
      <c r="F78" s="61">
        <f>(E41/B41)*B78+(E42/B42)*C78</f>
        <v>6567852.9434482753</v>
      </c>
      <c r="G78" s="30">
        <f t="shared" si="20"/>
        <v>6567852.9400000004</v>
      </c>
    </row>
    <row r="79" spans="1:7" x14ac:dyDescent="0.25">
      <c r="A79" s="47">
        <v>42460</v>
      </c>
      <c r="B79" s="48">
        <f t="shared" si="17"/>
        <v>4</v>
      </c>
      <c r="C79" s="48">
        <f t="shared" si="15"/>
        <v>27</v>
      </c>
      <c r="D79" s="29">
        <f>E78-J1</f>
        <v>544771918.45999992</v>
      </c>
      <c r="E79" s="62">
        <f t="shared" ref="E79:E96" si="22">D79-D42</f>
        <v>517310633.77999991</v>
      </c>
      <c r="F79" s="46">
        <f>(E42/B42)*B79+(E43/B43)*C79</f>
        <v>6639029.3213904332</v>
      </c>
      <c r="G79" s="29">
        <f t="shared" si="20"/>
        <v>6639029.3200000003</v>
      </c>
    </row>
    <row r="80" spans="1:7" x14ac:dyDescent="0.25">
      <c r="A80" s="44">
        <v>42490</v>
      </c>
      <c r="B80" s="48">
        <f t="shared" si="17"/>
        <v>4</v>
      </c>
      <c r="C80" s="48">
        <f t="shared" si="15"/>
        <v>26</v>
      </c>
      <c r="D80" s="29">
        <f t="shared" si="21"/>
        <v>517310633.77999991</v>
      </c>
      <c r="E80" s="62">
        <f t="shared" si="22"/>
        <v>489921942.52999991</v>
      </c>
      <c r="F80" s="46">
        <f t="shared" ref="F80:F96" si="23">(E43/B43)*B80+(E44/B44)*C80</f>
        <v>6085156.0464946246</v>
      </c>
      <c r="G80" s="29">
        <f t="shared" si="20"/>
        <v>6085156.0499999998</v>
      </c>
    </row>
    <row r="81" spans="1:7" x14ac:dyDescent="0.25">
      <c r="A81" s="47">
        <v>42521</v>
      </c>
      <c r="B81" s="48">
        <f t="shared" si="17"/>
        <v>4</v>
      </c>
      <c r="C81" s="48">
        <f t="shared" si="15"/>
        <v>27</v>
      </c>
      <c r="D81" s="29">
        <f t="shared" si="21"/>
        <v>489921942.52999991</v>
      </c>
      <c r="E81" s="62">
        <f t="shared" si="22"/>
        <v>461982989.06999993</v>
      </c>
      <c r="F81" s="46">
        <f t="shared" si="23"/>
        <v>5931463.7570537636</v>
      </c>
      <c r="G81" s="29">
        <f t="shared" si="20"/>
        <v>5931463.7599999998</v>
      </c>
    </row>
    <row r="82" spans="1:7" x14ac:dyDescent="0.25">
      <c r="A82" s="44">
        <v>42551</v>
      </c>
      <c r="B82" s="48">
        <f t="shared" si="17"/>
        <v>4</v>
      </c>
      <c r="C82" s="48">
        <f t="shared" si="15"/>
        <v>26</v>
      </c>
      <c r="D82" s="29">
        <f t="shared" si="21"/>
        <v>461982989.06999993</v>
      </c>
      <c r="E82" s="62">
        <f t="shared" si="22"/>
        <v>433889438.77999991</v>
      </c>
      <c r="F82" s="46">
        <f t="shared" si="23"/>
        <v>5395503.0282795699</v>
      </c>
      <c r="G82" s="29">
        <f t="shared" si="20"/>
        <v>5395503.0300000003</v>
      </c>
    </row>
    <row r="83" spans="1:7" x14ac:dyDescent="0.25">
      <c r="A83" s="47">
        <v>42582</v>
      </c>
      <c r="B83" s="48">
        <f t="shared" si="17"/>
        <v>4</v>
      </c>
      <c r="C83" s="48">
        <f t="shared" si="15"/>
        <v>27</v>
      </c>
      <c r="D83" s="29">
        <f t="shared" si="21"/>
        <v>433889438.77999991</v>
      </c>
      <c r="E83" s="62">
        <f t="shared" si="22"/>
        <v>405259673.62999994</v>
      </c>
      <c r="F83" s="46">
        <f t="shared" si="23"/>
        <v>5209959.8381720427</v>
      </c>
      <c r="G83" s="29">
        <f t="shared" si="20"/>
        <v>5209959.84</v>
      </c>
    </row>
    <row r="84" spans="1:7" x14ac:dyDescent="0.25">
      <c r="A84" s="44">
        <v>42613</v>
      </c>
      <c r="B84" s="48">
        <f t="shared" si="17"/>
        <v>4</v>
      </c>
      <c r="C84" s="48">
        <f t="shared" si="15"/>
        <v>27</v>
      </c>
      <c r="D84" s="29">
        <f t="shared" si="21"/>
        <v>405259673.62999994</v>
      </c>
      <c r="E84" s="62">
        <f t="shared" si="22"/>
        <v>376443483.83999991</v>
      </c>
      <c r="F84" s="46">
        <f t="shared" si="23"/>
        <v>4843155.9287096774</v>
      </c>
      <c r="G84" s="29">
        <f t="shared" si="20"/>
        <v>4843155.93</v>
      </c>
    </row>
    <row r="85" spans="1:7" x14ac:dyDescent="0.25">
      <c r="A85" s="47">
        <v>42643</v>
      </c>
      <c r="B85" s="48">
        <f t="shared" si="17"/>
        <v>4</v>
      </c>
      <c r="C85" s="48">
        <f t="shared" si="15"/>
        <v>26</v>
      </c>
      <c r="D85" s="29">
        <f t="shared" si="21"/>
        <v>376443483.83999991</v>
      </c>
      <c r="E85" s="62">
        <f t="shared" si="22"/>
        <v>347260183.68999994</v>
      </c>
      <c r="F85" s="46">
        <f t="shared" si="23"/>
        <v>4329262.4877849463</v>
      </c>
      <c r="G85" s="29">
        <f t="shared" si="20"/>
        <v>4329262.49</v>
      </c>
    </row>
    <row r="86" spans="1:7" x14ac:dyDescent="0.25">
      <c r="A86" s="44">
        <v>42674</v>
      </c>
      <c r="B86" s="48">
        <f t="shared" si="17"/>
        <v>4</v>
      </c>
      <c r="C86" s="48">
        <f t="shared" si="15"/>
        <v>27</v>
      </c>
      <c r="D86" s="29">
        <f t="shared" si="21"/>
        <v>347260183.68999994</v>
      </c>
      <c r="E86" s="62">
        <f t="shared" si="22"/>
        <v>317562386.62999994</v>
      </c>
      <c r="F86" s="46">
        <f t="shared" si="23"/>
        <v>4094476.0973763438</v>
      </c>
      <c r="G86" s="29">
        <f t="shared" si="20"/>
        <v>4094476.1</v>
      </c>
    </row>
    <row r="87" spans="1:7" x14ac:dyDescent="0.25">
      <c r="A87" s="47">
        <v>42704</v>
      </c>
      <c r="B87" s="48">
        <f t="shared" si="17"/>
        <v>4</v>
      </c>
      <c r="C87" s="48">
        <f t="shared" si="15"/>
        <v>26</v>
      </c>
      <c r="D87" s="29">
        <f t="shared" si="21"/>
        <v>317562386.62999994</v>
      </c>
      <c r="E87" s="62">
        <f t="shared" si="22"/>
        <v>287628957.42999995</v>
      </c>
      <c r="F87" s="46">
        <f t="shared" si="23"/>
        <v>3595316.0672903229</v>
      </c>
      <c r="G87" s="29">
        <f t="shared" si="20"/>
        <v>3595316.07</v>
      </c>
    </row>
    <row r="88" spans="1:7" x14ac:dyDescent="0.25">
      <c r="A88" s="44">
        <v>42735</v>
      </c>
      <c r="B88" s="48">
        <f t="shared" si="17"/>
        <v>4</v>
      </c>
      <c r="C88" s="48">
        <f t="shared" si="15"/>
        <v>27</v>
      </c>
      <c r="D88" s="29">
        <f t="shared" si="21"/>
        <v>287628957.42999995</v>
      </c>
      <c r="E88" s="62">
        <f t="shared" si="22"/>
        <v>257195980.85999995</v>
      </c>
      <c r="F88" s="46">
        <f t="shared" si="23"/>
        <v>3326633.1404516129</v>
      </c>
      <c r="G88" s="29">
        <f t="shared" si="20"/>
        <v>3326633.14</v>
      </c>
    </row>
    <row r="89" spans="1:7" x14ac:dyDescent="0.25">
      <c r="A89" s="47">
        <v>42766</v>
      </c>
      <c r="B89" s="48">
        <f t="shared" si="17"/>
        <v>4</v>
      </c>
      <c r="C89" s="48">
        <f t="shared" si="15"/>
        <v>27</v>
      </c>
      <c r="D89" s="29">
        <f t="shared" si="21"/>
        <v>257195980.85999995</v>
      </c>
      <c r="E89" s="62">
        <f t="shared" si="22"/>
        <v>226493500.18999994</v>
      </c>
      <c r="F89" s="46">
        <f t="shared" si="23"/>
        <v>2935934.9709677421</v>
      </c>
      <c r="G89" s="29">
        <f t="shared" si="20"/>
        <v>2935934.97</v>
      </c>
    </row>
    <row r="90" spans="1:7" x14ac:dyDescent="0.25">
      <c r="A90" s="44">
        <v>42794</v>
      </c>
      <c r="B90" s="48">
        <f t="shared" si="17"/>
        <v>4</v>
      </c>
      <c r="C90" s="48">
        <f t="shared" si="15"/>
        <v>24</v>
      </c>
      <c r="D90" s="29">
        <f t="shared" si="21"/>
        <v>226493500.18999994</v>
      </c>
      <c r="E90" s="62">
        <f t="shared" si="22"/>
        <v>195399878.32999992</v>
      </c>
      <c r="F90" s="46">
        <f t="shared" si="23"/>
        <v>2299549.7625806448</v>
      </c>
      <c r="G90" s="29">
        <f t="shared" si="20"/>
        <v>2299549.7599999998</v>
      </c>
    </row>
    <row r="91" spans="1:7" x14ac:dyDescent="0.25">
      <c r="A91" s="47">
        <v>42825</v>
      </c>
      <c r="B91" s="48">
        <f t="shared" si="17"/>
        <v>4</v>
      </c>
      <c r="C91" s="48">
        <f t="shared" si="15"/>
        <v>27</v>
      </c>
      <c r="D91" s="29">
        <f t="shared" si="21"/>
        <v>195399878.32999992</v>
      </c>
      <c r="E91" s="62">
        <f t="shared" si="22"/>
        <v>163669228.28999993</v>
      </c>
      <c r="F91" s="46">
        <f t="shared" si="23"/>
        <v>2085146.2080645161</v>
      </c>
      <c r="G91" s="29">
        <f t="shared" si="20"/>
        <v>2085146.21</v>
      </c>
    </row>
    <row r="92" spans="1:7" x14ac:dyDescent="0.25">
      <c r="A92" s="59">
        <v>42855</v>
      </c>
      <c r="B92" s="60">
        <f t="shared" si="17"/>
        <v>4</v>
      </c>
      <c r="C92" s="60">
        <f t="shared" si="15"/>
        <v>26</v>
      </c>
      <c r="D92" s="29">
        <f>E91-J2</f>
        <v>158069228.28999993</v>
      </c>
      <c r="E92" s="62">
        <f t="shared" si="22"/>
        <v>127275656.79999992</v>
      </c>
      <c r="F92" s="61">
        <f>(E55/B55)*B92+(E56/B56)*C92</f>
        <v>1621256.2546021505</v>
      </c>
      <c r="G92" s="30">
        <f t="shared" si="20"/>
        <v>1621256.25</v>
      </c>
    </row>
    <row r="93" spans="1:7" x14ac:dyDescent="0.25">
      <c r="A93" s="47">
        <v>42886</v>
      </c>
      <c r="B93" s="48">
        <f t="shared" si="17"/>
        <v>4</v>
      </c>
      <c r="C93" s="48">
        <f t="shared" si="15"/>
        <v>27</v>
      </c>
      <c r="D93" s="29">
        <f t="shared" si="21"/>
        <v>127275656.79999992</v>
      </c>
      <c r="E93" s="62">
        <f t="shared" si="22"/>
        <v>96025971.72999993</v>
      </c>
      <c r="F93" s="46">
        <f t="shared" si="23"/>
        <v>1274713.9150752688</v>
      </c>
      <c r="G93" s="29">
        <f t="shared" si="20"/>
        <v>1274713.92</v>
      </c>
    </row>
    <row r="94" spans="1:7" x14ac:dyDescent="0.25">
      <c r="A94" s="44">
        <v>42916</v>
      </c>
      <c r="B94" s="48">
        <f t="shared" si="17"/>
        <v>4</v>
      </c>
      <c r="C94" s="48">
        <f t="shared" si="15"/>
        <v>26</v>
      </c>
      <c r="D94" s="29">
        <f t="shared" si="21"/>
        <v>96025971.72999993</v>
      </c>
      <c r="E94" s="62">
        <f t="shared" si="22"/>
        <v>64430479.29999993</v>
      </c>
      <c r="F94" s="46">
        <f t="shared" si="23"/>
        <v>846286.16625806445</v>
      </c>
      <c r="G94" s="29">
        <f t="shared" si="20"/>
        <v>846286.17</v>
      </c>
    </row>
    <row r="95" spans="1:7" x14ac:dyDescent="0.25">
      <c r="A95" s="47">
        <v>42947</v>
      </c>
      <c r="B95" s="48">
        <f t="shared" si="17"/>
        <v>4</v>
      </c>
      <c r="C95" s="48">
        <f t="shared" si="15"/>
        <v>27</v>
      </c>
      <c r="D95" s="29">
        <f t="shared" si="21"/>
        <v>64430479.29999993</v>
      </c>
      <c r="E95" s="62">
        <f t="shared" si="22"/>
        <v>32405990.669999931</v>
      </c>
      <c r="F95" s="46">
        <f t="shared" si="23"/>
        <v>465488.95180651051</v>
      </c>
      <c r="G95" s="29">
        <f t="shared" si="20"/>
        <v>465488.95</v>
      </c>
    </row>
    <row r="96" spans="1:7" x14ac:dyDescent="0.25">
      <c r="A96" s="44">
        <v>42978</v>
      </c>
      <c r="B96" s="48">
        <f t="shared" si="17"/>
        <v>4</v>
      </c>
      <c r="C96" s="45"/>
      <c r="D96" s="29">
        <f t="shared" si="21"/>
        <v>32405990.669999931</v>
      </c>
      <c r="E96" s="62">
        <f t="shared" si="22"/>
        <v>0</v>
      </c>
      <c r="F96" s="46">
        <f t="shared" si="23"/>
        <v>53270.494193557119</v>
      </c>
      <c r="G96" s="29">
        <f t="shared" si="20"/>
        <v>53270.49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F32F-F989-4BE5-8ACC-9051E80D3A33}">
  <sheetPr codeName="Sheet6"/>
  <dimension ref="A1:M96"/>
  <sheetViews>
    <sheetView zoomScale="96" zoomScaleNormal="100" workbookViewId="0">
      <pane ySplit="3" topLeftCell="A79" activePane="bottomLeft" state="frozen"/>
      <selection activeCell="A41" sqref="A41"/>
      <selection pane="bottomLeft" activeCell="I91" sqref="I91"/>
    </sheetView>
  </sheetViews>
  <sheetFormatPr defaultRowHeight="15" x14ac:dyDescent="0.25"/>
  <cols>
    <col min="1" max="1" width="15.5703125" bestFit="1" customWidth="1"/>
    <col min="2" max="2" width="12.85546875" bestFit="1" customWidth="1"/>
    <col min="3" max="3" width="23.7109375" bestFit="1" customWidth="1"/>
    <col min="4" max="4" width="15.85546875" bestFit="1" customWidth="1"/>
    <col min="5" max="5" width="24.85546875" bestFit="1" customWidth="1"/>
    <col min="6" max="6" width="16" bestFit="1" customWidth="1"/>
    <col min="7" max="7" width="18.7109375" bestFit="1" customWidth="1"/>
    <col min="8" max="8" width="15.5703125" bestFit="1" customWidth="1"/>
    <col min="9" max="9" width="21.7109375" bestFit="1" customWidth="1"/>
    <col min="10" max="10" width="10.85546875" bestFit="1" customWidth="1"/>
    <col min="11" max="11" width="28.5703125" bestFit="1" customWidth="1"/>
    <col min="13" max="13" width="17" bestFit="1" customWidth="1"/>
  </cols>
  <sheetData>
    <row r="1" spans="1:13" x14ac:dyDescent="0.25">
      <c r="A1" s="14" t="s">
        <v>33</v>
      </c>
      <c r="B1" s="19">
        <v>41855</v>
      </c>
      <c r="C1" s="13" t="s">
        <v>35</v>
      </c>
      <c r="D1" s="20">
        <f>ROUNDUP(34318675.2186324,0)</f>
        <v>34318676</v>
      </c>
      <c r="E1" s="22" t="s">
        <v>48</v>
      </c>
      <c r="F1" s="21">
        <f>ROUNDUP(33970900.8756049,0)</f>
        <v>33970901</v>
      </c>
      <c r="G1" s="25" t="s">
        <v>49</v>
      </c>
      <c r="H1" s="23">
        <v>42416</v>
      </c>
      <c r="I1" s="25" t="s">
        <v>50</v>
      </c>
      <c r="J1" s="24">
        <v>5600000</v>
      </c>
      <c r="K1" s="32" t="s">
        <v>71</v>
      </c>
      <c r="L1" s="32">
        <f>DAYS360(A54,H2,TRUE)</f>
        <v>5</v>
      </c>
      <c r="M1" s="58" t="s">
        <v>73</v>
      </c>
    </row>
    <row r="2" spans="1:13" x14ac:dyDescent="0.25">
      <c r="A2" s="14" t="s">
        <v>34</v>
      </c>
      <c r="B2" s="15">
        <v>0.15</v>
      </c>
      <c r="C2" s="27" t="s">
        <v>54</v>
      </c>
      <c r="D2" s="27">
        <f>DAYS360(A41,H1,TRUE)</f>
        <v>11</v>
      </c>
      <c r="E2" t="s">
        <v>53</v>
      </c>
      <c r="F2">
        <f>DAYS360(H1,A42,TRUE)</f>
        <v>19</v>
      </c>
      <c r="G2" s="25" t="s">
        <v>49</v>
      </c>
      <c r="H2" s="23">
        <v>42804</v>
      </c>
      <c r="I2" s="25" t="s">
        <v>50</v>
      </c>
      <c r="J2" s="24">
        <v>5600000</v>
      </c>
      <c r="K2" s="58" t="s">
        <v>72</v>
      </c>
      <c r="L2" s="58">
        <f>DAYS360(H2,A55,TRUE)</f>
        <v>25</v>
      </c>
      <c r="M2" s="58">
        <f>ROUNDUP(32810944.3660373,0)</f>
        <v>32810945</v>
      </c>
    </row>
    <row r="3" spans="1:13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13" x14ac:dyDescent="0.25">
      <c r="A4" s="26">
        <v>41856</v>
      </c>
      <c r="B4" s="1">
        <f>_xlfn.DAYS(A4,B1)</f>
        <v>1</v>
      </c>
      <c r="C4" s="40" t="s">
        <v>28</v>
      </c>
      <c r="D4" s="3" t="s">
        <v>15</v>
      </c>
      <c r="E4" s="16">
        <f>ROUNDUP(F4*$B$2*B4/360,0)</f>
        <v>412500</v>
      </c>
      <c r="F4" s="2">
        <v>990000000</v>
      </c>
      <c r="G4" s="2">
        <f>F4-D4</f>
        <v>990000000</v>
      </c>
    </row>
    <row r="5" spans="1:13" x14ac:dyDescent="0.25">
      <c r="A5" s="26">
        <v>41887</v>
      </c>
      <c r="B5" s="35">
        <f>DAYS360(A4,A5,TRUE)</f>
        <v>30</v>
      </c>
      <c r="C5" s="41">
        <f>$D$1</f>
        <v>34318676</v>
      </c>
      <c r="D5" s="38">
        <f t="shared" ref="D5:D59" si="0">C5-E5</f>
        <v>21943676</v>
      </c>
      <c r="E5" s="16">
        <f>ROUND(F5*$B$2*B5/360,2)</f>
        <v>12375000</v>
      </c>
      <c r="F5" s="2">
        <f>G4</f>
        <v>990000000</v>
      </c>
      <c r="G5" s="2">
        <f>F5-D5</f>
        <v>968056324</v>
      </c>
    </row>
    <row r="6" spans="1:13" x14ac:dyDescent="0.25">
      <c r="A6" s="26">
        <v>41917</v>
      </c>
      <c r="B6" s="35">
        <f t="shared" ref="B6:B40" si="1">DAYS360(A5,A6,TRUE)</f>
        <v>30</v>
      </c>
      <c r="C6" s="41">
        <f t="shared" ref="C6:C41" si="2">$D$1</f>
        <v>34318676</v>
      </c>
      <c r="D6" s="38">
        <f t="shared" si="0"/>
        <v>22217971.949999999</v>
      </c>
      <c r="E6" s="16">
        <f t="shared" ref="E6:E39" si="3">ROUND(F6*$B$2*B6/360,2)</f>
        <v>12100704.050000001</v>
      </c>
      <c r="F6" s="2">
        <f t="shared" ref="F6:F40" si="4">G5</f>
        <v>968056324</v>
      </c>
      <c r="G6" s="2">
        <f t="shared" ref="G6:G59" si="5">F6-D6</f>
        <v>945838352.04999995</v>
      </c>
    </row>
    <row r="7" spans="1:13" x14ac:dyDescent="0.25">
      <c r="A7" s="26">
        <v>41948</v>
      </c>
      <c r="B7" s="35">
        <f t="shared" si="1"/>
        <v>30</v>
      </c>
      <c r="C7" s="41">
        <f t="shared" si="2"/>
        <v>34318676</v>
      </c>
      <c r="D7" s="38">
        <f t="shared" si="0"/>
        <v>22495696.600000001</v>
      </c>
      <c r="E7" s="16">
        <f t="shared" si="3"/>
        <v>11822979.4</v>
      </c>
      <c r="F7" s="2">
        <f t="shared" si="4"/>
        <v>945838352.04999995</v>
      </c>
      <c r="G7" s="2">
        <f t="shared" si="5"/>
        <v>923342655.44999993</v>
      </c>
    </row>
    <row r="8" spans="1:13" x14ac:dyDescent="0.25">
      <c r="A8" s="26">
        <v>41978</v>
      </c>
      <c r="B8" s="35">
        <f t="shared" si="1"/>
        <v>30</v>
      </c>
      <c r="C8" s="41">
        <f t="shared" si="2"/>
        <v>34318676</v>
      </c>
      <c r="D8" s="38">
        <f t="shared" si="0"/>
        <v>22776892.810000002</v>
      </c>
      <c r="E8" s="16">
        <f t="shared" si="3"/>
        <v>11541783.189999999</v>
      </c>
      <c r="F8" s="2">
        <f t="shared" si="4"/>
        <v>923342655.44999993</v>
      </c>
      <c r="G8" s="2">
        <f t="shared" si="5"/>
        <v>900565762.63999987</v>
      </c>
    </row>
    <row r="9" spans="1:13" x14ac:dyDescent="0.25">
      <c r="A9" s="26">
        <v>42009</v>
      </c>
      <c r="B9" s="35">
        <f t="shared" si="1"/>
        <v>30</v>
      </c>
      <c r="C9" s="41">
        <f t="shared" si="2"/>
        <v>34318676</v>
      </c>
      <c r="D9" s="38">
        <f t="shared" si="0"/>
        <v>23061603.969999999</v>
      </c>
      <c r="E9" s="16">
        <f t="shared" si="3"/>
        <v>11257072.029999999</v>
      </c>
      <c r="F9" s="2">
        <f t="shared" si="4"/>
        <v>900565762.63999987</v>
      </c>
      <c r="G9" s="2">
        <f t="shared" si="5"/>
        <v>877504158.66999984</v>
      </c>
    </row>
    <row r="10" spans="1:13" x14ac:dyDescent="0.25">
      <c r="A10" s="26">
        <v>42040</v>
      </c>
      <c r="B10" s="35">
        <f t="shared" si="1"/>
        <v>30</v>
      </c>
      <c r="C10" s="41">
        <f t="shared" si="2"/>
        <v>34318676</v>
      </c>
      <c r="D10" s="38">
        <f t="shared" si="0"/>
        <v>23349874.02</v>
      </c>
      <c r="E10" s="16">
        <f t="shared" si="3"/>
        <v>10968801.98</v>
      </c>
      <c r="F10" s="2">
        <f t="shared" si="4"/>
        <v>877504158.66999984</v>
      </c>
      <c r="G10" s="2">
        <f t="shared" si="5"/>
        <v>854154284.64999986</v>
      </c>
    </row>
    <row r="11" spans="1:13" x14ac:dyDescent="0.25">
      <c r="A11" s="26">
        <v>42068</v>
      </c>
      <c r="B11" s="35">
        <f t="shared" si="1"/>
        <v>30</v>
      </c>
      <c r="C11" s="41">
        <f t="shared" si="2"/>
        <v>34318676</v>
      </c>
      <c r="D11" s="38">
        <f t="shared" si="0"/>
        <v>23641747.439999998</v>
      </c>
      <c r="E11" s="16">
        <f t="shared" si="3"/>
        <v>10676928.560000001</v>
      </c>
      <c r="F11" s="2">
        <f t="shared" si="4"/>
        <v>854154284.64999986</v>
      </c>
      <c r="G11" s="2">
        <f t="shared" si="5"/>
        <v>830512537.2099998</v>
      </c>
    </row>
    <row r="12" spans="1:13" x14ac:dyDescent="0.25">
      <c r="A12" s="26">
        <v>42099</v>
      </c>
      <c r="B12" s="35">
        <f t="shared" si="1"/>
        <v>30</v>
      </c>
      <c r="C12" s="41">
        <f t="shared" si="2"/>
        <v>34318676</v>
      </c>
      <c r="D12" s="38">
        <f t="shared" si="0"/>
        <v>23937269.280000001</v>
      </c>
      <c r="E12" s="16">
        <f t="shared" si="3"/>
        <v>10381406.720000001</v>
      </c>
      <c r="F12" s="2">
        <f t="shared" si="4"/>
        <v>830512537.2099998</v>
      </c>
      <c r="G12" s="2">
        <f t="shared" si="5"/>
        <v>806575267.92999983</v>
      </c>
    </row>
    <row r="13" spans="1:13" x14ac:dyDescent="0.25">
      <c r="A13" s="26">
        <v>42129</v>
      </c>
      <c r="B13" s="35">
        <f t="shared" si="1"/>
        <v>30</v>
      </c>
      <c r="C13" s="41">
        <f t="shared" si="2"/>
        <v>34318676</v>
      </c>
      <c r="D13" s="38">
        <f t="shared" si="0"/>
        <v>24236485.149999999</v>
      </c>
      <c r="E13" s="16">
        <f t="shared" si="3"/>
        <v>10082190.85</v>
      </c>
      <c r="F13" s="2">
        <f t="shared" si="4"/>
        <v>806575267.92999983</v>
      </c>
      <c r="G13" s="2">
        <f t="shared" si="5"/>
        <v>782338782.77999985</v>
      </c>
    </row>
    <row r="14" spans="1:13" x14ac:dyDescent="0.25">
      <c r="A14" s="26">
        <v>42160</v>
      </c>
      <c r="B14" s="35">
        <f t="shared" si="1"/>
        <v>30</v>
      </c>
      <c r="C14" s="41">
        <f t="shared" si="2"/>
        <v>34318676</v>
      </c>
      <c r="D14" s="38">
        <f t="shared" si="0"/>
        <v>24539441.219999999</v>
      </c>
      <c r="E14" s="16">
        <f t="shared" si="3"/>
        <v>9779234.7799999993</v>
      </c>
      <c r="F14" s="2">
        <f t="shared" si="4"/>
        <v>782338782.77999985</v>
      </c>
      <c r="G14" s="2">
        <f t="shared" si="5"/>
        <v>757799341.55999982</v>
      </c>
    </row>
    <row r="15" spans="1:13" x14ac:dyDescent="0.25">
      <c r="A15" s="26">
        <v>42190</v>
      </c>
      <c r="B15" s="35">
        <f t="shared" si="1"/>
        <v>30</v>
      </c>
      <c r="C15" s="41">
        <f t="shared" si="2"/>
        <v>34318676</v>
      </c>
      <c r="D15" s="38">
        <f t="shared" si="0"/>
        <v>24846184.23</v>
      </c>
      <c r="E15" s="16">
        <f t="shared" si="3"/>
        <v>9472491.7699999996</v>
      </c>
      <c r="F15" s="2">
        <f t="shared" si="4"/>
        <v>757799341.55999982</v>
      </c>
      <c r="G15" s="2">
        <f t="shared" si="5"/>
        <v>732953157.3299998</v>
      </c>
    </row>
    <row r="16" spans="1:13" x14ac:dyDescent="0.25">
      <c r="A16" s="26">
        <v>42221</v>
      </c>
      <c r="B16" s="35">
        <f t="shared" si="1"/>
        <v>30</v>
      </c>
      <c r="C16" s="41">
        <f t="shared" si="2"/>
        <v>34318676</v>
      </c>
      <c r="D16" s="38">
        <f t="shared" si="0"/>
        <v>25156761.530000001</v>
      </c>
      <c r="E16" s="16">
        <f t="shared" si="3"/>
        <v>9161914.4700000007</v>
      </c>
      <c r="F16" s="2">
        <f t="shared" si="4"/>
        <v>732953157.3299998</v>
      </c>
      <c r="G16" s="2">
        <f t="shared" si="5"/>
        <v>707796395.79999983</v>
      </c>
    </row>
    <row r="17" spans="1:7" x14ac:dyDescent="0.25">
      <c r="A17" s="26">
        <v>42252</v>
      </c>
      <c r="B17" s="35">
        <f t="shared" si="1"/>
        <v>30</v>
      </c>
      <c r="C17" s="41">
        <f t="shared" si="2"/>
        <v>34318676</v>
      </c>
      <c r="D17" s="38">
        <f t="shared" si="0"/>
        <v>25471221.050000001</v>
      </c>
      <c r="E17" s="16">
        <f t="shared" si="3"/>
        <v>8847454.9499999993</v>
      </c>
      <c r="F17" s="2">
        <f t="shared" si="4"/>
        <v>707796395.79999983</v>
      </c>
      <c r="G17" s="2">
        <f t="shared" si="5"/>
        <v>682325174.74999988</v>
      </c>
    </row>
    <row r="18" spans="1:7" x14ac:dyDescent="0.25">
      <c r="A18" s="26">
        <v>42282</v>
      </c>
      <c r="B18" s="35">
        <f t="shared" si="1"/>
        <v>30</v>
      </c>
      <c r="C18" s="41">
        <f t="shared" si="2"/>
        <v>34318676</v>
      </c>
      <c r="D18" s="38">
        <f t="shared" si="0"/>
        <v>25789611.32</v>
      </c>
      <c r="E18" s="16">
        <f t="shared" si="3"/>
        <v>8529064.6799999997</v>
      </c>
      <c r="F18" s="2">
        <f t="shared" si="4"/>
        <v>682325174.74999988</v>
      </c>
      <c r="G18" s="2">
        <f t="shared" si="5"/>
        <v>656535563.42999983</v>
      </c>
    </row>
    <row r="19" spans="1:7" x14ac:dyDescent="0.25">
      <c r="A19" s="26">
        <v>42313</v>
      </c>
      <c r="B19" s="35">
        <f t="shared" si="1"/>
        <v>30</v>
      </c>
      <c r="C19" s="41">
        <f t="shared" si="2"/>
        <v>34318676</v>
      </c>
      <c r="D19" s="38">
        <f t="shared" si="0"/>
        <v>26111981.460000001</v>
      </c>
      <c r="E19" s="16">
        <f t="shared" si="3"/>
        <v>8206694.54</v>
      </c>
      <c r="F19" s="2">
        <f t="shared" si="4"/>
        <v>656535563.42999983</v>
      </c>
      <c r="G19" s="2">
        <f t="shared" si="5"/>
        <v>630423581.96999979</v>
      </c>
    </row>
    <row r="20" spans="1:7" x14ac:dyDescent="0.25">
      <c r="A20" s="26">
        <v>42343</v>
      </c>
      <c r="B20" s="35">
        <f t="shared" si="1"/>
        <v>30</v>
      </c>
      <c r="C20" s="41">
        <f t="shared" si="2"/>
        <v>34318676</v>
      </c>
      <c r="D20" s="38">
        <f t="shared" si="0"/>
        <v>26438381.23</v>
      </c>
      <c r="E20" s="16">
        <f t="shared" si="3"/>
        <v>7880294.7699999996</v>
      </c>
      <c r="F20" s="2">
        <f t="shared" si="4"/>
        <v>630423581.96999979</v>
      </c>
      <c r="G20" s="2">
        <f t="shared" si="5"/>
        <v>603985200.73999977</v>
      </c>
    </row>
    <row r="21" spans="1:7" x14ac:dyDescent="0.25">
      <c r="A21" s="26">
        <v>42374</v>
      </c>
      <c r="B21" s="35">
        <f>DAYS360(A20,A21,TRUE)</f>
        <v>30</v>
      </c>
      <c r="C21" s="41">
        <f t="shared" si="2"/>
        <v>34318676</v>
      </c>
      <c r="D21" s="38">
        <f t="shared" si="0"/>
        <v>26768860.990000002</v>
      </c>
      <c r="E21" s="16">
        <f t="shared" si="3"/>
        <v>7549815.0099999998</v>
      </c>
      <c r="F21" s="2">
        <f t="shared" si="4"/>
        <v>603985200.73999977</v>
      </c>
      <c r="G21" s="2">
        <f t="shared" si="5"/>
        <v>577216339.74999976</v>
      </c>
    </row>
    <row r="22" spans="1:7" x14ac:dyDescent="0.25">
      <c r="A22" s="26">
        <v>42405</v>
      </c>
      <c r="B22" s="35">
        <f>DAYS360(A21,A22,TRUE)</f>
        <v>30</v>
      </c>
      <c r="C22" s="41">
        <f t="shared" si="2"/>
        <v>34318676</v>
      </c>
      <c r="D22" s="38">
        <f t="shared" si="0"/>
        <v>27103471.75</v>
      </c>
      <c r="E22" s="16">
        <f t="shared" si="3"/>
        <v>7215204.25</v>
      </c>
      <c r="F22" s="2">
        <f t="shared" si="4"/>
        <v>577216339.74999976</v>
      </c>
      <c r="G22" s="2">
        <f t="shared" si="5"/>
        <v>550112867.99999976</v>
      </c>
    </row>
    <row r="23" spans="1:7" x14ac:dyDescent="0.25">
      <c r="A23" s="26">
        <v>42434</v>
      </c>
      <c r="B23" s="35">
        <f t="shared" si="1"/>
        <v>30</v>
      </c>
      <c r="C23" s="41">
        <f t="shared" si="2"/>
        <v>34318676</v>
      </c>
      <c r="D23" s="38">
        <f t="shared" si="0"/>
        <v>27442265.149999999</v>
      </c>
      <c r="E23" s="16">
        <f t="shared" si="3"/>
        <v>6876410.8499999996</v>
      </c>
      <c r="F23" s="2">
        <f t="shared" si="4"/>
        <v>550112867.99999976</v>
      </c>
      <c r="G23" s="2">
        <f t="shared" si="5"/>
        <v>522670602.84999979</v>
      </c>
    </row>
    <row r="24" spans="1:7" x14ac:dyDescent="0.25">
      <c r="A24" s="26">
        <v>42465</v>
      </c>
      <c r="B24" s="35">
        <f t="shared" si="1"/>
        <v>30</v>
      </c>
      <c r="C24" s="41">
        <f t="shared" si="2"/>
        <v>34318676</v>
      </c>
      <c r="D24" s="38">
        <f t="shared" si="0"/>
        <v>27785293.460000001</v>
      </c>
      <c r="E24" s="16">
        <f t="shared" si="3"/>
        <v>6533382.54</v>
      </c>
      <c r="F24" s="2">
        <f t="shared" si="4"/>
        <v>522670602.84999979</v>
      </c>
      <c r="G24" s="2">
        <f t="shared" si="5"/>
        <v>494885309.38999981</v>
      </c>
    </row>
    <row r="25" spans="1:7" x14ac:dyDescent="0.25">
      <c r="A25" s="26">
        <v>42495</v>
      </c>
      <c r="B25" s="35">
        <f t="shared" si="1"/>
        <v>30</v>
      </c>
      <c r="C25" s="41">
        <f t="shared" si="2"/>
        <v>34318676</v>
      </c>
      <c r="D25" s="38">
        <f t="shared" si="0"/>
        <v>28132609.629999999</v>
      </c>
      <c r="E25" s="16">
        <f t="shared" si="3"/>
        <v>6186066.3700000001</v>
      </c>
      <c r="F25" s="2">
        <f t="shared" si="4"/>
        <v>494885309.38999981</v>
      </c>
      <c r="G25" s="2">
        <f t="shared" si="5"/>
        <v>466752699.75999981</v>
      </c>
    </row>
    <row r="26" spans="1:7" x14ac:dyDescent="0.25">
      <c r="A26" s="26">
        <v>42526</v>
      </c>
      <c r="B26" s="35">
        <f t="shared" si="1"/>
        <v>30</v>
      </c>
      <c r="C26" s="41">
        <f t="shared" si="2"/>
        <v>34318676</v>
      </c>
      <c r="D26" s="38">
        <f t="shared" si="0"/>
        <v>28484267.25</v>
      </c>
      <c r="E26" s="16">
        <f t="shared" si="3"/>
        <v>5834408.75</v>
      </c>
      <c r="F26" s="2">
        <f t="shared" si="4"/>
        <v>466752699.75999981</v>
      </c>
      <c r="G26" s="2">
        <f t="shared" si="5"/>
        <v>438268432.50999981</v>
      </c>
    </row>
    <row r="27" spans="1:7" x14ac:dyDescent="0.25">
      <c r="A27" s="26">
        <v>42556</v>
      </c>
      <c r="B27" s="35">
        <f t="shared" si="1"/>
        <v>30</v>
      </c>
      <c r="C27" s="41">
        <f t="shared" si="2"/>
        <v>34318676</v>
      </c>
      <c r="D27" s="38">
        <f t="shared" si="0"/>
        <v>28840320.59</v>
      </c>
      <c r="E27" s="16">
        <f t="shared" si="3"/>
        <v>5478355.4100000001</v>
      </c>
      <c r="F27" s="2">
        <f t="shared" si="4"/>
        <v>438268432.50999981</v>
      </c>
      <c r="G27" s="2">
        <f t="shared" si="5"/>
        <v>409428111.91999984</v>
      </c>
    </row>
    <row r="28" spans="1:7" x14ac:dyDescent="0.25">
      <c r="A28" s="26">
        <v>42587</v>
      </c>
      <c r="B28" s="35">
        <f t="shared" si="1"/>
        <v>30</v>
      </c>
      <c r="C28" s="41">
        <f t="shared" si="2"/>
        <v>34318676</v>
      </c>
      <c r="D28" s="38">
        <f t="shared" si="0"/>
        <v>29200824.600000001</v>
      </c>
      <c r="E28" s="16">
        <f t="shared" si="3"/>
        <v>5117851.4000000004</v>
      </c>
      <c r="F28" s="2">
        <f t="shared" si="4"/>
        <v>409428111.91999984</v>
      </c>
      <c r="G28" s="2">
        <f t="shared" si="5"/>
        <v>380227287.31999981</v>
      </c>
    </row>
    <row r="29" spans="1:7" x14ac:dyDescent="0.25">
      <c r="A29" s="26">
        <v>42618</v>
      </c>
      <c r="B29" s="35">
        <f t="shared" si="1"/>
        <v>30</v>
      </c>
      <c r="C29" s="41">
        <f t="shared" si="2"/>
        <v>34318676</v>
      </c>
      <c r="D29" s="38">
        <f t="shared" si="0"/>
        <v>29565834.91</v>
      </c>
      <c r="E29" s="16">
        <f t="shared" si="3"/>
        <v>4752841.09</v>
      </c>
      <c r="F29" s="2">
        <f t="shared" si="4"/>
        <v>380227287.31999981</v>
      </c>
      <c r="G29" s="2">
        <f t="shared" si="5"/>
        <v>350661452.40999979</v>
      </c>
    </row>
    <row r="30" spans="1:7" x14ac:dyDescent="0.25">
      <c r="A30" s="26">
        <v>42648</v>
      </c>
      <c r="B30" s="35">
        <f t="shared" si="1"/>
        <v>30</v>
      </c>
      <c r="C30" s="41">
        <f t="shared" si="2"/>
        <v>34318676</v>
      </c>
      <c r="D30" s="38">
        <f t="shared" si="0"/>
        <v>29935407.84</v>
      </c>
      <c r="E30" s="16">
        <f t="shared" si="3"/>
        <v>4383268.16</v>
      </c>
      <c r="F30" s="2">
        <f t="shared" si="4"/>
        <v>350661452.40999979</v>
      </c>
      <c r="G30" s="2">
        <f t="shared" si="5"/>
        <v>320726044.56999981</v>
      </c>
    </row>
    <row r="31" spans="1:7" x14ac:dyDescent="0.25">
      <c r="A31" s="26">
        <v>42679</v>
      </c>
      <c r="B31" s="35">
        <f t="shared" si="1"/>
        <v>30</v>
      </c>
      <c r="C31" s="41">
        <f t="shared" si="2"/>
        <v>34318676</v>
      </c>
      <c r="D31" s="38">
        <f t="shared" si="0"/>
        <v>30309600.440000001</v>
      </c>
      <c r="E31" s="16">
        <f t="shared" si="3"/>
        <v>4009075.56</v>
      </c>
      <c r="F31" s="2">
        <f t="shared" si="4"/>
        <v>320726044.56999981</v>
      </c>
      <c r="G31" s="2">
        <f t="shared" si="5"/>
        <v>290416444.12999982</v>
      </c>
    </row>
    <row r="32" spans="1:7" x14ac:dyDescent="0.25">
      <c r="A32" s="26">
        <v>42709</v>
      </c>
      <c r="B32" s="35">
        <f t="shared" si="1"/>
        <v>30</v>
      </c>
      <c r="C32" s="41">
        <f t="shared" si="2"/>
        <v>34318676</v>
      </c>
      <c r="D32" s="38">
        <f t="shared" si="0"/>
        <v>30688470.449999999</v>
      </c>
      <c r="E32" s="16">
        <f t="shared" si="3"/>
        <v>3630205.55</v>
      </c>
      <c r="F32" s="2">
        <f t="shared" si="4"/>
        <v>290416444.12999982</v>
      </c>
      <c r="G32" s="2">
        <f t="shared" si="5"/>
        <v>259727973.67999983</v>
      </c>
    </row>
    <row r="33" spans="1:7" x14ac:dyDescent="0.25">
      <c r="A33" s="26">
        <v>42740</v>
      </c>
      <c r="B33" s="35">
        <f t="shared" si="1"/>
        <v>30</v>
      </c>
      <c r="C33" s="41">
        <f t="shared" si="2"/>
        <v>34318676</v>
      </c>
      <c r="D33" s="38">
        <f t="shared" si="0"/>
        <v>31072076.329999998</v>
      </c>
      <c r="E33" s="16">
        <f t="shared" si="3"/>
        <v>3246599.67</v>
      </c>
      <c r="F33" s="2">
        <f t="shared" si="4"/>
        <v>259727973.67999983</v>
      </c>
      <c r="G33" s="2">
        <f t="shared" si="5"/>
        <v>228655897.34999985</v>
      </c>
    </row>
    <row r="34" spans="1:7" x14ac:dyDescent="0.25">
      <c r="A34" s="26">
        <v>42771</v>
      </c>
      <c r="B34" s="35">
        <f t="shared" si="1"/>
        <v>30</v>
      </c>
      <c r="C34" s="41">
        <f t="shared" si="2"/>
        <v>34318676</v>
      </c>
      <c r="D34" s="38">
        <f t="shared" si="0"/>
        <v>31460477.280000001</v>
      </c>
      <c r="E34" s="16">
        <f t="shared" si="3"/>
        <v>2858198.72</v>
      </c>
      <c r="F34" s="2">
        <f t="shared" si="4"/>
        <v>228655897.34999985</v>
      </c>
      <c r="G34" s="2">
        <f t="shared" si="5"/>
        <v>197195420.06999984</v>
      </c>
    </row>
    <row r="35" spans="1:7" x14ac:dyDescent="0.25">
      <c r="A35" s="26">
        <v>42799</v>
      </c>
      <c r="B35" s="35">
        <f t="shared" si="1"/>
        <v>30</v>
      </c>
      <c r="C35" s="41">
        <f t="shared" si="2"/>
        <v>34318676</v>
      </c>
      <c r="D35" s="38">
        <f t="shared" si="0"/>
        <v>31853733.25</v>
      </c>
      <c r="E35" s="16">
        <f t="shared" si="3"/>
        <v>2464942.75</v>
      </c>
      <c r="F35" s="2">
        <f t="shared" si="4"/>
        <v>197195420.06999984</v>
      </c>
      <c r="G35" s="2">
        <f t="shared" si="5"/>
        <v>165341686.81999984</v>
      </c>
    </row>
    <row r="36" spans="1:7" x14ac:dyDescent="0.25">
      <c r="A36" s="26">
        <v>42830</v>
      </c>
      <c r="B36" s="35">
        <f t="shared" si="1"/>
        <v>30</v>
      </c>
      <c r="C36" s="41">
        <f t="shared" si="2"/>
        <v>34318676</v>
      </c>
      <c r="D36" s="38">
        <f t="shared" si="0"/>
        <v>32251904.91</v>
      </c>
      <c r="E36" s="16">
        <f t="shared" si="3"/>
        <v>2066771.09</v>
      </c>
      <c r="F36" s="2">
        <f t="shared" si="4"/>
        <v>165341686.81999984</v>
      </c>
      <c r="G36" s="2">
        <f t="shared" si="5"/>
        <v>133089781.90999985</v>
      </c>
    </row>
    <row r="37" spans="1:7" x14ac:dyDescent="0.25">
      <c r="A37" s="26">
        <v>42860</v>
      </c>
      <c r="B37" s="35">
        <f t="shared" si="1"/>
        <v>30</v>
      </c>
      <c r="C37" s="41">
        <f t="shared" si="2"/>
        <v>34318676</v>
      </c>
      <c r="D37" s="38">
        <f t="shared" si="0"/>
        <v>32655053.73</v>
      </c>
      <c r="E37" s="16">
        <f t="shared" si="3"/>
        <v>1663622.27</v>
      </c>
      <c r="F37" s="2">
        <f t="shared" si="4"/>
        <v>133089781.90999985</v>
      </c>
      <c r="G37" s="2">
        <f t="shared" si="5"/>
        <v>100434728.17999984</v>
      </c>
    </row>
    <row r="38" spans="1:7" x14ac:dyDescent="0.25">
      <c r="A38" s="26">
        <v>42891</v>
      </c>
      <c r="B38" s="35">
        <f t="shared" si="1"/>
        <v>30</v>
      </c>
      <c r="C38" s="41">
        <f t="shared" si="2"/>
        <v>34318676</v>
      </c>
      <c r="D38" s="38">
        <f t="shared" si="0"/>
        <v>33063241.899999999</v>
      </c>
      <c r="E38" s="16">
        <f t="shared" si="3"/>
        <v>1255434.1000000001</v>
      </c>
      <c r="F38" s="2">
        <f t="shared" si="4"/>
        <v>100434728.17999984</v>
      </c>
      <c r="G38" s="2">
        <f t="shared" si="5"/>
        <v>67371486.279999852</v>
      </c>
    </row>
    <row r="39" spans="1:7" x14ac:dyDescent="0.25">
      <c r="A39" s="26">
        <v>42921</v>
      </c>
      <c r="B39" s="35">
        <f t="shared" si="1"/>
        <v>30</v>
      </c>
      <c r="C39" s="41">
        <f t="shared" si="2"/>
        <v>34318676</v>
      </c>
      <c r="D39" s="38">
        <f t="shared" si="0"/>
        <v>33476532.420000002</v>
      </c>
      <c r="E39" s="16">
        <f t="shared" si="3"/>
        <v>842143.58</v>
      </c>
      <c r="F39" s="2">
        <f t="shared" si="4"/>
        <v>67371486.279999852</v>
      </c>
      <c r="G39" s="2">
        <f t="shared" si="5"/>
        <v>33894953.85999985</v>
      </c>
    </row>
    <row r="40" spans="1:7" x14ac:dyDescent="0.25">
      <c r="A40" s="26">
        <v>42952</v>
      </c>
      <c r="B40" s="35">
        <f t="shared" si="1"/>
        <v>30</v>
      </c>
      <c r="C40" s="41">
        <f t="shared" si="2"/>
        <v>34318676</v>
      </c>
      <c r="D40" s="38">
        <f t="shared" si="0"/>
        <v>33894953.85999985</v>
      </c>
      <c r="E40" s="16">
        <v>423722.1400001478</v>
      </c>
      <c r="F40" s="2">
        <f t="shared" si="4"/>
        <v>33894953.85999985</v>
      </c>
      <c r="G40" s="2">
        <f t="shared" si="5"/>
        <v>0</v>
      </c>
    </row>
    <row r="41" spans="1:7" x14ac:dyDescent="0.25">
      <c r="A41" s="18">
        <v>42405</v>
      </c>
      <c r="B41" s="52">
        <f>DAYS360(A21,A41,TRUE)</f>
        <v>30</v>
      </c>
      <c r="C41" s="42">
        <f t="shared" si="2"/>
        <v>34318676</v>
      </c>
      <c r="D41" s="53">
        <f>C41-E41</f>
        <v>27103471.75</v>
      </c>
      <c r="E41" s="54">
        <f>ROUND(F41*$B$2*B41/360,2)</f>
        <v>7215204.25</v>
      </c>
      <c r="F41" s="55">
        <f>F22</f>
        <v>577216339.74999976</v>
      </c>
      <c r="G41" s="55">
        <f t="shared" si="5"/>
        <v>550112867.99999976</v>
      </c>
    </row>
    <row r="42" spans="1:7" x14ac:dyDescent="0.25">
      <c r="A42" s="18">
        <v>42434</v>
      </c>
      <c r="B42" s="35">
        <f>DAYS360(A41,A42,TRUE)</f>
        <v>30</v>
      </c>
      <c r="C42" s="42">
        <f>$F$1</f>
        <v>33970901</v>
      </c>
      <c r="D42" s="38">
        <f t="shared" si="0"/>
        <v>27138823.48</v>
      </c>
      <c r="E42" s="16">
        <f>ROUND(D2*$B$2*G41/360,2)+ROUND(F42*F2*B2/360,2)</f>
        <v>6832077.5199999996</v>
      </c>
      <c r="F42" s="2">
        <f>G41-J1</f>
        <v>544512867.99999976</v>
      </c>
      <c r="G42" s="2">
        <f t="shared" si="5"/>
        <v>517374044.51999974</v>
      </c>
    </row>
    <row r="43" spans="1:7" x14ac:dyDescent="0.25">
      <c r="A43" s="18">
        <v>42465</v>
      </c>
      <c r="B43" s="35">
        <f t="shared" ref="B43:B59" si="6">DAYS360(A42,A43,TRUE)</f>
        <v>30</v>
      </c>
      <c r="C43" s="42">
        <f t="shared" ref="C43:C54" si="7">$F$1</f>
        <v>33970901</v>
      </c>
      <c r="D43" s="38">
        <f t="shared" si="0"/>
        <v>27503725.440000001</v>
      </c>
      <c r="E43" s="16">
        <f>ROUND(F43*$B$2*B43/360,2)</f>
        <v>6467175.5599999996</v>
      </c>
      <c r="F43" s="2">
        <f>G42</f>
        <v>517374044.51999974</v>
      </c>
      <c r="G43" s="2">
        <f t="shared" si="5"/>
        <v>489870319.07999974</v>
      </c>
    </row>
    <row r="44" spans="1:7" x14ac:dyDescent="0.25">
      <c r="A44" s="18">
        <v>42495</v>
      </c>
      <c r="B44" s="35">
        <f t="shared" si="6"/>
        <v>30</v>
      </c>
      <c r="C44" s="42">
        <f t="shared" si="7"/>
        <v>33970901</v>
      </c>
      <c r="D44" s="38">
        <f t="shared" si="0"/>
        <v>27847522.009999998</v>
      </c>
      <c r="E44" s="16">
        <f t="shared" ref="E44:E58" si="8">ROUND(F44*$B$2*B44/360,2)</f>
        <v>6123378.9900000002</v>
      </c>
      <c r="F44" s="2">
        <f t="shared" ref="F44:F59" si="9">G43</f>
        <v>489870319.07999974</v>
      </c>
      <c r="G44" s="2">
        <f t="shared" si="5"/>
        <v>462022797.06999975</v>
      </c>
    </row>
    <row r="45" spans="1:7" x14ac:dyDescent="0.25">
      <c r="A45" s="18">
        <v>42526</v>
      </c>
      <c r="B45" s="35">
        <f t="shared" si="6"/>
        <v>30</v>
      </c>
      <c r="C45" s="42">
        <f t="shared" si="7"/>
        <v>33970901</v>
      </c>
      <c r="D45" s="38">
        <f t="shared" si="0"/>
        <v>28195616.039999999</v>
      </c>
      <c r="E45" s="16">
        <f t="shared" si="8"/>
        <v>5775284.96</v>
      </c>
      <c r="F45" s="2">
        <f t="shared" si="9"/>
        <v>462022797.06999975</v>
      </c>
      <c r="G45" s="2">
        <f t="shared" si="5"/>
        <v>433827181.02999973</v>
      </c>
    </row>
    <row r="46" spans="1:7" x14ac:dyDescent="0.25">
      <c r="A46" s="18">
        <v>42556</v>
      </c>
      <c r="B46" s="35">
        <f t="shared" si="6"/>
        <v>30</v>
      </c>
      <c r="C46" s="42">
        <f t="shared" si="7"/>
        <v>33970901</v>
      </c>
      <c r="D46" s="38">
        <f t="shared" si="0"/>
        <v>28548061.240000002</v>
      </c>
      <c r="E46" s="16">
        <f t="shared" si="8"/>
        <v>5422839.7599999998</v>
      </c>
      <c r="F46" s="2">
        <f t="shared" si="9"/>
        <v>433827181.02999973</v>
      </c>
      <c r="G46" s="2">
        <f t="shared" si="5"/>
        <v>405279119.78999972</v>
      </c>
    </row>
    <row r="47" spans="1:7" x14ac:dyDescent="0.25">
      <c r="A47" s="18">
        <v>42587</v>
      </c>
      <c r="B47" s="35">
        <f t="shared" si="6"/>
        <v>30</v>
      </c>
      <c r="C47" s="42">
        <f t="shared" si="7"/>
        <v>33970901</v>
      </c>
      <c r="D47" s="38">
        <f t="shared" si="0"/>
        <v>28904912</v>
      </c>
      <c r="E47" s="16">
        <f t="shared" si="8"/>
        <v>5065989</v>
      </c>
      <c r="F47" s="2">
        <f t="shared" si="9"/>
        <v>405279119.78999972</v>
      </c>
      <c r="G47" s="2">
        <f t="shared" si="5"/>
        <v>376374207.78999972</v>
      </c>
    </row>
    <row r="48" spans="1:7" x14ac:dyDescent="0.25">
      <c r="A48" s="18">
        <v>42618</v>
      </c>
      <c r="B48" s="35">
        <f t="shared" si="6"/>
        <v>30</v>
      </c>
      <c r="C48" s="42">
        <f t="shared" si="7"/>
        <v>33970901</v>
      </c>
      <c r="D48" s="38">
        <f t="shared" si="0"/>
        <v>29266223.399999999</v>
      </c>
      <c r="E48" s="16">
        <f t="shared" si="8"/>
        <v>4704677.5999999996</v>
      </c>
      <c r="F48" s="2">
        <f t="shared" si="9"/>
        <v>376374207.78999972</v>
      </c>
      <c r="G48" s="2">
        <f t="shared" si="5"/>
        <v>347107984.38999975</v>
      </c>
    </row>
    <row r="49" spans="1:7" x14ac:dyDescent="0.25">
      <c r="A49" s="18">
        <v>42648</v>
      </c>
      <c r="B49" s="35">
        <f t="shared" si="6"/>
        <v>30</v>
      </c>
      <c r="C49" s="42">
        <f t="shared" si="7"/>
        <v>33970901</v>
      </c>
      <c r="D49" s="38">
        <f t="shared" si="0"/>
        <v>29632051.199999999</v>
      </c>
      <c r="E49" s="16">
        <f t="shared" si="8"/>
        <v>4338849.8</v>
      </c>
      <c r="F49" s="2">
        <f t="shared" si="9"/>
        <v>347107984.38999975</v>
      </c>
      <c r="G49" s="2">
        <f t="shared" si="5"/>
        <v>317475933.18999976</v>
      </c>
    </row>
    <row r="50" spans="1:7" x14ac:dyDescent="0.25">
      <c r="A50" s="18">
        <v>42679</v>
      </c>
      <c r="B50" s="35">
        <f t="shared" si="6"/>
        <v>30</v>
      </c>
      <c r="C50" s="42">
        <f t="shared" si="7"/>
        <v>33970901</v>
      </c>
      <c r="D50" s="38">
        <f t="shared" si="0"/>
        <v>30002451.84</v>
      </c>
      <c r="E50" s="16">
        <f t="shared" si="8"/>
        <v>3968449.16</v>
      </c>
      <c r="F50" s="2">
        <f t="shared" si="9"/>
        <v>317475933.18999976</v>
      </c>
      <c r="G50" s="2">
        <f t="shared" si="5"/>
        <v>287473481.34999979</v>
      </c>
    </row>
    <row r="51" spans="1:7" x14ac:dyDescent="0.25">
      <c r="A51" s="18">
        <v>42709</v>
      </c>
      <c r="B51" s="35">
        <f t="shared" si="6"/>
        <v>30</v>
      </c>
      <c r="C51" s="42">
        <f t="shared" si="7"/>
        <v>33970901</v>
      </c>
      <c r="D51" s="38">
        <f t="shared" si="0"/>
        <v>30377482.48</v>
      </c>
      <c r="E51" s="16">
        <f t="shared" si="8"/>
        <v>3593418.52</v>
      </c>
      <c r="F51" s="2">
        <f t="shared" si="9"/>
        <v>287473481.34999979</v>
      </c>
      <c r="G51" s="2">
        <f t="shared" si="5"/>
        <v>257095998.8699998</v>
      </c>
    </row>
    <row r="52" spans="1:7" x14ac:dyDescent="0.25">
      <c r="A52" s="18">
        <v>42740</v>
      </c>
      <c r="B52" s="35">
        <f t="shared" si="6"/>
        <v>30</v>
      </c>
      <c r="C52" s="42">
        <f t="shared" si="7"/>
        <v>33970901</v>
      </c>
      <c r="D52" s="38">
        <f t="shared" si="0"/>
        <v>30757201.009999998</v>
      </c>
      <c r="E52" s="16">
        <f t="shared" si="8"/>
        <v>3213699.99</v>
      </c>
      <c r="F52" s="2">
        <f t="shared" si="9"/>
        <v>257095998.8699998</v>
      </c>
      <c r="G52" s="2">
        <f t="shared" si="5"/>
        <v>226338797.85999981</v>
      </c>
    </row>
    <row r="53" spans="1:7" x14ac:dyDescent="0.25">
      <c r="A53" s="18">
        <v>42771</v>
      </c>
      <c r="B53" s="35">
        <f t="shared" si="6"/>
        <v>30</v>
      </c>
      <c r="C53" s="42">
        <f t="shared" si="7"/>
        <v>33970901</v>
      </c>
      <c r="D53" s="38">
        <f t="shared" si="0"/>
        <v>31141666.030000001</v>
      </c>
      <c r="E53" s="16">
        <f t="shared" si="8"/>
        <v>2829234.97</v>
      </c>
      <c r="F53" s="2">
        <f t="shared" si="9"/>
        <v>226338797.85999981</v>
      </c>
      <c r="G53" s="2">
        <f t="shared" si="5"/>
        <v>195197131.8299998</v>
      </c>
    </row>
    <row r="54" spans="1:7" x14ac:dyDescent="0.25">
      <c r="A54" s="18">
        <v>42799</v>
      </c>
      <c r="B54" s="35">
        <f t="shared" si="6"/>
        <v>30</v>
      </c>
      <c r="C54" s="42">
        <f t="shared" si="7"/>
        <v>33970901</v>
      </c>
      <c r="D54" s="38">
        <f t="shared" si="0"/>
        <v>31530936.850000001</v>
      </c>
      <c r="E54" s="16">
        <f t="shared" si="8"/>
        <v>2439964.15</v>
      </c>
      <c r="F54" s="2">
        <f t="shared" si="9"/>
        <v>195197131.8299998</v>
      </c>
      <c r="G54" s="2">
        <f t="shared" si="5"/>
        <v>163666194.97999981</v>
      </c>
    </row>
    <row r="55" spans="1:7" x14ac:dyDescent="0.25">
      <c r="A55" s="51">
        <v>42830</v>
      </c>
      <c r="B55" s="35">
        <f>DAYS360(A54,A55,TRUE)</f>
        <v>30</v>
      </c>
      <c r="C55" s="42">
        <f>$M$2</f>
        <v>32810945</v>
      </c>
      <c r="D55" s="53">
        <f t="shared" si="0"/>
        <v>30823450.899999999</v>
      </c>
      <c r="E55" s="16">
        <f>ROUND(G54*$B$2*L1/360,2)+ROUND(F55*$B$2*L2/360,2)</f>
        <v>1987494.1</v>
      </c>
      <c r="F55" s="2">
        <f>G54-J2</f>
        <v>158066194.97999981</v>
      </c>
      <c r="G55" s="55">
        <f t="shared" si="5"/>
        <v>127242744.0799998</v>
      </c>
    </row>
    <row r="56" spans="1:7" x14ac:dyDescent="0.25">
      <c r="A56" s="18">
        <v>42860</v>
      </c>
      <c r="B56" s="35">
        <f t="shared" si="6"/>
        <v>30</v>
      </c>
      <c r="C56" s="42">
        <f t="shared" ref="C56:C59" si="10">$M$2</f>
        <v>32810945</v>
      </c>
      <c r="D56" s="38">
        <f t="shared" si="0"/>
        <v>31220410.699999999</v>
      </c>
      <c r="E56" s="16">
        <f t="shared" si="8"/>
        <v>1590534.3</v>
      </c>
      <c r="F56" s="2">
        <f t="shared" si="9"/>
        <v>127242744.0799998</v>
      </c>
      <c r="G56" s="2">
        <f t="shared" si="5"/>
        <v>96022333.379999802</v>
      </c>
    </row>
    <row r="57" spans="1:7" x14ac:dyDescent="0.25">
      <c r="A57" s="18">
        <v>42891</v>
      </c>
      <c r="B57" s="35">
        <f t="shared" si="6"/>
        <v>30</v>
      </c>
      <c r="C57" s="42">
        <f t="shared" si="10"/>
        <v>32810945</v>
      </c>
      <c r="D57" s="38">
        <f t="shared" si="0"/>
        <v>31610665.829999998</v>
      </c>
      <c r="E57" s="16">
        <f t="shared" si="8"/>
        <v>1200279.17</v>
      </c>
      <c r="F57" s="2">
        <f t="shared" si="9"/>
        <v>96022333.379999802</v>
      </c>
      <c r="G57" s="2">
        <f t="shared" si="5"/>
        <v>64411667.549999803</v>
      </c>
    </row>
    <row r="58" spans="1:7" x14ac:dyDescent="0.25">
      <c r="A58" s="18">
        <v>42921</v>
      </c>
      <c r="B58" s="35">
        <f t="shared" si="6"/>
        <v>30</v>
      </c>
      <c r="C58" s="42">
        <f t="shared" si="10"/>
        <v>32810945</v>
      </c>
      <c r="D58" s="38">
        <f t="shared" si="0"/>
        <v>32005799.16</v>
      </c>
      <c r="E58" s="16">
        <f t="shared" si="8"/>
        <v>805145.84</v>
      </c>
      <c r="F58" s="2">
        <f t="shared" si="9"/>
        <v>64411667.549999803</v>
      </c>
      <c r="G58" s="2">
        <f t="shared" si="5"/>
        <v>32405868.389999803</v>
      </c>
    </row>
    <row r="59" spans="1:7" x14ac:dyDescent="0.25">
      <c r="A59" s="18">
        <v>42952</v>
      </c>
      <c r="B59" s="35">
        <f t="shared" si="6"/>
        <v>30</v>
      </c>
      <c r="C59" s="42">
        <f t="shared" si="10"/>
        <v>32810945</v>
      </c>
      <c r="D59" s="38">
        <f t="shared" si="0"/>
        <v>32405868.389999803</v>
      </c>
      <c r="E59" s="16">
        <v>405076.61000019533</v>
      </c>
      <c r="F59" s="2">
        <f t="shared" si="9"/>
        <v>32405868.389999803</v>
      </c>
      <c r="G59" s="2">
        <f t="shared" si="5"/>
        <v>0</v>
      </c>
    </row>
    <row r="60" spans="1:7" x14ac:dyDescent="0.25">
      <c r="A60" s="44">
        <v>41882</v>
      </c>
      <c r="B60" s="45">
        <v>1</v>
      </c>
      <c r="C60" s="48">
        <f>DAYS360(A4,A60,TRUE)+1</f>
        <v>26</v>
      </c>
      <c r="D60" s="29">
        <f>F4</f>
        <v>990000000</v>
      </c>
      <c r="E60" s="29">
        <f>D60</f>
        <v>990000000</v>
      </c>
      <c r="F60" s="46">
        <f>E4+(E5/B5)*C60</f>
        <v>11137500</v>
      </c>
      <c r="G60" s="29">
        <f>ROUND(F60,2)</f>
        <v>11137500</v>
      </c>
    </row>
    <row r="61" spans="1:7" x14ac:dyDescent="0.25">
      <c r="A61" s="47">
        <v>41912</v>
      </c>
      <c r="B61" s="48">
        <f>DAYS360(A60,A5,TRUE)-1</f>
        <v>4</v>
      </c>
      <c r="C61" s="48">
        <f t="shared" ref="C61:C96" si="11">DAYS360(A5,A61,TRUE)+1</f>
        <v>26</v>
      </c>
      <c r="D61" s="29">
        <f t="shared" ref="D61:D96" si="12">E60</f>
        <v>990000000</v>
      </c>
      <c r="E61" s="29">
        <f>D61-D5</f>
        <v>968056324</v>
      </c>
      <c r="F61" s="46">
        <f>(E5/B5)*B61+(E6/B6)*C61</f>
        <v>12137276.843333334</v>
      </c>
      <c r="G61" s="29">
        <f>ROUND(F61,2)</f>
        <v>12137276.84</v>
      </c>
    </row>
    <row r="62" spans="1:7" x14ac:dyDescent="0.25">
      <c r="A62" s="44">
        <v>41943</v>
      </c>
      <c r="B62" s="48">
        <f t="shared" ref="B62:B96" si="13">DAYS360(A61,A6,TRUE)-1</f>
        <v>4</v>
      </c>
      <c r="C62" s="48">
        <f t="shared" si="11"/>
        <v>26</v>
      </c>
      <c r="D62" s="29">
        <f t="shared" si="12"/>
        <v>968056324</v>
      </c>
      <c r="E62" s="29">
        <f t="shared" ref="E62:E77" si="14">D62-D6</f>
        <v>945838352.04999995</v>
      </c>
      <c r="F62" s="46">
        <f t="shared" ref="F62:F77" si="15">(E6/B6)*B62+(E7/B7)*C62</f>
        <v>11860009.353333334</v>
      </c>
      <c r="G62" s="29">
        <f>ROUND(F62,2)</f>
        <v>11860009.35</v>
      </c>
    </row>
    <row r="63" spans="1:7" x14ac:dyDescent="0.25">
      <c r="A63" s="47">
        <v>41973</v>
      </c>
      <c r="B63" s="48">
        <f t="shared" si="13"/>
        <v>4</v>
      </c>
      <c r="C63" s="48">
        <f t="shared" si="11"/>
        <v>26</v>
      </c>
      <c r="D63" s="29">
        <f t="shared" si="12"/>
        <v>945838352.04999995</v>
      </c>
      <c r="E63" s="29">
        <f t="shared" si="14"/>
        <v>923342655.44999993</v>
      </c>
      <c r="F63" s="46">
        <f t="shared" si="15"/>
        <v>11579276.017999999</v>
      </c>
      <c r="G63" s="29">
        <f t="shared" ref="G63:G96" si="16">ROUND(F63,2)</f>
        <v>11579276.02</v>
      </c>
    </row>
    <row r="64" spans="1:7" x14ac:dyDescent="0.25">
      <c r="A64" s="44">
        <v>42004</v>
      </c>
      <c r="B64" s="48">
        <f t="shared" si="13"/>
        <v>4</v>
      </c>
      <c r="C64" s="48">
        <f t="shared" si="11"/>
        <v>26</v>
      </c>
      <c r="D64" s="29">
        <f t="shared" si="12"/>
        <v>923342655.44999993</v>
      </c>
      <c r="E64" s="29">
        <f t="shared" si="14"/>
        <v>900565762.63999987</v>
      </c>
      <c r="F64" s="46">
        <f t="shared" si="15"/>
        <v>11295033.517999999</v>
      </c>
      <c r="G64" s="29">
        <f t="shared" si="16"/>
        <v>11295033.52</v>
      </c>
    </row>
    <row r="65" spans="1:7" x14ac:dyDescent="0.25">
      <c r="A65" s="47">
        <v>42035</v>
      </c>
      <c r="B65" s="48">
        <f t="shared" si="13"/>
        <v>4</v>
      </c>
      <c r="C65" s="48">
        <f t="shared" si="11"/>
        <v>26</v>
      </c>
      <c r="D65" s="29">
        <f t="shared" si="12"/>
        <v>900565762.63999987</v>
      </c>
      <c r="E65" s="29">
        <f t="shared" si="14"/>
        <v>877504158.66999984</v>
      </c>
      <c r="F65" s="46">
        <f t="shared" si="15"/>
        <v>11007237.986666668</v>
      </c>
      <c r="G65" s="29">
        <f t="shared" si="16"/>
        <v>11007237.99</v>
      </c>
    </row>
    <row r="66" spans="1:7" x14ac:dyDescent="0.25">
      <c r="A66" s="44">
        <v>42063</v>
      </c>
      <c r="B66" s="48">
        <f t="shared" si="13"/>
        <v>4</v>
      </c>
      <c r="C66" s="28">
        <f>DAYS360(A10,A66,TRUE)+3</f>
        <v>26</v>
      </c>
      <c r="D66" s="29">
        <f t="shared" si="12"/>
        <v>877504158.66999984</v>
      </c>
      <c r="E66" s="29">
        <f t="shared" si="14"/>
        <v>854154284.64999986</v>
      </c>
      <c r="F66" s="46">
        <f t="shared" si="15"/>
        <v>10715845.016000001</v>
      </c>
      <c r="G66" s="29">
        <f t="shared" si="16"/>
        <v>10715845.02</v>
      </c>
    </row>
    <row r="67" spans="1:7" x14ac:dyDescent="0.25">
      <c r="A67" s="47">
        <v>42094</v>
      </c>
      <c r="B67" s="28">
        <f>DAYS360(A66,A11,TRUE)-3</f>
        <v>4</v>
      </c>
      <c r="C67" s="48">
        <f t="shared" si="11"/>
        <v>26</v>
      </c>
      <c r="D67" s="29">
        <f t="shared" si="12"/>
        <v>854154284.64999986</v>
      </c>
      <c r="E67" s="29">
        <f t="shared" si="14"/>
        <v>830512537.2099998</v>
      </c>
      <c r="F67" s="46">
        <f>(E11/B11)*B67+(E12/B12)*C67</f>
        <v>10420809.631999999</v>
      </c>
      <c r="G67" s="29">
        <f t="shared" si="16"/>
        <v>10420809.630000001</v>
      </c>
    </row>
    <row r="68" spans="1:7" x14ac:dyDescent="0.25">
      <c r="A68" s="44">
        <v>42124</v>
      </c>
      <c r="B68" s="48">
        <f t="shared" si="13"/>
        <v>4</v>
      </c>
      <c r="C68" s="48">
        <f t="shared" si="11"/>
        <v>26</v>
      </c>
      <c r="D68" s="29">
        <f t="shared" si="12"/>
        <v>830512537.2099998</v>
      </c>
      <c r="E68" s="29">
        <f t="shared" si="14"/>
        <v>806575267.92999983</v>
      </c>
      <c r="F68" s="46">
        <f t="shared" si="15"/>
        <v>10122086.299333334</v>
      </c>
      <c r="G68" s="29">
        <f t="shared" si="16"/>
        <v>10122086.300000001</v>
      </c>
    </row>
    <row r="69" spans="1:7" x14ac:dyDescent="0.25">
      <c r="A69" s="47">
        <v>42155</v>
      </c>
      <c r="B69" s="48">
        <f t="shared" si="13"/>
        <v>4</v>
      </c>
      <c r="C69" s="48">
        <f t="shared" si="11"/>
        <v>26</v>
      </c>
      <c r="D69" s="29">
        <f t="shared" si="12"/>
        <v>806575267.92999983</v>
      </c>
      <c r="E69" s="29">
        <f t="shared" si="14"/>
        <v>782338782.77999985</v>
      </c>
      <c r="F69" s="46">
        <f t="shared" si="15"/>
        <v>9819628.9226666652</v>
      </c>
      <c r="G69" s="29">
        <f t="shared" si="16"/>
        <v>9819628.9199999999</v>
      </c>
    </row>
    <row r="70" spans="1:7" x14ac:dyDescent="0.25">
      <c r="A70" s="44">
        <v>42185</v>
      </c>
      <c r="B70" s="48">
        <f t="shared" si="13"/>
        <v>4</v>
      </c>
      <c r="C70" s="48">
        <f t="shared" si="11"/>
        <v>26</v>
      </c>
      <c r="D70" s="29">
        <f t="shared" si="12"/>
        <v>782338782.77999985</v>
      </c>
      <c r="E70" s="29">
        <f t="shared" si="14"/>
        <v>757799341.55999982</v>
      </c>
      <c r="F70" s="46">
        <f t="shared" si="15"/>
        <v>9513390.8379999995</v>
      </c>
      <c r="G70" s="29">
        <f t="shared" si="16"/>
        <v>9513390.8399999999</v>
      </c>
    </row>
    <row r="71" spans="1:7" x14ac:dyDescent="0.25">
      <c r="A71" s="47">
        <v>42216</v>
      </c>
      <c r="B71" s="48">
        <f t="shared" si="13"/>
        <v>4</v>
      </c>
      <c r="C71" s="48">
        <f t="shared" si="11"/>
        <v>26</v>
      </c>
      <c r="D71" s="29">
        <f t="shared" si="12"/>
        <v>757799341.55999982</v>
      </c>
      <c r="E71" s="29">
        <f t="shared" si="14"/>
        <v>732953157.3299998</v>
      </c>
      <c r="F71" s="46">
        <f t="shared" si="15"/>
        <v>9203324.7766666673</v>
      </c>
      <c r="G71" s="49">
        <f t="shared" si="16"/>
        <v>9203324.7799999993</v>
      </c>
    </row>
    <row r="72" spans="1:7" x14ac:dyDescent="0.25">
      <c r="A72" s="44">
        <v>42247</v>
      </c>
      <c r="B72" s="48">
        <f t="shared" si="13"/>
        <v>4</v>
      </c>
      <c r="C72" s="48">
        <f t="shared" si="11"/>
        <v>26</v>
      </c>
      <c r="D72" s="29">
        <f t="shared" si="12"/>
        <v>732953157.3299998</v>
      </c>
      <c r="E72" s="29">
        <f t="shared" si="14"/>
        <v>707796395.79999983</v>
      </c>
      <c r="F72" s="46">
        <f t="shared" si="15"/>
        <v>8889382.8859999999</v>
      </c>
      <c r="G72" s="29">
        <f t="shared" si="16"/>
        <v>8889382.8900000006</v>
      </c>
    </row>
    <row r="73" spans="1:7" x14ac:dyDescent="0.25">
      <c r="A73" s="47">
        <v>42277</v>
      </c>
      <c r="B73" s="48">
        <f t="shared" si="13"/>
        <v>4</v>
      </c>
      <c r="C73" s="48">
        <f t="shared" si="11"/>
        <v>26</v>
      </c>
      <c r="D73" s="29">
        <f t="shared" si="12"/>
        <v>707796395.79999983</v>
      </c>
      <c r="E73" s="29">
        <f t="shared" si="14"/>
        <v>682325174.74999988</v>
      </c>
      <c r="F73" s="46">
        <f t="shared" si="15"/>
        <v>8571516.716</v>
      </c>
      <c r="G73" s="29">
        <f t="shared" si="16"/>
        <v>8571516.7200000007</v>
      </c>
    </row>
    <row r="74" spans="1:7" x14ac:dyDescent="0.25">
      <c r="A74" s="44">
        <v>42308</v>
      </c>
      <c r="B74" s="48">
        <f t="shared" si="13"/>
        <v>4</v>
      </c>
      <c r="C74" s="48">
        <f t="shared" si="11"/>
        <v>26</v>
      </c>
      <c r="D74" s="29">
        <f t="shared" si="12"/>
        <v>682325174.74999988</v>
      </c>
      <c r="E74" s="29">
        <f t="shared" si="14"/>
        <v>656535563.42999983</v>
      </c>
      <c r="F74" s="46">
        <f t="shared" si="15"/>
        <v>8249677.225333333</v>
      </c>
      <c r="G74" s="29">
        <f t="shared" si="16"/>
        <v>8249677.2300000004</v>
      </c>
    </row>
    <row r="75" spans="1:7" x14ac:dyDescent="0.25">
      <c r="A75" s="47">
        <v>42338</v>
      </c>
      <c r="B75" s="48">
        <f t="shared" si="13"/>
        <v>4</v>
      </c>
      <c r="C75" s="48">
        <f t="shared" si="11"/>
        <v>26</v>
      </c>
      <c r="D75" s="29">
        <f t="shared" si="12"/>
        <v>656535563.42999983</v>
      </c>
      <c r="E75" s="29">
        <f t="shared" si="14"/>
        <v>630423581.96999979</v>
      </c>
      <c r="F75" s="46">
        <f t="shared" si="15"/>
        <v>7923814.7393333325</v>
      </c>
      <c r="G75" s="29">
        <f t="shared" si="16"/>
        <v>7923814.7400000002</v>
      </c>
    </row>
    <row r="76" spans="1:7" x14ac:dyDescent="0.25">
      <c r="A76" s="44">
        <v>42369</v>
      </c>
      <c r="B76" s="48">
        <f t="shared" si="13"/>
        <v>4</v>
      </c>
      <c r="C76" s="48">
        <f t="shared" si="11"/>
        <v>26</v>
      </c>
      <c r="D76" s="29">
        <f t="shared" si="12"/>
        <v>630423581.96999979</v>
      </c>
      <c r="E76" s="29">
        <f t="shared" si="14"/>
        <v>603985200.73999977</v>
      </c>
      <c r="F76" s="46">
        <f t="shared" si="15"/>
        <v>7593878.9779999992</v>
      </c>
      <c r="G76" s="29">
        <f t="shared" si="16"/>
        <v>7593878.9800000004</v>
      </c>
    </row>
    <row r="77" spans="1:7" x14ac:dyDescent="0.25">
      <c r="A77" s="47">
        <v>42400</v>
      </c>
      <c r="B77" s="48">
        <f t="shared" si="13"/>
        <v>4</v>
      </c>
      <c r="C77" s="48">
        <f t="shared" si="11"/>
        <v>26</v>
      </c>
      <c r="D77" s="29">
        <f t="shared" si="12"/>
        <v>603985200.73999977</v>
      </c>
      <c r="E77" s="29">
        <f t="shared" si="14"/>
        <v>577216339.74999976</v>
      </c>
      <c r="F77" s="46">
        <f t="shared" si="15"/>
        <v>7259819.0180000002</v>
      </c>
      <c r="G77" s="29">
        <f t="shared" si="16"/>
        <v>7259819.0199999996</v>
      </c>
    </row>
    <row r="78" spans="1:7" x14ac:dyDescent="0.25">
      <c r="A78" s="44">
        <v>42429</v>
      </c>
      <c r="B78" s="48">
        <f t="shared" si="13"/>
        <v>4</v>
      </c>
      <c r="C78" s="28">
        <f>DAYS360(A22,A78,TRUE)+2</f>
        <v>26</v>
      </c>
      <c r="D78" s="29">
        <f>E77</f>
        <v>577216339.74999976</v>
      </c>
      <c r="E78" s="29">
        <f>D78-D41</f>
        <v>550112867.99999976</v>
      </c>
      <c r="F78" s="46">
        <f>(E41/B41)*B78+(E42/B42)*C78</f>
        <v>6883161.0839999998</v>
      </c>
      <c r="G78" s="29">
        <f t="shared" si="16"/>
        <v>6883161.0800000001</v>
      </c>
    </row>
    <row r="79" spans="1:7" x14ac:dyDescent="0.25">
      <c r="A79" s="47">
        <v>42460</v>
      </c>
      <c r="B79" s="48">
        <f>DAYS360(A78,A23,TRUE)-2</f>
        <v>4</v>
      </c>
      <c r="C79" s="48">
        <f t="shared" si="11"/>
        <v>26</v>
      </c>
      <c r="D79" s="29">
        <f>E78-J1</f>
        <v>544512867.99999976</v>
      </c>
      <c r="E79" s="29">
        <f t="shared" ref="E79:E96" si="17">D79-D42</f>
        <v>517374044.51999974</v>
      </c>
      <c r="F79" s="46">
        <f t="shared" ref="F79:F95" si="18">(E42/B42)*B79+(E43/B43)*C79</f>
        <v>6515829.1546666659</v>
      </c>
      <c r="G79" s="29">
        <f t="shared" si="16"/>
        <v>6515829.1500000004</v>
      </c>
    </row>
    <row r="80" spans="1:7" x14ac:dyDescent="0.25">
      <c r="A80" s="44">
        <v>42490</v>
      </c>
      <c r="B80" s="48">
        <f t="shared" si="13"/>
        <v>4</v>
      </c>
      <c r="C80" s="48">
        <f t="shared" si="11"/>
        <v>26</v>
      </c>
      <c r="D80" s="29">
        <f t="shared" si="12"/>
        <v>517374044.51999974</v>
      </c>
      <c r="E80" s="29">
        <f t="shared" si="17"/>
        <v>489870319.07999974</v>
      </c>
      <c r="F80" s="46">
        <f t="shared" si="18"/>
        <v>6169218.5326666664</v>
      </c>
      <c r="G80" s="29">
        <f t="shared" si="16"/>
        <v>6169218.5300000003</v>
      </c>
    </row>
    <row r="81" spans="1:7" x14ac:dyDescent="0.25">
      <c r="A81" s="47">
        <v>42521</v>
      </c>
      <c r="B81" s="48">
        <f t="shared" si="13"/>
        <v>4</v>
      </c>
      <c r="C81" s="48">
        <f t="shared" si="11"/>
        <v>26</v>
      </c>
      <c r="D81" s="29">
        <f t="shared" si="12"/>
        <v>489870319.07999974</v>
      </c>
      <c r="E81" s="29">
        <f t="shared" si="17"/>
        <v>462022797.06999975</v>
      </c>
      <c r="F81" s="46">
        <f t="shared" si="18"/>
        <v>5821697.4973333329</v>
      </c>
      <c r="G81" s="29">
        <f t="shared" si="16"/>
        <v>5821697.5</v>
      </c>
    </row>
    <row r="82" spans="1:7" x14ac:dyDescent="0.25">
      <c r="A82" s="44">
        <v>42551</v>
      </c>
      <c r="B82" s="48">
        <f t="shared" si="13"/>
        <v>4</v>
      </c>
      <c r="C82" s="48">
        <f t="shared" si="11"/>
        <v>26</v>
      </c>
      <c r="D82" s="29">
        <f t="shared" si="12"/>
        <v>462022797.06999975</v>
      </c>
      <c r="E82" s="29">
        <f t="shared" si="17"/>
        <v>433827181.02999973</v>
      </c>
      <c r="F82" s="46">
        <f t="shared" si="18"/>
        <v>5469832.4533333331</v>
      </c>
      <c r="G82" s="29">
        <f t="shared" si="16"/>
        <v>5469832.4500000002</v>
      </c>
    </row>
    <row r="83" spans="1:7" x14ac:dyDescent="0.25">
      <c r="A83" s="47">
        <v>42582</v>
      </c>
      <c r="B83" s="48">
        <f t="shared" si="13"/>
        <v>4</v>
      </c>
      <c r="C83" s="48">
        <f t="shared" si="11"/>
        <v>26</v>
      </c>
      <c r="D83" s="29">
        <f t="shared" si="12"/>
        <v>433827181.02999973</v>
      </c>
      <c r="E83" s="29">
        <f t="shared" si="17"/>
        <v>405279119.78999972</v>
      </c>
      <c r="F83" s="46">
        <f t="shared" si="18"/>
        <v>5113569.1013333332</v>
      </c>
      <c r="G83" s="29">
        <f t="shared" si="16"/>
        <v>5113569.0999999996</v>
      </c>
    </row>
    <row r="84" spans="1:7" x14ac:dyDescent="0.25">
      <c r="A84" s="44">
        <v>42613</v>
      </c>
      <c r="B84" s="48">
        <f t="shared" si="13"/>
        <v>4</v>
      </c>
      <c r="C84" s="48">
        <f t="shared" si="11"/>
        <v>26</v>
      </c>
      <c r="D84" s="29">
        <f t="shared" si="12"/>
        <v>405279119.78999972</v>
      </c>
      <c r="E84" s="29">
        <f t="shared" si="17"/>
        <v>376374207.78999972</v>
      </c>
      <c r="F84" s="46">
        <f t="shared" si="18"/>
        <v>4752852.4533333322</v>
      </c>
      <c r="G84" s="29">
        <f t="shared" si="16"/>
        <v>4752852.45</v>
      </c>
    </row>
    <row r="85" spans="1:7" x14ac:dyDescent="0.25">
      <c r="A85" s="47">
        <v>42643</v>
      </c>
      <c r="B85" s="48">
        <f t="shared" si="13"/>
        <v>4</v>
      </c>
      <c r="C85" s="48">
        <f t="shared" si="11"/>
        <v>26</v>
      </c>
      <c r="D85" s="29">
        <f t="shared" si="12"/>
        <v>376374207.78999972</v>
      </c>
      <c r="E85" s="29">
        <f t="shared" si="17"/>
        <v>347107984.38999975</v>
      </c>
      <c r="F85" s="46">
        <f t="shared" si="18"/>
        <v>4387626.84</v>
      </c>
      <c r="G85" s="29">
        <f t="shared" si="16"/>
        <v>4387626.84</v>
      </c>
    </row>
    <row r="86" spans="1:7" x14ac:dyDescent="0.25">
      <c r="A86" s="44">
        <v>42674</v>
      </c>
      <c r="B86" s="48">
        <f t="shared" si="13"/>
        <v>4</v>
      </c>
      <c r="C86" s="48">
        <f t="shared" si="11"/>
        <v>26</v>
      </c>
      <c r="D86" s="29">
        <f t="shared" si="12"/>
        <v>347107984.38999975</v>
      </c>
      <c r="E86" s="29">
        <f t="shared" si="17"/>
        <v>317475933.18999976</v>
      </c>
      <c r="F86" s="46">
        <f t="shared" si="18"/>
        <v>4017835.912</v>
      </c>
      <c r="G86" s="29">
        <f t="shared" si="16"/>
        <v>4017835.91</v>
      </c>
    </row>
    <row r="87" spans="1:7" x14ac:dyDescent="0.25">
      <c r="A87" s="47">
        <v>42704</v>
      </c>
      <c r="B87" s="48">
        <f t="shared" si="13"/>
        <v>4</v>
      </c>
      <c r="C87" s="48">
        <f t="shared" si="11"/>
        <v>26</v>
      </c>
      <c r="D87" s="29">
        <f t="shared" si="12"/>
        <v>317475933.18999976</v>
      </c>
      <c r="E87" s="29">
        <f t="shared" si="17"/>
        <v>287473481.34999979</v>
      </c>
      <c r="F87" s="46">
        <f t="shared" si="18"/>
        <v>3643422.6053333334</v>
      </c>
      <c r="G87" s="29">
        <f t="shared" si="16"/>
        <v>3643422.61</v>
      </c>
    </row>
    <row r="88" spans="1:7" x14ac:dyDescent="0.25">
      <c r="A88" s="44">
        <v>42735</v>
      </c>
      <c r="B88" s="48">
        <f t="shared" si="13"/>
        <v>4</v>
      </c>
      <c r="C88" s="48">
        <f t="shared" si="11"/>
        <v>26</v>
      </c>
      <c r="D88" s="29">
        <f t="shared" si="12"/>
        <v>287473481.34999979</v>
      </c>
      <c r="E88" s="29">
        <f t="shared" si="17"/>
        <v>257095998.8699998</v>
      </c>
      <c r="F88" s="46">
        <f t="shared" si="18"/>
        <v>3264329.1273333337</v>
      </c>
      <c r="G88" s="29">
        <f t="shared" si="16"/>
        <v>3264329.13</v>
      </c>
    </row>
    <row r="89" spans="1:7" x14ac:dyDescent="0.25">
      <c r="A89" s="47">
        <v>42766</v>
      </c>
      <c r="B89" s="48">
        <f t="shared" si="13"/>
        <v>4</v>
      </c>
      <c r="C89" s="48">
        <f t="shared" si="11"/>
        <v>26</v>
      </c>
      <c r="D89" s="29">
        <f t="shared" si="12"/>
        <v>257095998.8699998</v>
      </c>
      <c r="E89" s="29">
        <f t="shared" si="17"/>
        <v>226338797.85999981</v>
      </c>
      <c r="F89" s="46">
        <f t="shared" si="18"/>
        <v>2880496.9726666668</v>
      </c>
      <c r="G89" s="29">
        <f t="shared" si="16"/>
        <v>2880496.97</v>
      </c>
    </row>
    <row r="90" spans="1:7" x14ac:dyDescent="0.25">
      <c r="A90" s="44">
        <v>42794</v>
      </c>
      <c r="B90" s="48">
        <f t="shared" si="13"/>
        <v>4</v>
      </c>
      <c r="C90" s="28">
        <f>DAYS360(A34,A90,TRUE)+3</f>
        <v>26</v>
      </c>
      <c r="D90" s="29">
        <f t="shared" si="12"/>
        <v>226338797.85999981</v>
      </c>
      <c r="E90" s="29">
        <f t="shared" si="17"/>
        <v>195197131.8299998</v>
      </c>
      <c r="F90" s="46">
        <f t="shared" si="18"/>
        <v>2491866.926</v>
      </c>
      <c r="G90" s="29">
        <f t="shared" si="16"/>
        <v>2491866.9300000002</v>
      </c>
    </row>
    <row r="91" spans="1:7" x14ac:dyDescent="0.25">
      <c r="A91" s="47">
        <v>42825</v>
      </c>
      <c r="B91" s="48">
        <f>DAYS360(A90,A35,TRUE)-3</f>
        <v>4</v>
      </c>
      <c r="C91" s="48">
        <f t="shared" si="11"/>
        <v>26</v>
      </c>
      <c r="D91" s="29">
        <f t="shared" si="12"/>
        <v>195197131.8299998</v>
      </c>
      <c r="E91" s="29">
        <f t="shared" si="17"/>
        <v>163666194.97999981</v>
      </c>
      <c r="F91" s="46">
        <f t="shared" si="18"/>
        <v>2047823.44</v>
      </c>
      <c r="G91" s="29">
        <f t="shared" si="16"/>
        <v>2047823.44</v>
      </c>
    </row>
    <row r="92" spans="1:7" x14ac:dyDescent="0.25">
      <c r="A92" s="44">
        <v>42855</v>
      </c>
      <c r="B92" s="48">
        <f t="shared" si="13"/>
        <v>4</v>
      </c>
      <c r="C92" s="48">
        <f t="shared" si="11"/>
        <v>26</v>
      </c>
      <c r="D92" s="29">
        <f>E91-J2</f>
        <v>158066194.97999981</v>
      </c>
      <c r="E92" s="29">
        <f t="shared" si="17"/>
        <v>127242744.0799998</v>
      </c>
      <c r="F92" s="46">
        <f t="shared" si="18"/>
        <v>1643462.2733333334</v>
      </c>
      <c r="G92" s="29">
        <f t="shared" si="16"/>
        <v>1643462.27</v>
      </c>
    </row>
    <row r="93" spans="1:7" x14ac:dyDescent="0.25">
      <c r="A93" s="47">
        <v>42886</v>
      </c>
      <c r="B93" s="48">
        <f t="shared" si="13"/>
        <v>4</v>
      </c>
      <c r="C93" s="48">
        <f t="shared" si="11"/>
        <v>26</v>
      </c>
      <c r="D93" s="29">
        <f t="shared" si="12"/>
        <v>127242744.0799998</v>
      </c>
      <c r="E93" s="29">
        <f t="shared" si="17"/>
        <v>96022333.379999802</v>
      </c>
      <c r="F93" s="46">
        <f t="shared" si="18"/>
        <v>1252313.1873333333</v>
      </c>
      <c r="G93" s="29">
        <f t="shared" si="16"/>
        <v>1252313.19</v>
      </c>
    </row>
    <row r="94" spans="1:7" x14ac:dyDescent="0.25">
      <c r="A94" s="44">
        <v>42916</v>
      </c>
      <c r="B94" s="48">
        <f t="shared" si="13"/>
        <v>4</v>
      </c>
      <c r="C94" s="48">
        <f t="shared" si="11"/>
        <v>26</v>
      </c>
      <c r="D94" s="29">
        <f t="shared" si="12"/>
        <v>96022333.379999802</v>
      </c>
      <c r="E94" s="29">
        <f t="shared" si="17"/>
        <v>64411667.549999803</v>
      </c>
      <c r="F94" s="46">
        <f t="shared" si="18"/>
        <v>857830.28399999999</v>
      </c>
      <c r="G94" s="29">
        <f t="shared" si="16"/>
        <v>857830.28</v>
      </c>
    </row>
    <row r="95" spans="1:7" x14ac:dyDescent="0.25">
      <c r="A95" s="47">
        <v>42947</v>
      </c>
      <c r="B95" s="48">
        <f t="shared" si="13"/>
        <v>4</v>
      </c>
      <c r="C95" s="48">
        <f t="shared" si="11"/>
        <v>26</v>
      </c>
      <c r="D95" s="29">
        <f t="shared" si="12"/>
        <v>64411667.549999803</v>
      </c>
      <c r="E95" s="29">
        <f t="shared" si="17"/>
        <v>32405868.389999803</v>
      </c>
      <c r="F95" s="46">
        <f t="shared" si="18"/>
        <v>458419.17400016927</v>
      </c>
      <c r="G95" s="29">
        <f t="shared" si="16"/>
        <v>458419.17</v>
      </c>
    </row>
    <row r="96" spans="1:7" x14ac:dyDescent="0.25">
      <c r="A96" s="44">
        <v>42978</v>
      </c>
      <c r="B96" s="48">
        <f t="shared" si="13"/>
        <v>4</v>
      </c>
      <c r="C96" s="48">
        <f t="shared" si="11"/>
        <v>26</v>
      </c>
      <c r="D96" s="29">
        <f t="shared" si="12"/>
        <v>32405868.389999803</v>
      </c>
      <c r="E96" s="29">
        <f t="shared" si="17"/>
        <v>0</v>
      </c>
      <c r="F96" s="46">
        <f>(E59/B59)*B96</f>
        <v>54010.214666692707</v>
      </c>
      <c r="G96" s="29">
        <f t="shared" si="16"/>
        <v>54010.21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F071-3325-499D-AEB6-5B03BD6B9C47}">
  <sheetPr codeName="Sheet7"/>
  <dimension ref="A1:V3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9.85546875" bestFit="1" customWidth="1"/>
    <col min="14" max="14" width="12.85546875" bestFit="1" customWidth="1"/>
    <col min="15" max="16" width="17" bestFit="1" customWidth="1"/>
    <col min="17" max="18" width="16.85546875" bestFit="1" customWidth="1"/>
    <col min="19" max="20" width="17" bestFit="1" customWidth="1"/>
    <col min="21" max="21" width="16.85546875" bestFit="1" customWidth="1"/>
    <col min="22" max="22" width="104.2851562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55</v>
      </c>
      <c r="D2" s="8" t="s">
        <v>37</v>
      </c>
      <c r="E2" s="8" t="s">
        <v>23</v>
      </c>
      <c r="F2" s="8" t="s">
        <v>38</v>
      </c>
      <c r="G2" s="9" t="s">
        <v>24</v>
      </c>
      <c r="H2" s="9" t="s">
        <v>13</v>
      </c>
      <c r="I2" s="9" t="s">
        <v>0</v>
      </c>
      <c r="J2" s="9" t="s">
        <v>39</v>
      </c>
      <c r="K2" s="9" t="s">
        <v>25</v>
      </c>
      <c r="L2" s="9" t="s">
        <v>26</v>
      </c>
      <c r="M2" s="9" t="s">
        <v>26</v>
      </c>
      <c r="N2" s="9" t="s">
        <v>27</v>
      </c>
      <c r="O2" s="17" t="s">
        <v>29</v>
      </c>
      <c r="P2" s="17" t="s">
        <v>56</v>
      </c>
      <c r="Q2" s="17" t="s">
        <v>21</v>
      </c>
      <c r="R2" s="17" t="s">
        <v>57</v>
      </c>
      <c r="S2" s="17" t="s">
        <v>74</v>
      </c>
      <c r="T2" s="17" t="s">
        <v>21</v>
      </c>
      <c r="U2" s="17" t="s">
        <v>58</v>
      </c>
      <c r="V2" s="17" t="s">
        <v>75</v>
      </c>
    </row>
    <row r="3" spans="1:22" x14ac:dyDescent="0.25">
      <c r="A3" s="12" t="s">
        <v>0</v>
      </c>
      <c r="B3" s="7" t="s">
        <v>9</v>
      </c>
      <c r="C3" s="7" t="s">
        <v>55</v>
      </c>
      <c r="D3" s="8" t="s">
        <v>37</v>
      </c>
      <c r="E3" s="8" t="s">
        <v>23</v>
      </c>
      <c r="F3" s="8" t="s">
        <v>38</v>
      </c>
      <c r="G3" s="9" t="s">
        <v>24</v>
      </c>
      <c r="H3" s="9" t="s">
        <v>13</v>
      </c>
      <c r="I3" s="9" t="s">
        <v>0</v>
      </c>
      <c r="J3" s="9" t="s">
        <v>39</v>
      </c>
      <c r="K3" s="9" t="s">
        <v>31</v>
      </c>
      <c r="L3" s="9" t="s">
        <v>26</v>
      </c>
      <c r="M3" s="9" t="s">
        <v>26</v>
      </c>
      <c r="N3" s="9" t="s">
        <v>27</v>
      </c>
      <c r="O3" s="17" t="s">
        <v>29</v>
      </c>
      <c r="P3" s="17" t="s">
        <v>56</v>
      </c>
      <c r="Q3" s="17" t="s">
        <v>21</v>
      </c>
      <c r="R3" s="17" t="s">
        <v>57</v>
      </c>
      <c r="S3" s="17" t="s">
        <v>74</v>
      </c>
      <c r="T3" s="17" t="s">
        <v>21</v>
      </c>
      <c r="U3" s="17" t="s">
        <v>58</v>
      </c>
      <c r="V3" s="17" t="s">
        <v>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9FDF-A8D7-4D46-B619-037A312D85EC}">
  <sheetPr codeName="Sheet8"/>
  <dimension ref="A1:J97"/>
  <sheetViews>
    <sheetView zoomScale="96" zoomScaleNormal="100" workbookViewId="0">
      <pane ySplit="3" topLeftCell="A31" activePane="bottomLeft" state="frozen"/>
      <selection activeCell="A48" sqref="A48:XFD50"/>
      <selection pane="bottomLeft" activeCell="E41" sqref="E41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23" bestFit="1" customWidth="1"/>
    <col min="4" max="4" width="17.85546875" bestFit="1" customWidth="1"/>
    <col min="5" max="5" width="31.140625" bestFit="1" customWidth="1"/>
    <col min="6" max="7" width="18.7109375" bestFit="1" customWidth="1"/>
    <col min="8" max="8" width="15.5703125" bestFit="1" customWidth="1"/>
    <col min="9" max="9" width="27.85546875" bestFit="1" customWidth="1"/>
    <col min="10" max="10" width="15.42578125" bestFit="1" customWidth="1"/>
  </cols>
  <sheetData>
    <row r="1" spans="1:10" x14ac:dyDescent="0.25">
      <c r="A1" s="14" t="s">
        <v>33</v>
      </c>
      <c r="B1" s="19">
        <v>41855</v>
      </c>
      <c r="C1" s="13" t="s">
        <v>35</v>
      </c>
      <c r="D1" s="20">
        <f>ROUNDUP(34673.5344444444,0)</f>
        <v>34674</v>
      </c>
      <c r="E1" s="22" t="s">
        <v>48</v>
      </c>
      <c r="F1" s="21">
        <f>ROUNDUP(36062.4778947368,0)</f>
        <v>36063</v>
      </c>
      <c r="G1" s="25" t="s">
        <v>77</v>
      </c>
      <c r="H1" s="23">
        <v>42374</v>
      </c>
      <c r="I1" s="25" t="s">
        <v>79</v>
      </c>
      <c r="J1" s="63">
        <v>0.2</v>
      </c>
    </row>
    <row r="2" spans="1:10" x14ac:dyDescent="0.25">
      <c r="A2" s="14" t="s">
        <v>34</v>
      </c>
      <c r="B2" s="15">
        <v>0.15</v>
      </c>
      <c r="E2" s="22" t="s">
        <v>48</v>
      </c>
      <c r="F2" s="21">
        <f>ROUNDUP(34917.9270667214,0)</f>
        <v>34918</v>
      </c>
      <c r="G2" s="25" t="s">
        <v>78</v>
      </c>
      <c r="H2" s="23">
        <v>42740</v>
      </c>
      <c r="I2" s="25" t="s">
        <v>80</v>
      </c>
      <c r="J2" s="63">
        <v>0.1</v>
      </c>
    </row>
    <row r="3" spans="1:10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10" x14ac:dyDescent="0.25">
      <c r="A4" s="26">
        <v>41856</v>
      </c>
      <c r="B4" s="1">
        <f>_xlfn.DAYS(A4,B1)</f>
        <v>1</v>
      </c>
      <c r="C4" s="40" t="s">
        <v>28</v>
      </c>
      <c r="D4" s="3" t="s">
        <v>15</v>
      </c>
      <c r="E4" s="16">
        <f>ROUNDUP(F4*$B$2*B4/365,0)</f>
        <v>411</v>
      </c>
      <c r="F4" s="2">
        <v>1000000</v>
      </c>
      <c r="G4" s="2">
        <f>F4-D4</f>
        <v>1000000</v>
      </c>
    </row>
    <row r="5" spans="1:10" x14ac:dyDescent="0.25">
      <c r="A5" s="26">
        <v>41887</v>
      </c>
      <c r="B5" s="35">
        <f>_xlfn.DAYS(A5,A4)</f>
        <v>31</v>
      </c>
      <c r="C5" s="41">
        <f>$D$1</f>
        <v>34674</v>
      </c>
      <c r="D5" s="38">
        <f t="shared" ref="D5:D40" si="0">C5-E5</f>
        <v>21934.27</v>
      </c>
      <c r="E5" s="16">
        <f>ROUND(F5*$B$2*B5/365,2)</f>
        <v>12739.73</v>
      </c>
      <c r="F5" s="2">
        <f>G4</f>
        <v>1000000</v>
      </c>
      <c r="G5" s="2">
        <f>F5-D5</f>
        <v>978065.73</v>
      </c>
    </row>
    <row r="6" spans="1:10" x14ac:dyDescent="0.25">
      <c r="A6" s="26">
        <v>41917</v>
      </c>
      <c r="B6" s="35">
        <f t="shared" ref="B6:B40" si="1">_xlfn.DAYS(A6,A5)</f>
        <v>30</v>
      </c>
      <c r="C6" s="41">
        <f t="shared" ref="C6:C41" si="2">$D$1</f>
        <v>34674</v>
      </c>
      <c r="D6" s="38">
        <f t="shared" si="0"/>
        <v>22615.66</v>
      </c>
      <c r="E6" s="16">
        <f t="shared" ref="E6:E39" si="3">ROUND(F6*$B$2*B6/365,2)</f>
        <v>12058.34</v>
      </c>
      <c r="F6" s="2">
        <f t="shared" ref="F6:F40" si="4">G5</f>
        <v>978065.73</v>
      </c>
      <c r="G6" s="2">
        <f t="shared" ref="G6:G40" si="5">F6-D6</f>
        <v>955450.07</v>
      </c>
    </row>
    <row r="7" spans="1:10" x14ac:dyDescent="0.25">
      <c r="A7" s="26">
        <v>41948</v>
      </c>
      <c r="B7" s="35">
        <f t="shared" si="1"/>
        <v>31</v>
      </c>
      <c r="C7" s="41">
        <f t="shared" si="2"/>
        <v>34674</v>
      </c>
      <c r="D7" s="38">
        <f t="shared" si="0"/>
        <v>22501.83</v>
      </c>
      <c r="E7" s="16">
        <f t="shared" si="3"/>
        <v>12172.17</v>
      </c>
      <c r="F7" s="2">
        <f t="shared" si="4"/>
        <v>955450.07</v>
      </c>
      <c r="G7" s="2">
        <f t="shared" si="5"/>
        <v>932948.24</v>
      </c>
    </row>
    <row r="8" spans="1:10" x14ac:dyDescent="0.25">
      <c r="A8" s="26">
        <v>41978</v>
      </c>
      <c r="B8" s="35">
        <f t="shared" si="1"/>
        <v>30</v>
      </c>
      <c r="C8" s="41">
        <f t="shared" si="2"/>
        <v>34674</v>
      </c>
      <c r="D8" s="38">
        <f t="shared" si="0"/>
        <v>23171.9</v>
      </c>
      <c r="E8" s="16">
        <f t="shared" si="3"/>
        <v>11502.1</v>
      </c>
      <c r="F8" s="2">
        <f t="shared" si="4"/>
        <v>932948.24</v>
      </c>
      <c r="G8" s="2">
        <f t="shared" si="5"/>
        <v>909776.34</v>
      </c>
    </row>
    <row r="9" spans="1:10" x14ac:dyDescent="0.25">
      <c r="A9" s="26">
        <v>42009</v>
      </c>
      <c r="B9" s="35">
        <f t="shared" si="1"/>
        <v>31</v>
      </c>
      <c r="C9" s="41">
        <f t="shared" si="2"/>
        <v>34674</v>
      </c>
      <c r="D9" s="38">
        <f t="shared" si="0"/>
        <v>23083.7</v>
      </c>
      <c r="E9" s="16">
        <f t="shared" si="3"/>
        <v>11590.3</v>
      </c>
      <c r="F9" s="2">
        <f t="shared" si="4"/>
        <v>909776.34</v>
      </c>
      <c r="G9" s="2">
        <f t="shared" si="5"/>
        <v>886692.64</v>
      </c>
    </row>
    <row r="10" spans="1:10" x14ac:dyDescent="0.25">
      <c r="A10" s="26">
        <v>42040</v>
      </c>
      <c r="B10" s="35">
        <f t="shared" si="1"/>
        <v>31</v>
      </c>
      <c r="C10" s="41">
        <f t="shared" si="2"/>
        <v>34674</v>
      </c>
      <c r="D10" s="38">
        <f t="shared" si="0"/>
        <v>23377.78</v>
      </c>
      <c r="E10" s="16">
        <f t="shared" si="3"/>
        <v>11296.22</v>
      </c>
      <c r="F10" s="2">
        <f t="shared" si="4"/>
        <v>886692.64</v>
      </c>
      <c r="G10" s="2">
        <f t="shared" si="5"/>
        <v>863314.86</v>
      </c>
    </row>
    <row r="11" spans="1:10" x14ac:dyDescent="0.25">
      <c r="A11" s="26">
        <v>42068</v>
      </c>
      <c r="B11" s="35">
        <f t="shared" si="1"/>
        <v>28</v>
      </c>
      <c r="C11" s="41">
        <f t="shared" si="2"/>
        <v>34674</v>
      </c>
      <c r="D11" s="38">
        <f t="shared" si="0"/>
        <v>24739.97</v>
      </c>
      <c r="E11" s="16">
        <f t="shared" si="3"/>
        <v>9934.0300000000007</v>
      </c>
      <c r="F11" s="2">
        <f t="shared" si="4"/>
        <v>863314.86</v>
      </c>
      <c r="G11" s="2">
        <f t="shared" si="5"/>
        <v>838574.89</v>
      </c>
    </row>
    <row r="12" spans="1:10" x14ac:dyDescent="0.25">
      <c r="A12" s="26">
        <v>42099</v>
      </c>
      <c r="B12" s="35">
        <f t="shared" si="1"/>
        <v>31</v>
      </c>
      <c r="C12" s="41">
        <f t="shared" si="2"/>
        <v>34674</v>
      </c>
      <c r="D12" s="38">
        <f t="shared" si="0"/>
        <v>23990.79</v>
      </c>
      <c r="E12" s="16">
        <f t="shared" si="3"/>
        <v>10683.21</v>
      </c>
      <c r="F12" s="2">
        <f t="shared" si="4"/>
        <v>838574.89</v>
      </c>
      <c r="G12" s="2">
        <f t="shared" si="5"/>
        <v>814584.1</v>
      </c>
    </row>
    <row r="13" spans="1:10" ht="18.75" customHeight="1" x14ac:dyDescent="0.25">
      <c r="A13" s="26">
        <v>42129</v>
      </c>
      <c r="B13" s="35">
        <f t="shared" si="1"/>
        <v>30</v>
      </c>
      <c r="C13" s="41">
        <f t="shared" si="2"/>
        <v>34674</v>
      </c>
      <c r="D13" s="38">
        <f t="shared" si="0"/>
        <v>24631.18</v>
      </c>
      <c r="E13" s="16">
        <f t="shared" si="3"/>
        <v>10042.82</v>
      </c>
      <c r="F13" s="2">
        <f t="shared" si="4"/>
        <v>814584.1</v>
      </c>
      <c r="G13" s="2">
        <f t="shared" si="5"/>
        <v>789952.91999999993</v>
      </c>
    </row>
    <row r="14" spans="1:10" x14ac:dyDescent="0.25">
      <c r="A14" s="51">
        <v>42160</v>
      </c>
      <c r="B14" s="52">
        <f t="shared" si="1"/>
        <v>31</v>
      </c>
      <c r="C14" s="42">
        <f t="shared" si="2"/>
        <v>34674</v>
      </c>
      <c r="D14" s="53">
        <f t="shared" si="0"/>
        <v>24610.22</v>
      </c>
      <c r="E14" s="54">
        <f t="shared" si="3"/>
        <v>10063.780000000001</v>
      </c>
      <c r="F14" s="55">
        <f t="shared" si="4"/>
        <v>789952.91999999993</v>
      </c>
      <c r="G14" s="55">
        <f t="shared" si="5"/>
        <v>765342.7</v>
      </c>
    </row>
    <row r="15" spans="1:10" x14ac:dyDescent="0.25">
      <c r="A15" s="26">
        <v>42190</v>
      </c>
      <c r="B15" s="35">
        <f t="shared" si="1"/>
        <v>30</v>
      </c>
      <c r="C15" s="41">
        <f t="shared" si="2"/>
        <v>34674</v>
      </c>
      <c r="D15" s="38">
        <f t="shared" si="0"/>
        <v>25238.27</v>
      </c>
      <c r="E15" s="16">
        <f t="shared" si="3"/>
        <v>9435.73</v>
      </c>
      <c r="F15" s="2">
        <f t="shared" si="4"/>
        <v>765342.7</v>
      </c>
      <c r="G15" s="2">
        <f t="shared" si="5"/>
        <v>740104.42999999993</v>
      </c>
    </row>
    <row r="16" spans="1:10" x14ac:dyDescent="0.25">
      <c r="A16" s="26">
        <v>42221</v>
      </c>
      <c r="B16" s="35">
        <f t="shared" si="1"/>
        <v>31</v>
      </c>
      <c r="C16" s="41">
        <f t="shared" si="2"/>
        <v>34674</v>
      </c>
      <c r="D16" s="38">
        <f t="shared" si="0"/>
        <v>25245.27</v>
      </c>
      <c r="E16" s="16">
        <f t="shared" si="3"/>
        <v>9428.73</v>
      </c>
      <c r="F16" s="2">
        <f t="shared" si="4"/>
        <v>740104.42999999993</v>
      </c>
      <c r="G16" s="2">
        <f t="shared" si="5"/>
        <v>714859.15999999992</v>
      </c>
    </row>
    <row r="17" spans="1:7" x14ac:dyDescent="0.25">
      <c r="A17" s="26">
        <v>42252</v>
      </c>
      <c r="B17" s="35">
        <f t="shared" si="1"/>
        <v>31</v>
      </c>
      <c r="C17" s="41">
        <f t="shared" si="2"/>
        <v>34674</v>
      </c>
      <c r="D17" s="38">
        <f t="shared" si="0"/>
        <v>25566.89</v>
      </c>
      <c r="E17" s="16">
        <f t="shared" si="3"/>
        <v>9107.11</v>
      </c>
      <c r="F17" s="2">
        <f t="shared" si="4"/>
        <v>714859.15999999992</v>
      </c>
      <c r="G17" s="2">
        <f t="shared" si="5"/>
        <v>689292.2699999999</v>
      </c>
    </row>
    <row r="18" spans="1:7" x14ac:dyDescent="0.25">
      <c r="A18" s="26">
        <v>42282</v>
      </c>
      <c r="B18" s="35">
        <f t="shared" si="1"/>
        <v>30</v>
      </c>
      <c r="C18" s="41">
        <f t="shared" si="2"/>
        <v>34674</v>
      </c>
      <c r="D18" s="38">
        <f t="shared" si="0"/>
        <v>26175.879999999997</v>
      </c>
      <c r="E18" s="16">
        <f t="shared" si="3"/>
        <v>8498.1200000000008</v>
      </c>
      <c r="F18" s="2">
        <f t="shared" si="4"/>
        <v>689292.2699999999</v>
      </c>
      <c r="G18" s="2">
        <f t="shared" si="5"/>
        <v>663116.3899999999</v>
      </c>
    </row>
    <row r="19" spans="1:7" x14ac:dyDescent="0.25">
      <c r="A19" s="26">
        <v>42313</v>
      </c>
      <c r="B19" s="35">
        <f t="shared" si="1"/>
        <v>31</v>
      </c>
      <c r="C19" s="41">
        <f t="shared" si="2"/>
        <v>34674</v>
      </c>
      <c r="D19" s="38">
        <f t="shared" si="0"/>
        <v>26226.080000000002</v>
      </c>
      <c r="E19" s="16">
        <f t="shared" si="3"/>
        <v>8447.92</v>
      </c>
      <c r="F19" s="2">
        <f t="shared" si="4"/>
        <v>663116.3899999999</v>
      </c>
      <c r="G19" s="2">
        <f t="shared" si="5"/>
        <v>636890.30999999994</v>
      </c>
    </row>
    <row r="20" spans="1:7" x14ac:dyDescent="0.25">
      <c r="A20" s="26">
        <v>42343</v>
      </c>
      <c r="B20" s="35">
        <f t="shared" si="1"/>
        <v>30</v>
      </c>
      <c r="C20" s="41">
        <f t="shared" si="2"/>
        <v>34674</v>
      </c>
      <c r="D20" s="38">
        <f t="shared" si="0"/>
        <v>26821.93</v>
      </c>
      <c r="E20" s="16">
        <f t="shared" si="3"/>
        <v>7852.07</v>
      </c>
      <c r="F20" s="2">
        <f t="shared" si="4"/>
        <v>636890.30999999994</v>
      </c>
      <c r="G20" s="2">
        <f t="shared" si="5"/>
        <v>610068.37999999989</v>
      </c>
    </row>
    <row r="21" spans="1:7" x14ac:dyDescent="0.25">
      <c r="A21" s="26">
        <v>42374</v>
      </c>
      <c r="B21" s="35">
        <f t="shared" si="1"/>
        <v>31</v>
      </c>
      <c r="C21" s="41">
        <f t="shared" si="2"/>
        <v>34674</v>
      </c>
      <c r="D21" s="38">
        <f t="shared" si="0"/>
        <v>26901.9</v>
      </c>
      <c r="E21" s="16">
        <f t="shared" si="3"/>
        <v>7772.1</v>
      </c>
      <c r="F21" s="2">
        <f t="shared" si="4"/>
        <v>610068.37999999989</v>
      </c>
      <c r="G21" s="2">
        <f t="shared" si="5"/>
        <v>583166.47999999986</v>
      </c>
    </row>
    <row r="22" spans="1:7" x14ac:dyDescent="0.25">
      <c r="A22" s="26">
        <v>42405</v>
      </c>
      <c r="B22" s="35">
        <f t="shared" si="1"/>
        <v>31</v>
      </c>
      <c r="C22" s="41">
        <f t="shared" si="2"/>
        <v>34674</v>
      </c>
      <c r="D22" s="38">
        <f t="shared" si="0"/>
        <v>27244.62</v>
      </c>
      <c r="E22" s="16">
        <f t="shared" si="3"/>
        <v>7429.38</v>
      </c>
      <c r="F22" s="2">
        <f t="shared" si="4"/>
        <v>583166.47999999986</v>
      </c>
      <c r="G22" s="2">
        <f t="shared" si="5"/>
        <v>555921.85999999987</v>
      </c>
    </row>
    <row r="23" spans="1:7" x14ac:dyDescent="0.25">
      <c r="A23" s="26">
        <v>42434</v>
      </c>
      <c r="B23" s="35">
        <f t="shared" si="1"/>
        <v>29</v>
      </c>
      <c r="C23" s="41">
        <f t="shared" si="2"/>
        <v>34674</v>
      </c>
      <c r="D23" s="38">
        <f t="shared" si="0"/>
        <v>28048.63</v>
      </c>
      <c r="E23" s="16">
        <f t="shared" si="3"/>
        <v>6625.37</v>
      </c>
      <c r="F23" s="2">
        <f t="shared" si="4"/>
        <v>555921.85999999987</v>
      </c>
      <c r="G23" s="2">
        <f t="shared" si="5"/>
        <v>527873.22999999986</v>
      </c>
    </row>
    <row r="24" spans="1:7" x14ac:dyDescent="0.25">
      <c r="A24" s="26">
        <v>42465</v>
      </c>
      <c r="B24" s="35">
        <f t="shared" si="1"/>
        <v>31</v>
      </c>
      <c r="C24" s="41">
        <f t="shared" si="2"/>
        <v>34674</v>
      </c>
      <c r="D24" s="38">
        <f t="shared" si="0"/>
        <v>27949.040000000001</v>
      </c>
      <c r="E24" s="16">
        <f t="shared" si="3"/>
        <v>6724.96</v>
      </c>
      <c r="F24" s="2">
        <f t="shared" si="4"/>
        <v>527873.22999999986</v>
      </c>
      <c r="G24" s="2">
        <f t="shared" si="5"/>
        <v>499924.18999999989</v>
      </c>
    </row>
    <row r="25" spans="1:7" x14ac:dyDescent="0.25">
      <c r="A25" s="26">
        <v>42495</v>
      </c>
      <c r="B25" s="35">
        <f t="shared" si="1"/>
        <v>30</v>
      </c>
      <c r="C25" s="41">
        <f t="shared" si="2"/>
        <v>34674</v>
      </c>
      <c r="D25" s="38">
        <f t="shared" si="0"/>
        <v>28510.55</v>
      </c>
      <c r="E25" s="16">
        <f t="shared" si="3"/>
        <v>6163.45</v>
      </c>
      <c r="F25" s="2">
        <f t="shared" si="4"/>
        <v>499924.18999999989</v>
      </c>
      <c r="G25" s="2">
        <f t="shared" si="5"/>
        <v>471413.6399999999</v>
      </c>
    </row>
    <row r="26" spans="1:7" x14ac:dyDescent="0.25">
      <c r="A26" s="26">
        <v>42526</v>
      </c>
      <c r="B26" s="35">
        <f t="shared" si="1"/>
        <v>31</v>
      </c>
      <c r="C26" s="41">
        <f t="shared" si="2"/>
        <v>34674</v>
      </c>
      <c r="D26" s="38">
        <f t="shared" si="0"/>
        <v>28668.32</v>
      </c>
      <c r="E26" s="16">
        <f t="shared" si="3"/>
        <v>6005.68</v>
      </c>
      <c r="F26" s="2">
        <f t="shared" si="4"/>
        <v>471413.6399999999</v>
      </c>
      <c r="G26" s="2">
        <f t="shared" si="5"/>
        <v>442745.31999999989</v>
      </c>
    </row>
    <row r="27" spans="1:7" x14ac:dyDescent="0.25">
      <c r="A27" s="26">
        <v>42556</v>
      </c>
      <c r="B27" s="35">
        <f t="shared" si="1"/>
        <v>30</v>
      </c>
      <c r="C27" s="41">
        <f t="shared" si="2"/>
        <v>34674</v>
      </c>
      <c r="D27" s="38">
        <f t="shared" si="0"/>
        <v>29215.5</v>
      </c>
      <c r="E27" s="16">
        <f t="shared" si="3"/>
        <v>5458.5</v>
      </c>
      <c r="F27" s="2">
        <f t="shared" si="4"/>
        <v>442745.31999999989</v>
      </c>
      <c r="G27" s="2">
        <f t="shared" si="5"/>
        <v>413529.81999999989</v>
      </c>
    </row>
    <row r="28" spans="1:7" x14ac:dyDescent="0.25">
      <c r="A28" s="26">
        <v>42587</v>
      </c>
      <c r="B28" s="35">
        <f t="shared" si="1"/>
        <v>31</v>
      </c>
      <c r="C28" s="41">
        <f t="shared" si="2"/>
        <v>34674</v>
      </c>
      <c r="D28" s="38">
        <f t="shared" si="0"/>
        <v>29405.739999999998</v>
      </c>
      <c r="E28" s="16">
        <f t="shared" si="3"/>
        <v>5268.26</v>
      </c>
      <c r="F28" s="2">
        <f t="shared" si="4"/>
        <v>413529.81999999989</v>
      </c>
      <c r="G28" s="2">
        <f t="shared" si="5"/>
        <v>384124.0799999999</v>
      </c>
    </row>
    <row r="29" spans="1:7" x14ac:dyDescent="0.25">
      <c r="A29" s="26">
        <v>42618</v>
      </c>
      <c r="B29" s="35">
        <f t="shared" si="1"/>
        <v>31</v>
      </c>
      <c r="C29" s="41">
        <f t="shared" si="2"/>
        <v>34674</v>
      </c>
      <c r="D29" s="38">
        <f t="shared" si="0"/>
        <v>29780.36</v>
      </c>
      <c r="E29" s="16">
        <f t="shared" si="3"/>
        <v>4893.6400000000003</v>
      </c>
      <c r="F29" s="2">
        <f t="shared" si="4"/>
        <v>384124.0799999999</v>
      </c>
      <c r="G29" s="2">
        <f t="shared" si="5"/>
        <v>354343.71999999991</v>
      </c>
    </row>
    <row r="30" spans="1:7" x14ac:dyDescent="0.25">
      <c r="A30" s="26">
        <v>42648</v>
      </c>
      <c r="B30" s="35">
        <f t="shared" si="1"/>
        <v>30</v>
      </c>
      <c r="C30" s="41">
        <f t="shared" si="2"/>
        <v>34674</v>
      </c>
      <c r="D30" s="38">
        <f t="shared" si="0"/>
        <v>30305.38</v>
      </c>
      <c r="E30" s="16">
        <f t="shared" si="3"/>
        <v>4368.62</v>
      </c>
      <c r="F30" s="2">
        <f t="shared" si="4"/>
        <v>354343.71999999991</v>
      </c>
      <c r="G30" s="2">
        <f t="shared" si="5"/>
        <v>324038.33999999991</v>
      </c>
    </row>
    <row r="31" spans="1:7" x14ac:dyDescent="0.25">
      <c r="A31" s="26">
        <v>42679</v>
      </c>
      <c r="B31" s="35">
        <f t="shared" si="1"/>
        <v>31</v>
      </c>
      <c r="C31" s="41">
        <f t="shared" si="2"/>
        <v>34674</v>
      </c>
      <c r="D31" s="38">
        <f t="shared" si="0"/>
        <v>30545.84</v>
      </c>
      <c r="E31" s="16">
        <f t="shared" si="3"/>
        <v>4128.16</v>
      </c>
      <c r="F31" s="2">
        <f t="shared" si="4"/>
        <v>324038.33999999991</v>
      </c>
      <c r="G31" s="2">
        <f t="shared" si="5"/>
        <v>293492.49999999988</v>
      </c>
    </row>
    <row r="32" spans="1:7" x14ac:dyDescent="0.25">
      <c r="A32" s="26">
        <v>42709</v>
      </c>
      <c r="B32" s="35">
        <f t="shared" si="1"/>
        <v>30</v>
      </c>
      <c r="C32" s="41">
        <f t="shared" si="2"/>
        <v>34674</v>
      </c>
      <c r="D32" s="38">
        <f t="shared" si="0"/>
        <v>31055.599999999999</v>
      </c>
      <c r="E32" s="16">
        <f t="shared" si="3"/>
        <v>3618.4</v>
      </c>
      <c r="F32" s="2">
        <f t="shared" si="4"/>
        <v>293492.49999999988</v>
      </c>
      <c r="G32" s="2">
        <f t="shared" si="5"/>
        <v>262436.89999999991</v>
      </c>
    </row>
    <row r="33" spans="1:7" x14ac:dyDescent="0.25">
      <c r="A33" s="26">
        <v>42740</v>
      </c>
      <c r="B33" s="35">
        <f t="shared" si="1"/>
        <v>31</v>
      </c>
      <c r="C33" s="41">
        <f t="shared" si="2"/>
        <v>34674</v>
      </c>
      <c r="D33" s="38">
        <f t="shared" si="0"/>
        <v>31330.63</v>
      </c>
      <c r="E33" s="16">
        <f t="shared" si="3"/>
        <v>3343.37</v>
      </c>
      <c r="F33" s="2">
        <f t="shared" si="4"/>
        <v>262436.89999999991</v>
      </c>
      <c r="G33" s="2">
        <f t="shared" si="5"/>
        <v>231106.2699999999</v>
      </c>
    </row>
    <row r="34" spans="1:7" x14ac:dyDescent="0.25">
      <c r="A34" s="26">
        <v>42771</v>
      </c>
      <c r="B34" s="35">
        <f t="shared" si="1"/>
        <v>31</v>
      </c>
      <c r="C34" s="41">
        <f t="shared" si="2"/>
        <v>34674</v>
      </c>
      <c r="D34" s="38">
        <f t="shared" si="0"/>
        <v>31729.77</v>
      </c>
      <c r="E34" s="16">
        <f t="shared" si="3"/>
        <v>2944.23</v>
      </c>
      <c r="F34" s="2">
        <f t="shared" si="4"/>
        <v>231106.2699999999</v>
      </c>
      <c r="G34" s="2">
        <f t="shared" si="5"/>
        <v>199376.49999999991</v>
      </c>
    </row>
    <row r="35" spans="1:7" x14ac:dyDescent="0.25">
      <c r="A35" s="26">
        <v>42799</v>
      </c>
      <c r="B35" s="35">
        <f t="shared" si="1"/>
        <v>28</v>
      </c>
      <c r="C35" s="41">
        <f t="shared" si="2"/>
        <v>34674</v>
      </c>
      <c r="D35" s="38">
        <f t="shared" si="0"/>
        <v>32379.8</v>
      </c>
      <c r="E35" s="16">
        <f t="shared" si="3"/>
        <v>2294.1999999999998</v>
      </c>
      <c r="F35" s="2">
        <f t="shared" si="4"/>
        <v>199376.49999999991</v>
      </c>
      <c r="G35" s="2">
        <f t="shared" si="5"/>
        <v>166996.69999999992</v>
      </c>
    </row>
    <row r="36" spans="1:7" x14ac:dyDescent="0.25">
      <c r="A36" s="26">
        <v>42830</v>
      </c>
      <c r="B36" s="35">
        <f t="shared" si="1"/>
        <v>31</v>
      </c>
      <c r="C36" s="41">
        <f t="shared" si="2"/>
        <v>34674</v>
      </c>
      <c r="D36" s="38">
        <f t="shared" si="0"/>
        <v>32546.510000000002</v>
      </c>
      <c r="E36" s="16">
        <f t="shared" si="3"/>
        <v>2127.4899999999998</v>
      </c>
      <c r="F36" s="2">
        <f t="shared" si="4"/>
        <v>166996.69999999992</v>
      </c>
      <c r="G36" s="2">
        <f t="shared" si="5"/>
        <v>134450.18999999992</v>
      </c>
    </row>
    <row r="37" spans="1:7" x14ac:dyDescent="0.25">
      <c r="A37" s="26">
        <v>42860</v>
      </c>
      <c r="B37" s="35">
        <f t="shared" si="1"/>
        <v>30</v>
      </c>
      <c r="C37" s="41">
        <f t="shared" si="2"/>
        <v>34674</v>
      </c>
      <c r="D37" s="38">
        <f t="shared" si="0"/>
        <v>33016.39</v>
      </c>
      <c r="E37" s="16">
        <f t="shared" si="3"/>
        <v>1657.61</v>
      </c>
      <c r="F37" s="2">
        <f t="shared" si="4"/>
        <v>134450.18999999992</v>
      </c>
      <c r="G37" s="2">
        <f t="shared" si="5"/>
        <v>101433.79999999992</v>
      </c>
    </row>
    <row r="38" spans="1:7" x14ac:dyDescent="0.25">
      <c r="A38" s="26">
        <v>42891</v>
      </c>
      <c r="B38" s="35">
        <f t="shared" si="1"/>
        <v>31</v>
      </c>
      <c r="C38" s="41">
        <f t="shared" si="2"/>
        <v>34674</v>
      </c>
      <c r="D38" s="38">
        <f t="shared" si="0"/>
        <v>33381.760000000002</v>
      </c>
      <c r="E38" s="16">
        <f t="shared" si="3"/>
        <v>1292.24</v>
      </c>
      <c r="F38" s="2">
        <f t="shared" si="4"/>
        <v>101433.79999999992</v>
      </c>
      <c r="G38" s="2">
        <f t="shared" si="5"/>
        <v>68052.039999999921</v>
      </c>
    </row>
    <row r="39" spans="1:7" x14ac:dyDescent="0.25">
      <c r="A39" s="26">
        <v>42921</v>
      </c>
      <c r="B39" s="35">
        <f t="shared" si="1"/>
        <v>30</v>
      </c>
      <c r="C39" s="41">
        <f t="shared" si="2"/>
        <v>34674</v>
      </c>
      <c r="D39" s="38">
        <f t="shared" si="0"/>
        <v>33835</v>
      </c>
      <c r="E39" s="16">
        <f t="shared" si="3"/>
        <v>839</v>
      </c>
      <c r="F39" s="2">
        <f t="shared" si="4"/>
        <v>68052.039999999921</v>
      </c>
      <c r="G39" s="2">
        <f t="shared" si="5"/>
        <v>34217.039999999921</v>
      </c>
    </row>
    <row r="40" spans="1:7" x14ac:dyDescent="0.25">
      <c r="A40" s="26">
        <v>42952</v>
      </c>
      <c r="B40" s="35">
        <f t="shared" si="1"/>
        <v>31</v>
      </c>
      <c r="C40" s="41">
        <f t="shared" si="2"/>
        <v>34674</v>
      </c>
      <c r="D40" s="38">
        <f t="shared" si="0"/>
        <v>34217.039999999921</v>
      </c>
      <c r="E40" s="16">
        <v>456.96000000008092</v>
      </c>
      <c r="F40" s="2">
        <f t="shared" si="4"/>
        <v>34217.039999999921</v>
      </c>
      <c r="G40" s="2">
        <f t="shared" si="5"/>
        <v>0</v>
      </c>
    </row>
    <row r="41" spans="1:7" x14ac:dyDescent="0.25">
      <c r="A41" s="31">
        <v>42374</v>
      </c>
      <c r="B41" s="37">
        <f>_xlfn.DAYS(A41,A20)</f>
        <v>31</v>
      </c>
      <c r="C41" s="43">
        <f t="shared" si="2"/>
        <v>34674</v>
      </c>
      <c r="D41" s="39">
        <f t="shared" ref="D41:D60" si="6">C41-E41</f>
        <v>26901.9</v>
      </c>
      <c r="E41" s="34">
        <f t="shared" ref="E41" si="7">ROUND(F41*$B$2*B41/365,2)</f>
        <v>7772.1</v>
      </c>
      <c r="F41" s="33">
        <f>F21</f>
        <v>610068.37999999989</v>
      </c>
      <c r="G41" s="33">
        <f t="shared" ref="G41:G60" si="8">F41-D41</f>
        <v>583166.47999999986</v>
      </c>
    </row>
    <row r="42" spans="1:7" x14ac:dyDescent="0.25">
      <c r="A42" s="26">
        <v>42405</v>
      </c>
      <c r="B42" s="35">
        <f t="shared" ref="B42:B60" si="9">_xlfn.DAYS(A42,A41)</f>
        <v>31</v>
      </c>
      <c r="C42" s="41">
        <f>$F$1</f>
        <v>36063</v>
      </c>
      <c r="D42" s="38">
        <f t="shared" si="6"/>
        <v>26157.16</v>
      </c>
      <c r="E42" s="16">
        <f>ROUND(F42*$J$1*B42/365,2)</f>
        <v>9905.84</v>
      </c>
      <c r="F42" s="2">
        <f t="shared" ref="F42:F60" si="10">G41</f>
        <v>583166.47999999986</v>
      </c>
      <c r="G42" s="2">
        <f t="shared" si="8"/>
        <v>557009.31999999983</v>
      </c>
    </row>
    <row r="43" spans="1:7" x14ac:dyDescent="0.25">
      <c r="A43" s="26">
        <v>42434</v>
      </c>
      <c r="B43" s="35">
        <f t="shared" si="9"/>
        <v>29</v>
      </c>
      <c r="C43" s="41">
        <f t="shared" ref="C43:C53" si="11">$F$1</f>
        <v>36063</v>
      </c>
      <c r="D43" s="38">
        <f t="shared" si="6"/>
        <v>27211.89</v>
      </c>
      <c r="E43" s="16">
        <f t="shared" ref="E43:E53" si="12">ROUND(F43*$J$1*B43/365,2)</f>
        <v>8851.11</v>
      </c>
      <c r="F43" s="2">
        <f t="shared" si="10"/>
        <v>557009.31999999983</v>
      </c>
      <c r="G43" s="2">
        <f t="shared" si="8"/>
        <v>529797.42999999982</v>
      </c>
    </row>
    <row r="44" spans="1:7" x14ac:dyDescent="0.25">
      <c r="A44" s="26">
        <v>42465</v>
      </c>
      <c r="B44" s="35">
        <f t="shared" si="9"/>
        <v>31</v>
      </c>
      <c r="C44" s="41">
        <f t="shared" si="11"/>
        <v>36063</v>
      </c>
      <c r="D44" s="38">
        <f t="shared" si="6"/>
        <v>27063.7</v>
      </c>
      <c r="E44" s="16">
        <f t="shared" si="12"/>
        <v>8999.2999999999993</v>
      </c>
      <c r="F44" s="2">
        <f t="shared" si="10"/>
        <v>529797.42999999982</v>
      </c>
      <c r="G44" s="2">
        <f t="shared" si="8"/>
        <v>502733.72999999981</v>
      </c>
    </row>
    <row r="45" spans="1:7" x14ac:dyDescent="0.25">
      <c r="A45" s="26">
        <v>42495</v>
      </c>
      <c r="B45" s="35">
        <f t="shared" si="9"/>
        <v>30</v>
      </c>
      <c r="C45" s="41">
        <f t="shared" si="11"/>
        <v>36063</v>
      </c>
      <c r="D45" s="38">
        <f t="shared" si="6"/>
        <v>27798.879999999997</v>
      </c>
      <c r="E45" s="16">
        <f t="shared" si="12"/>
        <v>8264.1200000000008</v>
      </c>
      <c r="F45" s="2">
        <f t="shared" si="10"/>
        <v>502733.72999999981</v>
      </c>
      <c r="G45" s="2">
        <f t="shared" si="8"/>
        <v>474934.8499999998</v>
      </c>
    </row>
    <row r="46" spans="1:7" x14ac:dyDescent="0.25">
      <c r="A46" s="26">
        <v>42526</v>
      </c>
      <c r="B46" s="35">
        <f t="shared" si="9"/>
        <v>31</v>
      </c>
      <c r="C46" s="41">
        <f t="shared" si="11"/>
        <v>36063</v>
      </c>
      <c r="D46" s="38">
        <f t="shared" si="6"/>
        <v>27995.61</v>
      </c>
      <c r="E46" s="16">
        <f t="shared" si="12"/>
        <v>8067.39</v>
      </c>
      <c r="F46" s="2">
        <f t="shared" si="10"/>
        <v>474934.8499999998</v>
      </c>
      <c r="G46" s="2">
        <f t="shared" si="8"/>
        <v>446939.23999999982</v>
      </c>
    </row>
    <row r="47" spans="1:7" x14ac:dyDescent="0.25">
      <c r="A47" s="26">
        <v>42556</v>
      </c>
      <c r="B47" s="35">
        <f t="shared" si="9"/>
        <v>30</v>
      </c>
      <c r="C47" s="41">
        <f t="shared" si="11"/>
        <v>36063</v>
      </c>
      <c r="D47" s="38">
        <f t="shared" si="6"/>
        <v>28716.05</v>
      </c>
      <c r="E47" s="16">
        <f t="shared" si="12"/>
        <v>7346.95</v>
      </c>
      <c r="F47" s="2">
        <f t="shared" si="10"/>
        <v>446939.23999999982</v>
      </c>
      <c r="G47" s="2">
        <f t="shared" si="8"/>
        <v>418223.18999999983</v>
      </c>
    </row>
    <row r="48" spans="1:7" x14ac:dyDescent="0.25">
      <c r="A48" s="26">
        <v>42587</v>
      </c>
      <c r="B48" s="35">
        <f t="shared" si="9"/>
        <v>31</v>
      </c>
      <c r="C48" s="41">
        <f t="shared" si="11"/>
        <v>36063</v>
      </c>
      <c r="D48" s="38">
        <f t="shared" si="6"/>
        <v>28958.93</v>
      </c>
      <c r="E48" s="16">
        <f t="shared" si="12"/>
        <v>7104.07</v>
      </c>
      <c r="F48" s="2">
        <f t="shared" si="10"/>
        <v>418223.18999999983</v>
      </c>
      <c r="G48" s="2">
        <f t="shared" si="8"/>
        <v>389264.25999999983</v>
      </c>
    </row>
    <row r="49" spans="1:7" x14ac:dyDescent="0.25">
      <c r="A49" s="26">
        <v>42618</v>
      </c>
      <c r="B49" s="35">
        <f t="shared" si="9"/>
        <v>31</v>
      </c>
      <c r="C49" s="41">
        <f t="shared" si="11"/>
        <v>36063</v>
      </c>
      <c r="D49" s="38">
        <f t="shared" si="6"/>
        <v>29450.84</v>
      </c>
      <c r="E49" s="16">
        <f t="shared" si="12"/>
        <v>6612.16</v>
      </c>
      <c r="F49" s="2">
        <f t="shared" si="10"/>
        <v>389264.25999999983</v>
      </c>
      <c r="G49" s="2">
        <f t="shared" si="8"/>
        <v>359813.41999999981</v>
      </c>
    </row>
    <row r="50" spans="1:7" x14ac:dyDescent="0.25">
      <c r="A50" s="26">
        <v>42648</v>
      </c>
      <c r="B50" s="35">
        <f t="shared" si="9"/>
        <v>30</v>
      </c>
      <c r="C50" s="41">
        <f t="shared" si="11"/>
        <v>36063</v>
      </c>
      <c r="D50" s="38">
        <f t="shared" si="6"/>
        <v>30148.260000000002</v>
      </c>
      <c r="E50" s="16">
        <f t="shared" si="12"/>
        <v>5914.74</v>
      </c>
      <c r="F50" s="2">
        <f t="shared" si="10"/>
        <v>359813.41999999981</v>
      </c>
      <c r="G50" s="2">
        <f t="shared" si="8"/>
        <v>329665.1599999998</v>
      </c>
    </row>
    <row r="51" spans="1:7" x14ac:dyDescent="0.25">
      <c r="A51" s="26">
        <v>42679</v>
      </c>
      <c r="B51" s="35">
        <f t="shared" si="9"/>
        <v>31</v>
      </c>
      <c r="C51" s="41">
        <f t="shared" si="11"/>
        <v>36063</v>
      </c>
      <c r="D51" s="38">
        <f t="shared" si="6"/>
        <v>30463.21</v>
      </c>
      <c r="E51" s="16">
        <f t="shared" si="12"/>
        <v>5599.79</v>
      </c>
      <c r="F51" s="2">
        <f t="shared" si="10"/>
        <v>329665.1599999998</v>
      </c>
      <c r="G51" s="2">
        <f t="shared" si="8"/>
        <v>299201.94999999978</v>
      </c>
    </row>
    <row r="52" spans="1:7" x14ac:dyDescent="0.25">
      <c r="A52" s="26">
        <v>42709</v>
      </c>
      <c r="B52" s="35">
        <f t="shared" si="9"/>
        <v>30</v>
      </c>
      <c r="C52" s="41">
        <f t="shared" si="11"/>
        <v>36063</v>
      </c>
      <c r="D52" s="38">
        <f t="shared" si="6"/>
        <v>31144.61</v>
      </c>
      <c r="E52" s="16">
        <f t="shared" si="12"/>
        <v>4918.3900000000003</v>
      </c>
      <c r="F52" s="2">
        <f t="shared" si="10"/>
        <v>299201.94999999978</v>
      </c>
      <c r="G52" s="2">
        <f t="shared" si="8"/>
        <v>268057.33999999979</v>
      </c>
    </row>
    <row r="53" spans="1:7" x14ac:dyDescent="0.25">
      <c r="A53" s="31">
        <v>42740</v>
      </c>
      <c r="B53" s="37">
        <f t="shared" si="9"/>
        <v>31</v>
      </c>
      <c r="C53" s="43">
        <f t="shared" si="11"/>
        <v>36063</v>
      </c>
      <c r="D53" s="39">
        <f t="shared" si="6"/>
        <v>31509.7</v>
      </c>
      <c r="E53" s="34">
        <f t="shared" si="12"/>
        <v>4553.3</v>
      </c>
      <c r="F53" s="33">
        <f t="shared" si="10"/>
        <v>268057.33999999979</v>
      </c>
      <c r="G53" s="33">
        <f t="shared" si="8"/>
        <v>236547.63999999978</v>
      </c>
    </row>
    <row r="54" spans="1:7" x14ac:dyDescent="0.25">
      <c r="A54" s="26">
        <v>42771</v>
      </c>
      <c r="B54" s="35">
        <f t="shared" si="9"/>
        <v>31</v>
      </c>
      <c r="C54" s="41">
        <f>$F$2</f>
        <v>34918</v>
      </c>
      <c r="D54" s="38">
        <f t="shared" si="6"/>
        <v>32908.97</v>
      </c>
      <c r="E54" s="16">
        <f>ROUND(F54*$J$2*B54/365,2)</f>
        <v>2009.03</v>
      </c>
      <c r="F54" s="2">
        <f t="shared" si="10"/>
        <v>236547.63999999978</v>
      </c>
      <c r="G54" s="2">
        <f t="shared" si="8"/>
        <v>203638.66999999978</v>
      </c>
    </row>
    <row r="55" spans="1:7" x14ac:dyDescent="0.25">
      <c r="A55" s="26">
        <v>42799</v>
      </c>
      <c r="B55" s="35">
        <f t="shared" si="9"/>
        <v>28</v>
      </c>
      <c r="C55" s="41">
        <f t="shared" ref="C55:C60" si="13">$F$2</f>
        <v>34918</v>
      </c>
      <c r="D55" s="38">
        <f t="shared" si="6"/>
        <v>33355.839999999997</v>
      </c>
      <c r="E55" s="16">
        <f t="shared" ref="E55:E59" si="14">ROUND(F55*$J$2*B55/365,2)</f>
        <v>1562.16</v>
      </c>
      <c r="F55" s="2">
        <f t="shared" si="10"/>
        <v>203638.66999999978</v>
      </c>
      <c r="G55" s="2">
        <f t="shared" si="8"/>
        <v>170282.82999999978</v>
      </c>
    </row>
    <row r="56" spans="1:7" x14ac:dyDescent="0.25">
      <c r="A56" s="26">
        <v>42830</v>
      </c>
      <c r="B56" s="35">
        <f t="shared" si="9"/>
        <v>31</v>
      </c>
      <c r="C56" s="41">
        <f t="shared" si="13"/>
        <v>34918</v>
      </c>
      <c r="D56" s="38">
        <f t="shared" si="6"/>
        <v>33471.760000000002</v>
      </c>
      <c r="E56" s="16">
        <f t="shared" si="14"/>
        <v>1446.24</v>
      </c>
      <c r="F56" s="2">
        <f t="shared" si="10"/>
        <v>170282.82999999978</v>
      </c>
      <c r="G56" s="2">
        <f t="shared" si="8"/>
        <v>136811.06999999977</v>
      </c>
    </row>
    <row r="57" spans="1:7" x14ac:dyDescent="0.25">
      <c r="A57" s="26">
        <v>42860</v>
      </c>
      <c r="B57" s="35">
        <f t="shared" si="9"/>
        <v>30</v>
      </c>
      <c r="C57" s="41">
        <f t="shared" si="13"/>
        <v>34918</v>
      </c>
      <c r="D57" s="38">
        <f t="shared" si="6"/>
        <v>33793.53</v>
      </c>
      <c r="E57" s="16">
        <f t="shared" si="14"/>
        <v>1124.47</v>
      </c>
      <c r="F57" s="2">
        <f t="shared" si="10"/>
        <v>136811.06999999977</v>
      </c>
      <c r="G57" s="2">
        <f t="shared" si="8"/>
        <v>103017.53999999978</v>
      </c>
    </row>
    <row r="58" spans="1:7" x14ac:dyDescent="0.25">
      <c r="A58" s="26">
        <v>42891</v>
      </c>
      <c r="B58" s="35">
        <f t="shared" si="9"/>
        <v>31</v>
      </c>
      <c r="C58" s="41">
        <f t="shared" si="13"/>
        <v>34918</v>
      </c>
      <c r="D58" s="38">
        <f t="shared" si="6"/>
        <v>34043.06</v>
      </c>
      <c r="E58" s="16">
        <f t="shared" si="14"/>
        <v>874.94</v>
      </c>
      <c r="F58" s="2">
        <f t="shared" si="10"/>
        <v>103017.53999999978</v>
      </c>
      <c r="G58" s="2">
        <f t="shared" si="8"/>
        <v>68974.479999999778</v>
      </c>
    </row>
    <row r="59" spans="1:7" x14ac:dyDescent="0.25">
      <c r="A59" s="26">
        <v>42921</v>
      </c>
      <c r="B59" s="35">
        <f t="shared" si="9"/>
        <v>30</v>
      </c>
      <c r="C59" s="41">
        <f t="shared" si="13"/>
        <v>34918</v>
      </c>
      <c r="D59" s="38">
        <f t="shared" si="6"/>
        <v>34351.089999999997</v>
      </c>
      <c r="E59" s="16">
        <f t="shared" si="14"/>
        <v>566.91</v>
      </c>
      <c r="F59" s="2">
        <f t="shared" si="10"/>
        <v>68974.479999999778</v>
      </c>
      <c r="G59" s="2">
        <f t="shared" si="8"/>
        <v>34623.389999999781</v>
      </c>
    </row>
    <row r="60" spans="1:7" x14ac:dyDescent="0.25">
      <c r="A60" s="26">
        <v>42952</v>
      </c>
      <c r="B60" s="35">
        <f t="shared" si="9"/>
        <v>31</v>
      </c>
      <c r="C60" s="41">
        <f t="shared" si="13"/>
        <v>34918</v>
      </c>
      <c r="D60" s="38">
        <f t="shared" si="6"/>
        <v>34623.389999999781</v>
      </c>
      <c r="E60" s="16">
        <v>294.61000000022119</v>
      </c>
      <c r="F60" s="2">
        <f t="shared" si="10"/>
        <v>34623.389999999781</v>
      </c>
      <c r="G60" s="2">
        <f t="shared" si="8"/>
        <v>0</v>
      </c>
    </row>
    <row r="61" spans="1:7" x14ac:dyDescent="0.25">
      <c r="A61" s="44">
        <v>41882</v>
      </c>
      <c r="B61" s="45">
        <v>1</v>
      </c>
      <c r="C61" s="48">
        <f>_xlfn.DAYS(A61,A4)+1</f>
        <v>27</v>
      </c>
      <c r="D61" s="29">
        <f>F4</f>
        <v>1000000</v>
      </c>
      <c r="E61" s="29">
        <f>D61</f>
        <v>1000000</v>
      </c>
      <c r="F61" s="46">
        <f>E4+(E5/B5)*C61</f>
        <v>11506.893870967742</v>
      </c>
      <c r="G61" s="29">
        <f>ROUND(F61,2)</f>
        <v>11506.89</v>
      </c>
    </row>
    <row r="62" spans="1:7" x14ac:dyDescent="0.25">
      <c r="A62" s="47">
        <v>41912</v>
      </c>
      <c r="B62" s="48">
        <f>_xlfn.DAYS(A5,A61)-1</f>
        <v>4</v>
      </c>
      <c r="C62" s="48">
        <f t="shared" ref="C62:C96" si="15">_xlfn.DAYS(A62,A5)+1</f>
        <v>26</v>
      </c>
      <c r="D62" s="29">
        <f t="shared" ref="D62:D69" si="16">E61</f>
        <v>1000000</v>
      </c>
      <c r="E62" s="29">
        <f>D62-D5</f>
        <v>978065.73</v>
      </c>
      <c r="F62" s="46">
        <f>(E5/B5)*B62+(E6/B6)*C62</f>
        <v>12094.39746236559</v>
      </c>
      <c r="G62" s="29">
        <f>ROUND(F62,2)</f>
        <v>12094.4</v>
      </c>
    </row>
    <row r="63" spans="1:7" x14ac:dyDescent="0.25">
      <c r="A63" s="44">
        <v>41943</v>
      </c>
      <c r="B63" s="48">
        <f t="shared" ref="B63:B97" si="17">_xlfn.DAYS(A6,A62)-1</f>
        <v>4</v>
      </c>
      <c r="C63" s="48">
        <f t="shared" si="15"/>
        <v>27</v>
      </c>
      <c r="D63" s="29">
        <f t="shared" si="16"/>
        <v>978065.73</v>
      </c>
      <c r="E63" s="29">
        <f t="shared" ref="E63:E77" si="18">D63-D6</f>
        <v>955450.07</v>
      </c>
      <c r="F63" s="46">
        <f t="shared" ref="F63:F77" si="19">(E6/B6)*B63+(E7/B7)*C63</f>
        <v>12209.346086021505</v>
      </c>
      <c r="G63" s="29">
        <f>ROUND(F63,2)</f>
        <v>12209.35</v>
      </c>
    </row>
    <row r="64" spans="1:7" x14ac:dyDescent="0.25">
      <c r="A64" s="47">
        <v>41973</v>
      </c>
      <c r="B64" s="48">
        <f t="shared" si="17"/>
        <v>4</v>
      </c>
      <c r="C64" s="48">
        <f t="shared" si="15"/>
        <v>26</v>
      </c>
      <c r="D64" s="29">
        <f t="shared" si="16"/>
        <v>955450.07</v>
      </c>
      <c r="E64" s="29">
        <f t="shared" si="18"/>
        <v>932948.24</v>
      </c>
      <c r="F64" s="46">
        <f t="shared" si="19"/>
        <v>11539.089247311829</v>
      </c>
      <c r="G64" s="29">
        <f t="shared" ref="G64:G97" si="20">ROUND(F64,2)</f>
        <v>11539.09</v>
      </c>
    </row>
    <row r="65" spans="1:7" x14ac:dyDescent="0.25">
      <c r="A65" s="44">
        <v>42004</v>
      </c>
      <c r="B65" s="48">
        <f t="shared" si="17"/>
        <v>4</v>
      </c>
      <c r="C65" s="48">
        <f t="shared" si="15"/>
        <v>27</v>
      </c>
      <c r="D65" s="29">
        <f t="shared" si="16"/>
        <v>932948.24</v>
      </c>
      <c r="E65" s="29">
        <f t="shared" si="18"/>
        <v>909776.34</v>
      </c>
      <c r="F65" s="46">
        <f t="shared" si="19"/>
        <v>11628.390752688172</v>
      </c>
      <c r="G65" s="29">
        <f t="shared" si="20"/>
        <v>11628.39</v>
      </c>
    </row>
    <row r="66" spans="1:7" x14ac:dyDescent="0.25">
      <c r="A66" s="47">
        <v>42035</v>
      </c>
      <c r="B66" s="48">
        <f t="shared" si="17"/>
        <v>4</v>
      </c>
      <c r="C66" s="48">
        <f t="shared" si="15"/>
        <v>27</v>
      </c>
      <c r="D66" s="29">
        <f t="shared" si="16"/>
        <v>909776.34</v>
      </c>
      <c r="E66" s="29">
        <f t="shared" si="18"/>
        <v>886692.64</v>
      </c>
      <c r="F66" s="46">
        <f t="shared" si="19"/>
        <v>11334.165806451612</v>
      </c>
      <c r="G66" s="29">
        <f t="shared" si="20"/>
        <v>11334.17</v>
      </c>
    </row>
    <row r="67" spans="1:7" x14ac:dyDescent="0.25">
      <c r="A67" s="44">
        <v>42063</v>
      </c>
      <c r="B67" s="48">
        <f t="shared" si="17"/>
        <v>4</v>
      </c>
      <c r="C67" s="48">
        <f t="shared" si="15"/>
        <v>24</v>
      </c>
      <c r="D67" s="29">
        <f t="shared" si="16"/>
        <v>886692.64</v>
      </c>
      <c r="E67" s="29">
        <f t="shared" si="18"/>
        <v>863314.86</v>
      </c>
      <c r="F67" s="46">
        <f t="shared" si="19"/>
        <v>9972.4596313364054</v>
      </c>
      <c r="G67" s="29">
        <f t="shared" si="20"/>
        <v>9972.4599999999991</v>
      </c>
    </row>
    <row r="68" spans="1:7" x14ac:dyDescent="0.25">
      <c r="A68" s="47">
        <v>42094</v>
      </c>
      <c r="B68" s="48">
        <f t="shared" si="17"/>
        <v>4</v>
      </c>
      <c r="C68" s="48">
        <f t="shared" si="15"/>
        <v>27</v>
      </c>
      <c r="D68" s="29">
        <f t="shared" si="16"/>
        <v>863314.86</v>
      </c>
      <c r="E68" s="29">
        <f t="shared" si="18"/>
        <v>838574.89</v>
      </c>
      <c r="F68" s="46">
        <f t="shared" si="19"/>
        <v>10723.878433179721</v>
      </c>
      <c r="G68" s="29">
        <f t="shared" si="20"/>
        <v>10723.88</v>
      </c>
    </row>
    <row r="69" spans="1:7" x14ac:dyDescent="0.25">
      <c r="A69" s="44">
        <v>42124</v>
      </c>
      <c r="B69" s="48">
        <f t="shared" si="17"/>
        <v>4</v>
      </c>
      <c r="C69" s="48">
        <f t="shared" si="15"/>
        <v>26</v>
      </c>
      <c r="D69" s="29">
        <f t="shared" si="16"/>
        <v>838574.89</v>
      </c>
      <c r="E69" s="29">
        <f t="shared" si="18"/>
        <v>814584.1</v>
      </c>
      <c r="F69" s="46">
        <f t="shared" si="19"/>
        <v>10082.256043010753</v>
      </c>
      <c r="G69" s="29">
        <f t="shared" si="20"/>
        <v>10082.26</v>
      </c>
    </row>
    <row r="70" spans="1:7" x14ac:dyDescent="0.25">
      <c r="A70" s="47">
        <v>42155</v>
      </c>
      <c r="B70" s="48">
        <f t="shared" si="17"/>
        <v>4</v>
      </c>
      <c r="C70" s="48">
        <f t="shared" si="15"/>
        <v>27</v>
      </c>
      <c r="D70" s="29">
        <f>E69</f>
        <v>814584.1</v>
      </c>
      <c r="E70" s="29">
        <f t="shared" si="18"/>
        <v>789952.91999999993</v>
      </c>
      <c r="F70" s="46">
        <f t="shared" si="19"/>
        <v>10104.270408602151</v>
      </c>
      <c r="G70" s="29">
        <f t="shared" si="20"/>
        <v>10104.27</v>
      </c>
    </row>
    <row r="71" spans="1:7" x14ac:dyDescent="0.25">
      <c r="A71" s="44">
        <v>42185</v>
      </c>
      <c r="B71" s="48">
        <f t="shared" si="17"/>
        <v>4</v>
      </c>
      <c r="C71" s="48">
        <f t="shared" si="15"/>
        <v>26</v>
      </c>
      <c r="D71" s="29">
        <f>E70</f>
        <v>789952.91999999993</v>
      </c>
      <c r="E71" s="29">
        <f t="shared" si="18"/>
        <v>765342.7</v>
      </c>
      <c r="F71" s="46">
        <f t="shared" si="19"/>
        <v>9476.1849247311839</v>
      </c>
      <c r="G71" s="29">
        <f t="shared" si="20"/>
        <v>9476.18</v>
      </c>
    </row>
    <row r="72" spans="1:7" x14ac:dyDescent="0.25">
      <c r="A72" s="47">
        <v>42216</v>
      </c>
      <c r="B72" s="48">
        <f t="shared" si="17"/>
        <v>4</v>
      </c>
      <c r="C72" s="48">
        <f t="shared" si="15"/>
        <v>27</v>
      </c>
      <c r="D72" s="49">
        <f>E71</f>
        <v>765342.7</v>
      </c>
      <c r="E72" s="29">
        <f>D72-D15</f>
        <v>740104.42999999993</v>
      </c>
      <c r="F72" s="46">
        <f t="shared" si="19"/>
        <v>9470.2170107526872</v>
      </c>
      <c r="G72" s="49">
        <f t="shared" si="20"/>
        <v>9470.2199999999993</v>
      </c>
    </row>
    <row r="73" spans="1:7" x14ac:dyDescent="0.25">
      <c r="A73" s="44">
        <v>42247</v>
      </c>
      <c r="B73" s="48">
        <f t="shared" si="17"/>
        <v>4</v>
      </c>
      <c r="C73" s="48">
        <f t="shared" si="15"/>
        <v>27</v>
      </c>
      <c r="D73" s="29">
        <f t="shared" ref="D73:D97" si="21">E72</f>
        <v>740104.42999999993</v>
      </c>
      <c r="E73" s="29">
        <f t="shared" si="18"/>
        <v>714859.15999999992</v>
      </c>
      <c r="F73" s="46">
        <f t="shared" si="19"/>
        <v>9148.6093548387107</v>
      </c>
      <c r="G73" s="29">
        <f t="shared" si="20"/>
        <v>9148.61</v>
      </c>
    </row>
    <row r="74" spans="1:7" x14ac:dyDescent="0.25">
      <c r="A74" s="47">
        <v>42277</v>
      </c>
      <c r="B74" s="48">
        <f t="shared" si="17"/>
        <v>4</v>
      </c>
      <c r="C74" s="48">
        <f t="shared" si="15"/>
        <v>26</v>
      </c>
      <c r="D74" s="29">
        <f t="shared" si="21"/>
        <v>714859.15999999992</v>
      </c>
      <c r="E74" s="29">
        <f t="shared" si="18"/>
        <v>689292.2699999999</v>
      </c>
      <c r="F74" s="46">
        <f t="shared" si="19"/>
        <v>8540.148301075269</v>
      </c>
      <c r="G74" s="29">
        <f t="shared" si="20"/>
        <v>8540.15</v>
      </c>
    </row>
    <row r="75" spans="1:7" x14ac:dyDescent="0.25">
      <c r="A75" s="44">
        <v>42308</v>
      </c>
      <c r="B75" s="48">
        <f t="shared" si="17"/>
        <v>4</v>
      </c>
      <c r="C75" s="48">
        <f t="shared" si="15"/>
        <v>27</v>
      </c>
      <c r="D75" s="29">
        <f t="shared" si="21"/>
        <v>689292.2699999999</v>
      </c>
      <c r="E75" s="29">
        <f t="shared" si="18"/>
        <v>663116.3899999999</v>
      </c>
      <c r="F75" s="46">
        <f t="shared" si="19"/>
        <v>8490.9484731182802</v>
      </c>
      <c r="G75" s="29">
        <f t="shared" si="20"/>
        <v>8490.9500000000007</v>
      </c>
    </row>
    <row r="76" spans="1:7" x14ac:dyDescent="0.25">
      <c r="A76" s="47">
        <v>42338</v>
      </c>
      <c r="B76" s="48">
        <f t="shared" si="17"/>
        <v>4</v>
      </c>
      <c r="C76" s="48">
        <f t="shared" si="15"/>
        <v>26</v>
      </c>
      <c r="D76" s="29">
        <f t="shared" si="21"/>
        <v>663116.3899999999</v>
      </c>
      <c r="E76" s="29">
        <f t="shared" si="18"/>
        <v>636890.30999999994</v>
      </c>
      <c r="F76" s="46">
        <f t="shared" si="19"/>
        <v>7895.1815268817199</v>
      </c>
      <c r="G76" s="29">
        <f t="shared" si="20"/>
        <v>7895.18</v>
      </c>
    </row>
    <row r="77" spans="1:7" x14ac:dyDescent="0.25">
      <c r="A77" s="44">
        <v>42369</v>
      </c>
      <c r="B77" s="48">
        <f t="shared" si="17"/>
        <v>4</v>
      </c>
      <c r="C77" s="48">
        <f t="shared" si="15"/>
        <v>27</v>
      </c>
      <c r="D77" s="29">
        <f t="shared" si="21"/>
        <v>636890.30999999994</v>
      </c>
      <c r="E77" s="29">
        <f t="shared" si="18"/>
        <v>610068.37999999989</v>
      </c>
      <c r="F77" s="46">
        <f t="shared" si="19"/>
        <v>7816.1910537634412</v>
      </c>
      <c r="G77" s="29">
        <f t="shared" si="20"/>
        <v>7816.19</v>
      </c>
    </row>
    <row r="78" spans="1:7" x14ac:dyDescent="0.25">
      <c r="A78" s="47">
        <v>42400</v>
      </c>
      <c r="B78" s="48">
        <f t="shared" si="17"/>
        <v>4</v>
      </c>
      <c r="C78" s="48">
        <f t="shared" si="15"/>
        <v>27</v>
      </c>
      <c r="D78" s="29">
        <f t="shared" si="21"/>
        <v>610068.37999999989</v>
      </c>
      <c r="E78" s="29">
        <f>D78-D41</f>
        <v>583166.47999999986</v>
      </c>
      <c r="F78" s="46">
        <f>(E41/B41)*B78+(E42/B42)*C78</f>
        <v>9630.5187096774189</v>
      </c>
      <c r="G78" s="29">
        <f t="shared" si="20"/>
        <v>9630.52</v>
      </c>
    </row>
    <row r="79" spans="1:7" x14ac:dyDescent="0.25">
      <c r="A79" s="44">
        <v>42429</v>
      </c>
      <c r="B79" s="48">
        <f t="shared" si="17"/>
        <v>4</v>
      </c>
      <c r="C79" s="48">
        <f t="shared" si="15"/>
        <v>25</v>
      </c>
      <c r="D79" s="29">
        <f t="shared" si="21"/>
        <v>583166.47999999986</v>
      </c>
      <c r="E79" s="29">
        <f t="shared" ref="E79:E89" si="22">D79-D42</f>
        <v>557009.31999999983</v>
      </c>
      <c r="F79" s="46">
        <f t="shared" ref="F79:F97" si="23">(E42/B42)*B79+(E43/B43)*C79</f>
        <v>8908.4401446051179</v>
      </c>
      <c r="G79" s="29">
        <f t="shared" si="20"/>
        <v>8908.44</v>
      </c>
    </row>
    <row r="80" spans="1:7" x14ac:dyDescent="0.25">
      <c r="A80" s="47">
        <v>42460</v>
      </c>
      <c r="B80" s="48">
        <f t="shared" si="17"/>
        <v>4</v>
      </c>
      <c r="C80" s="48">
        <f t="shared" si="15"/>
        <v>27</v>
      </c>
      <c r="D80" s="29">
        <f t="shared" si="21"/>
        <v>557009.31999999983</v>
      </c>
      <c r="E80" s="29">
        <f t="shared" si="22"/>
        <v>529797.42999999982</v>
      </c>
      <c r="F80" s="46">
        <f t="shared" si="23"/>
        <v>9058.9427586206875</v>
      </c>
      <c r="G80" s="29">
        <f t="shared" si="20"/>
        <v>9058.94</v>
      </c>
    </row>
    <row r="81" spans="1:7" x14ac:dyDescent="0.25">
      <c r="A81" s="44">
        <v>42490</v>
      </c>
      <c r="B81" s="48">
        <f t="shared" si="17"/>
        <v>4</v>
      </c>
      <c r="C81" s="48">
        <f t="shared" si="15"/>
        <v>26</v>
      </c>
      <c r="D81" s="29">
        <f t="shared" si="21"/>
        <v>529797.42999999982</v>
      </c>
      <c r="E81" s="29">
        <f t="shared" si="22"/>
        <v>502733.72999999981</v>
      </c>
      <c r="F81" s="46">
        <f t="shared" si="23"/>
        <v>8323.4373333333351</v>
      </c>
      <c r="G81" s="29">
        <f t="shared" si="20"/>
        <v>8323.44</v>
      </c>
    </row>
    <row r="82" spans="1:7" x14ac:dyDescent="0.25">
      <c r="A82" s="47">
        <v>42521</v>
      </c>
      <c r="B82" s="48">
        <f t="shared" si="17"/>
        <v>4</v>
      </c>
      <c r="C82" s="48">
        <f t="shared" si="15"/>
        <v>27</v>
      </c>
      <c r="D82" s="29">
        <f t="shared" si="21"/>
        <v>502733.72999999981</v>
      </c>
      <c r="E82" s="29">
        <f t="shared" si="22"/>
        <v>474934.8499999998</v>
      </c>
      <c r="F82" s="46">
        <f t="shared" si="23"/>
        <v>8128.3191182795708</v>
      </c>
      <c r="G82" s="29">
        <f t="shared" si="20"/>
        <v>8128.32</v>
      </c>
    </row>
    <row r="83" spans="1:7" x14ac:dyDescent="0.25">
      <c r="A83" s="44">
        <v>42551</v>
      </c>
      <c r="B83" s="48">
        <f t="shared" si="17"/>
        <v>4</v>
      </c>
      <c r="C83" s="48">
        <f t="shared" si="15"/>
        <v>26</v>
      </c>
      <c r="D83" s="29">
        <f t="shared" si="21"/>
        <v>474934.8499999998</v>
      </c>
      <c r="E83" s="29">
        <f t="shared" si="22"/>
        <v>446939.23999999982</v>
      </c>
      <c r="F83" s="46">
        <f t="shared" si="23"/>
        <v>7408.3102150537634</v>
      </c>
      <c r="G83" s="29">
        <f t="shared" si="20"/>
        <v>7408.31</v>
      </c>
    </row>
    <row r="84" spans="1:7" x14ac:dyDescent="0.25">
      <c r="A84" s="47">
        <v>42582</v>
      </c>
      <c r="B84" s="48">
        <f t="shared" si="17"/>
        <v>4</v>
      </c>
      <c r="C84" s="48">
        <f t="shared" si="15"/>
        <v>27</v>
      </c>
      <c r="D84" s="29">
        <f t="shared" si="21"/>
        <v>446939.23999999982</v>
      </c>
      <c r="E84" s="29">
        <f t="shared" si="22"/>
        <v>418223.18999999983</v>
      </c>
      <c r="F84" s="46">
        <f t="shared" si="23"/>
        <v>7167.0091397849455</v>
      </c>
      <c r="G84" s="29">
        <f t="shared" si="20"/>
        <v>7167.01</v>
      </c>
    </row>
    <row r="85" spans="1:7" x14ac:dyDescent="0.25">
      <c r="A85" s="44">
        <v>42613</v>
      </c>
      <c r="B85" s="48">
        <f t="shared" si="17"/>
        <v>4</v>
      </c>
      <c r="C85" s="48">
        <f t="shared" si="15"/>
        <v>27</v>
      </c>
      <c r="D85" s="29">
        <f t="shared" si="21"/>
        <v>418223.18999999983</v>
      </c>
      <c r="E85" s="29">
        <f t="shared" si="22"/>
        <v>389264.25999999983</v>
      </c>
      <c r="F85" s="46">
        <f t="shared" si="23"/>
        <v>6675.6322580645165</v>
      </c>
      <c r="G85" s="29">
        <f t="shared" si="20"/>
        <v>6675.63</v>
      </c>
    </row>
    <row r="86" spans="1:7" x14ac:dyDescent="0.25">
      <c r="A86" s="47">
        <v>42643</v>
      </c>
      <c r="B86" s="48">
        <f t="shared" si="17"/>
        <v>4</v>
      </c>
      <c r="C86" s="48">
        <f t="shared" si="15"/>
        <v>26</v>
      </c>
      <c r="D86" s="29">
        <f t="shared" si="21"/>
        <v>389264.25999999983</v>
      </c>
      <c r="E86" s="29">
        <f t="shared" si="22"/>
        <v>359813.41999999981</v>
      </c>
      <c r="F86" s="46">
        <f t="shared" si="23"/>
        <v>5979.2899354838701</v>
      </c>
      <c r="G86" s="29">
        <f t="shared" si="20"/>
        <v>5979.29</v>
      </c>
    </row>
    <row r="87" spans="1:7" x14ac:dyDescent="0.25">
      <c r="A87" s="44">
        <v>42674</v>
      </c>
      <c r="B87" s="48">
        <f t="shared" si="17"/>
        <v>4</v>
      </c>
      <c r="C87" s="48">
        <f t="shared" si="15"/>
        <v>27</v>
      </c>
      <c r="D87" s="29">
        <f t="shared" si="21"/>
        <v>359813.41999999981</v>
      </c>
      <c r="E87" s="29">
        <f t="shared" si="22"/>
        <v>329665.1599999998</v>
      </c>
      <c r="F87" s="46">
        <f t="shared" si="23"/>
        <v>5665.8684516129024</v>
      </c>
      <c r="G87" s="29">
        <f t="shared" si="20"/>
        <v>5665.87</v>
      </c>
    </row>
    <row r="88" spans="1:7" x14ac:dyDescent="0.25">
      <c r="A88" s="47">
        <v>42704</v>
      </c>
      <c r="B88" s="48">
        <f t="shared" si="17"/>
        <v>4</v>
      </c>
      <c r="C88" s="48">
        <f t="shared" si="15"/>
        <v>26</v>
      </c>
      <c r="D88" s="29">
        <f t="shared" si="21"/>
        <v>329665.1599999998</v>
      </c>
      <c r="E88" s="29">
        <f t="shared" si="22"/>
        <v>299201.94999999978</v>
      </c>
      <c r="F88" s="46">
        <f t="shared" si="23"/>
        <v>4985.1582150537633</v>
      </c>
      <c r="G88" s="29">
        <f t="shared" si="20"/>
        <v>4985.16</v>
      </c>
    </row>
    <row r="89" spans="1:7" x14ac:dyDescent="0.25">
      <c r="A89" s="44">
        <v>42735</v>
      </c>
      <c r="B89" s="48">
        <f t="shared" si="17"/>
        <v>4</v>
      </c>
      <c r="C89" s="48">
        <f t="shared" si="15"/>
        <v>27</v>
      </c>
      <c r="D89" s="29">
        <f t="shared" si="21"/>
        <v>299201.94999999978</v>
      </c>
      <c r="E89" s="29">
        <f t="shared" si="22"/>
        <v>268057.33999999979</v>
      </c>
      <c r="F89" s="46">
        <f t="shared" si="23"/>
        <v>4621.5627526881717</v>
      </c>
      <c r="G89" s="29">
        <f t="shared" si="20"/>
        <v>4621.5600000000004</v>
      </c>
    </row>
    <row r="90" spans="1:7" x14ac:dyDescent="0.25">
      <c r="A90" s="47">
        <v>42766</v>
      </c>
      <c r="B90" s="48">
        <f t="shared" si="17"/>
        <v>4</v>
      </c>
      <c r="C90" s="48">
        <f t="shared" si="15"/>
        <v>27</v>
      </c>
      <c r="D90" s="29">
        <f t="shared" si="21"/>
        <v>268057.33999999979</v>
      </c>
      <c r="E90" s="29">
        <f>D90-D53</f>
        <v>236547.63999999978</v>
      </c>
      <c r="F90" s="46">
        <f t="shared" si="23"/>
        <v>2337.3229032258068</v>
      </c>
      <c r="G90" s="29">
        <f t="shared" si="20"/>
        <v>2337.3200000000002</v>
      </c>
    </row>
    <row r="91" spans="1:7" x14ac:dyDescent="0.25">
      <c r="A91" s="64">
        <v>42794</v>
      </c>
      <c r="B91" s="65">
        <f t="shared" si="17"/>
        <v>4</v>
      </c>
      <c r="C91" s="65">
        <f t="shared" si="15"/>
        <v>24</v>
      </c>
      <c r="D91" s="49">
        <f t="shared" si="21"/>
        <v>236547.63999999978</v>
      </c>
      <c r="E91" s="49">
        <f t="shared" ref="E91:E97" si="24">D91-D54</f>
        <v>203638.66999999978</v>
      </c>
      <c r="F91" s="46">
        <f t="shared" si="23"/>
        <v>1598.2239631336406</v>
      </c>
      <c r="G91" s="29">
        <f t="shared" si="20"/>
        <v>1598.22</v>
      </c>
    </row>
    <row r="92" spans="1:7" x14ac:dyDescent="0.25">
      <c r="A92" s="47">
        <v>42825</v>
      </c>
      <c r="B92" s="48">
        <f t="shared" si="17"/>
        <v>4</v>
      </c>
      <c r="C92" s="48">
        <f t="shared" si="15"/>
        <v>27</v>
      </c>
      <c r="D92" s="29">
        <f t="shared" si="21"/>
        <v>203638.66999999978</v>
      </c>
      <c r="E92" s="29">
        <f t="shared" si="24"/>
        <v>170282.82999999978</v>
      </c>
      <c r="F92" s="46">
        <f t="shared" si="23"/>
        <v>1482.7941013824886</v>
      </c>
      <c r="G92" s="29">
        <f t="shared" si="20"/>
        <v>1482.79</v>
      </c>
    </row>
    <row r="93" spans="1:7" x14ac:dyDescent="0.25">
      <c r="A93" s="44">
        <v>42855</v>
      </c>
      <c r="B93" s="48">
        <f t="shared" si="17"/>
        <v>4</v>
      </c>
      <c r="C93" s="48">
        <f t="shared" si="15"/>
        <v>26</v>
      </c>
      <c r="D93" s="29">
        <f t="shared" si="21"/>
        <v>170282.82999999978</v>
      </c>
      <c r="E93" s="29">
        <f t="shared" si="24"/>
        <v>136811.06999999977</v>
      </c>
      <c r="F93" s="46">
        <f t="shared" si="23"/>
        <v>1161.1522795698925</v>
      </c>
      <c r="G93" s="29">
        <f t="shared" si="20"/>
        <v>1161.1500000000001</v>
      </c>
    </row>
    <row r="94" spans="1:7" x14ac:dyDescent="0.25">
      <c r="A94" s="47">
        <v>42886</v>
      </c>
      <c r="B94" s="48">
        <f t="shared" si="17"/>
        <v>4</v>
      </c>
      <c r="C94" s="48">
        <f t="shared" si="15"/>
        <v>27</v>
      </c>
      <c r="D94" s="29">
        <f t="shared" si="21"/>
        <v>136811.06999999977</v>
      </c>
      <c r="E94" s="29">
        <f t="shared" si="24"/>
        <v>103017.53999999978</v>
      </c>
      <c r="F94" s="46">
        <f t="shared" si="23"/>
        <v>911.97384946236571</v>
      </c>
      <c r="G94" s="29">
        <f t="shared" si="20"/>
        <v>911.97</v>
      </c>
    </row>
    <row r="95" spans="1:7" x14ac:dyDescent="0.25">
      <c r="A95" s="44">
        <v>42916</v>
      </c>
      <c r="B95" s="48">
        <f t="shared" si="17"/>
        <v>4</v>
      </c>
      <c r="C95" s="48">
        <f t="shared" si="15"/>
        <v>26</v>
      </c>
      <c r="D95" s="29">
        <f t="shared" si="21"/>
        <v>103017.53999999978</v>
      </c>
      <c r="E95" s="29">
        <f t="shared" si="24"/>
        <v>68974.479999999778</v>
      </c>
      <c r="F95" s="46">
        <f t="shared" si="23"/>
        <v>604.21748387096773</v>
      </c>
      <c r="G95" s="29">
        <f t="shared" si="20"/>
        <v>604.22</v>
      </c>
    </row>
    <row r="96" spans="1:7" x14ac:dyDescent="0.25">
      <c r="A96" s="47">
        <v>42947</v>
      </c>
      <c r="B96" s="48">
        <f t="shared" si="17"/>
        <v>4</v>
      </c>
      <c r="C96" s="48">
        <f t="shared" si="15"/>
        <v>27</v>
      </c>
      <c r="D96" s="29">
        <f t="shared" si="21"/>
        <v>68974.479999999778</v>
      </c>
      <c r="E96" s="29">
        <f t="shared" si="24"/>
        <v>34623.389999999781</v>
      </c>
      <c r="F96" s="46">
        <f t="shared" si="23"/>
        <v>332.18380645180559</v>
      </c>
      <c r="G96" s="29">
        <f t="shared" si="20"/>
        <v>332.18</v>
      </c>
    </row>
    <row r="97" spans="1:7" x14ac:dyDescent="0.25">
      <c r="A97" s="44">
        <v>42978</v>
      </c>
      <c r="B97" s="48">
        <f t="shared" si="17"/>
        <v>4</v>
      </c>
      <c r="C97" s="45"/>
      <c r="D97" s="29">
        <f t="shared" si="21"/>
        <v>34623.389999999781</v>
      </c>
      <c r="E97" s="29">
        <f t="shared" si="24"/>
        <v>0</v>
      </c>
      <c r="F97" s="46">
        <f t="shared" si="23"/>
        <v>38.014193548415641</v>
      </c>
      <c r="G97" s="29">
        <f t="shared" si="20"/>
        <v>38.01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E0AF-E5E1-45B5-BEF0-BB4666F91392}">
  <sheetPr codeName="Sheet9"/>
  <dimension ref="A1:J97"/>
  <sheetViews>
    <sheetView zoomScale="96" zoomScaleNormal="100" workbookViewId="0">
      <pane ySplit="3" topLeftCell="A46" activePane="bottomLeft" state="frozen"/>
      <selection activeCell="A48" sqref="A48:XFD50"/>
      <selection pane="bottomLeft" activeCell="G54" sqref="G54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23" bestFit="1" customWidth="1"/>
    <col min="4" max="4" width="17.85546875" bestFit="1" customWidth="1"/>
    <col min="5" max="5" width="31.140625" bestFit="1" customWidth="1"/>
    <col min="6" max="7" width="18.7109375" bestFit="1" customWidth="1"/>
    <col min="8" max="8" width="15.5703125" bestFit="1" customWidth="1"/>
    <col min="9" max="9" width="27.85546875" bestFit="1" customWidth="1"/>
    <col min="10" max="10" width="15.42578125" bestFit="1" customWidth="1"/>
  </cols>
  <sheetData>
    <row r="1" spans="1:10" x14ac:dyDescent="0.25">
      <c r="A1" s="14" t="s">
        <v>33</v>
      </c>
      <c r="B1" s="19">
        <v>41855</v>
      </c>
      <c r="C1" s="13" t="s">
        <v>35</v>
      </c>
      <c r="D1" s="20">
        <f>ROUNDUP(34665.3285041941,0)</f>
        <v>34666</v>
      </c>
      <c r="E1" s="22" t="s">
        <v>48</v>
      </c>
      <c r="F1" s="21">
        <f>ROUNDUP(36053.5384210526,0)</f>
        <v>36054</v>
      </c>
      <c r="G1" s="25" t="s">
        <v>77</v>
      </c>
      <c r="H1" s="23">
        <v>42374</v>
      </c>
      <c r="I1" s="25" t="s">
        <v>79</v>
      </c>
      <c r="J1" s="63">
        <v>0.2</v>
      </c>
    </row>
    <row r="2" spans="1:10" x14ac:dyDescent="0.25">
      <c r="A2" s="14" t="s">
        <v>34</v>
      </c>
      <c r="B2" s="15">
        <v>0.15</v>
      </c>
      <c r="E2" s="22" t="s">
        <v>48</v>
      </c>
      <c r="F2" s="21">
        <f>ROUNDUP(34899.27289374,0)</f>
        <v>34900</v>
      </c>
      <c r="G2" s="25" t="s">
        <v>78</v>
      </c>
      <c r="H2" s="23">
        <v>42740</v>
      </c>
      <c r="I2" s="25" t="s">
        <v>80</v>
      </c>
      <c r="J2" s="63">
        <v>0.1</v>
      </c>
    </row>
    <row r="3" spans="1:10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10" x14ac:dyDescent="0.25">
      <c r="A4" s="26">
        <v>41856</v>
      </c>
      <c r="B4" s="1">
        <f>DAYS360(B1,A4,TRUE)</f>
        <v>1</v>
      </c>
      <c r="C4" s="40" t="s">
        <v>28</v>
      </c>
      <c r="D4" s="3" t="s">
        <v>15</v>
      </c>
      <c r="E4" s="16">
        <f>ROUNDUP(F4*$B$2*B4/360,0)</f>
        <v>417</v>
      </c>
      <c r="F4" s="2">
        <v>1000000</v>
      </c>
      <c r="G4" s="2">
        <f>F4-D4</f>
        <v>1000000</v>
      </c>
    </row>
    <row r="5" spans="1:10" x14ac:dyDescent="0.25">
      <c r="A5" s="26">
        <v>41887</v>
      </c>
      <c r="B5" s="35">
        <f>DAYS360(A4,A5,TRUE)</f>
        <v>30</v>
      </c>
      <c r="C5" s="41">
        <f>$D$1</f>
        <v>34666</v>
      </c>
      <c r="D5" s="38">
        <f>C5-E5</f>
        <v>22166</v>
      </c>
      <c r="E5" s="16">
        <f>ROUND(F5*$B$2*B5/360,2)</f>
        <v>12500</v>
      </c>
      <c r="F5" s="2">
        <f>G4</f>
        <v>1000000</v>
      </c>
      <c r="G5" s="2">
        <f>F5-D5</f>
        <v>977834</v>
      </c>
    </row>
    <row r="6" spans="1:10" x14ac:dyDescent="0.25">
      <c r="A6" s="26">
        <v>41917</v>
      </c>
      <c r="B6" s="35">
        <f t="shared" ref="B6:B39" si="0">DAYS360(A5,A6,TRUE)</f>
        <v>30</v>
      </c>
      <c r="C6" s="41">
        <f t="shared" ref="C6:C40" si="1">$D$1</f>
        <v>34666</v>
      </c>
      <c r="D6" s="38">
        <f t="shared" ref="D6:D39" si="2">C6-E6</f>
        <v>22443.07</v>
      </c>
      <c r="E6" s="16">
        <f t="shared" ref="E6:E39" si="3">ROUND(F6*$B$2*B6/360,2)</f>
        <v>12222.93</v>
      </c>
      <c r="F6" s="2">
        <f t="shared" ref="F6:F39" si="4">G5</f>
        <v>977834</v>
      </c>
      <c r="G6" s="2">
        <f t="shared" ref="G6:G39" si="5">F6-D6</f>
        <v>955390.93</v>
      </c>
    </row>
    <row r="7" spans="1:10" x14ac:dyDescent="0.25">
      <c r="A7" s="26">
        <v>41948</v>
      </c>
      <c r="B7" s="35">
        <f t="shared" si="0"/>
        <v>30</v>
      </c>
      <c r="C7" s="41">
        <f t="shared" si="1"/>
        <v>34666</v>
      </c>
      <c r="D7" s="38">
        <f t="shared" si="2"/>
        <v>22723.61</v>
      </c>
      <c r="E7" s="16">
        <f t="shared" si="3"/>
        <v>11942.39</v>
      </c>
      <c r="F7" s="2">
        <f t="shared" si="4"/>
        <v>955390.93</v>
      </c>
      <c r="G7" s="2">
        <f t="shared" si="5"/>
        <v>932667.32000000007</v>
      </c>
    </row>
    <row r="8" spans="1:10" x14ac:dyDescent="0.25">
      <c r="A8" s="26">
        <v>41978</v>
      </c>
      <c r="B8" s="35">
        <f t="shared" si="0"/>
        <v>30</v>
      </c>
      <c r="C8" s="41">
        <f t="shared" si="1"/>
        <v>34666</v>
      </c>
      <c r="D8" s="38">
        <f t="shared" si="2"/>
        <v>23007.66</v>
      </c>
      <c r="E8" s="16">
        <f t="shared" si="3"/>
        <v>11658.34</v>
      </c>
      <c r="F8" s="2">
        <f t="shared" si="4"/>
        <v>932667.32000000007</v>
      </c>
      <c r="G8" s="2">
        <f t="shared" si="5"/>
        <v>909659.66</v>
      </c>
    </row>
    <row r="9" spans="1:10" x14ac:dyDescent="0.25">
      <c r="A9" s="26">
        <v>42009</v>
      </c>
      <c r="B9" s="35">
        <f t="shared" si="0"/>
        <v>30</v>
      </c>
      <c r="C9" s="41">
        <f t="shared" si="1"/>
        <v>34666</v>
      </c>
      <c r="D9" s="38">
        <f t="shared" si="2"/>
        <v>23295.25</v>
      </c>
      <c r="E9" s="16">
        <f t="shared" si="3"/>
        <v>11370.75</v>
      </c>
      <c r="F9" s="2">
        <f t="shared" si="4"/>
        <v>909659.66</v>
      </c>
      <c r="G9" s="2">
        <f t="shared" si="5"/>
        <v>886364.41</v>
      </c>
    </row>
    <row r="10" spans="1:10" x14ac:dyDescent="0.25">
      <c r="A10" s="26">
        <v>42040</v>
      </c>
      <c r="B10" s="35">
        <f t="shared" si="0"/>
        <v>30</v>
      </c>
      <c r="C10" s="41">
        <f t="shared" si="1"/>
        <v>34666</v>
      </c>
      <c r="D10" s="38">
        <f t="shared" si="2"/>
        <v>23586.440000000002</v>
      </c>
      <c r="E10" s="16">
        <f t="shared" si="3"/>
        <v>11079.56</v>
      </c>
      <c r="F10" s="2">
        <f t="shared" si="4"/>
        <v>886364.41</v>
      </c>
      <c r="G10" s="2">
        <f t="shared" si="5"/>
        <v>862777.97</v>
      </c>
    </row>
    <row r="11" spans="1:10" x14ac:dyDescent="0.25">
      <c r="A11" s="26">
        <v>42068</v>
      </c>
      <c r="B11" s="35">
        <f t="shared" si="0"/>
        <v>30</v>
      </c>
      <c r="C11" s="41">
        <f t="shared" si="1"/>
        <v>34666</v>
      </c>
      <c r="D11" s="38">
        <f t="shared" si="2"/>
        <v>23881.279999999999</v>
      </c>
      <c r="E11" s="16">
        <f t="shared" si="3"/>
        <v>10784.72</v>
      </c>
      <c r="F11" s="2">
        <f t="shared" si="4"/>
        <v>862777.97</v>
      </c>
      <c r="G11" s="2">
        <f t="shared" si="5"/>
        <v>838896.69</v>
      </c>
    </row>
    <row r="12" spans="1:10" x14ac:dyDescent="0.25">
      <c r="A12" s="26">
        <v>42099</v>
      </c>
      <c r="B12" s="35">
        <f t="shared" si="0"/>
        <v>30</v>
      </c>
      <c r="C12" s="41">
        <f t="shared" si="1"/>
        <v>34666</v>
      </c>
      <c r="D12" s="38">
        <f t="shared" si="2"/>
        <v>24179.79</v>
      </c>
      <c r="E12" s="16">
        <f t="shared" si="3"/>
        <v>10486.21</v>
      </c>
      <c r="F12" s="2">
        <f t="shared" si="4"/>
        <v>838896.69</v>
      </c>
      <c r="G12" s="2">
        <f t="shared" si="5"/>
        <v>814716.89999999991</v>
      </c>
    </row>
    <row r="13" spans="1:10" x14ac:dyDescent="0.25">
      <c r="A13" s="51">
        <v>42129</v>
      </c>
      <c r="B13" s="52">
        <f t="shared" si="0"/>
        <v>30</v>
      </c>
      <c r="C13" s="42">
        <f t="shared" si="1"/>
        <v>34666</v>
      </c>
      <c r="D13" s="53">
        <f t="shared" si="2"/>
        <v>24482.04</v>
      </c>
      <c r="E13" s="16">
        <f t="shared" si="3"/>
        <v>10183.959999999999</v>
      </c>
      <c r="F13" s="55">
        <f>G12</f>
        <v>814716.89999999991</v>
      </c>
      <c r="G13" s="55">
        <f t="shared" si="5"/>
        <v>790234.85999999987</v>
      </c>
    </row>
    <row r="14" spans="1:10" x14ac:dyDescent="0.25">
      <c r="A14" s="26">
        <v>42160</v>
      </c>
      <c r="B14" s="35">
        <f t="shared" si="0"/>
        <v>30</v>
      </c>
      <c r="C14" s="41">
        <f t="shared" si="1"/>
        <v>34666</v>
      </c>
      <c r="D14" s="38">
        <f t="shared" si="2"/>
        <v>24788.059999999998</v>
      </c>
      <c r="E14" s="16">
        <f t="shared" si="3"/>
        <v>9877.94</v>
      </c>
      <c r="F14" s="2">
        <f t="shared" si="4"/>
        <v>790234.85999999987</v>
      </c>
      <c r="G14" s="2">
        <f t="shared" si="5"/>
        <v>765446.79999999981</v>
      </c>
    </row>
    <row r="15" spans="1:10" x14ac:dyDescent="0.25">
      <c r="A15" s="26">
        <v>42190</v>
      </c>
      <c r="B15" s="35">
        <f t="shared" si="0"/>
        <v>30</v>
      </c>
      <c r="C15" s="41">
        <f t="shared" si="1"/>
        <v>34666</v>
      </c>
      <c r="D15" s="38">
        <f t="shared" si="2"/>
        <v>25097.91</v>
      </c>
      <c r="E15" s="16">
        <f t="shared" si="3"/>
        <v>9568.09</v>
      </c>
      <c r="F15" s="2">
        <f t="shared" si="4"/>
        <v>765446.79999999981</v>
      </c>
      <c r="G15" s="2">
        <f t="shared" si="5"/>
        <v>740348.88999999978</v>
      </c>
    </row>
    <row r="16" spans="1:10" x14ac:dyDescent="0.25">
      <c r="A16" s="26">
        <v>42221</v>
      </c>
      <c r="B16" s="35">
        <f t="shared" si="0"/>
        <v>30</v>
      </c>
      <c r="C16" s="41">
        <f t="shared" si="1"/>
        <v>34666</v>
      </c>
      <c r="D16" s="38">
        <f t="shared" si="2"/>
        <v>25411.64</v>
      </c>
      <c r="E16" s="16">
        <f t="shared" si="3"/>
        <v>9254.36</v>
      </c>
      <c r="F16" s="2">
        <f t="shared" si="4"/>
        <v>740348.88999999978</v>
      </c>
      <c r="G16" s="2">
        <f t="shared" si="5"/>
        <v>714937.24999999977</v>
      </c>
    </row>
    <row r="17" spans="1:7" x14ac:dyDescent="0.25">
      <c r="A17" s="26">
        <v>42252</v>
      </c>
      <c r="B17" s="35">
        <f t="shared" si="0"/>
        <v>30</v>
      </c>
      <c r="C17" s="41">
        <f t="shared" si="1"/>
        <v>34666</v>
      </c>
      <c r="D17" s="38">
        <f t="shared" si="2"/>
        <v>25729.279999999999</v>
      </c>
      <c r="E17" s="16">
        <f t="shared" si="3"/>
        <v>8936.7199999999993</v>
      </c>
      <c r="F17" s="2">
        <f t="shared" si="4"/>
        <v>714937.24999999977</v>
      </c>
      <c r="G17" s="2">
        <f t="shared" si="5"/>
        <v>689207.96999999974</v>
      </c>
    </row>
    <row r="18" spans="1:7" x14ac:dyDescent="0.25">
      <c r="A18" s="26">
        <v>42282</v>
      </c>
      <c r="B18" s="35">
        <f t="shared" si="0"/>
        <v>30</v>
      </c>
      <c r="C18" s="41">
        <f t="shared" si="1"/>
        <v>34666</v>
      </c>
      <c r="D18" s="38">
        <f t="shared" si="2"/>
        <v>26050.9</v>
      </c>
      <c r="E18" s="16">
        <f t="shared" si="3"/>
        <v>8615.1</v>
      </c>
      <c r="F18" s="2">
        <f t="shared" si="4"/>
        <v>689207.96999999974</v>
      </c>
      <c r="G18" s="2">
        <f t="shared" si="5"/>
        <v>663157.06999999972</v>
      </c>
    </row>
    <row r="19" spans="1:7" x14ac:dyDescent="0.25">
      <c r="A19" s="26">
        <v>42313</v>
      </c>
      <c r="B19" s="35">
        <f t="shared" si="0"/>
        <v>30</v>
      </c>
      <c r="C19" s="41">
        <f t="shared" si="1"/>
        <v>34666</v>
      </c>
      <c r="D19" s="38">
        <f t="shared" si="2"/>
        <v>26376.54</v>
      </c>
      <c r="E19" s="16">
        <f t="shared" si="3"/>
        <v>8289.4599999999991</v>
      </c>
      <c r="F19" s="2">
        <f t="shared" si="4"/>
        <v>663157.06999999972</v>
      </c>
      <c r="G19" s="2">
        <f t="shared" si="5"/>
        <v>636780.52999999968</v>
      </c>
    </row>
    <row r="20" spans="1:7" x14ac:dyDescent="0.25">
      <c r="A20" s="26">
        <v>42343</v>
      </c>
      <c r="B20" s="35">
        <f t="shared" si="0"/>
        <v>30</v>
      </c>
      <c r="C20" s="41">
        <f t="shared" si="1"/>
        <v>34666</v>
      </c>
      <c r="D20" s="38">
        <f t="shared" si="2"/>
        <v>26706.239999999998</v>
      </c>
      <c r="E20" s="16">
        <f t="shared" si="3"/>
        <v>7959.76</v>
      </c>
      <c r="F20" s="2">
        <f t="shared" si="4"/>
        <v>636780.52999999968</v>
      </c>
      <c r="G20" s="2">
        <f t="shared" si="5"/>
        <v>610074.28999999969</v>
      </c>
    </row>
    <row r="21" spans="1:7" x14ac:dyDescent="0.25">
      <c r="A21" s="26">
        <v>42374</v>
      </c>
      <c r="B21" s="35">
        <f t="shared" si="0"/>
        <v>30</v>
      </c>
      <c r="C21" s="41">
        <f t="shared" si="1"/>
        <v>34666</v>
      </c>
      <c r="D21" s="38">
        <f t="shared" si="2"/>
        <v>27040.07</v>
      </c>
      <c r="E21" s="16">
        <f t="shared" si="3"/>
        <v>7625.93</v>
      </c>
      <c r="F21" s="2">
        <f t="shared" si="4"/>
        <v>610074.28999999969</v>
      </c>
      <c r="G21" s="2">
        <f t="shared" si="5"/>
        <v>583034.21999999974</v>
      </c>
    </row>
    <row r="22" spans="1:7" x14ac:dyDescent="0.25">
      <c r="A22" s="26">
        <v>42405</v>
      </c>
      <c r="B22" s="35">
        <f t="shared" si="0"/>
        <v>30</v>
      </c>
      <c r="C22" s="41">
        <f t="shared" si="1"/>
        <v>34666</v>
      </c>
      <c r="D22" s="38">
        <f t="shared" si="2"/>
        <v>27378.07</v>
      </c>
      <c r="E22" s="16">
        <f t="shared" si="3"/>
        <v>7287.93</v>
      </c>
      <c r="F22" s="2">
        <f t="shared" si="4"/>
        <v>583034.21999999974</v>
      </c>
      <c r="G22" s="2">
        <f t="shared" si="5"/>
        <v>555656.14999999979</v>
      </c>
    </row>
    <row r="23" spans="1:7" x14ac:dyDescent="0.25">
      <c r="A23" s="26">
        <v>42434</v>
      </c>
      <c r="B23" s="35">
        <f t="shared" si="0"/>
        <v>30</v>
      </c>
      <c r="C23" s="41">
        <f t="shared" si="1"/>
        <v>34666</v>
      </c>
      <c r="D23" s="38">
        <f t="shared" si="2"/>
        <v>27720.3</v>
      </c>
      <c r="E23" s="16">
        <f t="shared" si="3"/>
        <v>6945.7</v>
      </c>
      <c r="F23" s="2">
        <f t="shared" si="4"/>
        <v>555656.14999999979</v>
      </c>
      <c r="G23" s="2">
        <f t="shared" si="5"/>
        <v>527935.84999999974</v>
      </c>
    </row>
    <row r="24" spans="1:7" x14ac:dyDescent="0.25">
      <c r="A24" s="26">
        <v>42465</v>
      </c>
      <c r="B24" s="35">
        <f t="shared" si="0"/>
        <v>30</v>
      </c>
      <c r="C24" s="41">
        <f t="shared" si="1"/>
        <v>34666</v>
      </c>
      <c r="D24" s="38">
        <f t="shared" si="2"/>
        <v>28066.799999999999</v>
      </c>
      <c r="E24" s="16">
        <f t="shared" si="3"/>
        <v>6599.2</v>
      </c>
      <c r="F24" s="2">
        <f t="shared" si="4"/>
        <v>527935.84999999974</v>
      </c>
      <c r="G24" s="2">
        <f t="shared" si="5"/>
        <v>499869.04999999976</v>
      </c>
    </row>
    <row r="25" spans="1:7" x14ac:dyDescent="0.25">
      <c r="A25" s="26">
        <v>42495</v>
      </c>
      <c r="B25" s="35">
        <f t="shared" si="0"/>
        <v>30</v>
      </c>
      <c r="C25" s="41">
        <f t="shared" si="1"/>
        <v>34666</v>
      </c>
      <c r="D25" s="38">
        <f t="shared" si="2"/>
        <v>28417.64</v>
      </c>
      <c r="E25" s="16">
        <f t="shared" si="3"/>
        <v>6248.36</v>
      </c>
      <c r="F25" s="2">
        <f t="shared" si="4"/>
        <v>499869.04999999976</v>
      </c>
      <c r="G25" s="2">
        <f t="shared" si="5"/>
        <v>471451.40999999974</v>
      </c>
    </row>
    <row r="26" spans="1:7" x14ac:dyDescent="0.25">
      <c r="A26" s="26">
        <v>42526</v>
      </c>
      <c r="B26" s="35">
        <f t="shared" si="0"/>
        <v>30</v>
      </c>
      <c r="C26" s="41">
        <f t="shared" si="1"/>
        <v>34666</v>
      </c>
      <c r="D26" s="38">
        <f t="shared" si="2"/>
        <v>28772.86</v>
      </c>
      <c r="E26" s="16">
        <f t="shared" si="3"/>
        <v>5893.14</v>
      </c>
      <c r="F26" s="2">
        <f t="shared" si="4"/>
        <v>471451.40999999974</v>
      </c>
      <c r="G26" s="2">
        <f t="shared" si="5"/>
        <v>442678.54999999976</v>
      </c>
    </row>
    <row r="27" spans="1:7" x14ac:dyDescent="0.25">
      <c r="A27" s="26">
        <v>42556</v>
      </c>
      <c r="B27" s="35">
        <f t="shared" si="0"/>
        <v>30</v>
      </c>
      <c r="C27" s="41">
        <f t="shared" si="1"/>
        <v>34666</v>
      </c>
      <c r="D27" s="38">
        <f t="shared" si="2"/>
        <v>29132.52</v>
      </c>
      <c r="E27" s="16">
        <f t="shared" si="3"/>
        <v>5533.48</v>
      </c>
      <c r="F27" s="2">
        <f t="shared" si="4"/>
        <v>442678.54999999976</v>
      </c>
      <c r="G27" s="2">
        <f t="shared" si="5"/>
        <v>413546.02999999974</v>
      </c>
    </row>
    <row r="28" spans="1:7" x14ac:dyDescent="0.25">
      <c r="A28" s="26">
        <v>42587</v>
      </c>
      <c r="B28" s="35">
        <f t="shared" si="0"/>
        <v>30</v>
      </c>
      <c r="C28" s="41">
        <f t="shared" si="1"/>
        <v>34666</v>
      </c>
      <c r="D28" s="38">
        <f t="shared" si="2"/>
        <v>29496.67</v>
      </c>
      <c r="E28" s="16">
        <f t="shared" si="3"/>
        <v>5169.33</v>
      </c>
      <c r="F28" s="2">
        <f t="shared" si="4"/>
        <v>413546.02999999974</v>
      </c>
      <c r="G28" s="2">
        <f t="shared" si="5"/>
        <v>384049.35999999975</v>
      </c>
    </row>
    <row r="29" spans="1:7" x14ac:dyDescent="0.25">
      <c r="A29" s="26">
        <v>42618</v>
      </c>
      <c r="B29" s="35">
        <f t="shared" si="0"/>
        <v>30</v>
      </c>
      <c r="C29" s="41">
        <f t="shared" si="1"/>
        <v>34666</v>
      </c>
      <c r="D29" s="38">
        <f t="shared" si="2"/>
        <v>29865.38</v>
      </c>
      <c r="E29" s="16">
        <f t="shared" si="3"/>
        <v>4800.62</v>
      </c>
      <c r="F29" s="2">
        <f t="shared" si="4"/>
        <v>384049.35999999975</v>
      </c>
      <c r="G29" s="2">
        <f t="shared" si="5"/>
        <v>354183.97999999975</v>
      </c>
    </row>
    <row r="30" spans="1:7" x14ac:dyDescent="0.25">
      <c r="A30" s="26">
        <v>42648</v>
      </c>
      <c r="B30" s="35">
        <f t="shared" si="0"/>
        <v>30</v>
      </c>
      <c r="C30" s="41">
        <f t="shared" si="1"/>
        <v>34666</v>
      </c>
      <c r="D30" s="38">
        <f t="shared" si="2"/>
        <v>30238.7</v>
      </c>
      <c r="E30" s="16">
        <f t="shared" si="3"/>
        <v>4427.3</v>
      </c>
      <c r="F30" s="2">
        <f t="shared" si="4"/>
        <v>354183.97999999975</v>
      </c>
      <c r="G30" s="2">
        <f t="shared" si="5"/>
        <v>323945.27999999974</v>
      </c>
    </row>
    <row r="31" spans="1:7" x14ac:dyDescent="0.25">
      <c r="A31" s="26">
        <v>42679</v>
      </c>
      <c r="B31" s="35">
        <f t="shared" si="0"/>
        <v>30</v>
      </c>
      <c r="C31" s="41">
        <f t="shared" si="1"/>
        <v>34666</v>
      </c>
      <c r="D31" s="38">
        <f t="shared" si="2"/>
        <v>30616.68</v>
      </c>
      <c r="E31" s="16">
        <f t="shared" si="3"/>
        <v>4049.32</v>
      </c>
      <c r="F31" s="2">
        <f t="shared" si="4"/>
        <v>323945.27999999974</v>
      </c>
      <c r="G31" s="2">
        <f t="shared" si="5"/>
        <v>293328.59999999974</v>
      </c>
    </row>
    <row r="32" spans="1:7" x14ac:dyDescent="0.25">
      <c r="A32" s="26">
        <v>42709</v>
      </c>
      <c r="B32" s="35">
        <f t="shared" si="0"/>
        <v>30</v>
      </c>
      <c r="C32" s="41">
        <f t="shared" si="1"/>
        <v>34666</v>
      </c>
      <c r="D32" s="38">
        <f t="shared" si="2"/>
        <v>30999.39</v>
      </c>
      <c r="E32" s="16">
        <f t="shared" si="3"/>
        <v>3666.61</v>
      </c>
      <c r="F32" s="2">
        <f t="shared" si="4"/>
        <v>293328.59999999974</v>
      </c>
      <c r="G32" s="2">
        <f t="shared" si="5"/>
        <v>262329.20999999973</v>
      </c>
    </row>
    <row r="33" spans="1:7" x14ac:dyDescent="0.25">
      <c r="A33" s="26">
        <v>42740</v>
      </c>
      <c r="B33" s="35">
        <f t="shared" si="0"/>
        <v>30</v>
      </c>
      <c r="C33" s="41">
        <f t="shared" si="1"/>
        <v>34666</v>
      </c>
      <c r="D33" s="38">
        <f t="shared" si="2"/>
        <v>31386.880000000001</v>
      </c>
      <c r="E33" s="16">
        <f t="shared" si="3"/>
        <v>3279.12</v>
      </c>
      <c r="F33" s="2">
        <f t="shared" si="4"/>
        <v>262329.20999999973</v>
      </c>
      <c r="G33" s="2">
        <f t="shared" si="5"/>
        <v>230942.32999999973</v>
      </c>
    </row>
    <row r="34" spans="1:7" x14ac:dyDescent="0.25">
      <c r="A34" s="26">
        <v>42771</v>
      </c>
      <c r="B34" s="35">
        <f t="shared" si="0"/>
        <v>30</v>
      </c>
      <c r="C34" s="41">
        <f t="shared" si="1"/>
        <v>34666</v>
      </c>
      <c r="D34" s="38">
        <f t="shared" si="2"/>
        <v>31779.22</v>
      </c>
      <c r="E34" s="16">
        <f t="shared" si="3"/>
        <v>2886.78</v>
      </c>
      <c r="F34" s="2">
        <f t="shared" si="4"/>
        <v>230942.32999999973</v>
      </c>
      <c r="G34" s="2">
        <f t="shared" si="5"/>
        <v>199163.10999999972</v>
      </c>
    </row>
    <row r="35" spans="1:7" x14ac:dyDescent="0.25">
      <c r="A35" s="26">
        <v>42799</v>
      </c>
      <c r="B35" s="35">
        <f t="shared" si="0"/>
        <v>30</v>
      </c>
      <c r="C35" s="41">
        <f t="shared" si="1"/>
        <v>34666</v>
      </c>
      <c r="D35" s="38">
        <f t="shared" si="2"/>
        <v>32176.46</v>
      </c>
      <c r="E35" s="16">
        <f t="shared" si="3"/>
        <v>2489.54</v>
      </c>
      <c r="F35" s="2">
        <f t="shared" si="4"/>
        <v>199163.10999999972</v>
      </c>
      <c r="G35" s="2">
        <f t="shared" si="5"/>
        <v>166986.64999999973</v>
      </c>
    </row>
    <row r="36" spans="1:7" x14ac:dyDescent="0.25">
      <c r="A36" s="26">
        <v>42830</v>
      </c>
      <c r="B36" s="35">
        <f t="shared" si="0"/>
        <v>30</v>
      </c>
      <c r="C36" s="41">
        <f t="shared" si="1"/>
        <v>34666</v>
      </c>
      <c r="D36" s="38">
        <f t="shared" si="2"/>
        <v>32578.67</v>
      </c>
      <c r="E36" s="16">
        <f t="shared" si="3"/>
        <v>2087.33</v>
      </c>
      <c r="F36" s="2">
        <f t="shared" si="4"/>
        <v>166986.64999999973</v>
      </c>
      <c r="G36" s="2">
        <f t="shared" si="5"/>
        <v>134407.97999999975</v>
      </c>
    </row>
    <row r="37" spans="1:7" x14ac:dyDescent="0.25">
      <c r="A37" s="26">
        <v>42860</v>
      </c>
      <c r="B37" s="35">
        <f t="shared" si="0"/>
        <v>30</v>
      </c>
      <c r="C37" s="41">
        <f t="shared" si="1"/>
        <v>34666</v>
      </c>
      <c r="D37" s="38">
        <f t="shared" si="2"/>
        <v>32985.9</v>
      </c>
      <c r="E37" s="16">
        <f t="shared" si="3"/>
        <v>1680.1</v>
      </c>
      <c r="F37" s="2">
        <f t="shared" si="4"/>
        <v>134407.97999999975</v>
      </c>
      <c r="G37" s="2">
        <f t="shared" si="5"/>
        <v>101422.07999999975</v>
      </c>
    </row>
    <row r="38" spans="1:7" x14ac:dyDescent="0.25">
      <c r="A38" s="26">
        <v>42891</v>
      </c>
      <c r="B38" s="35">
        <f t="shared" si="0"/>
        <v>30</v>
      </c>
      <c r="C38" s="41">
        <f t="shared" si="1"/>
        <v>34666</v>
      </c>
      <c r="D38" s="38">
        <f t="shared" si="2"/>
        <v>33398.22</v>
      </c>
      <c r="E38" s="16">
        <f t="shared" si="3"/>
        <v>1267.78</v>
      </c>
      <c r="F38" s="2">
        <f t="shared" si="4"/>
        <v>101422.07999999975</v>
      </c>
      <c r="G38" s="2">
        <f t="shared" si="5"/>
        <v>68023.859999999753</v>
      </c>
    </row>
    <row r="39" spans="1:7" x14ac:dyDescent="0.25">
      <c r="A39" s="26">
        <v>42921</v>
      </c>
      <c r="B39" s="35">
        <f t="shared" si="0"/>
        <v>30</v>
      </c>
      <c r="C39" s="41">
        <f t="shared" si="1"/>
        <v>34666</v>
      </c>
      <c r="D39" s="38">
        <f t="shared" si="2"/>
        <v>33815.699999999997</v>
      </c>
      <c r="E39" s="16">
        <f t="shared" si="3"/>
        <v>850.3</v>
      </c>
      <c r="F39" s="2">
        <f t="shared" si="4"/>
        <v>68023.859999999753</v>
      </c>
      <c r="G39" s="2">
        <f t="shared" si="5"/>
        <v>34208.159999999756</v>
      </c>
    </row>
    <row r="40" spans="1:7" x14ac:dyDescent="0.25">
      <c r="A40" s="26">
        <v>42952</v>
      </c>
      <c r="B40" s="35">
        <f t="shared" ref="B40" si="6">DAYS360(A39,A40,TRUE)</f>
        <v>30</v>
      </c>
      <c r="C40" s="41">
        <f t="shared" si="1"/>
        <v>34666</v>
      </c>
      <c r="D40" s="38">
        <f t="shared" ref="D40" si="7">C40-E40</f>
        <v>34208.159999999756</v>
      </c>
      <c r="E40" s="16">
        <v>457.84000000024537</v>
      </c>
      <c r="F40" s="2">
        <f t="shared" ref="F40" si="8">G39</f>
        <v>34208.159999999756</v>
      </c>
      <c r="G40" s="2">
        <f t="shared" ref="G40" si="9">F40-D40</f>
        <v>0</v>
      </c>
    </row>
    <row r="41" spans="1:7" x14ac:dyDescent="0.25">
      <c r="A41" s="31">
        <v>42374</v>
      </c>
      <c r="B41" s="37">
        <f>DAYS360(A20,A41,TRUE)</f>
        <v>30</v>
      </c>
      <c r="C41" s="43">
        <f>D1</f>
        <v>34666</v>
      </c>
      <c r="D41" s="39">
        <f t="shared" ref="D41:D59" si="10">C41-E41</f>
        <v>27040.07</v>
      </c>
      <c r="E41" s="34">
        <f>ROUND(F41*$B$2*B41/360,2)</f>
        <v>7625.93</v>
      </c>
      <c r="F41" s="33">
        <f>F21</f>
        <v>610074.28999999969</v>
      </c>
      <c r="G41" s="33">
        <f t="shared" ref="G41:G59" si="11">F41-D41</f>
        <v>583034.21999999974</v>
      </c>
    </row>
    <row r="42" spans="1:7" x14ac:dyDescent="0.25">
      <c r="A42" s="26">
        <v>42405</v>
      </c>
      <c r="B42" s="35">
        <f t="shared" ref="B42:B59" si="12">DAYS360(A41,A42,TRUE)</f>
        <v>30</v>
      </c>
      <c r="C42" s="41">
        <f>$F$1</f>
        <v>36054</v>
      </c>
      <c r="D42" s="38">
        <f t="shared" si="10"/>
        <v>26336.760000000002</v>
      </c>
      <c r="E42" s="16">
        <f>ROUND(F42*$J$1*B42/360,2)</f>
        <v>9717.24</v>
      </c>
      <c r="F42" s="2">
        <f t="shared" ref="F42:F59" si="13">G41</f>
        <v>583034.21999999974</v>
      </c>
      <c r="G42" s="2">
        <f t="shared" si="11"/>
        <v>556697.45999999973</v>
      </c>
    </row>
    <row r="43" spans="1:7" x14ac:dyDescent="0.25">
      <c r="A43" s="26">
        <v>42434</v>
      </c>
      <c r="B43" s="35">
        <f t="shared" si="12"/>
        <v>30</v>
      </c>
      <c r="C43" s="41">
        <f t="shared" ref="C43:C53" si="14">$F$1</f>
        <v>36054</v>
      </c>
      <c r="D43" s="38">
        <f t="shared" si="10"/>
        <v>26775.71</v>
      </c>
      <c r="E43" s="16">
        <f t="shared" ref="E43:E53" si="15">ROUND(F43*$J$1*B43/360,2)</f>
        <v>9278.2900000000009</v>
      </c>
      <c r="F43" s="2">
        <f t="shared" si="13"/>
        <v>556697.45999999973</v>
      </c>
      <c r="G43" s="2">
        <f t="shared" si="11"/>
        <v>529921.74999999977</v>
      </c>
    </row>
    <row r="44" spans="1:7" x14ac:dyDescent="0.25">
      <c r="A44" s="26">
        <v>42465</v>
      </c>
      <c r="B44" s="35">
        <f t="shared" si="12"/>
        <v>30</v>
      </c>
      <c r="C44" s="41">
        <f t="shared" si="14"/>
        <v>36054</v>
      </c>
      <c r="D44" s="38">
        <f t="shared" si="10"/>
        <v>27221.97</v>
      </c>
      <c r="E44" s="16">
        <f t="shared" si="15"/>
        <v>8832.0300000000007</v>
      </c>
      <c r="F44" s="2">
        <f t="shared" si="13"/>
        <v>529921.74999999977</v>
      </c>
      <c r="G44" s="2">
        <f t="shared" si="11"/>
        <v>502699.7799999998</v>
      </c>
    </row>
    <row r="45" spans="1:7" x14ac:dyDescent="0.25">
      <c r="A45" s="26">
        <v>42495</v>
      </c>
      <c r="B45" s="35">
        <f t="shared" si="12"/>
        <v>30</v>
      </c>
      <c r="C45" s="41">
        <f t="shared" si="14"/>
        <v>36054</v>
      </c>
      <c r="D45" s="38">
        <f t="shared" si="10"/>
        <v>27675.67</v>
      </c>
      <c r="E45" s="16">
        <f t="shared" si="15"/>
        <v>8378.33</v>
      </c>
      <c r="F45" s="2">
        <f t="shared" si="13"/>
        <v>502699.7799999998</v>
      </c>
      <c r="G45" s="2">
        <f t="shared" si="11"/>
        <v>475024.10999999981</v>
      </c>
    </row>
    <row r="46" spans="1:7" x14ac:dyDescent="0.25">
      <c r="A46" s="26">
        <v>42526</v>
      </c>
      <c r="B46" s="35">
        <f t="shared" si="12"/>
        <v>30</v>
      </c>
      <c r="C46" s="41">
        <f t="shared" si="14"/>
        <v>36054</v>
      </c>
      <c r="D46" s="38">
        <f t="shared" si="10"/>
        <v>28136.93</v>
      </c>
      <c r="E46" s="16">
        <f t="shared" si="15"/>
        <v>7917.07</v>
      </c>
      <c r="F46" s="2">
        <f t="shared" si="13"/>
        <v>475024.10999999981</v>
      </c>
      <c r="G46" s="2">
        <f t="shared" si="11"/>
        <v>446887.17999999982</v>
      </c>
    </row>
    <row r="47" spans="1:7" x14ac:dyDescent="0.25">
      <c r="A47" s="26">
        <v>42556</v>
      </c>
      <c r="B47" s="35">
        <f t="shared" si="12"/>
        <v>30</v>
      </c>
      <c r="C47" s="41">
        <f t="shared" si="14"/>
        <v>36054</v>
      </c>
      <c r="D47" s="38">
        <f t="shared" si="10"/>
        <v>28605.88</v>
      </c>
      <c r="E47" s="16">
        <f t="shared" si="15"/>
        <v>7448.12</v>
      </c>
      <c r="F47" s="2">
        <f t="shared" si="13"/>
        <v>446887.17999999982</v>
      </c>
      <c r="G47" s="2">
        <f t="shared" si="11"/>
        <v>418281.29999999981</v>
      </c>
    </row>
    <row r="48" spans="1:7" x14ac:dyDescent="0.25">
      <c r="A48" s="26">
        <v>42587</v>
      </c>
      <c r="B48" s="35">
        <f t="shared" si="12"/>
        <v>30</v>
      </c>
      <c r="C48" s="41">
        <f t="shared" si="14"/>
        <v>36054</v>
      </c>
      <c r="D48" s="38">
        <f t="shared" si="10"/>
        <v>29082.639999999999</v>
      </c>
      <c r="E48" s="16">
        <f t="shared" si="15"/>
        <v>6971.36</v>
      </c>
      <c r="F48" s="2">
        <f t="shared" si="13"/>
        <v>418281.29999999981</v>
      </c>
      <c r="G48" s="2">
        <f t="shared" si="11"/>
        <v>389198.6599999998</v>
      </c>
    </row>
    <row r="49" spans="1:7" x14ac:dyDescent="0.25">
      <c r="A49" s="26">
        <v>42618</v>
      </c>
      <c r="B49" s="35">
        <f t="shared" si="12"/>
        <v>30</v>
      </c>
      <c r="C49" s="41">
        <f t="shared" si="14"/>
        <v>36054</v>
      </c>
      <c r="D49" s="38">
        <f t="shared" si="10"/>
        <v>29567.360000000001</v>
      </c>
      <c r="E49" s="16">
        <f t="shared" si="15"/>
        <v>6486.64</v>
      </c>
      <c r="F49" s="2">
        <f t="shared" si="13"/>
        <v>389198.6599999998</v>
      </c>
      <c r="G49" s="2">
        <f t="shared" si="11"/>
        <v>359631.29999999981</v>
      </c>
    </row>
    <row r="50" spans="1:7" x14ac:dyDescent="0.25">
      <c r="A50" s="26">
        <v>42648</v>
      </c>
      <c r="B50" s="35">
        <f t="shared" si="12"/>
        <v>30</v>
      </c>
      <c r="C50" s="41">
        <f t="shared" si="14"/>
        <v>36054</v>
      </c>
      <c r="D50" s="38">
        <f t="shared" si="10"/>
        <v>30060.14</v>
      </c>
      <c r="E50" s="16">
        <f t="shared" si="15"/>
        <v>5993.86</v>
      </c>
      <c r="F50" s="2">
        <f t="shared" si="13"/>
        <v>359631.29999999981</v>
      </c>
      <c r="G50" s="2">
        <f t="shared" si="11"/>
        <v>329571.1599999998</v>
      </c>
    </row>
    <row r="51" spans="1:7" x14ac:dyDescent="0.25">
      <c r="A51" s="26">
        <v>42679</v>
      </c>
      <c r="B51" s="35">
        <f t="shared" si="12"/>
        <v>30</v>
      </c>
      <c r="C51" s="41">
        <f t="shared" si="14"/>
        <v>36054</v>
      </c>
      <c r="D51" s="38">
        <f t="shared" si="10"/>
        <v>30561.15</v>
      </c>
      <c r="E51" s="16">
        <f t="shared" si="15"/>
        <v>5492.85</v>
      </c>
      <c r="F51" s="2">
        <f t="shared" si="13"/>
        <v>329571.1599999998</v>
      </c>
      <c r="G51" s="2">
        <f t="shared" si="11"/>
        <v>299010.00999999978</v>
      </c>
    </row>
    <row r="52" spans="1:7" x14ac:dyDescent="0.25">
      <c r="A52" s="26">
        <v>42709</v>
      </c>
      <c r="B52" s="35">
        <f t="shared" si="12"/>
        <v>30</v>
      </c>
      <c r="C52" s="41">
        <f t="shared" si="14"/>
        <v>36054</v>
      </c>
      <c r="D52" s="38">
        <f t="shared" si="10"/>
        <v>31070.5</v>
      </c>
      <c r="E52" s="16">
        <f t="shared" si="15"/>
        <v>4983.5</v>
      </c>
      <c r="F52" s="2">
        <f t="shared" si="13"/>
        <v>299010.00999999978</v>
      </c>
      <c r="G52" s="2">
        <f t="shared" si="11"/>
        <v>267939.50999999978</v>
      </c>
    </row>
    <row r="53" spans="1:7" x14ac:dyDescent="0.25">
      <c r="A53" s="26">
        <v>42740</v>
      </c>
      <c r="B53" s="35">
        <f t="shared" si="12"/>
        <v>30</v>
      </c>
      <c r="C53" s="41">
        <f t="shared" si="14"/>
        <v>36054</v>
      </c>
      <c r="D53" s="38">
        <f t="shared" si="10"/>
        <v>31588.34</v>
      </c>
      <c r="E53" s="16">
        <f t="shared" si="15"/>
        <v>4465.66</v>
      </c>
      <c r="F53" s="2">
        <f t="shared" si="13"/>
        <v>267939.50999999978</v>
      </c>
      <c r="G53" s="2">
        <f t="shared" si="11"/>
        <v>236351.16999999978</v>
      </c>
    </row>
    <row r="54" spans="1:7" x14ac:dyDescent="0.25">
      <c r="A54" s="26">
        <v>42771</v>
      </c>
      <c r="B54" s="52">
        <f t="shared" si="12"/>
        <v>30</v>
      </c>
      <c r="C54" s="42">
        <f>$F$2</f>
        <v>34900</v>
      </c>
      <c r="D54" s="53">
        <f t="shared" si="10"/>
        <v>32930.410000000003</v>
      </c>
      <c r="E54" s="54">
        <f>ROUND(F54*$J$2*B54/360,2)</f>
        <v>1969.59</v>
      </c>
      <c r="F54" s="55">
        <f t="shared" si="13"/>
        <v>236351.16999999978</v>
      </c>
      <c r="G54" s="55">
        <f t="shared" si="11"/>
        <v>203420.75999999978</v>
      </c>
    </row>
    <row r="55" spans="1:7" x14ac:dyDescent="0.25">
      <c r="A55" s="26">
        <v>42799</v>
      </c>
      <c r="B55" s="35">
        <f t="shared" si="12"/>
        <v>30</v>
      </c>
      <c r="C55" s="42">
        <f t="shared" ref="C55:C60" si="16">$F$2</f>
        <v>34900</v>
      </c>
      <c r="D55" s="38">
        <f t="shared" si="10"/>
        <v>33204.83</v>
      </c>
      <c r="E55" s="16">
        <f>ROUND(F55*$J$2*B55/360,2)</f>
        <v>1695.17</v>
      </c>
      <c r="F55" s="2">
        <f t="shared" si="13"/>
        <v>203420.75999999978</v>
      </c>
      <c r="G55" s="2">
        <f t="shared" si="11"/>
        <v>170215.92999999976</v>
      </c>
    </row>
    <row r="56" spans="1:7" x14ac:dyDescent="0.25">
      <c r="A56" s="26">
        <v>42830</v>
      </c>
      <c r="B56" s="35">
        <f t="shared" si="12"/>
        <v>30</v>
      </c>
      <c r="C56" s="42">
        <f t="shared" si="16"/>
        <v>34900</v>
      </c>
      <c r="D56" s="38">
        <f t="shared" si="10"/>
        <v>33481.53</v>
      </c>
      <c r="E56" s="16">
        <f t="shared" ref="E56:E59" si="17">ROUND(F56*$J$2*B56/360,2)</f>
        <v>1418.47</v>
      </c>
      <c r="F56" s="2">
        <f t="shared" si="13"/>
        <v>170215.92999999976</v>
      </c>
      <c r="G56" s="2">
        <f t="shared" si="11"/>
        <v>136734.39999999976</v>
      </c>
    </row>
    <row r="57" spans="1:7" x14ac:dyDescent="0.25">
      <c r="A57" s="26">
        <v>42860</v>
      </c>
      <c r="B57" s="35">
        <f t="shared" si="12"/>
        <v>30</v>
      </c>
      <c r="C57" s="42">
        <f t="shared" si="16"/>
        <v>34900</v>
      </c>
      <c r="D57" s="38">
        <f t="shared" si="10"/>
        <v>33760.550000000003</v>
      </c>
      <c r="E57" s="16">
        <f t="shared" si="17"/>
        <v>1139.45</v>
      </c>
      <c r="F57" s="2">
        <f t="shared" si="13"/>
        <v>136734.39999999976</v>
      </c>
      <c r="G57" s="2">
        <f t="shared" si="11"/>
        <v>102973.84999999976</v>
      </c>
    </row>
    <row r="58" spans="1:7" x14ac:dyDescent="0.25">
      <c r="A58" s="26">
        <v>42891</v>
      </c>
      <c r="B58" s="35">
        <f t="shared" si="12"/>
        <v>30</v>
      </c>
      <c r="C58" s="42">
        <f t="shared" si="16"/>
        <v>34900</v>
      </c>
      <c r="D58" s="38">
        <f t="shared" si="10"/>
        <v>34041.879999999997</v>
      </c>
      <c r="E58" s="16">
        <f t="shared" si="17"/>
        <v>858.12</v>
      </c>
      <c r="F58" s="2">
        <f t="shared" si="13"/>
        <v>102973.84999999976</v>
      </c>
      <c r="G58" s="2">
        <f t="shared" si="11"/>
        <v>68931.969999999768</v>
      </c>
    </row>
    <row r="59" spans="1:7" x14ac:dyDescent="0.25">
      <c r="A59" s="26">
        <v>42921</v>
      </c>
      <c r="B59" s="35">
        <f t="shared" si="12"/>
        <v>30</v>
      </c>
      <c r="C59" s="42">
        <f t="shared" si="16"/>
        <v>34900</v>
      </c>
      <c r="D59" s="38">
        <f t="shared" si="10"/>
        <v>34325.57</v>
      </c>
      <c r="E59" s="16">
        <f t="shared" si="17"/>
        <v>574.42999999999995</v>
      </c>
      <c r="F59" s="2">
        <f t="shared" si="13"/>
        <v>68931.969999999768</v>
      </c>
      <c r="G59" s="2">
        <f t="shared" si="11"/>
        <v>34606.399999999769</v>
      </c>
    </row>
    <row r="60" spans="1:7" x14ac:dyDescent="0.25">
      <c r="A60" s="26">
        <v>42952</v>
      </c>
      <c r="B60" s="35">
        <f t="shared" ref="B60" si="18">DAYS360(A59,A60,TRUE)</f>
        <v>30</v>
      </c>
      <c r="C60" s="42">
        <f t="shared" si="16"/>
        <v>34900</v>
      </c>
      <c r="D60" s="38">
        <f t="shared" ref="D60" si="19">C60-E60</f>
        <v>34606.399999999769</v>
      </c>
      <c r="E60" s="16">
        <v>293.60000000023194</v>
      </c>
      <c r="F60" s="2">
        <f t="shared" ref="F60" si="20">G59</f>
        <v>34606.399999999769</v>
      </c>
      <c r="G60" s="2">
        <f t="shared" ref="G60" si="21">F60-D60</f>
        <v>0</v>
      </c>
    </row>
    <row r="61" spans="1:7" x14ac:dyDescent="0.25">
      <c r="A61" s="44">
        <v>41882</v>
      </c>
      <c r="B61" s="45">
        <v>1</v>
      </c>
      <c r="C61" s="48">
        <f t="shared" ref="C61:C66" si="22">DAYS360(A4,A61,TRUE)+1</f>
        <v>26</v>
      </c>
      <c r="D61" s="29">
        <f>F4</f>
        <v>1000000</v>
      </c>
      <c r="E61" s="29">
        <f>D61</f>
        <v>1000000</v>
      </c>
      <c r="F61" s="46">
        <f>E4+(E5/B5)*C61</f>
        <v>11250.333333333334</v>
      </c>
      <c r="G61" s="29">
        <f>ROUND(F61,2)</f>
        <v>11250.33</v>
      </c>
    </row>
    <row r="62" spans="1:7" x14ac:dyDescent="0.25">
      <c r="A62" s="47">
        <v>41912</v>
      </c>
      <c r="B62" s="48">
        <f t="shared" ref="B62:B67" si="23">DAYS360(A61,A5,TRUE)-1</f>
        <v>4</v>
      </c>
      <c r="C62" s="48">
        <f t="shared" si="22"/>
        <v>26</v>
      </c>
      <c r="D62" s="29">
        <f t="shared" ref="D62:D96" si="24">E61</f>
        <v>1000000</v>
      </c>
      <c r="E62" s="29">
        <f t="shared" ref="E62:E77" si="25">D62-D5</f>
        <v>977834</v>
      </c>
      <c r="F62" s="46">
        <f t="shared" ref="F62:F77" si="26">(E5/B5)*B62+(E6/B6)*C62</f>
        <v>12259.872666666666</v>
      </c>
      <c r="G62" s="29">
        <f>ROUND(F62,2)</f>
        <v>12259.87</v>
      </c>
    </row>
    <row r="63" spans="1:7" x14ac:dyDescent="0.25">
      <c r="A63" s="44">
        <v>41943</v>
      </c>
      <c r="B63" s="48">
        <f t="shared" si="23"/>
        <v>4</v>
      </c>
      <c r="C63" s="48">
        <f t="shared" si="22"/>
        <v>26</v>
      </c>
      <c r="D63" s="29">
        <f t="shared" si="24"/>
        <v>977834</v>
      </c>
      <c r="E63" s="29">
        <f t="shared" si="25"/>
        <v>955390.93</v>
      </c>
      <c r="F63" s="46">
        <f t="shared" si="26"/>
        <v>11979.795333333333</v>
      </c>
      <c r="G63" s="29">
        <f>ROUND(F63,2)</f>
        <v>11979.8</v>
      </c>
    </row>
    <row r="64" spans="1:7" x14ac:dyDescent="0.25">
      <c r="A64" s="47">
        <v>41973</v>
      </c>
      <c r="B64" s="48">
        <f t="shared" si="23"/>
        <v>4</v>
      </c>
      <c r="C64" s="48">
        <f t="shared" si="22"/>
        <v>26</v>
      </c>
      <c r="D64" s="29">
        <f t="shared" si="24"/>
        <v>955390.93</v>
      </c>
      <c r="E64" s="29">
        <f t="shared" si="25"/>
        <v>932667.32000000007</v>
      </c>
      <c r="F64" s="46">
        <f t="shared" si="26"/>
        <v>11696.213333333333</v>
      </c>
      <c r="G64" s="29">
        <f t="shared" ref="G64:G96" si="27">ROUND(F64,2)</f>
        <v>11696.21</v>
      </c>
    </row>
    <row r="65" spans="1:7" x14ac:dyDescent="0.25">
      <c r="A65" s="44">
        <v>42004</v>
      </c>
      <c r="B65" s="48">
        <f t="shared" si="23"/>
        <v>4</v>
      </c>
      <c r="C65" s="48">
        <f t="shared" si="22"/>
        <v>26</v>
      </c>
      <c r="D65" s="29">
        <f t="shared" si="24"/>
        <v>932667.32000000007</v>
      </c>
      <c r="E65" s="29">
        <f t="shared" si="25"/>
        <v>909659.66</v>
      </c>
      <c r="F65" s="46">
        <f t="shared" si="26"/>
        <v>11409.095333333333</v>
      </c>
      <c r="G65" s="29">
        <f t="shared" si="27"/>
        <v>11409.1</v>
      </c>
    </row>
    <row r="66" spans="1:7" x14ac:dyDescent="0.25">
      <c r="A66" s="47">
        <v>42035</v>
      </c>
      <c r="B66" s="48">
        <f t="shared" si="23"/>
        <v>4</v>
      </c>
      <c r="C66" s="48">
        <f t="shared" si="22"/>
        <v>26</v>
      </c>
      <c r="D66" s="29">
        <f t="shared" si="24"/>
        <v>909659.66</v>
      </c>
      <c r="E66" s="29">
        <f t="shared" si="25"/>
        <v>886364.41</v>
      </c>
      <c r="F66" s="46">
        <f t="shared" si="26"/>
        <v>11118.385333333334</v>
      </c>
      <c r="G66" s="29">
        <f t="shared" si="27"/>
        <v>11118.39</v>
      </c>
    </row>
    <row r="67" spans="1:7" x14ac:dyDescent="0.25">
      <c r="A67" s="44">
        <v>42063</v>
      </c>
      <c r="B67" s="48">
        <f t="shared" si="23"/>
        <v>4</v>
      </c>
      <c r="C67" s="48">
        <f>DAYS360(A10,A67,TRUE)+3</f>
        <v>26</v>
      </c>
      <c r="D67" s="29">
        <f t="shared" si="24"/>
        <v>886364.41</v>
      </c>
      <c r="E67" s="29">
        <f t="shared" si="25"/>
        <v>862777.97</v>
      </c>
      <c r="F67" s="46">
        <f t="shared" si="26"/>
        <v>10824.031999999999</v>
      </c>
      <c r="G67" s="29">
        <f t="shared" si="27"/>
        <v>10824.03</v>
      </c>
    </row>
    <row r="68" spans="1:7" x14ac:dyDescent="0.25">
      <c r="A68" s="47">
        <v>42094</v>
      </c>
      <c r="B68" s="48">
        <f>DAYS360(A67,A11,TRUE)-3</f>
        <v>4</v>
      </c>
      <c r="C68" s="48">
        <f t="shared" ref="C68:C78" si="28">DAYS360(A11,A68,TRUE)+1</f>
        <v>26</v>
      </c>
      <c r="D68" s="29">
        <f t="shared" si="24"/>
        <v>862777.97</v>
      </c>
      <c r="E68" s="29">
        <f t="shared" si="25"/>
        <v>838896.69</v>
      </c>
      <c r="F68" s="46">
        <f t="shared" si="26"/>
        <v>10526.011333333332</v>
      </c>
      <c r="G68" s="29">
        <f t="shared" si="27"/>
        <v>10526.01</v>
      </c>
    </row>
    <row r="69" spans="1:7" x14ac:dyDescent="0.25">
      <c r="A69" s="44">
        <v>42124</v>
      </c>
      <c r="B69" s="48">
        <f t="shared" ref="B69:B79" si="29">DAYS360(A68,A12,TRUE)-1</f>
        <v>4</v>
      </c>
      <c r="C69" s="48">
        <f t="shared" si="28"/>
        <v>26</v>
      </c>
      <c r="D69" s="29">
        <f t="shared" si="24"/>
        <v>838896.69</v>
      </c>
      <c r="E69" s="29">
        <f t="shared" si="25"/>
        <v>814716.89999999991</v>
      </c>
      <c r="F69" s="46">
        <f t="shared" si="26"/>
        <v>10224.26</v>
      </c>
      <c r="G69" s="29">
        <f t="shared" si="27"/>
        <v>10224.26</v>
      </c>
    </row>
    <row r="70" spans="1:7" x14ac:dyDescent="0.25">
      <c r="A70" s="47">
        <v>42155</v>
      </c>
      <c r="B70" s="48">
        <f t="shared" si="29"/>
        <v>4</v>
      </c>
      <c r="C70" s="48">
        <f t="shared" si="28"/>
        <v>26</v>
      </c>
      <c r="D70" s="29">
        <f t="shared" si="24"/>
        <v>814716.89999999991</v>
      </c>
      <c r="E70" s="29">
        <f t="shared" si="25"/>
        <v>790234.85999999987</v>
      </c>
      <c r="F70" s="46">
        <f t="shared" si="26"/>
        <v>9918.7426666666688</v>
      </c>
      <c r="G70" s="29">
        <f t="shared" si="27"/>
        <v>9918.74</v>
      </c>
    </row>
    <row r="71" spans="1:7" x14ac:dyDescent="0.25">
      <c r="A71" s="44">
        <v>42185</v>
      </c>
      <c r="B71" s="48">
        <f t="shared" si="29"/>
        <v>4</v>
      </c>
      <c r="C71" s="48">
        <f t="shared" si="28"/>
        <v>26</v>
      </c>
      <c r="D71" s="29">
        <f t="shared" si="24"/>
        <v>790234.85999999987</v>
      </c>
      <c r="E71" s="29">
        <f t="shared" si="25"/>
        <v>765446.79999999981</v>
      </c>
      <c r="F71" s="46">
        <f t="shared" si="26"/>
        <v>9609.4033333333318</v>
      </c>
      <c r="G71" s="29">
        <f t="shared" si="27"/>
        <v>9609.4</v>
      </c>
    </row>
    <row r="72" spans="1:7" x14ac:dyDescent="0.25">
      <c r="A72" s="47">
        <v>42216</v>
      </c>
      <c r="B72" s="48">
        <f t="shared" si="29"/>
        <v>4</v>
      </c>
      <c r="C72" s="48">
        <f t="shared" si="28"/>
        <v>26</v>
      </c>
      <c r="D72" s="29">
        <f t="shared" si="24"/>
        <v>765446.79999999981</v>
      </c>
      <c r="E72" s="29">
        <f t="shared" si="25"/>
        <v>740348.88999999978</v>
      </c>
      <c r="F72" s="46">
        <f t="shared" si="26"/>
        <v>9296.1906666666673</v>
      </c>
      <c r="G72" s="29">
        <f t="shared" si="27"/>
        <v>9296.19</v>
      </c>
    </row>
    <row r="73" spans="1:7" x14ac:dyDescent="0.25">
      <c r="A73" s="44">
        <v>42247</v>
      </c>
      <c r="B73" s="48">
        <f t="shared" si="29"/>
        <v>4</v>
      </c>
      <c r="C73" s="48">
        <f t="shared" si="28"/>
        <v>26</v>
      </c>
      <c r="D73" s="29">
        <f t="shared" si="24"/>
        <v>740348.88999999978</v>
      </c>
      <c r="E73" s="29">
        <f t="shared" si="25"/>
        <v>714937.24999999977</v>
      </c>
      <c r="F73" s="46">
        <f t="shared" si="26"/>
        <v>8979.0719999999983</v>
      </c>
      <c r="G73" s="29">
        <f t="shared" si="27"/>
        <v>8979.07</v>
      </c>
    </row>
    <row r="74" spans="1:7" x14ac:dyDescent="0.25">
      <c r="A74" s="47">
        <v>42277</v>
      </c>
      <c r="B74" s="48">
        <f t="shared" si="29"/>
        <v>4</v>
      </c>
      <c r="C74" s="48">
        <f t="shared" si="28"/>
        <v>26</v>
      </c>
      <c r="D74" s="29">
        <f t="shared" si="24"/>
        <v>714937.24999999977</v>
      </c>
      <c r="E74" s="29">
        <f t="shared" si="25"/>
        <v>689207.96999999974</v>
      </c>
      <c r="F74" s="46">
        <f t="shared" si="26"/>
        <v>8657.9826666666668</v>
      </c>
      <c r="G74" s="29">
        <f t="shared" si="27"/>
        <v>8657.98</v>
      </c>
    </row>
    <row r="75" spans="1:7" x14ac:dyDescent="0.25">
      <c r="A75" s="44">
        <v>42308</v>
      </c>
      <c r="B75" s="48">
        <f t="shared" si="29"/>
        <v>4</v>
      </c>
      <c r="C75" s="48">
        <f t="shared" si="28"/>
        <v>26</v>
      </c>
      <c r="D75" s="29">
        <f t="shared" si="24"/>
        <v>689207.96999999974</v>
      </c>
      <c r="E75" s="29">
        <f t="shared" si="25"/>
        <v>663157.06999999972</v>
      </c>
      <c r="F75" s="46">
        <f t="shared" si="26"/>
        <v>8332.8786666666656</v>
      </c>
      <c r="G75" s="29">
        <f t="shared" si="27"/>
        <v>8332.8799999999992</v>
      </c>
    </row>
    <row r="76" spans="1:7" x14ac:dyDescent="0.25">
      <c r="A76" s="47">
        <v>42338</v>
      </c>
      <c r="B76" s="48">
        <f t="shared" si="29"/>
        <v>4</v>
      </c>
      <c r="C76" s="48">
        <f t="shared" si="28"/>
        <v>26</v>
      </c>
      <c r="D76" s="29">
        <f t="shared" si="24"/>
        <v>663157.06999999972</v>
      </c>
      <c r="E76" s="29">
        <f t="shared" si="25"/>
        <v>636780.52999999968</v>
      </c>
      <c r="F76" s="46">
        <f t="shared" si="26"/>
        <v>8003.7199999999993</v>
      </c>
      <c r="G76" s="29">
        <f t="shared" si="27"/>
        <v>8003.72</v>
      </c>
    </row>
    <row r="77" spans="1:7" x14ac:dyDescent="0.25">
      <c r="A77" s="44">
        <v>42369</v>
      </c>
      <c r="B77" s="48">
        <f t="shared" si="29"/>
        <v>4</v>
      </c>
      <c r="C77" s="48">
        <f t="shared" si="28"/>
        <v>26</v>
      </c>
      <c r="D77" s="29">
        <f t="shared" si="24"/>
        <v>636780.52999999968</v>
      </c>
      <c r="E77" s="29">
        <f t="shared" si="25"/>
        <v>610074.28999999969</v>
      </c>
      <c r="F77" s="46">
        <f t="shared" si="26"/>
        <v>7670.4406666666673</v>
      </c>
      <c r="G77" s="29">
        <f t="shared" si="27"/>
        <v>7670.44</v>
      </c>
    </row>
    <row r="78" spans="1:7" x14ac:dyDescent="0.25">
      <c r="A78" s="47">
        <v>42400</v>
      </c>
      <c r="B78" s="48">
        <f t="shared" si="29"/>
        <v>4</v>
      </c>
      <c r="C78" s="48">
        <f t="shared" si="28"/>
        <v>26</v>
      </c>
      <c r="D78" s="29">
        <f t="shared" si="24"/>
        <v>610074.28999999969</v>
      </c>
      <c r="E78" s="29">
        <f t="shared" ref="E78:E97" si="30">D78-D41</f>
        <v>583034.21999999974</v>
      </c>
      <c r="F78" s="46">
        <f t="shared" ref="F78:F95" si="31">(E41/B41)*B78+(E42/B42)*C78</f>
        <v>9438.398666666666</v>
      </c>
      <c r="G78" s="29">
        <f t="shared" si="27"/>
        <v>9438.4</v>
      </c>
    </row>
    <row r="79" spans="1:7" x14ac:dyDescent="0.25">
      <c r="A79" s="66">
        <v>42429</v>
      </c>
      <c r="B79" s="67">
        <f t="shared" si="29"/>
        <v>4</v>
      </c>
      <c r="C79" s="67">
        <f>DAYS360(A22,A79,TRUE)+2</f>
        <v>26</v>
      </c>
      <c r="D79" s="68">
        <f t="shared" si="24"/>
        <v>583034.21999999974</v>
      </c>
      <c r="E79" s="29">
        <f t="shared" si="30"/>
        <v>556697.45999999973</v>
      </c>
      <c r="F79" s="46">
        <f t="shared" si="31"/>
        <v>9336.8166666666675</v>
      </c>
      <c r="G79" s="68">
        <f t="shared" si="27"/>
        <v>9336.82</v>
      </c>
    </row>
    <row r="80" spans="1:7" x14ac:dyDescent="0.25">
      <c r="A80" s="47">
        <v>42460</v>
      </c>
      <c r="B80" s="48">
        <f>DAYS360(A79,A23,TRUE)-2</f>
        <v>4</v>
      </c>
      <c r="C80" s="48">
        <f t="shared" ref="C80:C90" si="32">DAYS360(A23,A80,TRUE)+1</f>
        <v>26</v>
      </c>
      <c r="D80" s="29">
        <f t="shared" si="24"/>
        <v>556697.45999999973</v>
      </c>
      <c r="E80" s="29">
        <f t="shared" si="30"/>
        <v>529921.74999999977</v>
      </c>
      <c r="F80" s="46">
        <f t="shared" si="31"/>
        <v>8891.5313333333343</v>
      </c>
      <c r="G80" s="29">
        <f t="shared" si="27"/>
        <v>8891.5300000000007</v>
      </c>
    </row>
    <row r="81" spans="1:7" x14ac:dyDescent="0.25">
      <c r="A81" s="44">
        <v>42490</v>
      </c>
      <c r="B81" s="48">
        <f t="shared" ref="B81:B91" si="33">DAYS360(A80,A24,TRUE)-1</f>
        <v>4</v>
      </c>
      <c r="C81" s="48">
        <f t="shared" si="32"/>
        <v>26</v>
      </c>
      <c r="D81" s="29">
        <f t="shared" si="24"/>
        <v>529921.74999999977</v>
      </c>
      <c r="E81" s="29">
        <f t="shared" si="30"/>
        <v>502699.7799999998</v>
      </c>
      <c r="F81" s="46">
        <f t="shared" si="31"/>
        <v>8438.8233333333337</v>
      </c>
      <c r="G81" s="29">
        <f t="shared" si="27"/>
        <v>8438.82</v>
      </c>
    </row>
    <row r="82" spans="1:7" x14ac:dyDescent="0.25">
      <c r="A82" s="47">
        <v>42521</v>
      </c>
      <c r="B82" s="48">
        <f t="shared" si="33"/>
        <v>4</v>
      </c>
      <c r="C82" s="48">
        <f t="shared" si="32"/>
        <v>26</v>
      </c>
      <c r="D82" s="29">
        <f t="shared" si="24"/>
        <v>502699.7799999998</v>
      </c>
      <c r="E82" s="29">
        <f t="shared" si="30"/>
        <v>475024.10999999981</v>
      </c>
      <c r="F82" s="46">
        <f t="shared" si="31"/>
        <v>7978.5713333333333</v>
      </c>
      <c r="G82" s="29">
        <f t="shared" si="27"/>
        <v>7978.57</v>
      </c>
    </row>
    <row r="83" spans="1:7" x14ac:dyDescent="0.25">
      <c r="A83" s="44">
        <v>42551</v>
      </c>
      <c r="B83" s="48">
        <f t="shared" si="33"/>
        <v>4</v>
      </c>
      <c r="C83" s="48">
        <f t="shared" si="32"/>
        <v>26</v>
      </c>
      <c r="D83" s="29">
        <f t="shared" si="24"/>
        <v>475024.10999999981</v>
      </c>
      <c r="E83" s="29">
        <f t="shared" si="30"/>
        <v>446887.17999999982</v>
      </c>
      <c r="F83" s="46">
        <f t="shared" si="31"/>
        <v>7510.6466666666674</v>
      </c>
      <c r="G83" s="29">
        <f t="shared" si="27"/>
        <v>7510.65</v>
      </c>
    </row>
    <row r="84" spans="1:7" x14ac:dyDescent="0.25">
      <c r="A84" s="47">
        <v>42582</v>
      </c>
      <c r="B84" s="48">
        <f t="shared" si="33"/>
        <v>4</v>
      </c>
      <c r="C84" s="48">
        <f t="shared" si="32"/>
        <v>26</v>
      </c>
      <c r="D84" s="29">
        <f t="shared" si="24"/>
        <v>446887.17999999982</v>
      </c>
      <c r="E84" s="29">
        <f t="shared" si="30"/>
        <v>418281.29999999981</v>
      </c>
      <c r="F84" s="46">
        <f t="shared" si="31"/>
        <v>7034.9279999999999</v>
      </c>
      <c r="G84" s="29">
        <f t="shared" si="27"/>
        <v>7034.93</v>
      </c>
    </row>
    <row r="85" spans="1:7" x14ac:dyDescent="0.25">
      <c r="A85" s="44">
        <v>42613</v>
      </c>
      <c r="B85" s="48">
        <f t="shared" si="33"/>
        <v>4</v>
      </c>
      <c r="C85" s="48">
        <f t="shared" si="32"/>
        <v>26</v>
      </c>
      <c r="D85" s="29">
        <f t="shared" si="24"/>
        <v>418281.29999999981</v>
      </c>
      <c r="E85" s="29">
        <f t="shared" si="30"/>
        <v>389198.6599999998</v>
      </c>
      <c r="F85" s="46">
        <f t="shared" si="31"/>
        <v>6551.2693333333336</v>
      </c>
      <c r="G85" s="29">
        <f t="shared" si="27"/>
        <v>6551.27</v>
      </c>
    </row>
    <row r="86" spans="1:7" x14ac:dyDescent="0.25">
      <c r="A86" s="47">
        <v>42643</v>
      </c>
      <c r="B86" s="48">
        <f t="shared" si="33"/>
        <v>4</v>
      </c>
      <c r="C86" s="48">
        <f t="shared" si="32"/>
        <v>26</v>
      </c>
      <c r="D86" s="29">
        <f t="shared" si="24"/>
        <v>389198.6599999998</v>
      </c>
      <c r="E86" s="29">
        <f t="shared" si="30"/>
        <v>359631.29999999981</v>
      </c>
      <c r="F86" s="46">
        <f t="shared" si="31"/>
        <v>6059.5640000000003</v>
      </c>
      <c r="G86" s="29">
        <f t="shared" si="27"/>
        <v>6059.56</v>
      </c>
    </row>
    <row r="87" spans="1:7" x14ac:dyDescent="0.25">
      <c r="A87" s="44">
        <v>42674</v>
      </c>
      <c r="B87" s="48">
        <f t="shared" si="33"/>
        <v>4</v>
      </c>
      <c r="C87" s="48">
        <f t="shared" si="32"/>
        <v>26</v>
      </c>
      <c r="D87" s="29">
        <f t="shared" si="24"/>
        <v>359631.29999999981</v>
      </c>
      <c r="E87" s="29">
        <f t="shared" si="30"/>
        <v>329571.1599999998</v>
      </c>
      <c r="F87" s="46">
        <f t="shared" si="31"/>
        <v>5559.6513333333332</v>
      </c>
      <c r="G87" s="29">
        <f t="shared" si="27"/>
        <v>5559.65</v>
      </c>
    </row>
    <row r="88" spans="1:7" x14ac:dyDescent="0.25">
      <c r="A88" s="47">
        <v>42704</v>
      </c>
      <c r="B88" s="48">
        <f t="shared" si="33"/>
        <v>4</v>
      </c>
      <c r="C88" s="48">
        <f t="shared" si="32"/>
        <v>26</v>
      </c>
      <c r="D88" s="29">
        <f t="shared" si="24"/>
        <v>329571.1599999998</v>
      </c>
      <c r="E88" s="29">
        <f t="shared" si="30"/>
        <v>299010.00999999978</v>
      </c>
      <c r="F88" s="46">
        <f t="shared" si="31"/>
        <v>5051.4133333333339</v>
      </c>
      <c r="G88" s="29">
        <f t="shared" si="27"/>
        <v>5051.41</v>
      </c>
    </row>
    <row r="89" spans="1:7" x14ac:dyDescent="0.25">
      <c r="A89" s="44">
        <v>42735</v>
      </c>
      <c r="B89" s="48">
        <f t="shared" si="33"/>
        <v>4</v>
      </c>
      <c r="C89" s="48">
        <f t="shared" si="32"/>
        <v>26</v>
      </c>
      <c r="D89" s="29">
        <f t="shared" si="24"/>
        <v>299010.00999999978</v>
      </c>
      <c r="E89" s="29">
        <f t="shared" si="30"/>
        <v>267939.50999999978</v>
      </c>
      <c r="F89" s="46">
        <f t="shared" si="31"/>
        <v>4534.7053333333333</v>
      </c>
      <c r="G89" s="29">
        <f t="shared" si="27"/>
        <v>4534.71</v>
      </c>
    </row>
    <row r="90" spans="1:7" x14ac:dyDescent="0.25">
      <c r="A90" s="47">
        <v>42766</v>
      </c>
      <c r="B90" s="48">
        <f t="shared" si="33"/>
        <v>4</v>
      </c>
      <c r="C90" s="48">
        <f t="shared" si="32"/>
        <v>26</v>
      </c>
      <c r="D90" s="29">
        <f t="shared" si="24"/>
        <v>267939.50999999978</v>
      </c>
      <c r="E90" s="29">
        <f t="shared" si="30"/>
        <v>236351.16999999978</v>
      </c>
      <c r="F90" s="46">
        <f t="shared" si="31"/>
        <v>2302.3993333333333</v>
      </c>
      <c r="G90" s="29">
        <f t="shared" si="27"/>
        <v>2302.4</v>
      </c>
    </row>
    <row r="91" spans="1:7" x14ac:dyDescent="0.25">
      <c r="A91" s="44">
        <v>42794</v>
      </c>
      <c r="B91" s="48">
        <f t="shared" si="33"/>
        <v>4</v>
      </c>
      <c r="C91" s="48">
        <f>DAYS360(A34,A91,TRUE)+3</f>
        <v>26</v>
      </c>
      <c r="D91" s="29">
        <f t="shared" si="24"/>
        <v>236351.16999999978</v>
      </c>
      <c r="E91" s="29">
        <f t="shared" si="30"/>
        <v>203420.75999999978</v>
      </c>
      <c r="F91" s="46">
        <f t="shared" si="31"/>
        <v>1731.7593333333334</v>
      </c>
      <c r="G91" s="29">
        <f t="shared" si="27"/>
        <v>1731.76</v>
      </c>
    </row>
    <row r="92" spans="1:7" x14ac:dyDescent="0.25">
      <c r="A92" s="47">
        <v>42825</v>
      </c>
      <c r="B92" s="48">
        <f>DAYS360(A91,A35,TRUE)-3</f>
        <v>4</v>
      </c>
      <c r="C92" s="48">
        <f t="shared" ref="C92:C97" si="34">DAYS360(A35,A92,TRUE)+1</f>
        <v>26</v>
      </c>
      <c r="D92" s="29">
        <f t="shared" si="24"/>
        <v>203420.75999999978</v>
      </c>
      <c r="E92" s="29">
        <f t="shared" si="30"/>
        <v>170215.92999999976</v>
      </c>
      <c r="F92" s="46">
        <f t="shared" si="31"/>
        <v>1455.3633333333335</v>
      </c>
      <c r="G92" s="29">
        <f t="shared" si="27"/>
        <v>1455.36</v>
      </c>
    </row>
    <row r="93" spans="1:7" x14ac:dyDescent="0.25">
      <c r="A93" s="44">
        <v>42855</v>
      </c>
      <c r="B93" s="48">
        <f>DAYS360(A92,A36,TRUE)-1</f>
        <v>4</v>
      </c>
      <c r="C93" s="48">
        <f t="shared" si="34"/>
        <v>26</v>
      </c>
      <c r="D93" s="29">
        <f t="shared" si="24"/>
        <v>170215.92999999976</v>
      </c>
      <c r="E93" s="29">
        <f t="shared" si="30"/>
        <v>136734.39999999976</v>
      </c>
      <c r="F93" s="46">
        <f t="shared" si="31"/>
        <v>1176.6526666666668</v>
      </c>
      <c r="G93" s="29">
        <f t="shared" si="27"/>
        <v>1176.6500000000001</v>
      </c>
    </row>
    <row r="94" spans="1:7" x14ac:dyDescent="0.25">
      <c r="A94" s="47">
        <v>42886</v>
      </c>
      <c r="B94" s="48">
        <f>DAYS360(A93,A37,TRUE)-1</f>
        <v>4</v>
      </c>
      <c r="C94" s="48">
        <f t="shared" si="34"/>
        <v>26</v>
      </c>
      <c r="D94" s="29">
        <f t="shared" si="24"/>
        <v>136734.39999999976</v>
      </c>
      <c r="E94" s="29">
        <f t="shared" si="30"/>
        <v>102973.84999999976</v>
      </c>
      <c r="F94" s="46">
        <f t="shared" si="31"/>
        <v>895.63066666666668</v>
      </c>
      <c r="G94" s="29">
        <f t="shared" si="27"/>
        <v>895.63</v>
      </c>
    </row>
    <row r="95" spans="1:7" x14ac:dyDescent="0.25">
      <c r="A95" s="44">
        <v>42916</v>
      </c>
      <c r="B95" s="48">
        <f>DAYS360(A94,A38,TRUE)-1</f>
        <v>4</v>
      </c>
      <c r="C95" s="48">
        <f t="shared" si="34"/>
        <v>26</v>
      </c>
      <c r="D95" s="29">
        <f t="shared" si="24"/>
        <v>102973.84999999976</v>
      </c>
      <c r="E95" s="29">
        <f t="shared" si="30"/>
        <v>68931.969999999768</v>
      </c>
      <c r="F95" s="46">
        <f t="shared" si="31"/>
        <v>612.25533333333328</v>
      </c>
      <c r="G95" s="29">
        <f t="shared" si="27"/>
        <v>612.26</v>
      </c>
    </row>
    <row r="96" spans="1:7" x14ac:dyDescent="0.25">
      <c r="A96" s="47">
        <v>42947</v>
      </c>
      <c r="B96" s="48">
        <f>DAYS360(A95,A39,TRUE)-1</f>
        <v>4</v>
      </c>
      <c r="C96" s="48">
        <f t="shared" si="34"/>
        <v>26</v>
      </c>
      <c r="D96" s="29">
        <f t="shared" si="24"/>
        <v>68931.969999999768</v>
      </c>
      <c r="E96" s="29">
        <f t="shared" si="30"/>
        <v>34606.399999999769</v>
      </c>
      <c r="F96" s="46">
        <f t="shared" ref="F96" si="35">(E59/B59)*B96+(E60/B60)*C96</f>
        <v>331.04400000020098</v>
      </c>
      <c r="G96" s="29">
        <f t="shared" si="27"/>
        <v>331.04</v>
      </c>
    </row>
    <row r="97" spans="1:7" x14ac:dyDescent="0.25">
      <c r="A97" s="47">
        <v>42978</v>
      </c>
      <c r="B97" s="48">
        <f>DAYS360(A96,A40,TRUE)-1</f>
        <v>4</v>
      </c>
      <c r="C97" s="48">
        <f t="shared" si="34"/>
        <v>26</v>
      </c>
      <c r="D97" s="29">
        <f t="shared" ref="D97" si="36">E96</f>
        <v>34606.399999999769</v>
      </c>
      <c r="E97" s="29">
        <f t="shared" si="30"/>
        <v>0</v>
      </c>
      <c r="F97" s="46">
        <f>(E60/B60)*B97</f>
        <v>39.146666666697591</v>
      </c>
      <c r="G97" s="29">
        <f t="shared" ref="G97" si="37">ROUND(F97,2)</f>
        <v>39.15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16A5-2059-4310-9037-958734B771A8}">
  <dimension ref="A1:V3"/>
  <sheetViews>
    <sheetView workbookViewId="0">
      <selection activeCell="B2" sqref="B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9.85546875" bestFit="1" customWidth="1"/>
    <col min="14" max="14" width="12.85546875" bestFit="1" customWidth="1"/>
    <col min="15" max="16" width="17" bestFit="1" customWidth="1"/>
    <col min="17" max="18" width="16.85546875" bestFit="1" customWidth="1"/>
    <col min="19" max="20" width="17" bestFit="1" customWidth="1"/>
    <col min="21" max="21" width="16.85546875" bestFit="1" customWidth="1"/>
    <col min="22" max="22" width="106.4257812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55</v>
      </c>
      <c r="D2" s="8" t="s">
        <v>37</v>
      </c>
      <c r="E2" s="8" t="s">
        <v>23</v>
      </c>
      <c r="F2" s="8" t="s">
        <v>38</v>
      </c>
      <c r="G2" s="9" t="s">
        <v>24</v>
      </c>
      <c r="H2" s="9" t="s">
        <v>13</v>
      </c>
      <c r="I2" s="9" t="s">
        <v>0</v>
      </c>
      <c r="J2" s="9" t="s">
        <v>39</v>
      </c>
      <c r="K2" s="9" t="s">
        <v>25</v>
      </c>
      <c r="L2" s="9" t="s">
        <v>26</v>
      </c>
      <c r="M2" s="9" t="s">
        <v>26</v>
      </c>
      <c r="N2" s="9" t="s">
        <v>27</v>
      </c>
      <c r="O2" s="17" t="s">
        <v>29</v>
      </c>
      <c r="P2" s="17" t="s">
        <v>102</v>
      </c>
      <c r="Q2" s="17" t="s">
        <v>21</v>
      </c>
      <c r="R2" s="17" t="s">
        <v>57</v>
      </c>
      <c r="S2" s="17" t="s">
        <v>81</v>
      </c>
      <c r="T2" s="17" t="s">
        <v>21</v>
      </c>
      <c r="U2" s="17" t="s">
        <v>58</v>
      </c>
      <c r="V2" s="17" t="s">
        <v>82</v>
      </c>
    </row>
    <row r="3" spans="1:22" x14ac:dyDescent="0.25">
      <c r="A3" s="12" t="s">
        <v>0</v>
      </c>
      <c r="B3" s="7" t="s">
        <v>9</v>
      </c>
      <c r="C3" s="7" t="s">
        <v>55</v>
      </c>
      <c r="D3" s="8" t="s">
        <v>37</v>
      </c>
      <c r="E3" s="8" t="s">
        <v>23</v>
      </c>
      <c r="F3" s="8" t="s">
        <v>38</v>
      </c>
      <c r="G3" s="9" t="s">
        <v>24</v>
      </c>
      <c r="H3" s="9" t="s">
        <v>13</v>
      </c>
      <c r="I3" s="9" t="s">
        <v>0</v>
      </c>
      <c r="J3" s="9" t="s">
        <v>39</v>
      </c>
      <c r="K3" s="9" t="s">
        <v>31</v>
      </c>
      <c r="L3" s="9" t="s">
        <v>26</v>
      </c>
      <c r="M3" s="9" t="s">
        <v>26</v>
      </c>
      <c r="N3" s="9" t="s">
        <v>27</v>
      </c>
      <c r="O3" s="17" t="s">
        <v>29</v>
      </c>
      <c r="P3" s="17" t="s">
        <v>102</v>
      </c>
      <c r="Q3" s="17" t="s">
        <v>21</v>
      </c>
      <c r="R3" s="17" t="s">
        <v>57</v>
      </c>
      <c r="S3" s="17" t="s">
        <v>81</v>
      </c>
      <c r="T3" s="17" t="s">
        <v>21</v>
      </c>
      <c r="U3" s="17" t="s">
        <v>58</v>
      </c>
      <c r="V3" s="17" t="s">
        <v>83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F275-16BC-4ED4-BF09-1184053A7C7B}">
  <dimension ref="A1:N97"/>
  <sheetViews>
    <sheetView zoomScale="96" zoomScaleNormal="100" workbookViewId="0">
      <pane ySplit="3" topLeftCell="A4" activePane="bottomLeft" state="frozen"/>
      <selection activeCell="A41" sqref="A41"/>
      <selection pane="bottomLeft" activeCell="E41" sqref="E41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23" bestFit="1" customWidth="1"/>
    <col min="4" max="4" width="17.85546875" bestFit="1" customWidth="1"/>
    <col min="5" max="5" width="31.140625" bestFit="1" customWidth="1"/>
    <col min="6" max="7" width="18.7109375" bestFit="1" customWidth="1"/>
    <col min="8" max="8" width="15.5703125" bestFit="1" customWidth="1"/>
    <col min="9" max="9" width="27.85546875" bestFit="1" customWidth="1"/>
    <col min="10" max="10" width="15.42578125" bestFit="1" customWidth="1"/>
    <col min="11" max="11" width="27.42578125" bestFit="1" customWidth="1"/>
    <col min="13" max="13" width="28.140625" bestFit="1" customWidth="1"/>
    <col min="14" max="14" width="6.85546875" bestFit="1" customWidth="1"/>
  </cols>
  <sheetData>
    <row r="1" spans="1:14" x14ac:dyDescent="0.25">
      <c r="A1" s="14" t="s">
        <v>33</v>
      </c>
      <c r="B1" s="19">
        <v>41855</v>
      </c>
      <c r="C1" s="13" t="s">
        <v>35</v>
      </c>
      <c r="D1" s="20">
        <f>ROUNDUP(34673.5344444444,0)</f>
        <v>34674</v>
      </c>
      <c r="E1" s="22" t="s">
        <v>48</v>
      </c>
      <c r="F1" s="21">
        <f>ROUNDUP(36001.084,0)</f>
        <v>36002</v>
      </c>
      <c r="G1" s="25" t="s">
        <v>77</v>
      </c>
      <c r="H1" s="23">
        <v>42370</v>
      </c>
      <c r="I1" s="25" t="s">
        <v>79</v>
      </c>
      <c r="J1" s="63">
        <v>0.2</v>
      </c>
      <c r="K1" s="58" t="s">
        <v>84</v>
      </c>
      <c r="L1" s="58">
        <f>_xlfn.DAYS(H1,A20)</f>
        <v>27</v>
      </c>
      <c r="M1" s="58" t="s">
        <v>86</v>
      </c>
      <c r="N1" s="58">
        <f>_xlfn.DAYS(H2,A32)</f>
        <v>27</v>
      </c>
    </row>
    <row r="2" spans="1:14" x14ac:dyDescent="0.25">
      <c r="A2" s="14" t="s">
        <v>34</v>
      </c>
      <c r="B2" s="15">
        <v>0.15</v>
      </c>
      <c r="E2" s="22" t="s">
        <v>48</v>
      </c>
      <c r="F2" s="21">
        <f>ROUNDUP(34967.0349836123,0)</f>
        <v>34968</v>
      </c>
      <c r="G2" s="25" t="s">
        <v>78</v>
      </c>
      <c r="H2" s="23">
        <v>42736</v>
      </c>
      <c r="I2" s="25" t="s">
        <v>80</v>
      </c>
      <c r="J2" s="63">
        <v>0.1</v>
      </c>
      <c r="K2" s="58" t="s">
        <v>85</v>
      </c>
      <c r="L2" s="58">
        <f>_xlfn.DAYS(A21,H1)</f>
        <v>4</v>
      </c>
      <c r="M2" s="58" t="s">
        <v>87</v>
      </c>
      <c r="N2" s="58">
        <f>_xlfn.DAYS(A33,H2)</f>
        <v>4</v>
      </c>
    </row>
    <row r="3" spans="1:14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14" x14ac:dyDescent="0.25">
      <c r="A4" s="26">
        <v>41856</v>
      </c>
      <c r="B4" s="1">
        <f>_xlfn.DAYS(A4,B1)</f>
        <v>1</v>
      </c>
      <c r="C4" s="40" t="s">
        <v>28</v>
      </c>
      <c r="D4" s="3" t="s">
        <v>15</v>
      </c>
      <c r="E4" s="16">
        <f>ROUNDUP(F4*$B$2*B4/365,0)</f>
        <v>411</v>
      </c>
      <c r="F4" s="2">
        <v>1000000</v>
      </c>
      <c r="G4" s="2">
        <f>F4-D4</f>
        <v>1000000</v>
      </c>
    </row>
    <row r="5" spans="1:14" x14ac:dyDescent="0.25">
      <c r="A5" s="26">
        <v>41887</v>
      </c>
      <c r="B5" s="35">
        <f>_xlfn.DAYS(A5,A4)</f>
        <v>31</v>
      </c>
      <c r="C5" s="41">
        <f>$D$1</f>
        <v>34674</v>
      </c>
      <c r="D5" s="38">
        <f t="shared" ref="D5:D60" si="0">C5-E5</f>
        <v>21934.27</v>
      </c>
      <c r="E5" s="16">
        <f>ROUND(F5*$B$2*B5/365,2)</f>
        <v>12739.73</v>
      </c>
      <c r="F5" s="2">
        <f>G4</f>
        <v>1000000</v>
      </c>
      <c r="G5" s="2">
        <f>F5-D5</f>
        <v>978065.73</v>
      </c>
    </row>
    <row r="6" spans="1:14" x14ac:dyDescent="0.25">
      <c r="A6" s="26">
        <v>41917</v>
      </c>
      <c r="B6" s="35">
        <f t="shared" ref="B6:B40" si="1">_xlfn.DAYS(A6,A5)</f>
        <v>30</v>
      </c>
      <c r="C6" s="41">
        <f t="shared" ref="C6:C40" si="2">$D$1</f>
        <v>34674</v>
      </c>
      <c r="D6" s="38">
        <f t="shared" si="0"/>
        <v>22615.66</v>
      </c>
      <c r="E6" s="16">
        <f t="shared" ref="E6:E39" si="3">ROUND(F6*$B$2*B6/365,2)</f>
        <v>12058.34</v>
      </c>
      <c r="F6" s="2">
        <f t="shared" ref="F6:F40" si="4">G5</f>
        <v>978065.73</v>
      </c>
      <c r="G6" s="2">
        <f t="shared" ref="G6:G60" si="5">F6-D6</f>
        <v>955450.07</v>
      </c>
    </row>
    <row r="7" spans="1:14" x14ac:dyDescent="0.25">
      <c r="A7" s="26">
        <v>41948</v>
      </c>
      <c r="B7" s="35">
        <f t="shared" si="1"/>
        <v>31</v>
      </c>
      <c r="C7" s="41">
        <f t="shared" si="2"/>
        <v>34674</v>
      </c>
      <c r="D7" s="38">
        <f t="shared" si="0"/>
        <v>22501.83</v>
      </c>
      <c r="E7" s="16">
        <f t="shared" si="3"/>
        <v>12172.17</v>
      </c>
      <c r="F7" s="2">
        <f t="shared" si="4"/>
        <v>955450.07</v>
      </c>
      <c r="G7" s="2">
        <f t="shared" si="5"/>
        <v>932948.24</v>
      </c>
    </row>
    <row r="8" spans="1:14" x14ac:dyDescent="0.25">
      <c r="A8" s="26">
        <v>41978</v>
      </c>
      <c r="B8" s="35">
        <f t="shared" si="1"/>
        <v>30</v>
      </c>
      <c r="C8" s="41">
        <f t="shared" si="2"/>
        <v>34674</v>
      </c>
      <c r="D8" s="38">
        <f t="shared" si="0"/>
        <v>23171.9</v>
      </c>
      <c r="E8" s="16">
        <f t="shared" si="3"/>
        <v>11502.1</v>
      </c>
      <c r="F8" s="2">
        <f t="shared" si="4"/>
        <v>932948.24</v>
      </c>
      <c r="G8" s="2">
        <f t="shared" si="5"/>
        <v>909776.34</v>
      </c>
    </row>
    <row r="9" spans="1:14" x14ac:dyDescent="0.25">
      <c r="A9" s="26">
        <v>42009</v>
      </c>
      <c r="B9" s="35">
        <f t="shared" si="1"/>
        <v>31</v>
      </c>
      <c r="C9" s="41">
        <f t="shared" si="2"/>
        <v>34674</v>
      </c>
      <c r="D9" s="38">
        <f t="shared" si="0"/>
        <v>23083.7</v>
      </c>
      <c r="E9" s="16">
        <f t="shared" si="3"/>
        <v>11590.3</v>
      </c>
      <c r="F9" s="2">
        <f t="shared" si="4"/>
        <v>909776.34</v>
      </c>
      <c r="G9" s="2">
        <f t="shared" si="5"/>
        <v>886692.64</v>
      </c>
    </row>
    <row r="10" spans="1:14" x14ac:dyDescent="0.25">
      <c r="A10" s="26">
        <v>42040</v>
      </c>
      <c r="B10" s="35">
        <f t="shared" si="1"/>
        <v>31</v>
      </c>
      <c r="C10" s="41">
        <f t="shared" si="2"/>
        <v>34674</v>
      </c>
      <c r="D10" s="38">
        <f t="shared" si="0"/>
        <v>23377.78</v>
      </c>
      <c r="E10" s="16">
        <f t="shared" si="3"/>
        <v>11296.22</v>
      </c>
      <c r="F10" s="2">
        <f t="shared" si="4"/>
        <v>886692.64</v>
      </c>
      <c r="G10" s="2">
        <f t="shared" si="5"/>
        <v>863314.86</v>
      </c>
    </row>
    <row r="11" spans="1:14" x14ac:dyDescent="0.25">
      <c r="A11" s="26">
        <v>42068</v>
      </c>
      <c r="B11" s="35">
        <f t="shared" si="1"/>
        <v>28</v>
      </c>
      <c r="C11" s="41">
        <f t="shared" si="2"/>
        <v>34674</v>
      </c>
      <c r="D11" s="38">
        <f t="shared" si="0"/>
        <v>24739.97</v>
      </c>
      <c r="E11" s="16">
        <f t="shared" si="3"/>
        <v>9934.0300000000007</v>
      </c>
      <c r="F11" s="2">
        <f t="shared" si="4"/>
        <v>863314.86</v>
      </c>
      <c r="G11" s="2">
        <f t="shared" si="5"/>
        <v>838574.89</v>
      </c>
    </row>
    <row r="12" spans="1:14" x14ac:dyDescent="0.25">
      <c r="A12" s="26">
        <v>42099</v>
      </c>
      <c r="B12" s="35">
        <f t="shared" si="1"/>
        <v>31</v>
      </c>
      <c r="C12" s="41">
        <f t="shared" si="2"/>
        <v>34674</v>
      </c>
      <c r="D12" s="38">
        <f t="shared" si="0"/>
        <v>23990.79</v>
      </c>
      <c r="E12" s="16">
        <f t="shared" si="3"/>
        <v>10683.21</v>
      </c>
      <c r="F12" s="2">
        <f t="shared" si="4"/>
        <v>838574.89</v>
      </c>
      <c r="G12" s="2">
        <f t="shared" si="5"/>
        <v>814584.1</v>
      </c>
    </row>
    <row r="13" spans="1:14" ht="18.75" customHeight="1" x14ac:dyDescent="0.25">
      <c r="A13" s="26">
        <v>42129</v>
      </c>
      <c r="B13" s="35">
        <f t="shared" si="1"/>
        <v>30</v>
      </c>
      <c r="C13" s="41">
        <f t="shared" si="2"/>
        <v>34674</v>
      </c>
      <c r="D13" s="38">
        <f t="shared" si="0"/>
        <v>24631.18</v>
      </c>
      <c r="E13" s="16">
        <f t="shared" si="3"/>
        <v>10042.82</v>
      </c>
      <c r="F13" s="2">
        <f t="shared" si="4"/>
        <v>814584.1</v>
      </c>
      <c r="G13" s="2">
        <f t="shared" si="5"/>
        <v>789952.91999999993</v>
      </c>
    </row>
    <row r="14" spans="1:14" x14ac:dyDescent="0.25">
      <c r="A14" s="51">
        <v>42160</v>
      </c>
      <c r="B14" s="52">
        <f t="shared" si="1"/>
        <v>31</v>
      </c>
      <c r="C14" s="42">
        <f t="shared" si="2"/>
        <v>34674</v>
      </c>
      <c r="D14" s="53">
        <f t="shared" si="0"/>
        <v>24610.22</v>
      </c>
      <c r="E14" s="54">
        <f t="shared" si="3"/>
        <v>10063.780000000001</v>
      </c>
      <c r="F14" s="55">
        <f t="shared" si="4"/>
        <v>789952.91999999993</v>
      </c>
      <c r="G14" s="55">
        <f t="shared" si="5"/>
        <v>765342.7</v>
      </c>
    </row>
    <row r="15" spans="1:14" x14ac:dyDescent="0.25">
      <c r="A15" s="26">
        <v>42190</v>
      </c>
      <c r="B15" s="35">
        <f t="shared" si="1"/>
        <v>30</v>
      </c>
      <c r="C15" s="41">
        <f t="shared" si="2"/>
        <v>34674</v>
      </c>
      <c r="D15" s="38">
        <f t="shared" si="0"/>
        <v>25238.27</v>
      </c>
      <c r="E15" s="16">
        <f t="shared" si="3"/>
        <v>9435.73</v>
      </c>
      <c r="F15" s="2">
        <f t="shared" si="4"/>
        <v>765342.7</v>
      </c>
      <c r="G15" s="2">
        <f t="shared" si="5"/>
        <v>740104.42999999993</v>
      </c>
    </row>
    <row r="16" spans="1:14" x14ac:dyDescent="0.25">
      <c r="A16" s="26">
        <v>42221</v>
      </c>
      <c r="B16" s="35">
        <f t="shared" si="1"/>
        <v>31</v>
      </c>
      <c r="C16" s="41">
        <f t="shared" si="2"/>
        <v>34674</v>
      </c>
      <c r="D16" s="38">
        <f t="shared" si="0"/>
        <v>25245.27</v>
      </c>
      <c r="E16" s="16">
        <f t="shared" si="3"/>
        <v>9428.73</v>
      </c>
      <c r="F16" s="2">
        <f t="shared" si="4"/>
        <v>740104.42999999993</v>
      </c>
      <c r="G16" s="2">
        <f t="shared" si="5"/>
        <v>714859.15999999992</v>
      </c>
    </row>
    <row r="17" spans="1:7" x14ac:dyDescent="0.25">
      <c r="A17" s="26">
        <v>42252</v>
      </c>
      <c r="B17" s="35">
        <f t="shared" si="1"/>
        <v>31</v>
      </c>
      <c r="C17" s="41">
        <f t="shared" si="2"/>
        <v>34674</v>
      </c>
      <c r="D17" s="38">
        <f t="shared" si="0"/>
        <v>25566.89</v>
      </c>
      <c r="E17" s="16">
        <f t="shared" si="3"/>
        <v>9107.11</v>
      </c>
      <c r="F17" s="2">
        <f t="shared" si="4"/>
        <v>714859.15999999992</v>
      </c>
      <c r="G17" s="2">
        <f t="shared" si="5"/>
        <v>689292.2699999999</v>
      </c>
    </row>
    <row r="18" spans="1:7" x14ac:dyDescent="0.25">
      <c r="A18" s="26">
        <v>42282</v>
      </c>
      <c r="B18" s="35">
        <f t="shared" si="1"/>
        <v>30</v>
      </c>
      <c r="C18" s="41">
        <f t="shared" si="2"/>
        <v>34674</v>
      </c>
      <c r="D18" s="38">
        <f t="shared" si="0"/>
        <v>26175.879999999997</v>
      </c>
      <c r="E18" s="16">
        <f t="shared" si="3"/>
        <v>8498.1200000000008</v>
      </c>
      <c r="F18" s="2">
        <f t="shared" si="4"/>
        <v>689292.2699999999</v>
      </c>
      <c r="G18" s="2">
        <f t="shared" si="5"/>
        <v>663116.3899999999</v>
      </c>
    </row>
    <row r="19" spans="1:7" x14ac:dyDescent="0.25">
      <c r="A19" s="26">
        <v>42313</v>
      </c>
      <c r="B19" s="35">
        <f t="shared" si="1"/>
        <v>31</v>
      </c>
      <c r="C19" s="41">
        <f t="shared" si="2"/>
        <v>34674</v>
      </c>
      <c r="D19" s="38">
        <f t="shared" si="0"/>
        <v>26226.080000000002</v>
      </c>
      <c r="E19" s="16">
        <f t="shared" si="3"/>
        <v>8447.92</v>
      </c>
      <c r="F19" s="2">
        <f t="shared" si="4"/>
        <v>663116.3899999999</v>
      </c>
      <c r="G19" s="2">
        <f t="shared" si="5"/>
        <v>636890.30999999994</v>
      </c>
    </row>
    <row r="20" spans="1:7" x14ac:dyDescent="0.25">
      <c r="A20" s="26">
        <v>42343</v>
      </c>
      <c r="B20" s="35">
        <f t="shared" si="1"/>
        <v>30</v>
      </c>
      <c r="C20" s="41">
        <f t="shared" si="2"/>
        <v>34674</v>
      </c>
      <c r="D20" s="38">
        <f t="shared" si="0"/>
        <v>26821.93</v>
      </c>
      <c r="E20" s="16">
        <f t="shared" si="3"/>
        <v>7852.07</v>
      </c>
      <c r="F20" s="2">
        <f t="shared" si="4"/>
        <v>636890.30999999994</v>
      </c>
      <c r="G20" s="2">
        <f t="shared" si="5"/>
        <v>610068.37999999989</v>
      </c>
    </row>
    <row r="21" spans="1:7" x14ac:dyDescent="0.25">
      <c r="A21" s="26">
        <v>42374</v>
      </c>
      <c r="B21" s="35">
        <f t="shared" si="1"/>
        <v>31</v>
      </c>
      <c r="C21" s="41">
        <f t="shared" si="2"/>
        <v>34674</v>
      </c>
      <c r="D21" s="38">
        <f t="shared" si="0"/>
        <v>26901.9</v>
      </c>
      <c r="E21" s="16">
        <f t="shared" si="3"/>
        <v>7772.1</v>
      </c>
      <c r="F21" s="2">
        <f t="shared" si="4"/>
        <v>610068.37999999989</v>
      </c>
      <c r="G21" s="2">
        <f t="shared" si="5"/>
        <v>583166.47999999986</v>
      </c>
    </row>
    <row r="22" spans="1:7" x14ac:dyDescent="0.25">
      <c r="A22" s="26">
        <v>42405</v>
      </c>
      <c r="B22" s="35">
        <f t="shared" si="1"/>
        <v>31</v>
      </c>
      <c r="C22" s="41">
        <f t="shared" si="2"/>
        <v>34674</v>
      </c>
      <c r="D22" s="38">
        <f t="shared" si="0"/>
        <v>27244.62</v>
      </c>
      <c r="E22" s="16">
        <f t="shared" si="3"/>
        <v>7429.38</v>
      </c>
      <c r="F22" s="2">
        <f t="shared" si="4"/>
        <v>583166.47999999986</v>
      </c>
      <c r="G22" s="2">
        <f t="shared" si="5"/>
        <v>555921.85999999987</v>
      </c>
    </row>
    <row r="23" spans="1:7" x14ac:dyDescent="0.25">
      <c r="A23" s="26">
        <v>42434</v>
      </c>
      <c r="B23" s="35">
        <f t="shared" si="1"/>
        <v>29</v>
      </c>
      <c r="C23" s="41">
        <f t="shared" si="2"/>
        <v>34674</v>
      </c>
      <c r="D23" s="38">
        <f t="shared" si="0"/>
        <v>28048.63</v>
      </c>
      <c r="E23" s="16">
        <f t="shared" si="3"/>
        <v>6625.37</v>
      </c>
      <c r="F23" s="2">
        <f t="shared" si="4"/>
        <v>555921.85999999987</v>
      </c>
      <c r="G23" s="2">
        <f t="shared" si="5"/>
        <v>527873.22999999986</v>
      </c>
    </row>
    <row r="24" spans="1:7" x14ac:dyDescent="0.25">
      <c r="A24" s="26">
        <v>42465</v>
      </c>
      <c r="B24" s="35">
        <f t="shared" si="1"/>
        <v>31</v>
      </c>
      <c r="C24" s="41">
        <f t="shared" si="2"/>
        <v>34674</v>
      </c>
      <c r="D24" s="38">
        <f t="shared" si="0"/>
        <v>27949.040000000001</v>
      </c>
      <c r="E24" s="16">
        <f t="shared" si="3"/>
        <v>6724.96</v>
      </c>
      <c r="F24" s="2">
        <f t="shared" si="4"/>
        <v>527873.22999999986</v>
      </c>
      <c r="G24" s="2">
        <f t="shared" si="5"/>
        <v>499924.18999999989</v>
      </c>
    </row>
    <row r="25" spans="1:7" x14ac:dyDescent="0.25">
      <c r="A25" s="26">
        <v>42495</v>
      </c>
      <c r="B25" s="35">
        <f t="shared" si="1"/>
        <v>30</v>
      </c>
      <c r="C25" s="41">
        <f t="shared" si="2"/>
        <v>34674</v>
      </c>
      <c r="D25" s="38">
        <f t="shared" si="0"/>
        <v>28510.55</v>
      </c>
      <c r="E25" s="16">
        <f t="shared" si="3"/>
        <v>6163.45</v>
      </c>
      <c r="F25" s="2">
        <f t="shared" si="4"/>
        <v>499924.18999999989</v>
      </c>
      <c r="G25" s="2">
        <f t="shared" si="5"/>
        <v>471413.6399999999</v>
      </c>
    </row>
    <row r="26" spans="1:7" x14ac:dyDescent="0.25">
      <c r="A26" s="26">
        <v>42526</v>
      </c>
      <c r="B26" s="35">
        <f t="shared" si="1"/>
        <v>31</v>
      </c>
      <c r="C26" s="41">
        <f t="shared" si="2"/>
        <v>34674</v>
      </c>
      <c r="D26" s="38">
        <f t="shared" si="0"/>
        <v>28668.32</v>
      </c>
      <c r="E26" s="16">
        <f t="shared" si="3"/>
        <v>6005.68</v>
      </c>
      <c r="F26" s="2">
        <f t="shared" si="4"/>
        <v>471413.6399999999</v>
      </c>
      <c r="G26" s="2">
        <f t="shared" si="5"/>
        <v>442745.31999999989</v>
      </c>
    </row>
    <row r="27" spans="1:7" x14ac:dyDescent="0.25">
      <c r="A27" s="26">
        <v>42556</v>
      </c>
      <c r="B27" s="35">
        <f t="shared" si="1"/>
        <v>30</v>
      </c>
      <c r="C27" s="41">
        <f t="shared" si="2"/>
        <v>34674</v>
      </c>
      <c r="D27" s="38">
        <f t="shared" si="0"/>
        <v>29215.5</v>
      </c>
      <c r="E27" s="16">
        <f t="shared" si="3"/>
        <v>5458.5</v>
      </c>
      <c r="F27" s="2">
        <f t="shared" si="4"/>
        <v>442745.31999999989</v>
      </c>
      <c r="G27" s="2">
        <f t="shared" si="5"/>
        <v>413529.81999999989</v>
      </c>
    </row>
    <row r="28" spans="1:7" x14ac:dyDescent="0.25">
      <c r="A28" s="26">
        <v>42587</v>
      </c>
      <c r="B28" s="35">
        <f t="shared" si="1"/>
        <v>31</v>
      </c>
      <c r="C28" s="41">
        <f t="shared" si="2"/>
        <v>34674</v>
      </c>
      <c r="D28" s="38">
        <f t="shared" si="0"/>
        <v>29405.739999999998</v>
      </c>
      <c r="E28" s="16">
        <f t="shared" si="3"/>
        <v>5268.26</v>
      </c>
      <c r="F28" s="2">
        <f t="shared" si="4"/>
        <v>413529.81999999989</v>
      </c>
      <c r="G28" s="2">
        <f t="shared" si="5"/>
        <v>384124.0799999999</v>
      </c>
    </row>
    <row r="29" spans="1:7" x14ac:dyDescent="0.25">
      <c r="A29" s="26">
        <v>42618</v>
      </c>
      <c r="B29" s="35">
        <f t="shared" si="1"/>
        <v>31</v>
      </c>
      <c r="C29" s="41">
        <f t="shared" si="2"/>
        <v>34674</v>
      </c>
      <c r="D29" s="38">
        <f t="shared" si="0"/>
        <v>29780.36</v>
      </c>
      <c r="E29" s="16">
        <f t="shared" si="3"/>
        <v>4893.6400000000003</v>
      </c>
      <c r="F29" s="2">
        <f t="shared" si="4"/>
        <v>384124.0799999999</v>
      </c>
      <c r="G29" s="2">
        <f t="shared" si="5"/>
        <v>354343.71999999991</v>
      </c>
    </row>
    <row r="30" spans="1:7" x14ac:dyDescent="0.25">
      <c r="A30" s="26">
        <v>42648</v>
      </c>
      <c r="B30" s="35">
        <f t="shared" si="1"/>
        <v>30</v>
      </c>
      <c r="C30" s="41">
        <f t="shared" si="2"/>
        <v>34674</v>
      </c>
      <c r="D30" s="38">
        <f t="shared" si="0"/>
        <v>30305.38</v>
      </c>
      <c r="E30" s="16">
        <f t="shared" si="3"/>
        <v>4368.62</v>
      </c>
      <c r="F30" s="2">
        <f t="shared" si="4"/>
        <v>354343.71999999991</v>
      </c>
      <c r="G30" s="2">
        <f t="shared" si="5"/>
        <v>324038.33999999991</v>
      </c>
    </row>
    <row r="31" spans="1:7" x14ac:dyDescent="0.25">
      <c r="A31" s="26">
        <v>42679</v>
      </c>
      <c r="B31" s="35">
        <f t="shared" si="1"/>
        <v>31</v>
      </c>
      <c r="C31" s="41">
        <f t="shared" si="2"/>
        <v>34674</v>
      </c>
      <c r="D31" s="38">
        <f t="shared" si="0"/>
        <v>30545.84</v>
      </c>
      <c r="E31" s="16">
        <f t="shared" si="3"/>
        <v>4128.16</v>
      </c>
      <c r="F31" s="2">
        <f t="shared" si="4"/>
        <v>324038.33999999991</v>
      </c>
      <c r="G31" s="2">
        <f t="shared" si="5"/>
        <v>293492.49999999988</v>
      </c>
    </row>
    <row r="32" spans="1:7" x14ac:dyDescent="0.25">
      <c r="A32" s="26">
        <v>42709</v>
      </c>
      <c r="B32" s="35">
        <f t="shared" si="1"/>
        <v>30</v>
      </c>
      <c r="C32" s="41">
        <f t="shared" si="2"/>
        <v>34674</v>
      </c>
      <c r="D32" s="38">
        <f t="shared" si="0"/>
        <v>31055.599999999999</v>
      </c>
      <c r="E32" s="16">
        <f t="shared" si="3"/>
        <v>3618.4</v>
      </c>
      <c r="F32" s="2">
        <f t="shared" si="4"/>
        <v>293492.49999999988</v>
      </c>
      <c r="G32" s="2">
        <f t="shared" si="5"/>
        <v>262436.89999999991</v>
      </c>
    </row>
    <row r="33" spans="1:7" x14ac:dyDescent="0.25">
      <c r="A33" s="26">
        <v>42740</v>
      </c>
      <c r="B33" s="35">
        <f t="shared" si="1"/>
        <v>31</v>
      </c>
      <c r="C33" s="41">
        <f t="shared" si="2"/>
        <v>34674</v>
      </c>
      <c r="D33" s="38">
        <f t="shared" si="0"/>
        <v>31330.63</v>
      </c>
      <c r="E33" s="16">
        <f t="shared" si="3"/>
        <v>3343.37</v>
      </c>
      <c r="F33" s="2">
        <f t="shared" si="4"/>
        <v>262436.89999999991</v>
      </c>
      <c r="G33" s="2">
        <f t="shared" si="5"/>
        <v>231106.2699999999</v>
      </c>
    </row>
    <row r="34" spans="1:7" x14ac:dyDescent="0.25">
      <c r="A34" s="26">
        <v>42771</v>
      </c>
      <c r="B34" s="35">
        <f t="shared" si="1"/>
        <v>31</v>
      </c>
      <c r="C34" s="41">
        <f t="shared" si="2"/>
        <v>34674</v>
      </c>
      <c r="D34" s="38">
        <f t="shared" si="0"/>
        <v>31729.77</v>
      </c>
      <c r="E34" s="16">
        <f t="shared" si="3"/>
        <v>2944.23</v>
      </c>
      <c r="F34" s="2">
        <f t="shared" si="4"/>
        <v>231106.2699999999</v>
      </c>
      <c r="G34" s="2">
        <f t="shared" si="5"/>
        <v>199376.49999999991</v>
      </c>
    </row>
    <row r="35" spans="1:7" x14ac:dyDescent="0.25">
      <c r="A35" s="26">
        <v>42799</v>
      </c>
      <c r="B35" s="35">
        <f t="shared" si="1"/>
        <v>28</v>
      </c>
      <c r="C35" s="41">
        <f t="shared" si="2"/>
        <v>34674</v>
      </c>
      <c r="D35" s="38">
        <f t="shared" si="0"/>
        <v>32379.8</v>
      </c>
      <c r="E35" s="16">
        <f t="shared" si="3"/>
        <v>2294.1999999999998</v>
      </c>
      <c r="F35" s="2">
        <f t="shared" si="4"/>
        <v>199376.49999999991</v>
      </c>
      <c r="G35" s="2">
        <f t="shared" si="5"/>
        <v>166996.69999999992</v>
      </c>
    </row>
    <row r="36" spans="1:7" x14ac:dyDescent="0.25">
      <c r="A36" s="26">
        <v>42830</v>
      </c>
      <c r="B36" s="35">
        <f t="shared" si="1"/>
        <v>31</v>
      </c>
      <c r="C36" s="41">
        <f t="shared" si="2"/>
        <v>34674</v>
      </c>
      <c r="D36" s="38">
        <f t="shared" si="0"/>
        <v>32546.510000000002</v>
      </c>
      <c r="E36" s="16">
        <f t="shared" si="3"/>
        <v>2127.4899999999998</v>
      </c>
      <c r="F36" s="2">
        <f t="shared" si="4"/>
        <v>166996.69999999992</v>
      </c>
      <c r="G36" s="2">
        <f t="shared" si="5"/>
        <v>134450.18999999992</v>
      </c>
    </row>
    <row r="37" spans="1:7" x14ac:dyDescent="0.25">
      <c r="A37" s="26">
        <v>42860</v>
      </c>
      <c r="B37" s="35">
        <f t="shared" si="1"/>
        <v>30</v>
      </c>
      <c r="C37" s="41">
        <f t="shared" si="2"/>
        <v>34674</v>
      </c>
      <c r="D37" s="38">
        <f t="shared" si="0"/>
        <v>33016.39</v>
      </c>
      <c r="E37" s="16">
        <f t="shared" si="3"/>
        <v>1657.61</v>
      </c>
      <c r="F37" s="2">
        <f t="shared" si="4"/>
        <v>134450.18999999992</v>
      </c>
      <c r="G37" s="2">
        <f t="shared" si="5"/>
        <v>101433.79999999992</v>
      </c>
    </row>
    <row r="38" spans="1:7" x14ac:dyDescent="0.25">
      <c r="A38" s="26">
        <v>42891</v>
      </c>
      <c r="B38" s="35">
        <f t="shared" si="1"/>
        <v>31</v>
      </c>
      <c r="C38" s="41">
        <f t="shared" si="2"/>
        <v>34674</v>
      </c>
      <c r="D38" s="38">
        <f t="shared" si="0"/>
        <v>33381.760000000002</v>
      </c>
      <c r="E38" s="16">
        <f t="shared" si="3"/>
        <v>1292.24</v>
      </c>
      <c r="F38" s="2">
        <f t="shared" si="4"/>
        <v>101433.79999999992</v>
      </c>
      <c r="G38" s="2">
        <f t="shared" si="5"/>
        <v>68052.039999999921</v>
      </c>
    </row>
    <row r="39" spans="1:7" x14ac:dyDescent="0.25">
      <c r="A39" s="26">
        <v>42921</v>
      </c>
      <c r="B39" s="35">
        <f t="shared" si="1"/>
        <v>30</v>
      </c>
      <c r="C39" s="41">
        <f t="shared" si="2"/>
        <v>34674</v>
      </c>
      <c r="D39" s="38">
        <f t="shared" si="0"/>
        <v>33835</v>
      </c>
      <c r="E39" s="16">
        <f t="shared" si="3"/>
        <v>839</v>
      </c>
      <c r="F39" s="2">
        <f t="shared" si="4"/>
        <v>68052.039999999921</v>
      </c>
      <c r="G39" s="2">
        <f t="shared" si="5"/>
        <v>34217.039999999921</v>
      </c>
    </row>
    <row r="40" spans="1:7" x14ac:dyDescent="0.25">
      <c r="A40" s="26">
        <v>42952</v>
      </c>
      <c r="B40" s="35">
        <f t="shared" si="1"/>
        <v>31</v>
      </c>
      <c r="C40" s="41">
        <f t="shared" si="2"/>
        <v>34674</v>
      </c>
      <c r="D40" s="38">
        <f t="shared" si="0"/>
        <v>34217.039999999921</v>
      </c>
      <c r="E40" s="16">
        <v>456.96000000008092</v>
      </c>
      <c r="F40" s="2">
        <f t="shared" si="4"/>
        <v>34217.039999999921</v>
      </c>
      <c r="G40" s="2">
        <f t="shared" si="5"/>
        <v>0</v>
      </c>
    </row>
    <row r="41" spans="1:7" x14ac:dyDescent="0.25">
      <c r="A41" s="31">
        <v>42374</v>
      </c>
      <c r="B41" s="37">
        <f>_xlfn.DAYS(A41,A20)</f>
        <v>31</v>
      </c>
      <c r="C41" s="43">
        <f>$F$1</f>
        <v>36002</v>
      </c>
      <c r="D41" s="39">
        <f t="shared" si="0"/>
        <v>27895.61</v>
      </c>
      <c r="E41" s="34">
        <f>ROUND((F41*$B$2*L1/365)+(F41*$J$1*L2/365),2)</f>
        <v>8106.39</v>
      </c>
      <c r="F41" s="33">
        <f>F21</f>
        <v>610068.37999999989</v>
      </c>
      <c r="G41" s="33">
        <f t="shared" si="5"/>
        <v>582172.7699999999</v>
      </c>
    </row>
    <row r="42" spans="1:7" x14ac:dyDescent="0.25">
      <c r="A42" s="26">
        <v>42405</v>
      </c>
      <c r="B42" s="35">
        <f t="shared" ref="B42:B60" si="6">_xlfn.DAYS(A42,A41)</f>
        <v>31</v>
      </c>
      <c r="C42" s="41">
        <f>$F$1</f>
        <v>36002</v>
      </c>
      <c r="D42" s="38">
        <f t="shared" si="0"/>
        <v>26113.040000000001</v>
      </c>
      <c r="E42" s="16">
        <f>ROUND(F42*$J$1*B42/365,2)</f>
        <v>9888.9599999999991</v>
      </c>
      <c r="F42" s="2">
        <f t="shared" ref="F42:F60" si="7">G41</f>
        <v>582172.7699999999</v>
      </c>
      <c r="G42" s="2">
        <f t="shared" si="5"/>
        <v>556059.72999999986</v>
      </c>
    </row>
    <row r="43" spans="1:7" x14ac:dyDescent="0.25">
      <c r="A43" s="26">
        <v>42434</v>
      </c>
      <c r="B43" s="35">
        <f t="shared" si="6"/>
        <v>29</v>
      </c>
      <c r="C43" s="41">
        <f t="shared" ref="C43:C52" si="8">$F$1</f>
        <v>36002</v>
      </c>
      <c r="D43" s="38">
        <f t="shared" si="0"/>
        <v>27165.98</v>
      </c>
      <c r="E43" s="16">
        <f t="shared" ref="E43:E52" si="9">ROUND(F43*$J$1*B43/365,2)</f>
        <v>8836.02</v>
      </c>
      <c r="F43" s="2">
        <f t="shared" si="7"/>
        <v>556059.72999999986</v>
      </c>
      <c r="G43" s="2">
        <f t="shared" si="5"/>
        <v>528893.74999999988</v>
      </c>
    </row>
    <row r="44" spans="1:7" x14ac:dyDescent="0.25">
      <c r="A44" s="26">
        <v>42465</v>
      </c>
      <c r="B44" s="35">
        <f t="shared" si="6"/>
        <v>31</v>
      </c>
      <c r="C44" s="41">
        <f t="shared" si="8"/>
        <v>36002</v>
      </c>
      <c r="D44" s="38">
        <f t="shared" si="0"/>
        <v>27018.05</v>
      </c>
      <c r="E44" s="16">
        <f t="shared" si="9"/>
        <v>8983.9500000000007</v>
      </c>
      <c r="F44" s="2">
        <f t="shared" si="7"/>
        <v>528893.74999999988</v>
      </c>
      <c r="G44" s="2">
        <f t="shared" si="5"/>
        <v>501875.6999999999</v>
      </c>
    </row>
    <row r="45" spans="1:7" x14ac:dyDescent="0.25">
      <c r="A45" s="26">
        <v>42495</v>
      </c>
      <c r="B45" s="35">
        <f t="shared" si="6"/>
        <v>30</v>
      </c>
      <c r="C45" s="41">
        <f t="shared" si="8"/>
        <v>36002</v>
      </c>
      <c r="D45" s="38">
        <f t="shared" si="0"/>
        <v>27751.989999999998</v>
      </c>
      <c r="E45" s="16">
        <f t="shared" si="9"/>
        <v>8250.01</v>
      </c>
      <c r="F45" s="2">
        <f t="shared" si="7"/>
        <v>501875.6999999999</v>
      </c>
      <c r="G45" s="2">
        <f t="shared" si="5"/>
        <v>474123.7099999999</v>
      </c>
    </row>
    <row r="46" spans="1:7" x14ac:dyDescent="0.25">
      <c r="A46" s="26">
        <v>42526</v>
      </c>
      <c r="B46" s="35">
        <f t="shared" si="6"/>
        <v>31</v>
      </c>
      <c r="C46" s="41">
        <f t="shared" si="8"/>
        <v>36002</v>
      </c>
      <c r="D46" s="38">
        <f t="shared" si="0"/>
        <v>27948.39</v>
      </c>
      <c r="E46" s="16">
        <f t="shared" si="9"/>
        <v>8053.61</v>
      </c>
      <c r="F46" s="2">
        <f t="shared" si="7"/>
        <v>474123.7099999999</v>
      </c>
      <c r="G46" s="2">
        <f t="shared" si="5"/>
        <v>446175.31999999989</v>
      </c>
    </row>
    <row r="47" spans="1:7" x14ac:dyDescent="0.25">
      <c r="A47" s="26">
        <v>42556</v>
      </c>
      <c r="B47" s="35">
        <f t="shared" si="6"/>
        <v>30</v>
      </c>
      <c r="C47" s="41">
        <f t="shared" si="8"/>
        <v>36002</v>
      </c>
      <c r="D47" s="38">
        <f t="shared" si="0"/>
        <v>28667.61</v>
      </c>
      <c r="E47" s="16">
        <f t="shared" si="9"/>
        <v>7334.39</v>
      </c>
      <c r="F47" s="2">
        <f t="shared" si="7"/>
        <v>446175.31999999989</v>
      </c>
      <c r="G47" s="2">
        <f t="shared" si="5"/>
        <v>417507.7099999999</v>
      </c>
    </row>
    <row r="48" spans="1:7" x14ac:dyDescent="0.25">
      <c r="A48" s="26">
        <v>42587</v>
      </c>
      <c r="B48" s="35">
        <f t="shared" si="6"/>
        <v>31</v>
      </c>
      <c r="C48" s="41">
        <f t="shared" si="8"/>
        <v>36002</v>
      </c>
      <c r="D48" s="38">
        <f t="shared" si="0"/>
        <v>28910.09</v>
      </c>
      <c r="E48" s="16">
        <f t="shared" si="9"/>
        <v>7091.91</v>
      </c>
      <c r="F48" s="2">
        <f t="shared" si="7"/>
        <v>417507.7099999999</v>
      </c>
      <c r="G48" s="2">
        <f t="shared" si="5"/>
        <v>388597.61999999988</v>
      </c>
    </row>
    <row r="49" spans="1:7" x14ac:dyDescent="0.25">
      <c r="A49" s="26">
        <v>42618</v>
      </c>
      <c r="B49" s="35">
        <f t="shared" si="6"/>
        <v>31</v>
      </c>
      <c r="C49" s="41">
        <f t="shared" si="8"/>
        <v>36002</v>
      </c>
      <c r="D49" s="38">
        <f t="shared" si="0"/>
        <v>29401.16</v>
      </c>
      <c r="E49" s="16">
        <f t="shared" si="9"/>
        <v>6600.84</v>
      </c>
      <c r="F49" s="2">
        <f t="shared" si="7"/>
        <v>388597.61999999988</v>
      </c>
      <c r="G49" s="2">
        <f t="shared" si="5"/>
        <v>359196.4599999999</v>
      </c>
    </row>
    <row r="50" spans="1:7" x14ac:dyDescent="0.25">
      <c r="A50" s="26">
        <v>42648</v>
      </c>
      <c r="B50" s="35">
        <f t="shared" si="6"/>
        <v>30</v>
      </c>
      <c r="C50" s="41">
        <f t="shared" si="8"/>
        <v>36002</v>
      </c>
      <c r="D50" s="38">
        <f t="shared" si="0"/>
        <v>30097.4</v>
      </c>
      <c r="E50" s="16">
        <f t="shared" si="9"/>
        <v>5904.6</v>
      </c>
      <c r="F50" s="2">
        <f t="shared" si="7"/>
        <v>359196.4599999999</v>
      </c>
      <c r="G50" s="2">
        <f t="shared" si="5"/>
        <v>329099.05999999988</v>
      </c>
    </row>
    <row r="51" spans="1:7" x14ac:dyDescent="0.25">
      <c r="A51" s="26">
        <v>42679</v>
      </c>
      <c r="B51" s="35">
        <f t="shared" si="6"/>
        <v>31</v>
      </c>
      <c r="C51" s="41">
        <f t="shared" si="8"/>
        <v>36002</v>
      </c>
      <c r="D51" s="38">
        <f t="shared" si="0"/>
        <v>30411.82</v>
      </c>
      <c r="E51" s="16">
        <f t="shared" si="9"/>
        <v>5590.18</v>
      </c>
      <c r="F51" s="2">
        <f t="shared" si="7"/>
        <v>329099.05999999988</v>
      </c>
      <c r="G51" s="2">
        <f t="shared" si="5"/>
        <v>298687.23999999987</v>
      </c>
    </row>
    <row r="52" spans="1:7" x14ac:dyDescent="0.25">
      <c r="A52" s="26">
        <v>42709</v>
      </c>
      <c r="B52" s="35">
        <f t="shared" si="6"/>
        <v>30</v>
      </c>
      <c r="C52" s="41">
        <f t="shared" si="8"/>
        <v>36002</v>
      </c>
      <c r="D52" s="38">
        <f t="shared" si="0"/>
        <v>31092.07</v>
      </c>
      <c r="E52" s="16">
        <f t="shared" si="9"/>
        <v>4909.93</v>
      </c>
      <c r="F52" s="2">
        <f t="shared" si="7"/>
        <v>298687.23999999987</v>
      </c>
      <c r="G52" s="2">
        <f t="shared" si="5"/>
        <v>267595.16999999987</v>
      </c>
    </row>
    <row r="53" spans="1:7" x14ac:dyDescent="0.25">
      <c r="A53" s="31">
        <v>42740</v>
      </c>
      <c r="B53" s="37">
        <f t="shared" si="6"/>
        <v>31</v>
      </c>
      <c r="C53" s="41">
        <f>$F$2</f>
        <v>34968</v>
      </c>
      <c r="D53" s="39">
        <f t="shared" si="0"/>
        <v>30715.8</v>
      </c>
      <c r="E53" s="16">
        <f>ROUND((F53*$J$1*N1/365)+(F53*$J$2*N2/365),2)</f>
        <v>4252.2</v>
      </c>
      <c r="F53" s="2">
        <f t="shared" si="7"/>
        <v>267595.16999999987</v>
      </c>
      <c r="G53" s="33">
        <f t="shared" si="5"/>
        <v>236879.36999999988</v>
      </c>
    </row>
    <row r="54" spans="1:7" x14ac:dyDescent="0.25">
      <c r="A54" s="26">
        <v>42771</v>
      </c>
      <c r="B54" s="35">
        <f t="shared" si="6"/>
        <v>31</v>
      </c>
      <c r="C54" s="41">
        <f t="shared" ref="C54:C60" si="10">$F$2</f>
        <v>34968</v>
      </c>
      <c r="D54" s="38">
        <f t="shared" si="0"/>
        <v>32956.15</v>
      </c>
      <c r="E54" s="16">
        <f>ROUND(F54*$J$2*B54/365,2)</f>
        <v>2011.85</v>
      </c>
      <c r="F54" s="2">
        <f t="shared" si="7"/>
        <v>236879.36999999988</v>
      </c>
      <c r="G54" s="2">
        <f t="shared" si="5"/>
        <v>203923.21999999988</v>
      </c>
    </row>
    <row r="55" spans="1:7" x14ac:dyDescent="0.25">
      <c r="A55" s="26">
        <v>42799</v>
      </c>
      <c r="B55" s="35">
        <f t="shared" si="6"/>
        <v>28</v>
      </c>
      <c r="C55" s="41">
        <f t="shared" si="10"/>
        <v>34968</v>
      </c>
      <c r="D55" s="38">
        <f t="shared" si="0"/>
        <v>33403.660000000003</v>
      </c>
      <c r="E55" s="16">
        <f t="shared" ref="E55:E59" si="11">ROUND(F55*$J$2*B55/365,2)</f>
        <v>1564.34</v>
      </c>
      <c r="F55" s="2">
        <f t="shared" si="7"/>
        <v>203923.21999999988</v>
      </c>
      <c r="G55" s="2">
        <f t="shared" si="5"/>
        <v>170519.55999999988</v>
      </c>
    </row>
    <row r="56" spans="1:7" x14ac:dyDescent="0.25">
      <c r="A56" s="26">
        <v>42830</v>
      </c>
      <c r="B56" s="35">
        <f t="shared" si="6"/>
        <v>31</v>
      </c>
      <c r="C56" s="41">
        <f t="shared" si="10"/>
        <v>34968</v>
      </c>
      <c r="D56" s="38">
        <f t="shared" si="0"/>
        <v>33519.75</v>
      </c>
      <c r="E56" s="16">
        <f t="shared" si="11"/>
        <v>1448.25</v>
      </c>
      <c r="F56" s="2">
        <f t="shared" si="7"/>
        <v>170519.55999999988</v>
      </c>
      <c r="G56" s="2">
        <f t="shared" si="5"/>
        <v>136999.80999999988</v>
      </c>
    </row>
    <row r="57" spans="1:7" x14ac:dyDescent="0.25">
      <c r="A57" s="26">
        <v>42860</v>
      </c>
      <c r="B57" s="35">
        <f t="shared" si="6"/>
        <v>30</v>
      </c>
      <c r="C57" s="41">
        <f t="shared" si="10"/>
        <v>34968</v>
      </c>
      <c r="D57" s="38">
        <f t="shared" si="0"/>
        <v>33841.97</v>
      </c>
      <c r="E57" s="16">
        <f t="shared" si="11"/>
        <v>1126.03</v>
      </c>
      <c r="F57" s="2">
        <f t="shared" si="7"/>
        <v>136999.80999999988</v>
      </c>
      <c r="G57" s="2">
        <f t="shared" si="5"/>
        <v>103157.83999999988</v>
      </c>
    </row>
    <row r="58" spans="1:7" x14ac:dyDescent="0.25">
      <c r="A58" s="26">
        <v>42891</v>
      </c>
      <c r="B58" s="35">
        <f t="shared" si="6"/>
        <v>31</v>
      </c>
      <c r="C58" s="41">
        <f t="shared" si="10"/>
        <v>34968</v>
      </c>
      <c r="D58" s="38">
        <f t="shared" si="0"/>
        <v>34091.86</v>
      </c>
      <c r="E58" s="16">
        <f t="shared" si="11"/>
        <v>876.14</v>
      </c>
      <c r="F58" s="2">
        <f t="shared" si="7"/>
        <v>103157.83999999988</v>
      </c>
      <c r="G58" s="2">
        <f t="shared" si="5"/>
        <v>69065.97999999988</v>
      </c>
    </row>
    <row r="59" spans="1:7" x14ac:dyDescent="0.25">
      <c r="A59" s="26">
        <v>42921</v>
      </c>
      <c r="B59" s="35">
        <f t="shared" si="6"/>
        <v>30</v>
      </c>
      <c r="C59" s="41">
        <f t="shared" si="10"/>
        <v>34968</v>
      </c>
      <c r="D59" s="38">
        <f t="shared" si="0"/>
        <v>34400.33</v>
      </c>
      <c r="E59" s="16">
        <f t="shared" si="11"/>
        <v>567.66999999999996</v>
      </c>
      <c r="F59" s="2">
        <f t="shared" si="7"/>
        <v>69065.97999999988</v>
      </c>
      <c r="G59" s="2">
        <f t="shared" si="5"/>
        <v>34665.649999999878</v>
      </c>
    </row>
    <row r="60" spans="1:7" x14ac:dyDescent="0.25">
      <c r="A60" s="26">
        <v>42952</v>
      </c>
      <c r="B60" s="35">
        <f t="shared" si="6"/>
        <v>31</v>
      </c>
      <c r="C60" s="41">
        <f t="shared" si="10"/>
        <v>34968</v>
      </c>
      <c r="D60" s="38">
        <f t="shared" si="0"/>
        <v>34665.649999999878</v>
      </c>
      <c r="E60" s="16">
        <v>302.350000000124</v>
      </c>
      <c r="F60" s="2">
        <f t="shared" si="7"/>
        <v>34665.649999999878</v>
      </c>
      <c r="G60" s="2">
        <f t="shared" si="5"/>
        <v>0</v>
      </c>
    </row>
    <row r="61" spans="1:7" x14ac:dyDescent="0.25">
      <c r="A61" s="44">
        <v>41882</v>
      </c>
      <c r="B61" s="45">
        <v>1</v>
      </c>
      <c r="C61" s="48">
        <f t="shared" ref="C61:C96" si="12">_xlfn.DAYS(A61,A4)+1</f>
        <v>27</v>
      </c>
      <c r="D61" s="29">
        <f>F4</f>
        <v>1000000</v>
      </c>
      <c r="E61" s="29">
        <f>D61</f>
        <v>1000000</v>
      </c>
      <c r="F61" s="46">
        <f>E4+(E5/B5)*C61</f>
        <v>11506.893870967742</v>
      </c>
      <c r="G61" s="29">
        <f>ROUND(F61,2)</f>
        <v>11506.89</v>
      </c>
    </row>
    <row r="62" spans="1:7" x14ac:dyDescent="0.25">
      <c r="A62" s="47">
        <v>41912</v>
      </c>
      <c r="B62" s="48">
        <f t="shared" ref="B62:B97" si="13">_xlfn.DAYS(A5,A61)-1</f>
        <v>4</v>
      </c>
      <c r="C62" s="48">
        <f t="shared" si="12"/>
        <v>26</v>
      </c>
      <c r="D62" s="29">
        <f t="shared" ref="D62:D69" si="14">E61</f>
        <v>1000000</v>
      </c>
      <c r="E62" s="29">
        <f t="shared" ref="E62:E77" si="15">D62-D5</f>
        <v>978065.73</v>
      </c>
      <c r="F62" s="46">
        <f t="shared" ref="F62:F76" si="16">(E5/B5)*B62+(E6/B6)*C62</f>
        <v>12094.39746236559</v>
      </c>
      <c r="G62" s="29">
        <f>ROUND(F62,2)</f>
        <v>12094.4</v>
      </c>
    </row>
    <row r="63" spans="1:7" x14ac:dyDescent="0.25">
      <c r="A63" s="44">
        <v>41943</v>
      </c>
      <c r="B63" s="48">
        <f t="shared" si="13"/>
        <v>4</v>
      </c>
      <c r="C63" s="48">
        <f t="shared" si="12"/>
        <v>27</v>
      </c>
      <c r="D63" s="29">
        <f t="shared" si="14"/>
        <v>978065.73</v>
      </c>
      <c r="E63" s="29">
        <f t="shared" si="15"/>
        <v>955450.07</v>
      </c>
      <c r="F63" s="46">
        <f t="shared" si="16"/>
        <v>12209.346086021505</v>
      </c>
      <c r="G63" s="29">
        <f>ROUND(F63,2)</f>
        <v>12209.35</v>
      </c>
    </row>
    <row r="64" spans="1:7" x14ac:dyDescent="0.25">
      <c r="A64" s="47">
        <v>41973</v>
      </c>
      <c r="B64" s="48">
        <f t="shared" si="13"/>
        <v>4</v>
      </c>
      <c r="C64" s="48">
        <f t="shared" si="12"/>
        <v>26</v>
      </c>
      <c r="D64" s="29">
        <f t="shared" si="14"/>
        <v>955450.07</v>
      </c>
      <c r="E64" s="29">
        <f t="shared" si="15"/>
        <v>932948.24</v>
      </c>
      <c r="F64" s="46">
        <f t="shared" si="16"/>
        <v>11539.089247311829</v>
      </c>
      <c r="G64" s="29">
        <f t="shared" ref="G64:G97" si="17">ROUND(F64,2)</f>
        <v>11539.09</v>
      </c>
    </row>
    <row r="65" spans="1:7" x14ac:dyDescent="0.25">
      <c r="A65" s="44">
        <v>42004</v>
      </c>
      <c r="B65" s="48">
        <f t="shared" si="13"/>
        <v>4</v>
      </c>
      <c r="C65" s="48">
        <f t="shared" si="12"/>
        <v>27</v>
      </c>
      <c r="D65" s="29">
        <f t="shared" si="14"/>
        <v>932948.24</v>
      </c>
      <c r="E65" s="29">
        <f t="shared" si="15"/>
        <v>909776.34</v>
      </c>
      <c r="F65" s="46">
        <f t="shared" si="16"/>
        <v>11628.390752688172</v>
      </c>
      <c r="G65" s="29">
        <f t="shared" si="17"/>
        <v>11628.39</v>
      </c>
    </row>
    <row r="66" spans="1:7" x14ac:dyDescent="0.25">
      <c r="A66" s="47">
        <v>42035</v>
      </c>
      <c r="B66" s="48">
        <f t="shared" si="13"/>
        <v>4</v>
      </c>
      <c r="C66" s="48">
        <f t="shared" si="12"/>
        <v>27</v>
      </c>
      <c r="D66" s="29">
        <f t="shared" si="14"/>
        <v>909776.34</v>
      </c>
      <c r="E66" s="29">
        <f t="shared" si="15"/>
        <v>886692.64</v>
      </c>
      <c r="F66" s="46">
        <f t="shared" si="16"/>
        <v>11334.165806451612</v>
      </c>
      <c r="G66" s="29">
        <f t="shared" si="17"/>
        <v>11334.17</v>
      </c>
    </row>
    <row r="67" spans="1:7" x14ac:dyDescent="0.25">
      <c r="A67" s="44">
        <v>42063</v>
      </c>
      <c r="B67" s="48">
        <f t="shared" si="13"/>
        <v>4</v>
      </c>
      <c r="C67" s="48">
        <f t="shared" si="12"/>
        <v>24</v>
      </c>
      <c r="D67" s="29">
        <f t="shared" si="14"/>
        <v>886692.64</v>
      </c>
      <c r="E67" s="29">
        <f t="shared" si="15"/>
        <v>863314.86</v>
      </c>
      <c r="F67" s="46">
        <f t="shared" si="16"/>
        <v>9972.4596313364054</v>
      </c>
      <c r="G67" s="29">
        <f t="shared" si="17"/>
        <v>9972.4599999999991</v>
      </c>
    </row>
    <row r="68" spans="1:7" x14ac:dyDescent="0.25">
      <c r="A68" s="47">
        <v>42094</v>
      </c>
      <c r="B68" s="48">
        <f t="shared" si="13"/>
        <v>4</v>
      </c>
      <c r="C68" s="48">
        <f t="shared" si="12"/>
        <v>27</v>
      </c>
      <c r="D68" s="29">
        <f t="shared" si="14"/>
        <v>863314.86</v>
      </c>
      <c r="E68" s="29">
        <f t="shared" si="15"/>
        <v>838574.89</v>
      </c>
      <c r="F68" s="46">
        <f t="shared" si="16"/>
        <v>10723.878433179721</v>
      </c>
      <c r="G68" s="29">
        <f t="shared" si="17"/>
        <v>10723.88</v>
      </c>
    </row>
    <row r="69" spans="1:7" x14ac:dyDescent="0.25">
      <c r="A69" s="44">
        <v>42124</v>
      </c>
      <c r="B69" s="48">
        <f t="shared" si="13"/>
        <v>4</v>
      </c>
      <c r="C69" s="48">
        <f t="shared" si="12"/>
        <v>26</v>
      </c>
      <c r="D69" s="29">
        <f t="shared" si="14"/>
        <v>838574.89</v>
      </c>
      <c r="E69" s="29">
        <f t="shared" si="15"/>
        <v>814584.1</v>
      </c>
      <c r="F69" s="46">
        <f t="shared" si="16"/>
        <v>10082.256043010753</v>
      </c>
      <c r="G69" s="29">
        <f t="shared" si="17"/>
        <v>10082.26</v>
      </c>
    </row>
    <row r="70" spans="1:7" x14ac:dyDescent="0.25">
      <c r="A70" s="47">
        <v>42155</v>
      </c>
      <c r="B70" s="48">
        <f t="shared" si="13"/>
        <v>4</v>
      </c>
      <c r="C70" s="48">
        <f t="shared" si="12"/>
        <v>27</v>
      </c>
      <c r="D70" s="29">
        <f>E69</f>
        <v>814584.1</v>
      </c>
      <c r="E70" s="29">
        <f t="shared" si="15"/>
        <v>789952.91999999993</v>
      </c>
      <c r="F70" s="46">
        <f t="shared" si="16"/>
        <v>10104.270408602151</v>
      </c>
      <c r="G70" s="29">
        <f t="shared" si="17"/>
        <v>10104.27</v>
      </c>
    </row>
    <row r="71" spans="1:7" x14ac:dyDescent="0.25">
      <c r="A71" s="44">
        <v>42185</v>
      </c>
      <c r="B71" s="48">
        <f t="shared" si="13"/>
        <v>4</v>
      </c>
      <c r="C71" s="48">
        <f t="shared" si="12"/>
        <v>26</v>
      </c>
      <c r="D71" s="29">
        <f>E70</f>
        <v>789952.91999999993</v>
      </c>
      <c r="E71" s="29">
        <f t="shared" si="15"/>
        <v>765342.7</v>
      </c>
      <c r="F71" s="46">
        <f t="shared" si="16"/>
        <v>9476.1849247311839</v>
      </c>
      <c r="G71" s="29">
        <f t="shared" si="17"/>
        <v>9476.18</v>
      </c>
    </row>
    <row r="72" spans="1:7" x14ac:dyDescent="0.25">
      <c r="A72" s="47">
        <v>42216</v>
      </c>
      <c r="B72" s="48">
        <f t="shared" si="13"/>
        <v>4</v>
      </c>
      <c r="C72" s="48">
        <f t="shared" si="12"/>
        <v>27</v>
      </c>
      <c r="D72" s="49">
        <f>E71</f>
        <v>765342.7</v>
      </c>
      <c r="E72" s="29">
        <f t="shared" si="15"/>
        <v>740104.42999999993</v>
      </c>
      <c r="F72" s="46">
        <f t="shared" si="16"/>
        <v>9470.2170107526872</v>
      </c>
      <c r="G72" s="49">
        <f t="shared" si="17"/>
        <v>9470.2199999999993</v>
      </c>
    </row>
    <row r="73" spans="1:7" x14ac:dyDescent="0.25">
      <c r="A73" s="44">
        <v>42247</v>
      </c>
      <c r="B73" s="48">
        <f t="shared" si="13"/>
        <v>4</v>
      </c>
      <c r="C73" s="48">
        <f t="shared" si="12"/>
        <v>27</v>
      </c>
      <c r="D73" s="29">
        <f t="shared" ref="D73:D97" si="18">E72</f>
        <v>740104.42999999993</v>
      </c>
      <c r="E73" s="29">
        <f t="shared" si="15"/>
        <v>714859.15999999992</v>
      </c>
      <c r="F73" s="46">
        <f t="shared" si="16"/>
        <v>9148.6093548387107</v>
      </c>
      <c r="G73" s="29">
        <f t="shared" si="17"/>
        <v>9148.61</v>
      </c>
    </row>
    <row r="74" spans="1:7" x14ac:dyDescent="0.25">
      <c r="A74" s="47">
        <v>42277</v>
      </c>
      <c r="B74" s="48">
        <f t="shared" si="13"/>
        <v>4</v>
      </c>
      <c r="C74" s="48">
        <f t="shared" si="12"/>
        <v>26</v>
      </c>
      <c r="D74" s="29">
        <f t="shared" si="18"/>
        <v>714859.15999999992</v>
      </c>
      <c r="E74" s="29">
        <f t="shared" si="15"/>
        <v>689292.2699999999</v>
      </c>
      <c r="F74" s="46">
        <f t="shared" si="16"/>
        <v>8540.148301075269</v>
      </c>
      <c r="G74" s="29">
        <f t="shared" si="17"/>
        <v>8540.15</v>
      </c>
    </row>
    <row r="75" spans="1:7" x14ac:dyDescent="0.25">
      <c r="A75" s="44">
        <v>42308</v>
      </c>
      <c r="B75" s="48">
        <f t="shared" si="13"/>
        <v>4</v>
      </c>
      <c r="C75" s="48">
        <f t="shared" si="12"/>
        <v>27</v>
      </c>
      <c r="D75" s="29">
        <f t="shared" si="18"/>
        <v>689292.2699999999</v>
      </c>
      <c r="E75" s="29">
        <f t="shared" si="15"/>
        <v>663116.3899999999</v>
      </c>
      <c r="F75" s="46">
        <f t="shared" si="16"/>
        <v>8490.9484731182802</v>
      </c>
      <c r="G75" s="29">
        <f t="shared" si="17"/>
        <v>8490.9500000000007</v>
      </c>
    </row>
    <row r="76" spans="1:7" x14ac:dyDescent="0.25">
      <c r="A76" s="47">
        <v>42338</v>
      </c>
      <c r="B76" s="48">
        <f t="shared" si="13"/>
        <v>4</v>
      </c>
      <c r="C76" s="48">
        <f t="shared" si="12"/>
        <v>26</v>
      </c>
      <c r="D76" s="29">
        <f t="shared" si="18"/>
        <v>663116.3899999999</v>
      </c>
      <c r="E76" s="29">
        <f t="shared" si="15"/>
        <v>636890.30999999994</v>
      </c>
      <c r="F76" s="46">
        <f t="shared" si="16"/>
        <v>7895.1815268817199</v>
      </c>
      <c r="G76" s="29">
        <f t="shared" si="17"/>
        <v>7895.18</v>
      </c>
    </row>
    <row r="77" spans="1:7" x14ac:dyDescent="0.25">
      <c r="A77" s="44">
        <v>42369</v>
      </c>
      <c r="B77" s="48">
        <f t="shared" si="13"/>
        <v>4</v>
      </c>
      <c r="C77" s="48">
        <f t="shared" si="12"/>
        <v>27</v>
      </c>
      <c r="D77" s="29">
        <f t="shared" si="18"/>
        <v>636890.30999999994</v>
      </c>
      <c r="E77" s="29">
        <f t="shared" si="15"/>
        <v>610068.37999999989</v>
      </c>
      <c r="F77" s="46">
        <f>(E20/B20)*B77+(E41/B41)*C77</f>
        <v>8107.3468602150542</v>
      </c>
      <c r="G77" s="29">
        <f t="shared" si="17"/>
        <v>8107.35</v>
      </c>
    </row>
    <row r="78" spans="1:7" x14ac:dyDescent="0.25">
      <c r="A78" s="47">
        <v>42400</v>
      </c>
      <c r="B78" s="48">
        <f t="shared" si="13"/>
        <v>4</v>
      </c>
      <c r="C78" s="48">
        <f t="shared" si="12"/>
        <v>27</v>
      </c>
      <c r="D78" s="29">
        <f t="shared" si="18"/>
        <v>610068.37999999989</v>
      </c>
      <c r="E78" s="29">
        <f>D78-D41</f>
        <v>582172.7699999999</v>
      </c>
      <c r="F78" s="46">
        <f>(E41/B41)*B78+(E42/B42)*C78</f>
        <v>9658.9509677419337</v>
      </c>
      <c r="G78" s="29">
        <f t="shared" si="17"/>
        <v>9658.9500000000007</v>
      </c>
    </row>
    <row r="79" spans="1:7" x14ac:dyDescent="0.25">
      <c r="A79" s="44">
        <v>42429</v>
      </c>
      <c r="B79" s="48">
        <f t="shared" si="13"/>
        <v>4</v>
      </c>
      <c r="C79" s="48">
        <f t="shared" si="12"/>
        <v>25</v>
      </c>
      <c r="D79" s="29">
        <f t="shared" si="18"/>
        <v>582172.7699999999</v>
      </c>
      <c r="E79" s="29">
        <f t="shared" ref="E79:E89" si="19">D79-D42</f>
        <v>556059.72999999986</v>
      </c>
      <c r="F79" s="46">
        <f t="shared" ref="F79:F97" si="20">(E42/B42)*B79+(E43/B43)*C79</f>
        <v>8893.2534593993332</v>
      </c>
      <c r="G79" s="29">
        <f t="shared" si="17"/>
        <v>8893.25</v>
      </c>
    </row>
    <row r="80" spans="1:7" x14ac:dyDescent="0.25">
      <c r="A80" s="47">
        <v>42460</v>
      </c>
      <c r="B80" s="48">
        <f t="shared" si="13"/>
        <v>4</v>
      </c>
      <c r="C80" s="48">
        <f t="shared" si="12"/>
        <v>27</v>
      </c>
      <c r="D80" s="29">
        <f t="shared" si="18"/>
        <v>556059.72999999986</v>
      </c>
      <c r="E80" s="29">
        <f t="shared" si="19"/>
        <v>528893.74999999988</v>
      </c>
      <c r="F80" s="46">
        <f t="shared" si="20"/>
        <v>9043.4920244716359</v>
      </c>
      <c r="G80" s="29">
        <f t="shared" si="17"/>
        <v>9043.49</v>
      </c>
    </row>
    <row r="81" spans="1:7" x14ac:dyDescent="0.25">
      <c r="A81" s="44">
        <v>42490</v>
      </c>
      <c r="B81" s="48">
        <f t="shared" si="13"/>
        <v>4</v>
      </c>
      <c r="C81" s="48">
        <f t="shared" si="12"/>
        <v>26</v>
      </c>
      <c r="D81" s="29">
        <f t="shared" si="18"/>
        <v>528893.74999999988</v>
      </c>
      <c r="E81" s="29">
        <f t="shared" si="19"/>
        <v>501875.6999999999</v>
      </c>
      <c r="F81" s="46">
        <f t="shared" si="20"/>
        <v>8309.2280215053761</v>
      </c>
      <c r="G81" s="29">
        <f t="shared" si="17"/>
        <v>8309.23</v>
      </c>
    </row>
    <row r="82" spans="1:7" x14ac:dyDescent="0.25">
      <c r="A82" s="47">
        <v>42521</v>
      </c>
      <c r="B82" s="48">
        <f t="shared" si="13"/>
        <v>4</v>
      </c>
      <c r="C82" s="48">
        <f t="shared" si="12"/>
        <v>27</v>
      </c>
      <c r="D82" s="29">
        <f t="shared" si="18"/>
        <v>501875.6999999999</v>
      </c>
      <c r="E82" s="29">
        <f t="shared" si="19"/>
        <v>474123.7099999999</v>
      </c>
      <c r="F82" s="46">
        <f t="shared" si="20"/>
        <v>8114.4358494623666</v>
      </c>
      <c r="G82" s="29">
        <f t="shared" si="17"/>
        <v>8114.44</v>
      </c>
    </row>
    <row r="83" spans="1:7" x14ac:dyDescent="0.25">
      <c r="A83" s="44">
        <v>42551</v>
      </c>
      <c r="B83" s="48">
        <f t="shared" si="13"/>
        <v>4</v>
      </c>
      <c r="C83" s="48">
        <f t="shared" si="12"/>
        <v>26</v>
      </c>
      <c r="D83" s="29">
        <f t="shared" si="18"/>
        <v>474123.7099999999</v>
      </c>
      <c r="E83" s="29">
        <f t="shared" si="19"/>
        <v>446175.31999999989</v>
      </c>
      <c r="F83" s="46">
        <f t="shared" si="20"/>
        <v>7395.6468172043014</v>
      </c>
      <c r="G83" s="29">
        <f t="shared" si="17"/>
        <v>7395.65</v>
      </c>
    </row>
    <row r="84" spans="1:7" x14ac:dyDescent="0.25">
      <c r="A84" s="47">
        <v>42582</v>
      </c>
      <c r="B84" s="48">
        <f t="shared" si="13"/>
        <v>4</v>
      </c>
      <c r="C84" s="48">
        <f t="shared" si="12"/>
        <v>27</v>
      </c>
      <c r="D84" s="29">
        <f t="shared" si="18"/>
        <v>446175.31999999989</v>
      </c>
      <c r="E84" s="29">
        <f t="shared" si="19"/>
        <v>417507.7099999999</v>
      </c>
      <c r="F84" s="46">
        <f t="shared" si="20"/>
        <v>7154.7435053763438</v>
      </c>
      <c r="G84" s="29">
        <f t="shared" si="17"/>
        <v>7154.74</v>
      </c>
    </row>
    <row r="85" spans="1:7" x14ac:dyDescent="0.25">
      <c r="A85" s="44">
        <v>42613</v>
      </c>
      <c r="B85" s="48">
        <f t="shared" si="13"/>
        <v>4</v>
      </c>
      <c r="C85" s="48">
        <f t="shared" si="12"/>
        <v>27</v>
      </c>
      <c r="D85" s="29">
        <f t="shared" si="18"/>
        <v>417507.7099999999</v>
      </c>
      <c r="E85" s="29">
        <f t="shared" si="19"/>
        <v>388597.61999999988</v>
      </c>
      <c r="F85" s="46">
        <f t="shared" si="20"/>
        <v>6664.2038709677418</v>
      </c>
      <c r="G85" s="29">
        <f t="shared" si="17"/>
        <v>6664.2</v>
      </c>
    </row>
    <row r="86" spans="1:7" x14ac:dyDescent="0.25">
      <c r="A86" s="47">
        <v>42643</v>
      </c>
      <c r="B86" s="48">
        <f t="shared" si="13"/>
        <v>4</v>
      </c>
      <c r="C86" s="48">
        <f t="shared" si="12"/>
        <v>26</v>
      </c>
      <c r="D86" s="29">
        <f t="shared" si="18"/>
        <v>388597.61999999988</v>
      </c>
      <c r="E86" s="29">
        <f t="shared" si="19"/>
        <v>359196.4599999999</v>
      </c>
      <c r="F86" s="46">
        <f t="shared" si="20"/>
        <v>5969.0412903225815</v>
      </c>
      <c r="G86" s="29">
        <f t="shared" si="17"/>
        <v>5969.04</v>
      </c>
    </row>
    <row r="87" spans="1:7" x14ac:dyDescent="0.25">
      <c r="A87" s="44">
        <v>42674</v>
      </c>
      <c r="B87" s="48">
        <f t="shared" si="13"/>
        <v>4</v>
      </c>
      <c r="C87" s="48">
        <f t="shared" si="12"/>
        <v>27</v>
      </c>
      <c r="D87" s="29">
        <f t="shared" si="18"/>
        <v>359196.4599999999</v>
      </c>
      <c r="E87" s="29">
        <f t="shared" si="19"/>
        <v>329099.05999999988</v>
      </c>
      <c r="F87" s="46">
        <f t="shared" si="20"/>
        <v>5656.1464516129035</v>
      </c>
      <c r="G87" s="29">
        <f t="shared" si="17"/>
        <v>5656.15</v>
      </c>
    </row>
    <row r="88" spans="1:7" x14ac:dyDescent="0.25">
      <c r="A88" s="47">
        <v>42704</v>
      </c>
      <c r="B88" s="48">
        <f t="shared" si="13"/>
        <v>4</v>
      </c>
      <c r="C88" s="48">
        <f t="shared" si="12"/>
        <v>26</v>
      </c>
      <c r="D88" s="29">
        <f t="shared" si="18"/>
        <v>329099.05999999988</v>
      </c>
      <c r="E88" s="29">
        <f t="shared" si="19"/>
        <v>298687.23999999987</v>
      </c>
      <c r="F88" s="46">
        <f t="shared" si="20"/>
        <v>4976.5862150537632</v>
      </c>
      <c r="G88" s="29">
        <f t="shared" si="17"/>
        <v>4976.59</v>
      </c>
    </row>
    <row r="89" spans="1:7" x14ac:dyDescent="0.25">
      <c r="A89" s="44">
        <v>42735</v>
      </c>
      <c r="B89" s="48">
        <f t="shared" si="13"/>
        <v>4</v>
      </c>
      <c r="C89" s="48">
        <f t="shared" si="12"/>
        <v>27</v>
      </c>
      <c r="D89" s="29">
        <f t="shared" si="18"/>
        <v>298687.23999999987</v>
      </c>
      <c r="E89" s="29">
        <f t="shared" si="19"/>
        <v>267595.16999999987</v>
      </c>
      <c r="F89" s="46">
        <f t="shared" si="20"/>
        <v>4358.1863655913976</v>
      </c>
      <c r="G89" s="29">
        <f t="shared" si="17"/>
        <v>4358.1899999999996</v>
      </c>
    </row>
    <row r="90" spans="1:7" x14ac:dyDescent="0.25">
      <c r="A90" s="47">
        <v>42766</v>
      </c>
      <c r="B90" s="48">
        <f t="shared" si="13"/>
        <v>4</v>
      </c>
      <c r="C90" s="48">
        <f t="shared" si="12"/>
        <v>27</v>
      </c>
      <c r="D90" s="29">
        <f t="shared" si="18"/>
        <v>267595.16999999987</v>
      </c>
      <c r="E90" s="29">
        <f>D90-D53</f>
        <v>236879.36999999988</v>
      </c>
      <c r="F90" s="46">
        <f t="shared" si="20"/>
        <v>2300.9274193548385</v>
      </c>
      <c r="G90" s="29">
        <f t="shared" si="17"/>
        <v>2300.9299999999998</v>
      </c>
    </row>
    <row r="91" spans="1:7" x14ac:dyDescent="0.25">
      <c r="A91" s="64">
        <v>42794</v>
      </c>
      <c r="B91" s="65">
        <f t="shared" si="13"/>
        <v>4</v>
      </c>
      <c r="C91" s="65">
        <f t="shared" si="12"/>
        <v>24</v>
      </c>
      <c r="D91" s="49">
        <f t="shared" si="18"/>
        <v>236879.36999999988</v>
      </c>
      <c r="E91" s="49">
        <f t="shared" ref="E91:E97" si="21">D91-D54</f>
        <v>203923.21999999988</v>
      </c>
      <c r="F91" s="46">
        <f t="shared" si="20"/>
        <v>1600.4564055299538</v>
      </c>
      <c r="G91" s="29">
        <f t="shared" si="17"/>
        <v>1600.46</v>
      </c>
    </row>
    <row r="92" spans="1:7" x14ac:dyDescent="0.25">
      <c r="A92" s="47">
        <v>42825</v>
      </c>
      <c r="B92" s="48">
        <f t="shared" si="13"/>
        <v>4</v>
      </c>
      <c r="C92" s="48">
        <f t="shared" si="12"/>
        <v>27</v>
      </c>
      <c r="D92" s="29">
        <f t="shared" si="18"/>
        <v>203923.21999999988</v>
      </c>
      <c r="E92" s="29">
        <f t="shared" si="21"/>
        <v>170519.55999999988</v>
      </c>
      <c r="F92" s="46">
        <f t="shared" si="20"/>
        <v>1484.8561751152074</v>
      </c>
      <c r="G92" s="29">
        <f t="shared" si="17"/>
        <v>1484.86</v>
      </c>
    </row>
    <row r="93" spans="1:7" x14ac:dyDescent="0.25">
      <c r="A93" s="44">
        <v>42855</v>
      </c>
      <c r="B93" s="48">
        <f t="shared" si="13"/>
        <v>4</v>
      </c>
      <c r="C93" s="48">
        <f t="shared" si="12"/>
        <v>26</v>
      </c>
      <c r="D93" s="29">
        <f t="shared" si="18"/>
        <v>170519.55999999988</v>
      </c>
      <c r="E93" s="29">
        <f t="shared" si="21"/>
        <v>136999.80999999988</v>
      </c>
      <c r="F93" s="46">
        <f t="shared" si="20"/>
        <v>1162.763634408602</v>
      </c>
      <c r="G93" s="29">
        <f t="shared" si="17"/>
        <v>1162.76</v>
      </c>
    </row>
    <row r="94" spans="1:7" x14ac:dyDescent="0.25">
      <c r="A94" s="47">
        <v>42886</v>
      </c>
      <c r="B94" s="48">
        <f t="shared" si="13"/>
        <v>4</v>
      </c>
      <c r="C94" s="48">
        <f t="shared" si="12"/>
        <v>27</v>
      </c>
      <c r="D94" s="29">
        <f t="shared" si="18"/>
        <v>136999.80999999988</v>
      </c>
      <c r="E94" s="29">
        <f t="shared" si="21"/>
        <v>103157.83999999988</v>
      </c>
      <c r="F94" s="46">
        <f t="shared" si="20"/>
        <v>913.22701075268822</v>
      </c>
      <c r="G94" s="29">
        <f t="shared" si="17"/>
        <v>913.23</v>
      </c>
    </row>
    <row r="95" spans="1:7" x14ac:dyDescent="0.25">
      <c r="A95" s="44">
        <v>42916</v>
      </c>
      <c r="B95" s="48">
        <f t="shared" si="13"/>
        <v>4</v>
      </c>
      <c r="C95" s="48">
        <f t="shared" si="12"/>
        <v>26</v>
      </c>
      <c r="D95" s="29">
        <f t="shared" si="18"/>
        <v>103157.83999999988</v>
      </c>
      <c r="E95" s="29">
        <f t="shared" si="21"/>
        <v>69065.97999999988</v>
      </c>
      <c r="F95" s="46">
        <f t="shared" si="20"/>
        <v>605.03098924731171</v>
      </c>
      <c r="G95" s="29">
        <f t="shared" si="17"/>
        <v>605.03</v>
      </c>
    </row>
    <row r="96" spans="1:7" x14ac:dyDescent="0.25">
      <c r="A96" s="47">
        <v>42947</v>
      </c>
      <c r="B96" s="48">
        <f t="shared" si="13"/>
        <v>4</v>
      </c>
      <c r="C96" s="48">
        <f t="shared" si="12"/>
        <v>27</v>
      </c>
      <c r="D96" s="29">
        <f t="shared" si="18"/>
        <v>69065.97999999988</v>
      </c>
      <c r="E96" s="29">
        <f t="shared" si="21"/>
        <v>34665.649999999878</v>
      </c>
      <c r="F96" s="46">
        <f t="shared" si="20"/>
        <v>339.02643010763484</v>
      </c>
      <c r="G96" s="29">
        <f t="shared" si="17"/>
        <v>339.03</v>
      </c>
    </row>
    <row r="97" spans="1:7" x14ac:dyDescent="0.25">
      <c r="A97" s="44">
        <v>42978</v>
      </c>
      <c r="B97" s="48">
        <f t="shared" si="13"/>
        <v>4</v>
      </c>
      <c r="C97" s="45"/>
      <c r="D97" s="29">
        <f t="shared" si="18"/>
        <v>34665.649999999878</v>
      </c>
      <c r="E97" s="29">
        <f t="shared" si="21"/>
        <v>0</v>
      </c>
      <c r="F97" s="46">
        <f t="shared" si="20"/>
        <v>39.012903225822448</v>
      </c>
      <c r="G97" s="29">
        <f t="shared" si="17"/>
        <v>39.01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3134-5CBB-4F1F-8711-E22DFC48DD98}">
  <dimension ref="A1:N97"/>
  <sheetViews>
    <sheetView zoomScale="96" zoomScaleNormal="100" workbookViewId="0">
      <pane ySplit="3" topLeftCell="A82" activePane="bottomLeft" state="frozen"/>
      <selection activeCell="A41" sqref="A41"/>
      <selection pane="bottomLeft" activeCell="H85" sqref="H85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23" bestFit="1" customWidth="1"/>
    <col min="4" max="4" width="17.85546875" bestFit="1" customWidth="1"/>
    <col min="5" max="5" width="31.140625" bestFit="1" customWidth="1"/>
    <col min="6" max="7" width="18.7109375" bestFit="1" customWidth="1"/>
    <col min="8" max="8" width="15.5703125" bestFit="1" customWidth="1"/>
    <col min="9" max="9" width="27.85546875" bestFit="1" customWidth="1"/>
    <col min="10" max="10" width="15.42578125" bestFit="1" customWidth="1"/>
  </cols>
  <sheetData>
    <row r="1" spans="1:14" x14ac:dyDescent="0.25">
      <c r="A1" s="14" t="s">
        <v>33</v>
      </c>
      <c r="B1" s="19">
        <v>41855</v>
      </c>
      <c r="C1" s="13" t="s">
        <v>35</v>
      </c>
      <c r="D1" s="20">
        <f>ROUNDUP(34665.3286117465,0)</f>
        <v>34666</v>
      </c>
      <c r="E1" s="22" t="s">
        <v>48</v>
      </c>
      <c r="F1" s="21">
        <f>ROUNDUP(35992.4705,0)</f>
        <v>35993</v>
      </c>
      <c r="G1" s="25" t="s">
        <v>77</v>
      </c>
      <c r="H1" s="23">
        <v>42370</v>
      </c>
      <c r="I1" s="25" t="s">
        <v>79</v>
      </c>
      <c r="J1" s="63">
        <v>0.2</v>
      </c>
      <c r="K1" s="58" t="s">
        <v>84</v>
      </c>
      <c r="L1" s="58">
        <f>DAYS360(A20,H1,TRUE)</f>
        <v>26</v>
      </c>
      <c r="M1" s="58" t="s">
        <v>86</v>
      </c>
      <c r="N1" s="58">
        <f>DAYS360(A32,H2,TRUE)</f>
        <v>26</v>
      </c>
    </row>
    <row r="2" spans="1:14" x14ac:dyDescent="0.25">
      <c r="A2" s="14" t="s">
        <v>34</v>
      </c>
      <c r="B2" s="15">
        <v>0.15</v>
      </c>
      <c r="E2" s="22" t="s">
        <v>48</v>
      </c>
      <c r="F2" s="21">
        <f>ROUNDUP(34950.050023197,0)</f>
        <v>34951</v>
      </c>
      <c r="G2" s="25" t="s">
        <v>78</v>
      </c>
      <c r="H2" s="23">
        <v>42736</v>
      </c>
      <c r="I2" s="25" t="s">
        <v>80</v>
      </c>
      <c r="J2" s="63">
        <v>0.1</v>
      </c>
      <c r="K2" s="58" t="s">
        <v>85</v>
      </c>
      <c r="L2" s="58">
        <f>DAYS360(H1,A21,TRUE)</f>
        <v>4</v>
      </c>
      <c r="M2" s="58" t="s">
        <v>87</v>
      </c>
      <c r="N2" s="58">
        <f>_xlfn.DAYS(A33,H2)</f>
        <v>4</v>
      </c>
    </row>
    <row r="3" spans="1:14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14" x14ac:dyDescent="0.25">
      <c r="A4" s="26">
        <v>41856</v>
      </c>
      <c r="B4" s="1">
        <f>DAYS360(B1,A4,TRUE)</f>
        <v>1</v>
      </c>
      <c r="C4" s="40" t="s">
        <v>28</v>
      </c>
      <c r="D4" s="3" t="s">
        <v>15</v>
      </c>
      <c r="E4" s="16">
        <f>ROUNDUP(F4*$B$2*B4/360,0)</f>
        <v>417</v>
      </c>
      <c r="F4" s="2">
        <v>1000000</v>
      </c>
      <c r="G4" s="2">
        <f>F4-D4</f>
        <v>1000000</v>
      </c>
    </row>
    <row r="5" spans="1:14" x14ac:dyDescent="0.25">
      <c r="A5" s="26">
        <v>41887</v>
      </c>
      <c r="B5" s="35">
        <f>DAYS360(A4,A5,TRUE)</f>
        <v>30</v>
      </c>
      <c r="C5" s="41">
        <f>$D$1</f>
        <v>34666</v>
      </c>
      <c r="D5" s="38">
        <f t="shared" ref="D5:D59" si="0">C5-E5</f>
        <v>22166</v>
      </c>
      <c r="E5" s="16">
        <f>ROUND(F5*$B$2*B5/360,2)</f>
        <v>12500</v>
      </c>
      <c r="F5" s="2">
        <f>G4</f>
        <v>1000000</v>
      </c>
      <c r="G5" s="2">
        <f>F5-D5</f>
        <v>977834</v>
      </c>
    </row>
    <row r="6" spans="1:14" x14ac:dyDescent="0.25">
      <c r="A6" s="26">
        <v>41917</v>
      </c>
      <c r="B6" s="35">
        <f t="shared" ref="B6:B39" si="1">DAYS360(A5,A6,TRUE)</f>
        <v>30</v>
      </c>
      <c r="C6" s="41">
        <f t="shared" ref="C6:C40" si="2">$D$1</f>
        <v>34666</v>
      </c>
      <c r="D6" s="38">
        <f t="shared" si="0"/>
        <v>22443.07</v>
      </c>
      <c r="E6" s="16">
        <f t="shared" ref="E6:E39" si="3">ROUND(F6*$B$2*B6/360,2)</f>
        <v>12222.93</v>
      </c>
      <c r="F6" s="2">
        <f t="shared" ref="F6:F39" si="4">G5</f>
        <v>977834</v>
      </c>
      <c r="G6" s="2">
        <f t="shared" ref="G6:G59" si="5">F6-D6</f>
        <v>955390.93</v>
      </c>
    </row>
    <row r="7" spans="1:14" x14ac:dyDescent="0.25">
      <c r="A7" s="26">
        <v>41948</v>
      </c>
      <c r="B7" s="35">
        <f t="shared" si="1"/>
        <v>30</v>
      </c>
      <c r="C7" s="41">
        <f t="shared" si="2"/>
        <v>34666</v>
      </c>
      <c r="D7" s="38">
        <f t="shared" si="0"/>
        <v>22723.61</v>
      </c>
      <c r="E7" s="16">
        <f t="shared" si="3"/>
        <v>11942.39</v>
      </c>
      <c r="F7" s="2">
        <f t="shared" si="4"/>
        <v>955390.93</v>
      </c>
      <c r="G7" s="2">
        <f t="shared" si="5"/>
        <v>932667.32000000007</v>
      </c>
    </row>
    <row r="8" spans="1:14" x14ac:dyDescent="0.25">
      <c r="A8" s="26">
        <v>41978</v>
      </c>
      <c r="B8" s="35">
        <f t="shared" si="1"/>
        <v>30</v>
      </c>
      <c r="C8" s="41">
        <f t="shared" si="2"/>
        <v>34666</v>
      </c>
      <c r="D8" s="38">
        <f t="shared" si="0"/>
        <v>23007.66</v>
      </c>
      <c r="E8" s="16">
        <f t="shared" si="3"/>
        <v>11658.34</v>
      </c>
      <c r="F8" s="2">
        <f t="shared" si="4"/>
        <v>932667.32000000007</v>
      </c>
      <c r="G8" s="2">
        <f t="shared" si="5"/>
        <v>909659.66</v>
      </c>
    </row>
    <row r="9" spans="1:14" x14ac:dyDescent="0.25">
      <c r="A9" s="26">
        <v>42009</v>
      </c>
      <c r="B9" s="35">
        <f t="shared" si="1"/>
        <v>30</v>
      </c>
      <c r="C9" s="41">
        <f t="shared" si="2"/>
        <v>34666</v>
      </c>
      <c r="D9" s="38">
        <f t="shared" si="0"/>
        <v>23295.25</v>
      </c>
      <c r="E9" s="16">
        <f t="shared" si="3"/>
        <v>11370.75</v>
      </c>
      <c r="F9" s="2">
        <f t="shared" si="4"/>
        <v>909659.66</v>
      </c>
      <c r="G9" s="2">
        <f t="shared" si="5"/>
        <v>886364.41</v>
      </c>
    </row>
    <row r="10" spans="1:14" x14ac:dyDescent="0.25">
      <c r="A10" s="26">
        <v>42040</v>
      </c>
      <c r="B10" s="35">
        <f t="shared" si="1"/>
        <v>30</v>
      </c>
      <c r="C10" s="41">
        <f t="shared" si="2"/>
        <v>34666</v>
      </c>
      <c r="D10" s="38">
        <f t="shared" si="0"/>
        <v>23586.440000000002</v>
      </c>
      <c r="E10" s="16">
        <f t="shared" si="3"/>
        <v>11079.56</v>
      </c>
      <c r="F10" s="2">
        <f t="shared" si="4"/>
        <v>886364.41</v>
      </c>
      <c r="G10" s="2">
        <f t="shared" si="5"/>
        <v>862777.97</v>
      </c>
    </row>
    <row r="11" spans="1:14" x14ac:dyDescent="0.25">
      <c r="A11" s="26">
        <v>42068</v>
      </c>
      <c r="B11" s="35">
        <f t="shared" si="1"/>
        <v>30</v>
      </c>
      <c r="C11" s="41">
        <f t="shared" si="2"/>
        <v>34666</v>
      </c>
      <c r="D11" s="38">
        <f t="shared" si="0"/>
        <v>23881.279999999999</v>
      </c>
      <c r="E11" s="16">
        <f t="shared" si="3"/>
        <v>10784.72</v>
      </c>
      <c r="F11" s="2">
        <f t="shared" si="4"/>
        <v>862777.97</v>
      </c>
      <c r="G11" s="2">
        <f t="shared" si="5"/>
        <v>838896.69</v>
      </c>
    </row>
    <row r="12" spans="1:14" x14ac:dyDescent="0.25">
      <c r="A12" s="26">
        <v>42099</v>
      </c>
      <c r="B12" s="35">
        <f t="shared" si="1"/>
        <v>30</v>
      </c>
      <c r="C12" s="41">
        <f t="shared" si="2"/>
        <v>34666</v>
      </c>
      <c r="D12" s="38">
        <f t="shared" si="0"/>
        <v>24179.79</v>
      </c>
      <c r="E12" s="16">
        <f t="shared" si="3"/>
        <v>10486.21</v>
      </c>
      <c r="F12" s="2">
        <f t="shared" si="4"/>
        <v>838896.69</v>
      </c>
      <c r="G12" s="2">
        <f t="shared" si="5"/>
        <v>814716.89999999991</v>
      </c>
    </row>
    <row r="13" spans="1:14" x14ac:dyDescent="0.25">
      <c r="A13" s="51">
        <v>42129</v>
      </c>
      <c r="B13" s="52">
        <f t="shared" si="1"/>
        <v>30</v>
      </c>
      <c r="C13" s="42">
        <f t="shared" si="2"/>
        <v>34666</v>
      </c>
      <c r="D13" s="53">
        <f t="shared" si="0"/>
        <v>24482.04</v>
      </c>
      <c r="E13" s="54">
        <f t="shared" si="3"/>
        <v>10183.959999999999</v>
      </c>
      <c r="F13" s="55">
        <f t="shared" si="4"/>
        <v>814716.89999999991</v>
      </c>
      <c r="G13" s="55">
        <f t="shared" si="5"/>
        <v>790234.85999999987</v>
      </c>
    </row>
    <row r="14" spans="1:14" x14ac:dyDescent="0.25">
      <c r="A14" s="26">
        <v>42160</v>
      </c>
      <c r="B14" s="35">
        <f t="shared" si="1"/>
        <v>30</v>
      </c>
      <c r="C14" s="41">
        <f t="shared" si="2"/>
        <v>34666</v>
      </c>
      <c r="D14" s="38">
        <f t="shared" si="0"/>
        <v>24788.059999999998</v>
      </c>
      <c r="E14" s="16">
        <f t="shared" si="3"/>
        <v>9877.94</v>
      </c>
      <c r="F14" s="2">
        <f t="shared" si="4"/>
        <v>790234.85999999987</v>
      </c>
      <c r="G14" s="2">
        <f t="shared" si="5"/>
        <v>765446.79999999981</v>
      </c>
    </row>
    <row r="15" spans="1:14" x14ac:dyDescent="0.25">
      <c r="A15" s="26">
        <v>42190</v>
      </c>
      <c r="B15" s="35">
        <f t="shared" si="1"/>
        <v>30</v>
      </c>
      <c r="C15" s="41">
        <f t="shared" si="2"/>
        <v>34666</v>
      </c>
      <c r="D15" s="38">
        <f t="shared" si="0"/>
        <v>25097.91</v>
      </c>
      <c r="E15" s="16">
        <f t="shared" si="3"/>
        <v>9568.09</v>
      </c>
      <c r="F15" s="2">
        <f t="shared" si="4"/>
        <v>765446.79999999981</v>
      </c>
      <c r="G15" s="2">
        <f t="shared" si="5"/>
        <v>740348.88999999978</v>
      </c>
    </row>
    <row r="16" spans="1:14" x14ac:dyDescent="0.25">
      <c r="A16" s="26">
        <v>42221</v>
      </c>
      <c r="B16" s="35">
        <f t="shared" si="1"/>
        <v>30</v>
      </c>
      <c r="C16" s="41">
        <f t="shared" si="2"/>
        <v>34666</v>
      </c>
      <c r="D16" s="38">
        <f t="shared" si="0"/>
        <v>25411.64</v>
      </c>
      <c r="E16" s="16">
        <f t="shared" si="3"/>
        <v>9254.36</v>
      </c>
      <c r="F16" s="2">
        <f t="shared" si="4"/>
        <v>740348.88999999978</v>
      </c>
      <c r="G16" s="2">
        <f t="shared" si="5"/>
        <v>714937.24999999977</v>
      </c>
    </row>
    <row r="17" spans="1:7" x14ac:dyDescent="0.25">
      <c r="A17" s="26">
        <v>42252</v>
      </c>
      <c r="B17" s="35">
        <f t="shared" si="1"/>
        <v>30</v>
      </c>
      <c r="C17" s="41">
        <f t="shared" si="2"/>
        <v>34666</v>
      </c>
      <c r="D17" s="38">
        <f t="shared" si="0"/>
        <v>25729.279999999999</v>
      </c>
      <c r="E17" s="16">
        <f t="shared" si="3"/>
        <v>8936.7199999999993</v>
      </c>
      <c r="F17" s="2">
        <f t="shared" si="4"/>
        <v>714937.24999999977</v>
      </c>
      <c r="G17" s="2">
        <f t="shared" si="5"/>
        <v>689207.96999999974</v>
      </c>
    </row>
    <row r="18" spans="1:7" x14ac:dyDescent="0.25">
      <c r="A18" s="26">
        <v>42282</v>
      </c>
      <c r="B18" s="35">
        <f t="shared" si="1"/>
        <v>30</v>
      </c>
      <c r="C18" s="41">
        <f t="shared" si="2"/>
        <v>34666</v>
      </c>
      <c r="D18" s="38">
        <f t="shared" si="0"/>
        <v>26050.9</v>
      </c>
      <c r="E18" s="16">
        <f t="shared" si="3"/>
        <v>8615.1</v>
      </c>
      <c r="F18" s="2">
        <f t="shared" si="4"/>
        <v>689207.96999999974</v>
      </c>
      <c r="G18" s="2">
        <f t="shared" si="5"/>
        <v>663157.06999999972</v>
      </c>
    </row>
    <row r="19" spans="1:7" x14ac:dyDescent="0.25">
      <c r="A19" s="26">
        <v>42313</v>
      </c>
      <c r="B19" s="35">
        <f t="shared" si="1"/>
        <v>30</v>
      </c>
      <c r="C19" s="41">
        <f t="shared" si="2"/>
        <v>34666</v>
      </c>
      <c r="D19" s="38">
        <f t="shared" si="0"/>
        <v>26376.54</v>
      </c>
      <c r="E19" s="16">
        <f t="shared" si="3"/>
        <v>8289.4599999999991</v>
      </c>
      <c r="F19" s="2">
        <f t="shared" si="4"/>
        <v>663157.06999999972</v>
      </c>
      <c r="G19" s="2">
        <f t="shared" si="5"/>
        <v>636780.52999999968</v>
      </c>
    </row>
    <row r="20" spans="1:7" x14ac:dyDescent="0.25">
      <c r="A20" s="26">
        <v>42343</v>
      </c>
      <c r="B20" s="35">
        <f t="shared" si="1"/>
        <v>30</v>
      </c>
      <c r="C20" s="41">
        <f t="shared" si="2"/>
        <v>34666</v>
      </c>
      <c r="D20" s="38">
        <f t="shared" si="0"/>
        <v>26706.239999999998</v>
      </c>
      <c r="E20" s="16">
        <f t="shared" si="3"/>
        <v>7959.76</v>
      </c>
      <c r="F20" s="2">
        <f t="shared" si="4"/>
        <v>636780.52999999968</v>
      </c>
      <c r="G20" s="2">
        <f t="shared" si="5"/>
        <v>610074.28999999969</v>
      </c>
    </row>
    <row r="21" spans="1:7" x14ac:dyDescent="0.25">
      <c r="A21" s="26">
        <v>42374</v>
      </c>
      <c r="B21" s="35">
        <f t="shared" si="1"/>
        <v>30</v>
      </c>
      <c r="C21" s="41">
        <f t="shared" si="2"/>
        <v>34666</v>
      </c>
      <c r="D21" s="38">
        <f t="shared" si="0"/>
        <v>27040.07</v>
      </c>
      <c r="E21" s="16">
        <f t="shared" si="3"/>
        <v>7625.93</v>
      </c>
      <c r="F21" s="2">
        <f t="shared" si="4"/>
        <v>610074.28999999969</v>
      </c>
      <c r="G21" s="2">
        <f t="shared" si="5"/>
        <v>583034.21999999974</v>
      </c>
    </row>
    <row r="22" spans="1:7" x14ac:dyDescent="0.25">
      <c r="A22" s="26">
        <v>42405</v>
      </c>
      <c r="B22" s="35">
        <f t="shared" si="1"/>
        <v>30</v>
      </c>
      <c r="C22" s="41">
        <f t="shared" si="2"/>
        <v>34666</v>
      </c>
      <c r="D22" s="38">
        <f t="shared" si="0"/>
        <v>27378.07</v>
      </c>
      <c r="E22" s="16">
        <f t="shared" si="3"/>
        <v>7287.93</v>
      </c>
      <c r="F22" s="2">
        <f t="shared" si="4"/>
        <v>583034.21999999974</v>
      </c>
      <c r="G22" s="2">
        <f t="shared" si="5"/>
        <v>555656.14999999979</v>
      </c>
    </row>
    <row r="23" spans="1:7" x14ac:dyDescent="0.25">
      <c r="A23" s="26">
        <v>42434</v>
      </c>
      <c r="B23" s="35">
        <f t="shared" si="1"/>
        <v>30</v>
      </c>
      <c r="C23" s="41">
        <f t="shared" si="2"/>
        <v>34666</v>
      </c>
      <c r="D23" s="38">
        <f t="shared" si="0"/>
        <v>27720.3</v>
      </c>
      <c r="E23" s="16">
        <f t="shared" si="3"/>
        <v>6945.7</v>
      </c>
      <c r="F23" s="2">
        <f t="shared" si="4"/>
        <v>555656.14999999979</v>
      </c>
      <c r="G23" s="2">
        <f t="shared" si="5"/>
        <v>527935.84999999974</v>
      </c>
    </row>
    <row r="24" spans="1:7" x14ac:dyDescent="0.25">
      <c r="A24" s="26">
        <v>42465</v>
      </c>
      <c r="B24" s="35">
        <f t="shared" si="1"/>
        <v>30</v>
      </c>
      <c r="C24" s="41">
        <f t="shared" si="2"/>
        <v>34666</v>
      </c>
      <c r="D24" s="38">
        <f t="shared" si="0"/>
        <v>28066.799999999999</v>
      </c>
      <c r="E24" s="16">
        <f t="shared" si="3"/>
        <v>6599.2</v>
      </c>
      <c r="F24" s="2">
        <f t="shared" si="4"/>
        <v>527935.84999999974</v>
      </c>
      <c r="G24" s="2">
        <f t="shared" si="5"/>
        <v>499869.04999999976</v>
      </c>
    </row>
    <row r="25" spans="1:7" x14ac:dyDescent="0.25">
      <c r="A25" s="26">
        <v>42495</v>
      </c>
      <c r="B25" s="35">
        <f t="shared" si="1"/>
        <v>30</v>
      </c>
      <c r="C25" s="41">
        <f t="shared" si="2"/>
        <v>34666</v>
      </c>
      <c r="D25" s="38">
        <f t="shared" si="0"/>
        <v>28417.64</v>
      </c>
      <c r="E25" s="16">
        <f t="shared" si="3"/>
        <v>6248.36</v>
      </c>
      <c r="F25" s="2">
        <f t="shared" si="4"/>
        <v>499869.04999999976</v>
      </c>
      <c r="G25" s="2">
        <f t="shared" si="5"/>
        <v>471451.40999999974</v>
      </c>
    </row>
    <row r="26" spans="1:7" x14ac:dyDescent="0.25">
      <c r="A26" s="26">
        <v>42526</v>
      </c>
      <c r="B26" s="35">
        <f t="shared" si="1"/>
        <v>30</v>
      </c>
      <c r="C26" s="41">
        <f t="shared" si="2"/>
        <v>34666</v>
      </c>
      <c r="D26" s="38">
        <f t="shared" si="0"/>
        <v>28772.86</v>
      </c>
      <c r="E26" s="16">
        <f t="shared" si="3"/>
        <v>5893.14</v>
      </c>
      <c r="F26" s="2">
        <f t="shared" si="4"/>
        <v>471451.40999999974</v>
      </c>
      <c r="G26" s="2">
        <f t="shared" si="5"/>
        <v>442678.54999999976</v>
      </c>
    </row>
    <row r="27" spans="1:7" x14ac:dyDescent="0.25">
      <c r="A27" s="26">
        <v>42556</v>
      </c>
      <c r="B27" s="35">
        <f t="shared" si="1"/>
        <v>30</v>
      </c>
      <c r="C27" s="41">
        <f t="shared" si="2"/>
        <v>34666</v>
      </c>
      <c r="D27" s="38">
        <f t="shared" si="0"/>
        <v>29132.52</v>
      </c>
      <c r="E27" s="16">
        <f t="shared" si="3"/>
        <v>5533.48</v>
      </c>
      <c r="F27" s="2">
        <f t="shared" si="4"/>
        <v>442678.54999999976</v>
      </c>
      <c r="G27" s="2">
        <f t="shared" si="5"/>
        <v>413546.02999999974</v>
      </c>
    </row>
    <row r="28" spans="1:7" x14ac:dyDescent="0.25">
      <c r="A28" s="26">
        <v>42587</v>
      </c>
      <c r="B28" s="35">
        <f t="shared" si="1"/>
        <v>30</v>
      </c>
      <c r="C28" s="41">
        <f t="shared" si="2"/>
        <v>34666</v>
      </c>
      <c r="D28" s="38">
        <f t="shared" si="0"/>
        <v>29496.67</v>
      </c>
      <c r="E28" s="16">
        <f t="shared" si="3"/>
        <v>5169.33</v>
      </c>
      <c r="F28" s="2">
        <f t="shared" si="4"/>
        <v>413546.02999999974</v>
      </c>
      <c r="G28" s="2">
        <f t="shared" si="5"/>
        <v>384049.35999999975</v>
      </c>
    </row>
    <row r="29" spans="1:7" x14ac:dyDescent="0.25">
      <c r="A29" s="26">
        <v>42618</v>
      </c>
      <c r="B29" s="35">
        <f t="shared" si="1"/>
        <v>30</v>
      </c>
      <c r="C29" s="41">
        <f t="shared" si="2"/>
        <v>34666</v>
      </c>
      <c r="D29" s="38">
        <f t="shared" si="0"/>
        <v>29865.38</v>
      </c>
      <c r="E29" s="16">
        <f t="shared" si="3"/>
        <v>4800.62</v>
      </c>
      <c r="F29" s="2">
        <f t="shared" si="4"/>
        <v>384049.35999999975</v>
      </c>
      <c r="G29" s="2">
        <f t="shared" si="5"/>
        <v>354183.97999999975</v>
      </c>
    </row>
    <row r="30" spans="1:7" x14ac:dyDescent="0.25">
      <c r="A30" s="26">
        <v>42648</v>
      </c>
      <c r="B30" s="35">
        <f t="shared" si="1"/>
        <v>30</v>
      </c>
      <c r="C30" s="41">
        <f t="shared" si="2"/>
        <v>34666</v>
      </c>
      <c r="D30" s="38">
        <f t="shared" si="0"/>
        <v>30238.7</v>
      </c>
      <c r="E30" s="16">
        <f t="shared" si="3"/>
        <v>4427.3</v>
      </c>
      <c r="F30" s="2">
        <f t="shared" si="4"/>
        <v>354183.97999999975</v>
      </c>
      <c r="G30" s="2">
        <f t="shared" si="5"/>
        <v>323945.27999999974</v>
      </c>
    </row>
    <row r="31" spans="1:7" x14ac:dyDescent="0.25">
      <c r="A31" s="26">
        <v>42679</v>
      </c>
      <c r="B31" s="35">
        <f t="shared" si="1"/>
        <v>30</v>
      </c>
      <c r="C31" s="41">
        <f t="shared" si="2"/>
        <v>34666</v>
      </c>
      <c r="D31" s="38">
        <f t="shared" si="0"/>
        <v>30616.68</v>
      </c>
      <c r="E31" s="16">
        <f t="shared" si="3"/>
        <v>4049.32</v>
      </c>
      <c r="F31" s="2">
        <f t="shared" si="4"/>
        <v>323945.27999999974</v>
      </c>
      <c r="G31" s="2">
        <f t="shared" si="5"/>
        <v>293328.59999999974</v>
      </c>
    </row>
    <row r="32" spans="1:7" x14ac:dyDescent="0.25">
      <c r="A32" s="26">
        <v>42709</v>
      </c>
      <c r="B32" s="35">
        <f t="shared" si="1"/>
        <v>30</v>
      </c>
      <c r="C32" s="41">
        <f t="shared" si="2"/>
        <v>34666</v>
      </c>
      <c r="D32" s="38">
        <f t="shared" si="0"/>
        <v>30999.39</v>
      </c>
      <c r="E32" s="16">
        <f t="shared" si="3"/>
        <v>3666.61</v>
      </c>
      <c r="F32" s="2">
        <f t="shared" si="4"/>
        <v>293328.59999999974</v>
      </c>
      <c r="G32" s="2">
        <f t="shared" si="5"/>
        <v>262329.20999999973</v>
      </c>
    </row>
    <row r="33" spans="1:7" x14ac:dyDescent="0.25">
      <c r="A33" s="26">
        <v>42740</v>
      </c>
      <c r="B33" s="35">
        <f t="shared" si="1"/>
        <v>30</v>
      </c>
      <c r="C33" s="41">
        <f t="shared" si="2"/>
        <v>34666</v>
      </c>
      <c r="D33" s="38">
        <f t="shared" si="0"/>
        <v>31386.880000000001</v>
      </c>
      <c r="E33" s="16">
        <f t="shared" si="3"/>
        <v>3279.12</v>
      </c>
      <c r="F33" s="2">
        <f t="shared" si="4"/>
        <v>262329.20999999973</v>
      </c>
      <c r="G33" s="2">
        <f t="shared" si="5"/>
        <v>230942.32999999973</v>
      </c>
    </row>
    <row r="34" spans="1:7" x14ac:dyDescent="0.25">
      <c r="A34" s="26">
        <v>42771</v>
      </c>
      <c r="B34" s="35">
        <f t="shared" si="1"/>
        <v>30</v>
      </c>
      <c r="C34" s="41">
        <f t="shared" si="2"/>
        <v>34666</v>
      </c>
      <c r="D34" s="38">
        <f t="shared" si="0"/>
        <v>31779.22</v>
      </c>
      <c r="E34" s="16">
        <f t="shared" si="3"/>
        <v>2886.78</v>
      </c>
      <c r="F34" s="2">
        <f t="shared" si="4"/>
        <v>230942.32999999973</v>
      </c>
      <c r="G34" s="2">
        <f t="shared" si="5"/>
        <v>199163.10999999972</v>
      </c>
    </row>
    <row r="35" spans="1:7" x14ac:dyDescent="0.25">
      <c r="A35" s="26">
        <v>42799</v>
      </c>
      <c r="B35" s="35">
        <f t="shared" si="1"/>
        <v>30</v>
      </c>
      <c r="C35" s="41">
        <f t="shared" si="2"/>
        <v>34666</v>
      </c>
      <c r="D35" s="38">
        <f t="shared" si="0"/>
        <v>32176.46</v>
      </c>
      <c r="E35" s="16">
        <f t="shared" si="3"/>
        <v>2489.54</v>
      </c>
      <c r="F35" s="2">
        <f t="shared" si="4"/>
        <v>199163.10999999972</v>
      </c>
      <c r="G35" s="2">
        <f t="shared" si="5"/>
        <v>166986.64999999973</v>
      </c>
    </row>
    <row r="36" spans="1:7" x14ac:dyDescent="0.25">
      <c r="A36" s="26">
        <v>42830</v>
      </c>
      <c r="B36" s="35">
        <f t="shared" si="1"/>
        <v>30</v>
      </c>
      <c r="C36" s="41">
        <f t="shared" si="2"/>
        <v>34666</v>
      </c>
      <c r="D36" s="38">
        <f t="shared" si="0"/>
        <v>32578.67</v>
      </c>
      <c r="E36" s="16">
        <f t="shared" si="3"/>
        <v>2087.33</v>
      </c>
      <c r="F36" s="2">
        <f t="shared" si="4"/>
        <v>166986.64999999973</v>
      </c>
      <c r="G36" s="2">
        <f t="shared" si="5"/>
        <v>134407.97999999975</v>
      </c>
    </row>
    <row r="37" spans="1:7" x14ac:dyDescent="0.25">
      <c r="A37" s="26">
        <v>42860</v>
      </c>
      <c r="B37" s="35">
        <f t="shared" si="1"/>
        <v>30</v>
      </c>
      <c r="C37" s="41">
        <f t="shared" si="2"/>
        <v>34666</v>
      </c>
      <c r="D37" s="38">
        <f t="shared" si="0"/>
        <v>32985.9</v>
      </c>
      <c r="E37" s="16">
        <f t="shared" si="3"/>
        <v>1680.1</v>
      </c>
      <c r="F37" s="2">
        <f t="shared" si="4"/>
        <v>134407.97999999975</v>
      </c>
      <c r="G37" s="2">
        <f t="shared" si="5"/>
        <v>101422.07999999975</v>
      </c>
    </row>
    <row r="38" spans="1:7" x14ac:dyDescent="0.25">
      <c r="A38" s="26">
        <v>42891</v>
      </c>
      <c r="B38" s="35">
        <f t="shared" si="1"/>
        <v>30</v>
      </c>
      <c r="C38" s="41">
        <f t="shared" si="2"/>
        <v>34666</v>
      </c>
      <c r="D38" s="38">
        <f t="shared" si="0"/>
        <v>33398.22</v>
      </c>
      <c r="E38" s="16">
        <f t="shared" si="3"/>
        <v>1267.78</v>
      </c>
      <c r="F38" s="2">
        <f t="shared" si="4"/>
        <v>101422.07999999975</v>
      </c>
      <c r="G38" s="2">
        <f t="shared" si="5"/>
        <v>68023.859999999753</v>
      </c>
    </row>
    <row r="39" spans="1:7" x14ac:dyDescent="0.25">
      <c r="A39" s="26">
        <v>42921</v>
      </c>
      <c r="B39" s="35">
        <f t="shared" si="1"/>
        <v>30</v>
      </c>
      <c r="C39" s="41">
        <f t="shared" si="2"/>
        <v>34666</v>
      </c>
      <c r="D39" s="38">
        <f t="shared" si="0"/>
        <v>33815.699999999997</v>
      </c>
      <c r="E39" s="16">
        <f t="shared" si="3"/>
        <v>850.3</v>
      </c>
      <c r="F39" s="2">
        <f t="shared" si="4"/>
        <v>68023.859999999753</v>
      </c>
      <c r="G39" s="2">
        <f t="shared" si="5"/>
        <v>34208.159999999756</v>
      </c>
    </row>
    <row r="40" spans="1:7" x14ac:dyDescent="0.25">
      <c r="A40" s="26">
        <v>42952</v>
      </c>
      <c r="B40" s="35">
        <f t="shared" ref="B40" si="6">DAYS360(A39,A40,TRUE)</f>
        <v>30</v>
      </c>
      <c r="C40" s="41">
        <f t="shared" si="2"/>
        <v>34666</v>
      </c>
      <c r="D40" s="38">
        <f t="shared" ref="D40" si="7">C40-E40</f>
        <v>34208.159999999756</v>
      </c>
      <c r="E40" s="16">
        <v>457.84000000024537</v>
      </c>
      <c r="F40" s="2">
        <f t="shared" ref="F40" si="8">G39</f>
        <v>34208.159999999756</v>
      </c>
      <c r="G40" s="2">
        <f t="shared" ref="G40" si="9">F40-D40</f>
        <v>0</v>
      </c>
    </row>
    <row r="41" spans="1:7" x14ac:dyDescent="0.25">
      <c r="A41" s="31">
        <v>42374</v>
      </c>
      <c r="B41" s="37">
        <f>DAYS360(A20,A41,TRUE)</f>
        <v>30</v>
      </c>
      <c r="C41" s="43">
        <f>F1</f>
        <v>35993</v>
      </c>
      <c r="D41" s="39">
        <f t="shared" si="0"/>
        <v>28028.14</v>
      </c>
      <c r="E41" s="34">
        <f>ROUND((F41*$B$2*L1/360)+(F41*$J$1*L2/360),2)</f>
        <v>7964.86</v>
      </c>
      <c r="F41" s="33">
        <f>F21</f>
        <v>610074.28999999969</v>
      </c>
      <c r="G41" s="33">
        <f t="shared" si="5"/>
        <v>582046.14999999967</v>
      </c>
    </row>
    <row r="42" spans="1:7" x14ac:dyDescent="0.25">
      <c r="A42" s="26">
        <v>42405</v>
      </c>
      <c r="B42" s="35">
        <f t="shared" ref="B42:B59" si="10">DAYS360(A41,A42,TRUE)</f>
        <v>30</v>
      </c>
      <c r="C42" s="41">
        <f>$F$1</f>
        <v>35993</v>
      </c>
      <c r="D42" s="38">
        <f t="shared" si="0"/>
        <v>26292.23</v>
      </c>
      <c r="E42" s="16">
        <f>ROUND(F42*$J$1*B42/360,2)</f>
        <v>9700.77</v>
      </c>
      <c r="F42" s="2">
        <f t="shared" ref="F42:F59" si="11">G41</f>
        <v>582046.14999999967</v>
      </c>
      <c r="G42" s="2">
        <f t="shared" si="5"/>
        <v>555753.91999999969</v>
      </c>
    </row>
    <row r="43" spans="1:7" x14ac:dyDescent="0.25">
      <c r="A43" s="26">
        <v>42434</v>
      </c>
      <c r="B43" s="35">
        <f t="shared" si="10"/>
        <v>30</v>
      </c>
      <c r="C43" s="41">
        <f t="shared" ref="C43:C52" si="12">$F$1</f>
        <v>35993</v>
      </c>
      <c r="D43" s="38">
        <f t="shared" si="0"/>
        <v>26730.43</v>
      </c>
      <c r="E43" s="16">
        <f t="shared" ref="E43:E52" si="13">ROUND(F43*$J$1*B43/360,2)</f>
        <v>9262.57</v>
      </c>
      <c r="F43" s="2">
        <f t="shared" si="11"/>
        <v>555753.91999999969</v>
      </c>
      <c r="G43" s="2">
        <f t="shared" si="5"/>
        <v>529023.48999999964</v>
      </c>
    </row>
    <row r="44" spans="1:7" x14ac:dyDescent="0.25">
      <c r="A44" s="26">
        <v>42465</v>
      </c>
      <c r="B44" s="35">
        <f t="shared" si="10"/>
        <v>30</v>
      </c>
      <c r="C44" s="41">
        <f t="shared" si="12"/>
        <v>35993</v>
      </c>
      <c r="D44" s="38">
        <f t="shared" si="0"/>
        <v>27175.940000000002</v>
      </c>
      <c r="E44" s="16">
        <f t="shared" si="13"/>
        <v>8817.06</v>
      </c>
      <c r="F44" s="2">
        <f t="shared" si="11"/>
        <v>529023.48999999964</v>
      </c>
      <c r="G44" s="2">
        <f t="shared" si="5"/>
        <v>501847.54999999964</v>
      </c>
    </row>
    <row r="45" spans="1:7" x14ac:dyDescent="0.25">
      <c r="A45" s="26">
        <v>42495</v>
      </c>
      <c r="B45" s="35">
        <f t="shared" si="10"/>
        <v>30</v>
      </c>
      <c r="C45" s="41">
        <f t="shared" si="12"/>
        <v>35993</v>
      </c>
      <c r="D45" s="38">
        <f t="shared" si="0"/>
        <v>27628.870000000003</v>
      </c>
      <c r="E45" s="16">
        <f t="shared" si="13"/>
        <v>8364.1299999999992</v>
      </c>
      <c r="F45" s="2">
        <f t="shared" si="11"/>
        <v>501847.54999999964</v>
      </c>
      <c r="G45" s="2">
        <f t="shared" si="5"/>
        <v>474218.67999999964</v>
      </c>
    </row>
    <row r="46" spans="1:7" x14ac:dyDescent="0.25">
      <c r="A46" s="26">
        <v>42526</v>
      </c>
      <c r="B46" s="35">
        <f t="shared" si="10"/>
        <v>30</v>
      </c>
      <c r="C46" s="41">
        <f t="shared" si="12"/>
        <v>35993</v>
      </c>
      <c r="D46" s="38">
        <f t="shared" si="0"/>
        <v>28089.360000000001</v>
      </c>
      <c r="E46" s="16">
        <f t="shared" si="13"/>
        <v>7903.64</v>
      </c>
      <c r="F46" s="2">
        <f t="shared" si="11"/>
        <v>474218.67999999964</v>
      </c>
      <c r="G46" s="2">
        <f t="shared" si="5"/>
        <v>446129.31999999966</v>
      </c>
    </row>
    <row r="47" spans="1:7" x14ac:dyDescent="0.25">
      <c r="A47" s="26">
        <v>42556</v>
      </c>
      <c r="B47" s="35">
        <f t="shared" si="10"/>
        <v>30</v>
      </c>
      <c r="C47" s="41">
        <f t="shared" si="12"/>
        <v>35993</v>
      </c>
      <c r="D47" s="38">
        <f t="shared" si="0"/>
        <v>28557.510000000002</v>
      </c>
      <c r="E47" s="16">
        <f t="shared" si="13"/>
        <v>7435.49</v>
      </c>
      <c r="F47" s="2">
        <f t="shared" si="11"/>
        <v>446129.31999999966</v>
      </c>
      <c r="G47" s="2">
        <f t="shared" si="5"/>
        <v>417571.80999999965</v>
      </c>
    </row>
    <row r="48" spans="1:7" x14ac:dyDescent="0.25">
      <c r="A48" s="26">
        <v>42587</v>
      </c>
      <c r="B48" s="35">
        <f t="shared" si="10"/>
        <v>30</v>
      </c>
      <c r="C48" s="41">
        <f t="shared" si="12"/>
        <v>35993</v>
      </c>
      <c r="D48" s="38">
        <f t="shared" si="0"/>
        <v>29033.47</v>
      </c>
      <c r="E48" s="16">
        <f t="shared" si="13"/>
        <v>6959.53</v>
      </c>
      <c r="F48" s="2">
        <f t="shared" si="11"/>
        <v>417571.80999999965</v>
      </c>
      <c r="G48" s="2">
        <f t="shared" si="5"/>
        <v>388538.33999999962</v>
      </c>
    </row>
    <row r="49" spans="1:7" x14ac:dyDescent="0.25">
      <c r="A49" s="26">
        <v>42618</v>
      </c>
      <c r="B49" s="35">
        <f t="shared" si="10"/>
        <v>30</v>
      </c>
      <c r="C49" s="41">
        <f t="shared" si="12"/>
        <v>35993</v>
      </c>
      <c r="D49" s="38">
        <f t="shared" si="0"/>
        <v>29517.360000000001</v>
      </c>
      <c r="E49" s="16">
        <f t="shared" si="13"/>
        <v>6475.64</v>
      </c>
      <c r="F49" s="2">
        <f t="shared" si="11"/>
        <v>388538.33999999962</v>
      </c>
      <c r="G49" s="2">
        <f t="shared" si="5"/>
        <v>359020.97999999963</v>
      </c>
    </row>
    <row r="50" spans="1:7" x14ac:dyDescent="0.25">
      <c r="A50" s="26">
        <v>42648</v>
      </c>
      <c r="B50" s="35">
        <f t="shared" si="10"/>
        <v>30</v>
      </c>
      <c r="C50" s="41">
        <f t="shared" si="12"/>
        <v>35993</v>
      </c>
      <c r="D50" s="38">
        <f t="shared" si="0"/>
        <v>30009.32</v>
      </c>
      <c r="E50" s="16">
        <f t="shared" si="13"/>
        <v>5983.68</v>
      </c>
      <c r="F50" s="2">
        <f t="shared" si="11"/>
        <v>359020.97999999963</v>
      </c>
      <c r="G50" s="2">
        <f t="shared" si="5"/>
        <v>329011.65999999963</v>
      </c>
    </row>
    <row r="51" spans="1:7" x14ac:dyDescent="0.25">
      <c r="A51" s="26">
        <v>42679</v>
      </c>
      <c r="B51" s="35">
        <f t="shared" si="10"/>
        <v>30</v>
      </c>
      <c r="C51" s="41">
        <f t="shared" si="12"/>
        <v>35993</v>
      </c>
      <c r="D51" s="38">
        <f t="shared" si="0"/>
        <v>30509.47</v>
      </c>
      <c r="E51" s="16">
        <f t="shared" si="13"/>
        <v>5483.53</v>
      </c>
      <c r="F51" s="2">
        <f t="shared" si="11"/>
        <v>329011.65999999963</v>
      </c>
      <c r="G51" s="2">
        <f t="shared" si="5"/>
        <v>298502.18999999959</v>
      </c>
    </row>
    <row r="52" spans="1:7" x14ac:dyDescent="0.25">
      <c r="A52" s="26">
        <v>42709</v>
      </c>
      <c r="B52" s="35">
        <f t="shared" si="10"/>
        <v>30</v>
      </c>
      <c r="C52" s="41">
        <f t="shared" si="12"/>
        <v>35993</v>
      </c>
      <c r="D52" s="38">
        <f t="shared" si="0"/>
        <v>31017.96</v>
      </c>
      <c r="E52" s="16">
        <f t="shared" si="13"/>
        <v>4975.04</v>
      </c>
      <c r="F52" s="2">
        <f t="shared" si="11"/>
        <v>298502.18999999959</v>
      </c>
      <c r="G52" s="2">
        <f t="shared" si="5"/>
        <v>267484.22999999957</v>
      </c>
    </row>
    <row r="53" spans="1:7" x14ac:dyDescent="0.25">
      <c r="A53" s="69">
        <v>42740</v>
      </c>
      <c r="B53" s="70">
        <f t="shared" si="10"/>
        <v>30</v>
      </c>
      <c r="C53" s="41">
        <f>$F$2</f>
        <v>34951</v>
      </c>
      <c r="D53" s="72">
        <f t="shared" si="0"/>
        <v>30790.13</v>
      </c>
      <c r="E53" s="16">
        <f>ROUND((F53*$J$1*N1/360)+(F53*$J$2*N2/360),2)</f>
        <v>4160.87</v>
      </c>
      <c r="F53" s="74">
        <f t="shared" si="11"/>
        <v>267484.22999999957</v>
      </c>
      <c r="G53" s="74">
        <f t="shared" si="5"/>
        <v>236694.09999999957</v>
      </c>
    </row>
    <row r="54" spans="1:7" x14ac:dyDescent="0.25">
      <c r="A54" s="26">
        <v>42771</v>
      </c>
      <c r="B54" s="35">
        <f t="shared" si="10"/>
        <v>30</v>
      </c>
      <c r="C54" s="41">
        <f t="shared" ref="C54:C60" si="14">$F$2</f>
        <v>34951</v>
      </c>
      <c r="D54" s="38">
        <f t="shared" si="0"/>
        <v>32978.550000000003</v>
      </c>
      <c r="E54" s="16">
        <f>ROUND(F54*$J$2*B54/360,2)</f>
        <v>1972.45</v>
      </c>
      <c r="F54" s="2">
        <f t="shared" si="11"/>
        <v>236694.09999999957</v>
      </c>
      <c r="G54" s="2">
        <f t="shared" si="5"/>
        <v>203715.54999999958</v>
      </c>
    </row>
    <row r="55" spans="1:7" x14ac:dyDescent="0.25">
      <c r="A55" s="26">
        <v>42799</v>
      </c>
      <c r="B55" s="35">
        <f t="shared" si="10"/>
        <v>30</v>
      </c>
      <c r="C55" s="41">
        <f t="shared" si="14"/>
        <v>34951</v>
      </c>
      <c r="D55" s="38">
        <f t="shared" si="0"/>
        <v>33253.370000000003</v>
      </c>
      <c r="E55" s="16">
        <f t="shared" ref="E55:E59" si="15">ROUND(F55*$J$2*B55/360,2)</f>
        <v>1697.63</v>
      </c>
      <c r="F55" s="2">
        <f t="shared" si="11"/>
        <v>203715.54999999958</v>
      </c>
      <c r="G55" s="2">
        <f t="shared" si="5"/>
        <v>170462.17999999959</v>
      </c>
    </row>
    <row r="56" spans="1:7" x14ac:dyDescent="0.25">
      <c r="A56" s="26">
        <v>42830</v>
      </c>
      <c r="B56" s="35">
        <f t="shared" si="10"/>
        <v>30</v>
      </c>
      <c r="C56" s="41">
        <f t="shared" si="14"/>
        <v>34951</v>
      </c>
      <c r="D56" s="38">
        <f t="shared" si="0"/>
        <v>33530.480000000003</v>
      </c>
      <c r="E56" s="16">
        <f t="shared" si="15"/>
        <v>1420.52</v>
      </c>
      <c r="F56" s="2">
        <f t="shared" si="11"/>
        <v>170462.17999999959</v>
      </c>
      <c r="G56" s="2">
        <f t="shared" si="5"/>
        <v>136931.69999999958</v>
      </c>
    </row>
    <row r="57" spans="1:7" x14ac:dyDescent="0.25">
      <c r="A57" s="26">
        <v>42860</v>
      </c>
      <c r="B57" s="35">
        <f t="shared" si="10"/>
        <v>30</v>
      </c>
      <c r="C57" s="41">
        <f t="shared" si="14"/>
        <v>34951</v>
      </c>
      <c r="D57" s="38">
        <f t="shared" si="0"/>
        <v>33809.9</v>
      </c>
      <c r="E57" s="16">
        <f t="shared" si="15"/>
        <v>1141.0999999999999</v>
      </c>
      <c r="F57" s="2">
        <f t="shared" si="11"/>
        <v>136931.69999999958</v>
      </c>
      <c r="G57" s="2">
        <f t="shared" si="5"/>
        <v>103121.79999999958</v>
      </c>
    </row>
    <row r="58" spans="1:7" x14ac:dyDescent="0.25">
      <c r="A58" s="26">
        <v>42891</v>
      </c>
      <c r="B58" s="35">
        <f t="shared" si="10"/>
        <v>30</v>
      </c>
      <c r="C58" s="41">
        <f t="shared" si="14"/>
        <v>34951</v>
      </c>
      <c r="D58" s="38">
        <f t="shared" si="0"/>
        <v>34091.65</v>
      </c>
      <c r="E58" s="16">
        <f t="shared" si="15"/>
        <v>859.35</v>
      </c>
      <c r="F58" s="2">
        <f t="shared" si="11"/>
        <v>103121.79999999958</v>
      </c>
      <c r="G58" s="2">
        <f t="shared" si="5"/>
        <v>69030.149999999587</v>
      </c>
    </row>
    <row r="59" spans="1:7" x14ac:dyDescent="0.25">
      <c r="A59" s="26">
        <v>42921</v>
      </c>
      <c r="B59" s="35">
        <f t="shared" si="10"/>
        <v>30</v>
      </c>
      <c r="C59" s="41">
        <f t="shared" si="14"/>
        <v>34951</v>
      </c>
      <c r="D59" s="38">
        <f t="shared" si="0"/>
        <v>34375.75</v>
      </c>
      <c r="E59" s="16">
        <f t="shared" si="15"/>
        <v>575.25</v>
      </c>
      <c r="F59" s="2">
        <f t="shared" si="11"/>
        <v>69030.149999999587</v>
      </c>
      <c r="G59" s="2">
        <f t="shared" si="5"/>
        <v>34654.399999999587</v>
      </c>
    </row>
    <row r="60" spans="1:7" x14ac:dyDescent="0.25">
      <c r="A60" s="26">
        <v>42952</v>
      </c>
      <c r="B60" s="35">
        <f t="shared" ref="B60" si="16">DAYS360(A59,A60,TRUE)</f>
        <v>30</v>
      </c>
      <c r="C60" s="41">
        <f t="shared" si="14"/>
        <v>34951</v>
      </c>
      <c r="D60" s="38">
        <f t="shared" ref="D60" si="17">C60-E60</f>
        <v>34654.399999999587</v>
      </c>
      <c r="E60" s="16">
        <v>296.60000000041242</v>
      </c>
      <c r="F60" s="2">
        <f t="shared" ref="F60" si="18">G59</f>
        <v>34654.399999999587</v>
      </c>
      <c r="G60" s="2">
        <f t="shared" ref="G60" si="19">F60-D60</f>
        <v>0</v>
      </c>
    </row>
    <row r="61" spans="1:7" x14ac:dyDescent="0.25">
      <c r="A61" s="44">
        <v>41882</v>
      </c>
      <c r="B61" s="45">
        <v>1</v>
      </c>
      <c r="C61" s="48">
        <f t="shared" ref="C61:C66" si="20">DAYS360(A4,A61,TRUE)+1</f>
        <v>26</v>
      </c>
      <c r="D61" s="29">
        <f>F4</f>
        <v>1000000</v>
      </c>
      <c r="E61" s="29">
        <f>D61</f>
        <v>1000000</v>
      </c>
      <c r="F61" s="46">
        <f>E4+(E5/B5)*C61</f>
        <v>11250.333333333334</v>
      </c>
      <c r="G61" s="29">
        <f>ROUND(F61,2)</f>
        <v>11250.33</v>
      </c>
    </row>
    <row r="62" spans="1:7" x14ac:dyDescent="0.25">
      <c r="A62" s="47">
        <v>41912</v>
      </c>
      <c r="B62" s="48">
        <f t="shared" ref="B62:B67" si="21">DAYS360(A61,A5,TRUE)-1</f>
        <v>4</v>
      </c>
      <c r="C62" s="48">
        <f t="shared" si="20"/>
        <v>26</v>
      </c>
      <c r="D62" s="29">
        <f t="shared" ref="D62:D96" si="22">E61</f>
        <v>1000000</v>
      </c>
      <c r="E62" s="29">
        <f t="shared" ref="E62:E77" si="23">D62-D5</f>
        <v>977834</v>
      </c>
      <c r="F62" s="46">
        <f t="shared" ref="F62:F76" si="24">(E5/B5)*B62+(E6/B6)*C62</f>
        <v>12259.872666666666</v>
      </c>
      <c r="G62" s="29">
        <f>ROUND(F62,2)</f>
        <v>12259.87</v>
      </c>
    </row>
    <row r="63" spans="1:7" x14ac:dyDescent="0.25">
      <c r="A63" s="44">
        <v>41943</v>
      </c>
      <c r="B63" s="48">
        <f t="shared" si="21"/>
        <v>4</v>
      </c>
      <c r="C63" s="48">
        <f t="shared" si="20"/>
        <v>26</v>
      </c>
      <c r="D63" s="29">
        <f t="shared" si="22"/>
        <v>977834</v>
      </c>
      <c r="E63" s="29">
        <f t="shared" si="23"/>
        <v>955390.93</v>
      </c>
      <c r="F63" s="46">
        <f t="shared" si="24"/>
        <v>11979.795333333333</v>
      </c>
      <c r="G63" s="29">
        <f>ROUND(F63,2)</f>
        <v>11979.8</v>
      </c>
    </row>
    <row r="64" spans="1:7" x14ac:dyDescent="0.25">
      <c r="A64" s="47">
        <v>41973</v>
      </c>
      <c r="B64" s="48">
        <f t="shared" si="21"/>
        <v>4</v>
      </c>
      <c r="C64" s="48">
        <f t="shared" si="20"/>
        <v>26</v>
      </c>
      <c r="D64" s="29">
        <f t="shared" si="22"/>
        <v>955390.93</v>
      </c>
      <c r="E64" s="29">
        <f t="shared" si="23"/>
        <v>932667.32000000007</v>
      </c>
      <c r="F64" s="46">
        <f t="shared" si="24"/>
        <v>11696.213333333333</v>
      </c>
      <c r="G64" s="29">
        <f t="shared" ref="G64:G96" si="25">ROUND(F64,2)</f>
        <v>11696.21</v>
      </c>
    </row>
    <row r="65" spans="1:7" x14ac:dyDescent="0.25">
      <c r="A65" s="44">
        <v>42004</v>
      </c>
      <c r="B65" s="48">
        <f t="shared" si="21"/>
        <v>4</v>
      </c>
      <c r="C65" s="48">
        <f t="shared" si="20"/>
        <v>26</v>
      </c>
      <c r="D65" s="29">
        <f t="shared" si="22"/>
        <v>932667.32000000007</v>
      </c>
      <c r="E65" s="29">
        <f t="shared" si="23"/>
        <v>909659.66</v>
      </c>
      <c r="F65" s="46">
        <f t="shared" si="24"/>
        <v>11409.095333333333</v>
      </c>
      <c r="G65" s="29">
        <f t="shared" si="25"/>
        <v>11409.1</v>
      </c>
    </row>
    <row r="66" spans="1:7" x14ac:dyDescent="0.25">
      <c r="A66" s="47">
        <v>42035</v>
      </c>
      <c r="B66" s="48">
        <f t="shared" si="21"/>
        <v>4</v>
      </c>
      <c r="C66" s="48">
        <f t="shared" si="20"/>
        <v>26</v>
      </c>
      <c r="D66" s="29">
        <f t="shared" si="22"/>
        <v>909659.66</v>
      </c>
      <c r="E66" s="29">
        <f t="shared" si="23"/>
        <v>886364.41</v>
      </c>
      <c r="F66" s="46">
        <f t="shared" si="24"/>
        <v>11118.385333333334</v>
      </c>
      <c r="G66" s="29">
        <f t="shared" si="25"/>
        <v>11118.39</v>
      </c>
    </row>
    <row r="67" spans="1:7" x14ac:dyDescent="0.25">
      <c r="A67" s="44">
        <v>42063</v>
      </c>
      <c r="B67" s="48">
        <f t="shared" si="21"/>
        <v>4</v>
      </c>
      <c r="C67" s="48">
        <f>DAYS360(A10,A67,TRUE)+3</f>
        <v>26</v>
      </c>
      <c r="D67" s="29">
        <f t="shared" si="22"/>
        <v>886364.41</v>
      </c>
      <c r="E67" s="29">
        <f t="shared" si="23"/>
        <v>862777.97</v>
      </c>
      <c r="F67" s="46">
        <f t="shared" si="24"/>
        <v>10824.031999999999</v>
      </c>
      <c r="G67" s="29">
        <f t="shared" si="25"/>
        <v>10824.03</v>
      </c>
    </row>
    <row r="68" spans="1:7" x14ac:dyDescent="0.25">
      <c r="A68" s="47">
        <v>42094</v>
      </c>
      <c r="B68" s="48">
        <f>DAYS360(A67,A11,TRUE)-3</f>
        <v>4</v>
      </c>
      <c r="C68" s="48">
        <f t="shared" ref="C68:C78" si="26">DAYS360(A11,A68,TRUE)+1</f>
        <v>26</v>
      </c>
      <c r="D68" s="29">
        <f t="shared" si="22"/>
        <v>862777.97</v>
      </c>
      <c r="E68" s="29">
        <f t="shared" si="23"/>
        <v>838896.69</v>
      </c>
      <c r="F68" s="46">
        <f t="shared" si="24"/>
        <v>10526.011333333332</v>
      </c>
      <c r="G68" s="29">
        <f t="shared" si="25"/>
        <v>10526.01</v>
      </c>
    </row>
    <row r="69" spans="1:7" x14ac:dyDescent="0.25">
      <c r="A69" s="44">
        <v>42124</v>
      </c>
      <c r="B69" s="48">
        <f t="shared" ref="B69:B79" si="27">DAYS360(A68,A12,TRUE)-1</f>
        <v>4</v>
      </c>
      <c r="C69" s="48">
        <f t="shared" si="26"/>
        <v>26</v>
      </c>
      <c r="D69" s="29">
        <f t="shared" si="22"/>
        <v>838896.69</v>
      </c>
      <c r="E69" s="29">
        <f t="shared" si="23"/>
        <v>814716.89999999991</v>
      </c>
      <c r="F69" s="46">
        <f t="shared" si="24"/>
        <v>10224.26</v>
      </c>
      <c r="G69" s="29">
        <f t="shared" si="25"/>
        <v>10224.26</v>
      </c>
    </row>
    <row r="70" spans="1:7" x14ac:dyDescent="0.25">
      <c r="A70" s="47">
        <v>42155</v>
      </c>
      <c r="B70" s="48">
        <f t="shared" si="27"/>
        <v>4</v>
      </c>
      <c r="C70" s="48">
        <f t="shared" si="26"/>
        <v>26</v>
      </c>
      <c r="D70" s="29">
        <f t="shared" si="22"/>
        <v>814716.89999999991</v>
      </c>
      <c r="E70" s="29">
        <f t="shared" si="23"/>
        <v>790234.85999999987</v>
      </c>
      <c r="F70" s="46">
        <f t="shared" si="24"/>
        <v>9918.7426666666688</v>
      </c>
      <c r="G70" s="29">
        <f t="shared" si="25"/>
        <v>9918.74</v>
      </c>
    </row>
    <row r="71" spans="1:7" x14ac:dyDescent="0.25">
      <c r="A71" s="44">
        <v>42185</v>
      </c>
      <c r="B71" s="48">
        <f t="shared" si="27"/>
        <v>4</v>
      </c>
      <c r="C71" s="48">
        <f t="shared" si="26"/>
        <v>26</v>
      </c>
      <c r="D71" s="29">
        <f t="shared" si="22"/>
        <v>790234.85999999987</v>
      </c>
      <c r="E71" s="29">
        <f t="shared" si="23"/>
        <v>765446.79999999981</v>
      </c>
      <c r="F71" s="46">
        <f t="shared" si="24"/>
        <v>9609.4033333333318</v>
      </c>
      <c r="G71" s="29">
        <f t="shared" si="25"/>
        <v>9609.4</v>
      </c>
    </row>
    <row r="72" spans="1:7" x14ac:dyDescent="0.25">
      <c r="A72" s="47">
        <v>42216</v>
      </c>
      <c r="B72" s="48">
        <f t="shared" si="27"/>
        <v>4</v>
      </c>
      <c r="C72" s="48">
        <f t="shared" si="26"/>
        <v>26</v>
      </c>
      <c r="D72" s="29">
        <f t="shared" si="22"/>
        <v>765446.79999999981</v>
      </c>
      <c r="E72" s="29">
        <f t="shared" si="23"/>
        <v>740348.88999999978</v>
      </c>
      <c r="F72" s="46">
        <f t="shared" si="24"/>
        <v>9296.1906666666673</v>
      </c>
      <c r="G72" s="29">
        <f t="shared" si="25"/>
        <v>9296.19</v>
      </c>
    </row>
    <row r="73" spans="1:7" x14ac:dyDescent="0.25">
      <c r="A73" s="44">
        <v>42247</v>
      </c>
      <c r="B73" s="48">
        <f t="shared" si="27"/>
        <v>4</v>
      </c>
      <c r="C73" s="48">
        <f t="shared" si="26"/>
        <v>26</v>
      </c>
      <c r="D73" s="29">
        <f t="shared" si="22"/>
        <v>740348.88999999978</v>
      </c>
      <c r="E73" s="29">
        <f t="shared" si="23"/>
        <v>714937.24999999977</v>
      </c>
      <c r="F73" s="46">
        <f t="shared" si="24"/>
        <v>8979.0719999999983</v>
      </c>
      <c r="G73" s="29">
        <f t="shared" si="25"/>
        <v>8979.07</v>
      </c>
    </row>
    <row r="74" spans="1:7" x14ac:dyDescent="0.25">
      <c r="A74" s="47">
        <v>42277</v>
      </c>
      <c r="B74" s="48">
        <f t="shared" si="27"/>
        <v>4</v>
      </c>
      <c r="C74" s="48">
        <f t="shared" si="26"/>
        <v>26</v>
      </c>
      <c r="D74" s="29">
        <f t="shared" si="22"/>
        <v>714937.24999999977</v>
      </c>
      <c r="E74" s="29">
        <f t="shared" si="23"/>
        <v>689207.96999999974</v>
      </c>
      <c r="F74" s="46">
        <f t="shared" si="24"/>
        <v>8657.9826666666668</v>
      </c>
      <c r="G74" s="29">
        <f t="shared" si="25"/>
        <v>8657.98</v>
      </c>
    </row>
    <row r="75" spans="1:7" x14ac:dyDescent="0.25">
      <c r="A75" s="44">
        <v>42308</v>
      </c>
      <c r="B75" s="48">
        <f t="shared" si="27"/>
        <v>4</v>
      </c>
      <c r="C75" s="48">
        <f t="shared" si="26"/>
        <v>26</v>
      </c>
      <c r="D75" s="29">
        <f t="shared" si="22"/>
        <v>689207.96999999974</v>
      </c>
      <c r="E75" s="29">
        <f t="shared" si="23"/>
        <v>663157.06999999972</v>
      </c>
      <c r="F75" s="46">
        <f t="shared" si="24"/>
        <v>8332.8786666666656</v>
      </c>
      <c r="G75" s="29">
        <f t="shared" si="25"/>
        <v>8332.8799999999992</v>
      </c>
    </row>
    <row r="76" spans="1:7" x14ac:dyDescent="0.25">
      <c r="A76" s="47">
        <v>42338</v>
      </c>
      <c r="B76" s="48">
        <f t="shared" si="27"/>
        <v>4</v>
      </c>
      <c r="C76" s="48">
        <f t="shared" si="26"/>
        <v>26</v>
      </c>
      <c r="D76" s="29">
        <f t="shared" si="22"/>
        <v>663157.06999999972</v>
      </c>
      <c r="E76" s="29">
        <f t="shared" si="23"/>
        <v>636780.52999999968</v>
      </c>
      <c r="F76" s="46">
        <f t="shared" si="24"/>
        <v>8003.7199999999993</v>
      </c>
      <c r="G76" s="29">
        <f t="shared" si="25"/>
        <v>8003.72</v>
      </c>
    </row>
    <row r="77" spans="1:7" x14ac:dyDescent="0.25">
      <c r="A77" s="44">
        <v>42369</v>
      </c>
      <c r="B77" s="48">
        <f t="shared" si="27"/>
        <v>4</v>
      </c>
      <c r="C77" s="48">
        <f t="shared" si="26"/>
        <v>26</v>
      </c>
      <c r="D77" s="29">
        <f t="shared" si="22"/>
        <v>636780.52999999968</v>
      </c>
      <c r="E77" s="29">
        <f t="shared" si="23"/>
        <v>610074.28999999969</v>
      </c>
      <c r="F77" s="46">
        <f>(E20/B20)*B77+(E41/B41)*C77</f>
        <v>7964.18</v>
      </c>
      <c r="G77" s="29">
        <f t="shared" si="25"/>
        <v>7964.18</v>
      </c>
    </row>
    <row r="78" spans="1:7" x14ac:dyDescent="0.25">
      <c r="A78" s="47">
        <v>42400</v>
      </c>
      <c r="B78" s="48">
        <f t="shared" si="27"/>
        <v>4</v>
      </c>
      <c r="C78" s="48">
        <f t="shared" si="26"/>
        <v>26</v>
      </c>
      <c r="D78" s="29">
        <f t="shared" si="22"/>
        <v>610074.28999999969</v>
      </c>
      <c r="E78" s="29">
        <f t="shared" ref="E78:E97" si="28">D78-D41</f>
        <v>582046.14999999967</v>
      </c>
      <c r="F78" s="46">
        <f t="shared" ref="F78:F94" si="29">(E41/B41)*B78+(E42/B42)*C78</f>
        <v>9469.3153333333339</v>
      </c>
      <c r="G78" s="29">
        <f t="shared" si="25"/>
        <v>9469.32</v>
      </c>
    </row>
    <row r="79" spans="1:7" x14ac:dyDescent="0.25">
      <c r="A79" s="66">
        <v>42429</v>
      </c>
      <c r="B79" s="67">
        <f t="shared" si="27"/>
        <v>4</v>
      </c>
      <c r="C79" s="67">
        <f>DAYS360(A22,A79,TRUE)+2</f>
        <v>26</v>
      </c>
      <c r="D79" s="68">
        <f t="shared" si="22"/>
        <v>582046.14999999967</v>
      </c>
      <c r="E79" s="29">
        <f t="shared" si="28"/>
        <v>555753.91999999969</v>
      </c>
      <c r="F79" s="46">
        <f t="shared" si="29"/>
        <v>9320.996666666666</v>
      </c>
      <c r="G79" s="68">
        <f t="shared" si="25"/>
        <v>9321</v>
      </c>
    </row>
    <row r="80" spans="1:7" x14ac:dyDescent="0.25">
      <c r="A80" s="47">
        <v>42460</v>
      </c>
      <c r="B80" s="48">
        <f>DAYS360(A79,A23,TRUE)-2</f>
        <v>4</v>
      </c>
      <c r="C80" s="48">
        <f t="shared" ref="C80:C90" si="30">DAYS360(A23,A80,TRUE)+1</f>
        <v>26</v>
      </c>
      <c r="D80" s="29">
        <f t="shared" si="22"/>
        <v>555753.91999999969</v>
      </c>
      <c r="E80" s="29">
        <f t="shared" si="28"/>
        <v>529023.48999999964</v>
      </c>
      <c r="F80" s="46">
        <f t="shared" si="29"/>
        <v>8876.4613333333327</v>
      </c>
      <c r="G80" s="29">
        <f t="shared" si="25"/>
        <v>8876.4599999999991</v>
      </c>
    </row>
    <row r="81" spans="1:7" x14ac:dyDescent="0.25">
      <c r="A81" s="44">
        <v>42490</v>
      </c>
      <c r="B81" s="48">
        <f t="shared" ref="B81:B91" si="31">DAYS360(A80,A24,TRUE)-1</f>
        <v>4</v>
      </c>
      <c r="C81" s="48">
        <f t="shared" si="30"/>
        <v>26</v>
      </c>
      <c r="D81" s="29">
        <f t="shared" si="22"/>
        <v>529023.48999999964</v>
      </c>
      <c r="E81" s="29">
        <f t="shared" si="28"/>
        <v>501847.54999999964</v>
      </c>
      <c r="F81" s="46">
        <f t="shared" si="29"/>
        <v>8424.5206666666654</v>
      </c>
      <c r="G81" s="29">
        <f t="shared" si="25"/>
        <v>8424.52</v>
      </c>
    </row>
    <row r="82" spans="1:7" x14ac:dyDescent="0.25">
      <c r="A82" s="47">
        <v>42521</v>
      </c>
      <c r="B82" s="48">
        <f t="shared" si="31"/>
        <v>4</v>
      </c>
      <c r="C82" s="48">
        <f t="shared" si="30"/>
        <v>26</v>
      </c>
      <c r="D82" s="29">
        <f t="shared" si="22"/>
        <v>501847.54999999964</v>
      </c>
      <c r="E82" s="29">
        <f t="shared" si="28"/>
        <v>474218.67999999964</v>
      </c>
      <c r="F82" s="46">
        <f t="shared" si="29"/>
        <v>7965.0386666666673</v>
      </c>
      <c r="G82" s="29">
        <f t="shared" si="25"/>
        <v>7965.04</v>
      </c>
    </row>
    <row r="83" spans="1:7" x14ac:dyDescent="0.25">
      <c r="A83" s="44">
        <v>42551</v>
      </c>
      <c r="B83" s="48">
        <f t="shared" si="31"/>
        <v>4</v>
      </c>
      <c r="C83" s="48">
        <f t="shared" si="30"/>
        <v>26</v>
      </c>
      <c r="D83" s="29">
        <f t="shared" si="22"/>
        <v>474218.67999999964</v>
      </c>
      <c r="E83" s="29">
        <f t="shared" si="28"/>
        <v>446129.31999999966</v>
      </c>
      <c r="F83" s="46">
        <f t="shared" si="29"/>
        <v>7497.91</v>
      </c>
      <c r="G83" s="29">
        <f t="shared" si="25"/>
        <v>7497.91</v>
      </c>
    </row>
    <row r="84" spans="1:7" x14ac:dyDescent="0.25">
      <c r="A84" s="47">
        <v>42582</v>
      </c>
      <c r="B84" s="48">
        <f t="shared" si="31"/>
        <v>4</v>
      </c>
      <c r="C84" s="48">
        <f t="shared" si="30"/>
        <v>26</v>
      </c>
      <c r="D84" s="29">
        <f t="shared" si="22"/>
        <v>446129.31999999966</v>
      </c>
      <c r="E84" s="29">
        <f t="shared" si="28"/>
        <v>417571.80999999965</v>
      </c>
      <c r="F84" s="46">
        <f t="shared" si="29"/>
        <v>7022.9913333333334</v>
      </c>
      <c r="G84" s="29">
        <f t="shared" si="25"/>
        <v>7022.99</v>
      </c>
    </row>
    <row r="85" spans="1:7" x14ac:dyDescent="0.25">
      <c r="A85" s="44">
        <v>42613</v>
      </c>
      <c r="B85" s="48">
        <f t="shared" si="31"/>
        <v>4</v>
      </c>
      <c r="C85" s="48">
        <f t="shared" si="30"/>
        <v>26</v>
      </c>
      <c r="D85" s="29">
        <f t="shared" si="22"/>
        <v>417571.80999999965</v>
      </c>
      <c r="E85" s="29">
        <f t="shared" si="28"/>
        <v>388538.33999999962</v>
      </c>
      <c r="F85" s="46">
        <f t="shared" si="29"/>
        <v>6540.1586666666672</v>
      </c>
      <c r="G85" s="29">
        <f t="shared" si="25"/>
        <v>6540.16</v>
      </c>
    </row>
    <row r="86" spans="1:7" x14ac:dyDescent="0.25">
      <c r="A86" s="47">
        <v>42643</v>
      </c>
      <c r="B86" s="48">
        <f t="shared" si="31"/>
        <v>4</v>
      </c>
      <c r="C86" s="48">
        <f t="shared" si="30"/>
        <v>26</v>
      </c>
      <c r="D86" s="29">
        <f t="shared" si="22"/>
        <v>388538.33999999962</v>
      </c>
      <c r="E86" s="29">
        <f t="shared" si="28"/>
        <v>359020.97999999963</v>
      </c>
      <c r="F86" s="46">
        <f t="shared" si="29"/>
        <v>6049.2746666666671</v>
      </c>
      <c r="G86" s="29">
        <f t="shared" si="25"/>
        <v>6049.27</v>
      </c>
    </row>
    <row r="87" spans="1:7" x14ac:dyDescent="0.25">
      <c r="A87" s="44">
        <v>42674</v>
      </c>
      <c r="B87" s="48">
        <f t="shared" si="31"/>
        <v>4</v>
      </c>
      <c r="C87" s="48">
        <f t="shared" si="30"/>
        <v>26</v>
      </c>
      <c r="D87" s="29">
        <f t="shared" si="22"/>
        <v>359020.97999999963</v>
      </c>
      <c r="E87" s="29">
        <f t="shared" si="28"/>
        <v>329011.65999999963</v>
      </c>
      <c r="F87" s="46">
        <f t="shared" si="29"/>
        <v>5550.2166666666672</v>
      </c>
      <c r="G87" s="29">
        <f t="shared" si="25"/>
        <v>5550.22</v>
      </c>
    </row>
    <row r="88" spans="1:7" x14ac:dyDescent="0.25">
      <c r="A88" s="47">
        <v>42704</v>
      </c>
      <c r="B88" s="48">
        <f t="shared" si="31"/>
        <v>4</v>
      </c>
      <c r="C88" s="48">
        <f t="shared" si="30"/>
        <v>26</v>
      </c>
      <c r="D88" s="29">
        <f t="shared" si="22"/>
        <v>329011.65999999963</v>
      </c>
      <c r="E88" s="29">
        <f t="shared" si="28"/>
        <v>298502.18999999959</v>
      </c>
      <c r="F88" s="46">
        <f t="shared" si="29"/>
        <v>5042.8386666666665</v>
      </c>
      <c r="G88" s="29">
        <f t="shared" si="25"/>
        <v>5042.84</v>
      </c>
    </row>
    <row r="89" spans="1:7" x14ac:dyDescent="0.25">
      <c r="A89" s="44">
        <v>42735</v>
      </c>
      <c r="B89" s="48">
        <f t="shared" si="31"/>
        <v>4</v>
      </c>
      <c r="C89" s="48">
        <f t="shared" si="30"/>
        <v>26</v>
      </c>
      <c r="D89" s="29">
        <f t="shared" si="22"/>
        <v>298502.18999999959</v>
      </c>
      <c r="E89" s="29">
        <f t="shared" si="28"/>
        <v>267484.22999999957</v>
      </c>
      <c r="F89" s="46">
        <f t="shared" si="29"/>
        <v>4269.4259999999995</v>
      </c>
      <c r="G89" s="29">
        <f t="shared" si="25"/>
        <v>4269.43</v>
      </c>
    </row>
    <row r="90" spans="1:7" x14ac:dyDescent="0.25">
      <c r="A90" s="47">
        <v>42766</v>
      </c>
      <c r="B90" s="48">
        <f t="shared" si="31"/>
        <v>4</v>
      </c>
      <c r="C90" s="48">
        <f t="shared" si="30"/>
        <v>26</v>
      </c>
      <c r="D90" s="29">
        <f t="shared" si="22"/>
        <v>267484.22999999957</v>
      </c>
      <c r="E90" s="29">
        <f t="shared" si="28"/>
        <v>236694.09999999957</v>
      </c>
      <c r="F90" s="46">
        <f t="shared" si="29"/>
        <v>2264.2393333333334</v>
      </c>
      <c r="G90" s="29">
        <f t="shared" si="25"/>
        <v>2264.2399999999998</v>
      </c>
    </row>
    <row r="91" spans="1:7" x14ac:dyDescent="0.25">
      <c r="A91" s="44">
        <v>42794</v>
      </c>
      <c r="B91" s="48">
        <f t="shared" si="31"/>
        <v>4</v>
      </c>
      <c r="C91" s="48">
        <f>DAYS360(A34,A91,TRUE)+3</f>
        <v>26</v>
      </c>
      <c r="D91" s="29">
        <f t="shared" si="22"/>
        <v>236694.09999999957</v>
      </c>
      <c r="E91" s="29">
        <f t="shared" si="28"/>
        <v>203715.54999999958</v>
      </c>
      <c r="F91" s="46">
        <f t="shared" si="29"/>
        <v>1734.2726666666667</v>
      </c>
      <c r="G91" s="29">
        <f t="shared" si="25"/>
        <v>1734.27</v>
      </c>
    </row>
    <row r="92" spans="1:7" x14ac:dyDescent="0.25">
      <c r="A92" s="47">
        <v>42825</v>
      </c>
      <c r="B92" s="48">
        <f>DAYS360(A91,A35,TRUE)-3</f>
        <v>4</v>
      </c>
      <c r="C92" s="48">
        <f t="shared" ref="C92:C97" si="32">DAYS360(A35,A92,TRUE)+1</f>
        <v>26</v>
      </c>
      <c r="D92" s="29">
        <f t="shared" si="22"/>
        <v>203715.54999999958</v>
      </c>
      <c r="E92" s="29">
        <f t="shared" si="28"/>
        <v>170462.17999999959</v>
      </c>
      <c r="F92" s="46">
        <f t="shared" si="29"/>
        <v>1457.4680000000001</v>
      </c>
      <c r="G92" s="29">
        <f t="shared" si="25"/>
        <v>1457.47</v>
      </c>
    </row>
    <row r="93" spans="1:7" x14ac:dyDescent="0.25">
      <c r="A93" s="44">
        <v>42855</v>
      </c>
      <c r="B93" s="48">
        <f>DAYS360(A92,A36,TRUE)-1</f>
        <v>4</v>
      </c>
      <c r="C93" s="48">
        <f t="shared" si="32"/>
        <v>26</v>
      </c>
      <c r="D93" s="29">
        <f t="shared" si="22"/>
        <v>170462.17999999959</v>
      </c>
      <c r="E93" s="29">
        <f t="shared" si="28"/>
        <v>136931.69999999958</v>
      </c>
      <c r="F93" s="46">
        <f t="shared" si="29"/>
        <v>1178.3559999999998</v>
      </c>
      <c r="G93" s="29">
        <f t="shared" si="25"/>
        <v>1178.3599999999999</v>
      </c>
    </row>
    <row r="94" spans="1:7" x14ac:dyDescent="0.25">
      <c r="A94" s="47">
        <v>42886</v>
      </c>
      <c r="B94" s="48">
        <f>DAYS360(A93,A37,TRUE)-1</f>
        <v>4</v>
      </c>
      <c r="C94" s="48">
        <f t="shared" si="32"/>
        <v>26</v>
      </c>
      <c r="D94" s="29">
        <f t="shared" si="22"/>
        <v>136931.69999999958</v>
      </c>
      <c r="E94" s="29">
        <f t="shared" si="28"/>
        <v>103121.79999999958</v>
      </c>
      <c r="F94" s="46">
        <f t="shared" si="29"/>
        <v>896.91666666666663</v>
      </c>
      <c r="G94" s="29">
        <f t="shared" si="25"/>
        <v>896.92</v>
      </c>
    </row>
    <row r="95" spans="1:7" x14ac:dyDescent="0.25">
      <c r="A95" s="44">
        <v>42916</v>
      </c>
      <c r="B95" s="48">
        <f>DAYS360(A94,A38,TRUE)-1</f>
        <v>4</v>
      </c>
      <c r="C95" s="48">
        <f t="shared" si="32"/>
        <v>26</v>
      </c>
      <c r="D95" s="29">
        <f t="shared" si="22"/>
        <v>103121.79999999958</v>
      </c>
      <c r="E95" s="29">
        <f t="shared" si="28"/>
        <v>69030.149999999587</v>
      </c>
      <c r="F95" s="46">
        <f t="shared" ref="F95:F96" si="33">(E58/B58)*B95+(E59/B59)*C95</f>
        <v>613.13</v>
      </c>
      <c r="G95" s="29">
        <f t="shared" si="25"/>
        <v>613.13</v>
      </c>
    </row>
    <row r="96" spans="1:7" x14ac:dyDescent="0.25">
      <c r="A96" s="47">
        <v>42947</v>
      </c>
      <c r="B96" s="48">
        <f>DAYS360(A95,A39,TRUE)-1</f>
        <v>4</v>
      </c>
      <c r="C96" s="48">
        <f t="shared" si="32"/>
        <v>26</v>
      </c>
      <c r="D96" s="29">
        <f t="shared" si="22"/>
        <v>69030.149999999587</v>
      </c>
      <c r="E96" s="29">
        <f t="shared" si="28"/>
        <v>34654.399999999587</v>
      </c>
      <c r="F96" s="46">
        <f t="shared" si="33"/>
        <v>333.75333333369076</v>
      </c>
      <c r="G96" s="29">
        <f t="shared" si="25"/>
        <v>333.75</v>
      </c>
    </row>
    <row r="97" spans="1:7" x14ac:dyDescent="0.25">
      <c r="A97" s="44">
        <v>42978</v>
      </c>
      <c r="B97" s="48">
        <f>DAYS360(A96,A40,TRUE)-1</f>
        <v>4</v>
      </c>
      <c r="C97" s="48">
        <f t="shared" si="32"/>
        <v>26</v>
      </c>
      <c r="D97" s="29">
        <f t="shared" ref="D97" si="34">E96</f>
        <v>34654.399999999587</v>
      </c>
      <c r="E97" s="29">
        <f t="shared" si="28"/>
        <v>0</v>
      </c>
      <c r="F97" s="46">
        <f>(E60/B60)*B97</f>
        <v>39.546666666721656</v>
      </c>
      <c r="G97" s="29">
        <f t="shared" ref="G97" si="35">ROUND(F97,2)</f>
        <v>39.549999999999997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7692-1478-4521-849D-9AD629774BF8}">
  <dimension ref="A1:V3"/>
  <sheetViews>
    <sheetView zoomScale="96" zoomScaleNormal="100" workbookViewId="0">
      <pane ySplit="1" topLeftCell="A2" activePane="bottomLeft" state="frozen"/>
      <selection activeCell="A41" sqref="A41"/>
      <selection pane="bottomLeft" activeCell="A2" sqref="A2"/>
    </sheetView>
  </sheetViews>
  <sheetFormatPr defaultRowHeight="15" x14ac:dyDescent="0.25"/>
  <cols>
    <col min="11" max="11" width="15.7109375" bestFit="1" customWidth="1"/>
    <col min="12" max="12" width="10" bestFit="1" customWidth="1"/>
    <col min="13" max="13" width="16.28515625" bestFit="1" customWidth="1"/>
    <col min="14" max="14" width="19.85546875" bestFit="1" customWidth="1"/>
    <col min="15" max="15" width="12.85546875" bestFit="1" customWidth="1"/>
    <col min="16" max="16" width="17" bestFit="1" customWidth="1"/>
    <col min="17" max="17" width="9.42578125" customWidth="1"/>
    <col min="18" max="18" width="16.85546875" bestFit="1" customWidth="1"/>
    <col min="19" max="20" width="17" bestFit="1" customWidth="1"/>
    <col min="21" max="21" width="16.85546875" bestFit="1" customWidth="1"/>
    <col min="22" max="22" width="102.2851562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55</v>
      </c>
      <c r="D2" s="8" t="s">
        <v>37</v>
      </c>
      <c r="E2" s="8" t="s">
        <v>23</v>
      </c>
      <c r="F2" s="8" t="s">
        <v>38</v>
      </c>
      <c r="G2" s="9" t="s">
        <v>24</v>
      </c>
      <c r="H2" s="9" t="s">
        <v>13</v>
      </c>
      <c r="I2" s="9" t="s">
        <v>0</v>
      </c>
      <c r="J2" s="9" t="s">
        <v>39</v>
      </c>
      <c r="K2" s="9" t="s">
        <v>25</v>
      </c>
      <c r="L2" s="9" t="s">
        <v>26</v>
      </c>
      <c r="M2" s="9" t="s">
        <v>26</v>
      </c>
      <c r="N2" s="9" t="s">
        <v>27</v>
      </c>
      <c r="O2" s="17" t="s">
        <v>29</v>
      </c>
      <c r="P2" s="17" t="s">
        <v>103</v>
      </c>
      <c r="Q2" s="17" t="s">
        <v>59</v>
      </c>
      <c r="R2" s="17" t="s">
        <v>60</v>
      </c>
      <c r="S2" s="17" t="s">
        <v>104</v>
      </c>
      <c r="T2" s="17" t="s">
        <v>59</v>
      </c>
      <c r="U2" s="17" t="s">
        <v>13</v>
      </c>
      <c r="V2" s="17" t="s">
        <v>88</v>
      </c>
    </row>
    <row r="3" spans="1:22" x14ac:dyDescent="0.25">
      <c r="A3" s="12" t="s">
        <v>0</v>
      </c>
      <c r="B3" s="7" t="s">
        <v>9</v>
      </c>
      <c r="C3" s="7" t="s">
        <v>55</v>
      </c>
      <c r="D3" s="8" t="s">
        <v>37</v>
      </c>
      <c r="E3" s="8" t="s">
        <v>23</v>
      </c>
      <c r="F3" s="8" t="s">
        <v>38</v>
      </c>
      <c r="G3" s="9" t="s">
        <v>24</v>
      </c>
      <c r="H3" s="9" t="s">
        <v>13</v>
      </c>
      <c r="I3" s="9" t="s">
        <v>0</v>
      </c>
      <c r="J3" s="9" t="s">
        <v>39</v>
      </c>
      <c r="K3" s="9" t="s">
        <v>31</v>
      </c>
      <c r="L3" s="9" t="s">
        <v>26</v>
      </c>
      <c r="M3" s="9" t="s">
        <v>26</v>
      </c>
      <c r="N3" s="9" t="s">
        <v>27</v>
      </c>
      <c r="O3" s="17" t="s">
        <v>29</v>
      </c>
      <c r="P3" s="17" t="s">
        <v>103</v>
      </c>
      <c r="Q3" s="17" t="s">
        <v>59</v>
      </c>
      <c r="R3" s="17" t="s">
        <v>60</v>
      </c>
      <c r="S3" s="17" t="s">
        <v>104</v>
      </c>
      <c r="T3" s="17" t="s">
        <v>59</v>
      </c>
      <c r="U3" s="17" t="s">
        <v>13</v>
      </c>
      <c r="V3" s="17" t="s">
        <v>89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EBD3-5FE1-472D-BFCD-7C54B1D90E53}">
  <dimension ref="A1:J101"/>
  <sheetViews>
    <sheetView zoomScale="96" zoomScaleNormal="100" workbookViewId="0">
      <pane ySplit="3" topLeftCell="A4" activePane="bottomLeft" state="frozen"/>
      <selection activeCell="A41" sqref="A41"/>
      <selection pane="bottomLeft" activeCell="E12" sqref="E12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23" bestFit="1" customWidth="1"/>
    <col min="4" max="4" width="17.85546875" bestFit="1" customWidth="1"/>
    <col min="5" max="5" width="31.140625" bestFit="1" customWidth="1"/>
    <col min="6" max="6" width="18.7109375" bestFit="1" customWidth="1"/>
    <col min="7" max="7" width="20.28515625" bestFit="1" customWidth="1"/>
    <col min="8" max="8" width="15.5703125" bestFit="1" customWidth="1"/>
    <col min="9" max="9" width="27.85546875" bestFit="1" customWidth="1"/>
    <col min="10" max="10" width="15.42578125" bestFit="1" customWidth="1"/>
  </cols>
  <sheetData>
    <row r="1" spans="1:10" x14ac:dyDescent="0.25">
      <c r="A1" s="14" t="s">
        <v>33</v>
      </c>
      <c r="B1" s="19">
        <v>41855</v>
      </c>
      <c r="C1" s="13" t="s">
        <v>35</v>
      </c>
      <c r="D1" s="20">
        <f>ROUNDUP(34673.5344444444,0)</f>
        <v>34674</v>
      </c>
      <c r="E1" s="22" t="s">
        <v>48</v>
      </c>
      <c r="F1" s="21">
        <f>ROUNDUP(67461.0882377783,0)</f>
        <v>67462</v>
      </c>
      <c r="G1" s="25" t="s">
        <v>90</v>
      </c>
      <c r="H1" s="23">
        <v>42252</v>
      </c>
      <c r="I1" s="25" t="s">
        <v>92</v>
      </c>
      <c r="J1" s="75">
        <v>24</v>
      </c>
    </row>
    <row r="2" spans="1:10" x14ac:dyDescent="0.25">
      <c r="A2" s="14" t="s">
        <v>34</v>
      </c>
      <c r="B2" s="15">
        <v>0.15</v>
      </c>
      <c r="E2" s="22" t="s">
        <v>48</v>
      </c>
      <c r="F2" s="21">
        <f>ROUNDUP(14517.3666666667,0)</f>
        <v>14518</v>
      </c>
      <c r="G2" s="25" t="s">
        <v>91</v>
      </c>
      <c r="H2" s="23">
        <v>42495</v>
      </c>
      <c r="I2" s="25" t="s">
        <v>93</v>
      </c>
      <c r="J2" s="75">
        <v>36</v>
      </c>
    </row>
    <row r="3" spans="1:10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10" x14ac:dyDescent="0.25">
      <c r="A4" s="26">
        <v>41856</v>
      </c>
      <c r="B4" s="1">
        <f>_xlfn.DAYS(A4,B1)</f>
        <v>1</v>
      </c>
      <c r="C4" s="40" t="s">
        <v>28</v>
      </c>
      <c r="D4" s="3" t="s">
        <v>15</v>
      </c>
      <c r="E4" s="16">
        <f>ROUNDUP(F4*$B$2*B4/365,0)</f>
        <v>411</v>
      </c>
      <c r="F4" s="2">
        <v>1000000</v>
      </c>
      <c r="G4" s="2">
        <f>F4-D4</f>
        <v>1000000</v>
      </c>
    </row>
    <row r="5" spans="1:10" x14ac:dyDescent="0.25">
      <c r="A5" s="26">
        <v>41887</v>
      </c>
      <c r="B5" s="35">
        <f>_xlfn.DAYS(A5,A4)</f>
        <v>31</v>
      </c>
      <c r="C5" s="41">
        <f>$D$1</f>
        <v>34674</v>
      </c>
      <c r="D5" s="38">
        <f t="shared" ref="D5:D40" si="0">C5-E5</f>
        <v>21934.27</v>
      </c>
      <c r="E5" s="16">
        <f>ROUND(F5*$B$2*B5/365,2)</f>
        <v>12739.73</v>
      </c>
      <c r="F5" s="2">
        <f>G4</f>
        <v>1000000</v>
      </c>
      <c r="G5" s="2">
        <f>F5-D5</f>
        <v>978065.73</v>
      </c>
    </row>
    <row r="6" spans="1:10" x14ac:dyDescent="0.25">
      <c r="A6" s="26">
        <v>41917</v>
      </c>
      <c r="B6" s="35">
        <f t="shared" ref="B6:B40" si="1">_xlfn.DAYS(A6,A5)</f>
        <v>30</v>
      </c>
      <c r="C6" s="41">
        <f t="shared" ref="C6:C41" si="2">$D$1</f>
        <v>34674</v>
      </c>
      <c r="D6" s="38">
        <f t="shared" si="0"/>
        <v>22615.66</v>
      </c>
      <c r="E6" s="16">
        <f t="shared" ref="E6:E39" si="3">ROUND(F6*$B$2*B6/365,2)</f>
        <v>12058.34</v>
      </c>
      <c r="F6" s="2">
        <f t="shared" ref="F6:F40" si="4">G5</f>
        <v>978065.73</v>
      </c>
      <c r="G6" s="2">
        <f t="shared" ref="G6:G40" si="5">F6-D6</f>
        <v>955450.07</v>
      </c>
    </row>
    <row r="7" spans="1:10" x14ac:dyDescent="0.25">
      <c r="A7" s="26">
        <v>41948</v>
      </c>
      <c r="B7" s="35">
        <f t="shared" si="1"/>
        <v>31</v>
      </c>
      <c r="C7" s="41">
        <f t="shared" si="2"/>
        <v>34674</v>
      </c>
      <c r="D7" s="38">
        <f t="shared" si="0"/>
        <v>22501.83</v>
      </c>
      <c r="E7" s="16">
        <f t="shared" si="3"/>
        <v>12172.17</v>
      </c>
      <c r="F7" s="2">
        <f t="shared" si="4"/>
        <v>955450.07</v>
      </c>
      <c r="G7" s="2">
        <f t="shared" si="5"/>
        <v>932948.24</v>
      </c>
    </row>
    <row r="8" spans="1:10" x14ac:dyDescent="0.25">
      <c r="A8" s="26">
        <v>41978</v>
      </c>
      <c r="B8" s="35">
        <f t="shared" si="1"/>
        <v>30</v>
      </c>
      <c r="C8" s="41">
        <f t="shared" si="2"/>
        <v>34674</v>
      </c>
      <c r="D8" s="38">
        <f t="shared" si="0"/>
        <v>23171.9</v>
      </c>
      <c r="E8" s="16">
        <f t="shared" si="3"/>
        <v>11502.1</v>
      </c>
      <c r="F8" s="2">
        <f t="shared" si="4"/>
        <v>932948.24</v>
      </c>
      <c r="G8" s="2">
        <f t="shared" si="5"/>
        <v>909776.34</v>
      </c>
    </row>
    <row r="9" spans="1:10" x14ac:dyDescent="0.25">
      <c r="A9" s="26">
        <v>42009</v>
      </c>
      <c r="B9" s="35">
        <f t="shared" si="1"/>
        <v>31</v>
      </c>
      <c r="C9" s="41">
        <f t="shared" si="2"/>
        <v>34674</v>
      </c>
      <c r="D9" s="38">
        <f t="shared" si="0"/>
        <v>23083.7</v>
      </c>
      <c r="E9" s="16">
        <f t="shared" si="3"/>
        <v>11590.3</v>
      </c>
      <c r="F9" s="2">
        <f t="shared" si="4"/>
        <v>909776.34</v>
      </c>
      <c r="G9" s="2">
        <f t="shared" si="5"/>
        <v>886692.64</v>
      </c>
    </row>
    <row r="10" spans="1:10" x14ac:dyDescent="0.25">
      <c r="A10" s="26">
        <v>42040</v>
      </c>
      <c r="B10" s="35">
        <f t="shared" si="1"/>
        <v>31</v>
      </c>
      <c r="C10" s="41">
        <f t="shared" si="2"/>
        <v>34674</v>
      </c>
      <c r="D10" s="38">
        <f t="shared" si="0"/>
        <v>23377.78</v>
      </c>
      <c r="E10" s="16">
        <f t="shared" si="3"/>
        <v>11296.22</v>
      </c>
      <c r="F10" s="2">
        <f t="shared" si="4"/>
        <v>886692.64</v>
      </c>
      <c r="G10" s="2">
        <f t="shared" si="5"/>
        <v>863314.86</v>
      </c>
    </row>
    <row r="11" spans="1:10" x14ac:dyDescent="0.25">
      <c r="A11" s="26">
        <v>42068</v>
      </c>
      <c r="B11" s="35">
        <f t="shared" si="1"/>
        <v>28</v>
      </c>
      <c r="C11" s="41">
        <f t="shared" si="2"/>
        <v>34674</v>
      </c>
      <c r="D11" s="38">
        <f t="shared" si="0"/>
        <v>24739.97</v>
      </c>
      <c r="E11" s="16">
        <f t="shared" si="3"/>
        <v>9934.0300000000007</v>
      </c>
      <c r="F11" s="2">
        <f t="shared" si="4"/>
        <v>863314.86</v>
      </c>
      <c r="G11" s="2">
        <f t="shared" si="5"/>
        <v>838574.89</v>
      </c>
    </row>
    <row r="12" spans="1:10" x14ac:dyDescent="0.25">
      <c r="A12" s="26">
        <v>42099</v>
      </c>
      <c r="B12" s="35">
        <f t="shared" si="1"/>
        <v>31</v>
      </c>
      <c r="C12" s="41">
        <f t="shared" si="2"/>
        <v>34674</v>
      </c>
      <c r="D12" s="38">
        <f t="shared" si="0"/>
        <v>23990.79</v>
      </c>
      <c r="E12" s="16">
        <f t="shared" si="3"/>
        <v>10683.21</v>
      </c>
      <c r="F12" s="2">
        <f t="shared" si="4"/>
        <v>838574.89</v>
      </c>
      <c r="G12" s="2">
        <f t="shared" si="5"/>
        <v>814584.1</v>
      </c>
    </row>
    <row r="13" spans="1:10" ht="18.75" customHeight="1" x14ac:dyDescent="0.25">
      <c r="A13" s="26">
        <v>42129</v>
      </c>
      <c r="B13" s="35">
        <f t="shared" si="1"/>
        <v>30</v>
      </c>
      <c r="C13" s="41">
        <f t="shared" si="2"/>
        <v>34674</v>
      </c>
      <c r="D13" s="38">
        <f t="shared" si="0"/>
        <v>24631.18</v>
      </c>
      <c r="E13" s="16">
        <f t="shared" si="3"/>
        <v>10042.82</v>
      </c>
      <c r="F13" s="2">
        <f t="shared" si="4"/>
        <v>814584.1</v>
      </c>
      <c r="G13" s="2">
        <f t="shared" si="5"/>
        <v>789952.91999999993</v>
      </c>
    </row>
    <row r="14" spans="1:10" x14ac:dyDescent="0.25">
      <c r="A14" s="51">
        <v>42160</v>
      </c>
      <c r="B14" s="52">
        <f t="shared" si="1"/>
        <v>31</v>
      </c>
      <c r="C14" s="42">
        <f t="shared" si="2"/>
        <v>34674</v>
      </c>
      <c r="D14" s="53">
        <f t="shared" si="0"/>
        <v>24610.22</v>
      </c>
      <c r="E14" s="54">
        <f t="shared" si="3"/>
        <v>10063.780000000001</v>
      </c>
      <c r="F14" s="55">
        <f t="shared" si="4"/>
        <v>789952.91999999993</v>
      </c>
      <c r="G14" s="55">
        <f t="shared" si="5"/>
        <v>765342.7</v>
      </c>
    </row>
    <row r="15" spans="1:10" x14ac:dyDescent="0.25">
      <c r="A15" s="26">
        <v>42190</v>
      </c>
      <c r="B15" s="35">
        <f t="shared" si="1"/>
        <v>30</v>
      </c>
      <c r="C15" s="41">
        <f t="shared" si="2"/>
        <v>34674</v>
      </c>
      <c r="D15" s="38">
        <f t="shared" si="0"/>
        <v>25238.27</v>
      </c>
      <c r="E15" s="16">
        <f t="shared" si="3"/>
        <v>9435.73</v>
      </c>
      <c r="F15" s="2">
        <f t="shared" si="4"/>
        <v>765342.7</v>
      </c>
      <c r="G15" s="2">
        <f t="shared" si="5"/>
        <v>740104.42999999993</v>
      </c>
    </row>
    <row r="16" spans="1:10" x14ac:dyDescent="0.25">
      <c r="A16" s="26">
        <v>42221</v>
      </c>
      <c r="B16" s="35">
        <f t="shared" si="1"/>
        <v>31</v>
      </c>
      <c r="C16" s="41">
        <f t="shared" si="2"/>
        <v>34674</v>
      </c>
      <c r="D16" s="38">
        <f t="shared" si="0"/>
        <v>25245.27</v>
      </c>
      <c r="E16" s="16">
        <f t="shared" si="3"/>
        <v>9428.73</v>
      </c>
      <c r="F16" s="2">
        <f t="shared" si="4"/>
        <v>740104.42999999993</v>
      </c>
      <c r="G16" s="2">
        <f t="shared" si="5"/>
        <v>714859.15999999992</v>
      </c>
    </row>
    <row r="17" spans="1:7" x14ac:dyDescent="0.25">
      <c r="A17" s="26">
        <v>42252</v>
      </c>
      <c r="B17" s="35">
        <f t="shared" si="1"/>
        <v>31</v>
      </c>
      <c r="C17" s="41">
        <f t="shared" si="2"/>
        <v>34674</v>
      </c>
      <c r="D17" s="38">
        <f t="shared" si="0"/>
        <v>25566.89</v>
      </c>
      <c r="E17" s="16">
        <f t="shared" si="3"/>
        <v>9107.11</v>
      </c>
      <c r="F17" s="2">
        <f t="shared" si="4"/>
        <v>714859.15999999992</v>
      </c>
      <c r="G17" s="2">
        <f t="shared" si="5"/>
        <v>689292.2699999999</v>
      </c>
    </row>
    <row r="18" spans="1:7" x14ac:dyDescent="0.25">
      <c r="A18" s="26">
        <v>42282</v>
      </c>
      <c r="B18" s="35">
        <f t="shared" si="1"/>
        <v>30</v>
      </c>
      <c r="C18" s="41">
        <f t="shared" si="2"/>
        <v>34674</v>
      </c>
      <c r="D18" s="38">
        <f t="shared" si="0"/>
        <v>26175.879999999997</v>
      </c>
      <c r="E18" s="16">
        <f t="shared" si="3"/>
        <v>8498.1200000000008</v>
      </c>
      <c r="F18" s="2">
        <f t="shared" si="4"/>
        <v>689292.2699999999</v>
      </c>
      <c r="G18" s="2">
        <f t="shared" si="5"/>
        <v>663116.3899999999</v>
      </c>
    </row>
    <row r="19" spans="1:7" x14ac:dyDescent="0.25">
      <c r="A19" s="26">
        <v>42313</v>
      </c>
      <c r="B19" s="35">
        <f t="shared" si="1"/>
        <v>31</v>
      </c>
      <c r="C19" s="41">
        <f t="shared" si="2"/>
        <v>34674</v>
      </c>
      <c r="D19" s="38">
        <f t="shared" si="0"/>
        <v>26226.080000000002</v>
      </c>
      <c r="E19" s="16">
        <f t="shared" si="3"/>
        <v>8447.92</v>
      </c>
      <c r="F19" s="2">
        <f t="shared" si="4"/>
        <v>663116.3899999999</v>
      </c>
      <c r="G19" s="2">
        <f t="shared" si="5"/>
        <v>636890.30999999994</v>
      </c>
    </row>
    <row r="20" spans="1:7" x14ac:dyDescent="0.25">
      <c r="A20" s="26">
        <v>42343</v>
      </c>
      <c r="B20" s="35">
        <f t="shared" si="1"/>
        <v>30</v>
      </c>
      <c r="C20" s="41">
        <f t="shared" si="2"/>
        <v>34674</v>
      </c>
      <c r="D20" s="38">
        <f t="shared" si="0"/>
        <v>26821.93</v>
      </c>
      <c r="E20" s="16">
        <f t="shared" si="3"/>
        <v>7852.07</v>
      </c>
      <c r="F20" s="2">
        <f t="shared" si="4"/>
        <v>636890.30999999994</v>
      </c>
      <c r="G20" s="2">
        <f t="shared" si="5"/>
        <v>610068.37999999989</v>
      </c>
    </row>
    <row r="21" spans="1:7" x14ac:dyDescent="0.25">
      <c r="A21" s="26">
        <v>42374</v>
      </c>
      <c r="B21" s="35">
        <f t="shared" si="1"/>
        <v>31</v>
      </c>
      <c r="C21" s="41">
        <f t="shared" si="2"/>
        <v>34674</v>
      </c>
      <c r="D21" s="38">
        <f t="shared" si="0"/>
        <v>26901.9</v>
      </c>
      <c r="E21" s="16">
        <f t="shared" si="3"/>
        <v>7772.1</v>
      </c>
      <c r="F21" s="2">
        <f t="shared" si="4"/>
        <v>610068.37999999989</v>
      </c>
      <c r="G21" s="2">
        <f t="shared" si="5"/>
        <v>583166.47999999986</v>
      </c>
    </row>
    <row r="22" spans="1:7" x14ac:dyDescent="0.25">
      <c r="A22" s="26">
        <v>42405</v>
      </c>
      <c r="B22" s="35">
        <f t="shared" si="1"/>
        <v>31</v>
      </c>
      <c r="C22" s="41">
        <f t="shared" si="2"/>
        <v>34674</v>
      </c>
      <c r="D22" s="38">
        <f t="shared" si="0"/>
        <v>27244.62</v>
      </c>
      <c r="E22" s="16">
        <f t="shared" si="3"/>
        <v>7429.38</v>
      </c>
      <c r="F22" s="2">
        <f t="shared" si="4"/>
        <v>583166.47999999986</v>
      </c>
      <c r="G22" s="2">
        <f t="shared" si="5"/>
        <v>555921.85999999987</v>
      </c>
    </row>
    <row r="23" spans="1:7" x14ac:dyDescent="0.25">
      <c r="A23" s="26">
        <v>42434</v>
      </c>
      <c r="B23" s="35">
        <f t="shared" si="1"/>
        <v>29</v>
      </c>
      <c r="C23" s="41">
        <f t="shared" si="2"/>
        <v>34674</v>
      </c>
      <c r="D23" s="38">
        <f t="shared" si="0"/>
        <v>28048.63</v>
      </c>
      <c r="E23" s="16">
        <f t="shared" si="3"/>
        <v>6625.37</v>
      </c>
      <c r="F23" s="2">
        <f t="shared" si="4"/>
        <v>555921.85999999987</v>
      </c>
      <c r="G23" s="2">
        <f t="shared" si="5"/>
        <v>527873.22999999986</v>
      </c>
    </row>
    <row r="24" spans="1:7" x14ac:dyDescent="0.25">
      <c r="A24" s="26">
        <v>42465</v>
      </c>
      <c r="B24" s="35">
        <f t="shared" si="1"/>
        <v>31</v>
      </c>
      <c r="C24" s="41">
        <f t="shared" si="2"/>
        <v>34674</v>
      </c>
      <c r="D24" s="38">
        <f t="shared" si="0"/>
        <v>27949.040000000001</v>
      </c>
      <c r="E24" s="16">
        <f t="shared" si="3"/>
        <v>6724.96</v>
      </c>
      <c r="F24" s="2">
        <f t="shared" si="4"/>
        <v>527873.22999999986</v>
      </c>
      <c r="G24" s="2">
        <f t="shared" si="5"/>
        <v>499924.18999999989</v>
      </c>
    </row>
    <row r="25" spans="1:7" x14ac:dyDescent="0.25">
      <c r="A25" s="26">
        <v>42495</v>
      </c>
      <c r="B25" s="35">
        <f t="shared" si="1"/>
        <v>30</v>
      </c>
      <c r="C25" s="41">
        <f t="shared" si="2"/>
        <v>34674</v>
      </c>
      <c r="D25" s="38">
        <f t="shared" si="0"/>
        <v>28510.55</v>
      </c>
      <c r="E25" s="16">
        <f t="shared" si="3"/>
        <v>6163.45</v>
      </c>
      <c r="F25" s="2">
        <f t="shared" si="4"/>
        <v>499924.18999999989</v>
      </c>
      <c r="G25" s="2">
        <f t="shared" si="5"/>
        <v>471413.6399999999</v>
      </c>
    </row>
    <row r="26" spans="1:7" x14ac:dyDescent="0.25">
      <c r="A26" s="26">
        <v>42526</v>
      </c>
      <c r="B26" s="35">
        <f t="shared" si="1"/>
        <v>31</v>
      </c>
      <c r="C26" s="41">
        <f t="shared" si="2"/>
        <v>34674</v>
      </c>
      <c r="D26" s="38">
        <f t="shared" si="0"/>
        <v>28668.32</v>
      </c>
      <c r="E26" s="16">
        <f t="shared" si="3"/>
        <v>6005.68</v>
      </c>
      <c r="F26" s="2">
        <f t="shared" si="4"/>
        <v>471413.6399999999</v>
      </c>
      <c r="G26" s="2">
        <f t="shared" si="5"/>
        <v>442745.31999999989</v>
      </c>
    </row>
    <row r="27" spans="1:7" x14ac:dyDescent="0.25">
      <c r="A27" s="26">
        <v>42556</v>
      </c>
      <c r="B27" s="35">
        <f t="shared" si="1"/>
        <v>30</v>
      </c>
      <c r="C27" s="41">
        <f t="shared" si="2"/>
        <v>34674</v>
      </c>
      <c r="D27" s="38">
        <f t="shared" si="0"/>
        <v>29215.5</v>
      </c>
      <c r="E27" s="16">
        <f t="shared" si="3"/>
        <v>5458.5</v>
      </c>
      <c r="F27" s="2">
        <f t="shared" si="4"/>
        <v>442745.31999999989</v>
      </c>
      <c r="G27" s="2">
        <f t="shared" si="5"/>
        <v>413529.81999999989</v>
      </c>
    </row>
    <row r="28" spans="1:7" x14ac:dyDescent="0.25">
      <c r="A28" s="69">
        <v>42587</v>
      </c>
      <c r="B28" s="35">
        <f t="shared" si="1"/>
        <v>31</v>
      </c>
      <c r="C28" s="41">
        <f t="shared" si="2"/>
        <v>34674</v>
      </c>
      <c r="D28" s="38">
        <f t="shared" si="0"/>
        <v>29405.739999999998</v>
      </c>
      <c r="E28" s="16">
        <f t="shared" si="3"/>
        <v>5268.26</v>
      </c>
      <c r="F28" s="2">
        <f t="shared" si="4"/>
        <v>413529.81999999989</v>
      </c>
      <c r="G28" s="2">
        <f t="shared" si="5"/>
        <v>384124.0799999999</v>
      </c>
    </row>
    <row r="29" spans="1:7" x14ac:dyDescent="0.25">
      <c r="A29" s="26">
        <v>42618</v>
      </c>
      <c r="B29" s="35">
        <f t="shared" si="1"/>
        <v>31</v>
      </c>
      <c r="C29" s="41">
        <f t="shared" si="2"/>
        <v>34674</v>
      </c>
      <c r="D29" s="38">
        <f t="shared" si="0"/>
        <v>29780.36</v>
      </c>
      <c r="E29" s="16">
        <f t="shared" si="3"/>
        <v>4893.6400000000003</v>
      </c>
      <c r="F29" s="2">
        <f t="shared" si="4"/>
        <v>384124.0799999999</v>
      </c>
      <c r="G29" s="2">
        <f t="shared" si="5"/>
        <v>354343.71999999991</v>
      </c>
    </row>
    <row r="30" spans="1:7" x14ac:dyDescent="0.25">
      <c r="A30" s="26">
        <v>42648</v>
      </c>
      <c r="B30" s="35">
        <f t="shared" si="1"/>
        <v>30</v>
      </c>
      <c r="C30" s="41">
        <f t="shared" si="2"/>
        <v>34674</v>
      </c>
      <c r="D30" s="38">
        <f t="shared" si="0"/>
        <v>30305.38</v>
      </c>
      <c r="E30" s="16">
        <f t="shared" si="3"/>
        <v>4368.62</v>
      </c>
      <c r="F30" s="2">
        <f t="shared" si="4"/>
        <v>354343.71999999991</v>
      </c>
      <c r="G30" s="2">
        <f t="shared" si="5"/>
        <v>324038.33999999991</v>
      </c>
    </row>
    <row r="31" spans="1:7" x14ac:dyDescent="0.25">
      <c r="A31" s="26">
        <v>42679</v>
      </c>
      <c r="B31" s="35">
        <f t="shared" si="1"/>
        <v>31</v>
      </c>
      <c r="C31" s="41">
        <f t="shared" si="2"/>
        <v>34674</v>
      </c>
      <c r="D31" s="38">
        <f t="shared" si="0"/>
        <v>30545.84</v>
      </c>
      <c r="E31" s="16">
        <f t="shared" si="3"/>
        <v>4128.16</v>
      </c>
      <c r="F31" s="2">
        <f t="shared" si="4"/>
        <v>324038.33999999991</v>
      </c>
      <c r="G31" s="2">
        <f t="shared" si="5"/>
        <v>293492.49999999988</v>
      </c>
    </row>
    <row r="32" spans="1:7" x14ac:dyDescent="0.25">
      <c r="A32" s="26">
        <v>42709</v>
      </c>
      <c r="B32" s="35">
        <f t="shared" si="1"/>
        <v>30</v>
      </c>
      <c r="C32" s="41">
        <f t="shared" si="2"/>
        <v>34674</v>
      </c>
      <c r="D32" s="38">
        <f t="shared" si="0"/>
        <v>31055.599999999999</v>
      </c>
      <c r="E32" s="16">
        <f t="shared" si="3"/>
        <v>3618.4</v>
      </c>
      <c r="F32" s="2">
        <f t="shared" si="4"/>
        <v>293492.49999999988</v>
      </c>
      <c r="G32" s="2">
        <f t="shared" si="5"/>
        <v>262436.89999999991</v>
      </c>
    </row>
    <row r="33" spans="1:7" x14ac:dyDescent="0.25">
      <c r="A33" s="26">
        <v>42740</v>
      </c>
      <c r="B33" s="35">
        <f t="shared" si="1"/>
        <v>31</v>
      </c>
      <c r="C33" s="41">
        <f t="shared" si="2"/>
        <v>34674</v>
      </c>
      <c r="D33" s="38">
        <f t="shared" si="0"/>
        <v>31330.63</v>
      </c>
      <c r="E33" s="16">
        <f t="shared" si="3"/>
        <v>3343.37</v>
      </c>
      <c r="F33" s="2">
        <f t="shared" si="4"/>
        <v>262436.89999999991</v>
      </c>
      <c r="G33" s="2">
        <f t="shared" si="5"/>
        <v>231106.2699999999</v>
      </c>
    </row>
    <row r="34" spans="1:7" x14ac:dyDescent="0.25">
      <c r="A34" s="26">
        <v>42771</v>
      </c>
      <c r="B34" s="35">
        <f t="shared" si="1"/>
        <v>31</v>
      </c>
      <c r="C34" s="41">
        <f t="shared" si="2"/>
        <v>34674</v>
      </c>
      <c r="D34" s="38">
        <f t="shared" si="0"/>
        <v>31729.77</v>
      </c>
      <c r="E34" s="16">
        <f t="shared" si="3"/>
        <v>2944.23</v>
      </c>
      <c r="F34" s="2">
        <f t="shared" si="4"/>
        <v>231106.2699999999</v>
      </c>
      <c r="G34" s="2">
        <f t="shared" si="5"/>
        <v>199376.49999999991</v>
      </c>
    </row>
    <row r="35" spans="1:7" x14ac:dyDescent="0.25">
      <c r="A35" s="26">
        <v>42799</v>
      </c>
      <c r="B35" s="35">
        <f t="shared" si="1"/>
        <v>28</v>
      </c>
      <c r="C35" s="41">
        <f t="shared" si="2"/>
        <v>34674</v>
      </c>
      <c r="D35" s="38">
        <f t="shared" si="0"/>
        <v>32379.8</v>
      </c>
      <c r="E35" s="16">
        <f t="shared" si="3"/>
        <v>2294.1999999999998</v>
      </c>
      <c r="F35" s="2">
        <f t="shared" si="4"/>
        <v>199376.49999999991</v>
      </c>
      <c r="G35" s="2">
        <f t="shared" si="5"/>
        <v>166996.69999999992</v>
      </c>
    </row>
    <row r="36" spans="1:7" x14ac:dyDescent="0.25">
      <c r="A36" s="26">
        <v>42830</v>
      </c>
      <c r="B36" s="35">
        <f t="shared" si="1"/>
        <v>31</v>
      </c>
      <c r="C36" s="41">
        <f t="shared" si="2"/>
        <v>34674</v>
      </c>
      <c r="D36" s="38">
        <f t="shared" si="0"/>
        <v>32546.510000000002</v>
      </c>
      <c r="E36" s="16">
        <f t="shared" si="3"/>
        <v>2127.4899999999998</v>
      </c>
      <c r="F36" s="2">
        <f t="shared" si="4"/>
        <v>166996.69999999992</v>
      </c>
      <c r="G36" s="2">
        <f t="shared" si="5"/>
        <v>134450.18999999992</v>
      </c>
    </row>
    <row r="37" spans="1:7" x14ac:dyDescent="0.25">
      <c r="A37" s="26">
        <v>42860</v>
      </c>
      <c r="B37" s="35">
        <f t="shared" si="1"/>
        <v>30</v>
      </c>
      <c r="C37" s="41">
        <f t="shared" si="2"/>
        <v>34674</v>
      </c>
      <c r="D37" s="38">
        <f t="shared" si="0"/>
        <v>33016.39</v>
      </c>
      <c r="E37" s="16">
        <f t="shared" si="3"/>
        <v>1657.61</v>
      </c>
      <c r="F37" s="2">
        <f t="shared" si="4"/>
        <v>134450.18999999992</v>
      </c>
      <c r="G37" s="2">
        <f t="shared" si="5"/>
        <v>101433.79999999992</v>
      </c>
    </row>
    <row r="38" spans="1:7" x14ac:dyDescent="0.25">
      <c r="A38" s="26">
        <v>42891</v>
      </c>
      <c r="B38" s="35">
        <f t="shared" si="1"/>
        <v>31</v>
      </c>
      <c r="C38" s="41">
        <f t="shared" si="2"/>
        <v>34674</v>
      </c>
      <c r="D38" s="38">
        <f t="shared" si="0"/>
        <v>33381.760000000002</v>
      </c>
      <c r="E38" s="16">
        <f t="shared" si="3"/>
        <v>1292.24</v>
      </c>
      <c r="F38" s="2">
        <f t="shared" si="4"/>
        <v>101433.79999999992</v>
      </c>
      <c r="G38" s="2">
        <f t="shared" si="5"/>
        <v>68052.039999999921</v>
      </c>
    </row>
    <row r="39" spans="1:7" x14ac:dyDescent="0.25">
      <c r="A39" s="26">
        <v>42921</v>
      </c>
      <c r="B39" s="35">
        <f t="shared" si="1"/>
        <v>30</v>
      </c>
      <c r="C39" s="41">
        <f t="shared" si="2"/>
        <v>34674</v>
      </c>
      <c r="D39" s="38">
        <f t="shared" si="0"/>
        <v>33835</v>
      </c>
      <c r="E39" s="16">
        <f t="shared" si="3"/>
        <v>839</v>
      </c>
      <c r="F39" s="2">
        <f t="shared" si="4"/>
        <v>68052.039999999921</v>
      </c>
      <c r="G39" s="2">
        <f t="shared" si="5"/>
        <v>34217.039999999921</v>
      </c>
    </row>
    <row r="40" spans="1:7" x14ac:dyDescent="0.25">
      <c r="A40" s="26">
        <v>42952</v>
      </c>
      <c r="B40" s="35">
        <f t="shared" si="1"/>
        <v>31</v>
      </c>
      <c r="C40" s="41">
        <f t="shared" si="2"/>
        <v>34674</v>
      </c>
      <c r="D40" s="38">
        <f t="shared" si="0"/>
        <v>34217.039999999921</v>
      </c>
      <c r="E40" s="16">
        <v>456.96000000008092</v>
      </c>
      <c r="F40" s="2">
        <f t="shared" si="4"/>
        <v>34217.039999999921</v>
      </c>
      <c r="G40" s="2">
        <f t="shared" si="5"/>
        <v>0</v>
      </c>
    </row>
    <row r="41" spans="1:7" x14ac:dyDescent="0.25">
      <c r="A41" s="69">
        <v>42252</v>
      </c>
      <c r="B41" s="70">
        <f>_xlfn.DAYS(A41,A16)</f>
        <v>31</v>
      </c>
      <c r="C41" s="71">
        <f t="shared" si="2"/>
        <v>34674</v>
      </c>
      <c r="D41" s="72">
        <f t="shared" ref="D41:D52" si="6">C41-E41</f>
        <v>25566.89</v>
      </c>
      <c r="E41" s="73">
        <f t="shared" ref="E41:E52" si="7">ROUND(F41*$B$2*B41/365,2)</f>
        <v>9107.11</v>
      </c>
      <c r="F41" s="74">
        <f>F17</f>
        <v>714859.15999999992</v>
      </c>
      <c r="G41" s="74">
        <f t="shared" ref="G41:G52" si="8">F41-D41</f>
        <v>689292.2699999999</v>
      </c>
    </row>
    <row r="42" spans="1:7" x14ac:dyDescent="0.25">
      <c r="A42" s="26">
        <v>42282</v>
      </c>
      <c r="B42" s="35">
        <f t="shared" ref="B42:B52" si="9">_xlfn.DAYS(A42,A41)</f>
        <v>30</v>
      </c>
      <c r="C42" s="41">
        <f>$F$1</f>
        <v>67462</v>
      </c>
      <c r="D42" s="38">
        <f t="shared" si="6"/>
        <v>58963.88</v>
      </c>
      <c r="E42" s="16">
        <f t="shared" si="7"/>
        <v>8498.1200000000008</v>
      </c>
      <c r="F42" s="2">
        <f t="shared" ref="F42:F52" si="10">G41</f>
        <v>689292.2699999999</v>
      </c>
      <c r="G42" s="2">
        <f t="shared" si="8"/>
        <v>630328.3899999999</v>
      </c>
    </row>
    <row r="43" spans="1:7" x14ac:dyDescent="0.25">
      <c r="A43" s="26">
        <v>42313</v>
      </c>
      <c r="B43" s="35">
        <f t="shared" si="9"/>
        <v>31</v>
      </c>
      <c r="C43" s="41">
        <f t="shared" ref="C43:C49" si="11">$F$1</f>
        <v>67462</v>
      </c>
      <c r="D43" s="38">
        <f t="shared" si="6"/>
        <v>59431.79</v>
      </c>
      <c r="E43" s="16">
        <f t="shared" si="7"/>
        <v>8030.21</v>
      </c>
      <c r="F43" s="2">
        <f t="shared" si="10"/>
        <v>630328.3899999999</v>
      </c>
      <c r="G43" s="2">
        <f t="shared" si="8"/>
        <v>570896.59999999986</v>
      </c>
    </row>
    <row r="44" spans="1:7" x14ac:dyDescent="0.25">
      <c r="A44" s="26">
        <v>42343</v>
      </c>
      <c r="B44" s="35">
        <f t="shared" si="9"/>
        <v>30</v>
      </c>
      <c r="C44" s="41">
        <f t="shared" si="11"/>
        <v>67462</v>
      </c>
      <c r="D44" s="38">
        <f t="shared" si="6"/>
        <v>60423.55</v>
      </c>
      <c r="E44" s="16">
        <f t="shared" si="7"/>
        <v>7038.45</v>
      </c>
      <c r="F44" s="2">
        <f t="shared" si="10"/>
        <v>570896.59999999986</v>
      </c>
      <c r="G44" s="2">
        <f t="shared" si="8"/>
        <v>510473.04999999987</v>
      </c>
    </row>
    <row r="45" spans="1:7" x14ac:dyDescent="0.25">
      <c r="A45" s="26">
        <v>42374</v>
      </c>
      <c r="B45" s="35">
        <f t="shared" si="9"/>
        <v>31</v>
      </c>
      <c r="C45" s="41">
        <f t="shared" si="11"/>
        <v>67462</v>
      </c>
      <c r="D45" s="38">
        <f t="shared" si="6"/>
        <v>60958.71</v>
      </c>
      <c r="E45" s="16">
        <f t="shared" si="7"/>
        <v>6503.29</v>
      </c>
      <c r="F45" s="2">
        <f t="shared" si="10"/>
        <v>510473.04999999987</v>
      </c>
      <c r="G45" s="2">
        <f t="shared" si="8"/>
        <v>449514.33999999985</v>
      </c>
    </row>
    <row r="46" spans="1:7" x14ac:dyDescent="0.25">
      <c r="A46" s="26">
        <v>42405</v>
      </c>
      <c r="B46" s="35">
        <f t="shared" si="9"/>
        <v>31</v>
      </c>
      <c r="C46" s="41">
        <f t="shared" si="11"/>
        <v>67462</v>
      </c>
      <c r="D46" s="38">
        <f t="shared" si="6"/>
        <v>61735.31</v>
      </c>
      <c r="E46" s="16">
        <f t="shared" si="7"/>
        <v>5726.69</v>
      </c>
      <c r="F46" s="2">
        <f t="shared" si="10"/>
        <v>449514.33999999985</v>
      </c>
      <c r="G46" s="2">
        <f t="shared" si="8"/>
        <v>387779.02999999985</v>
      </c>
    </row>
    <row r="47" spans="1:7" x14ac:dyDescent="0.25">
      <c r="A47" s="26">
        <v>42434</v>
      </c>
      <c r="B47" s="35">
        <f t="shared" si="9"/>
        <v>29</v>
      </c>
      <c r="C47" s="41">
        <f t="shared" si="11"/>
        <v>67462</v>
      </c>
      <c r="D47" s="38">
        <f t="shared" si="6"/>
        <v>62840.520000000004</v>
      </c>
      <c r="E47" s="16">
        <f t="shared" si="7"/>
        <v>4621.4799999999996</v>
      </c>
      <c r="F47" s="2">
        <f t="shared" si="10"/>
        <v>387779.02999999985</v>
      </c>
      <c r="G47" s="2">
        <f t="shared" si="8"/>
        <v>324938.50999999983</v>
      </c>
    </row>
    <row r="48" spans="1:7" x14ac:dyDescent="0.25">
      <c r="A48" s="26">
        <v>42465</v>
      </c>
      <c r="B48" s="35">
        <f t="shared" si="9"/>
        <v>31</v>
      </c>
      <c r="C48" s="41">
        <f t="shared" si="11"/>
        <v>67462</v>
      </c>
      <c r="D48" s="38">
        <f t="shared" si="6"/>
        <v>63322.37</v>
      </c>
      <c r="E48" s="16">
        <f t="shared" si="7"/>
        <v>4139.63</v>
      </c>
      <c r="F48" s="2">
        <f t="shared" si="10"/>
        <v>324938.50999999983</v>
      </c>
      <c r="G48" s="2">
        <f t="shared" si="8"/>
        <v>261616.13999999984</v>
      </c>
    </row>
    <row r="49" spans="1:7" x14ac:dyDescent="0.25">
      <c r="A49" s="26">
        <v>42495</v>
      </c>
      <c r="B49" s="35">
        <f t="shared" si="9"/>
        <v>30</v>
      </c>
      <c r="C49" s="41">
        <f t="shared" si="11"/>
        <v>67462</v>
      </c>
      <c r="D49" s="38">
        <f t="shared" si="6"/>
        <v>64236.6</v>
      </c>
      <c r="E49" s="16">
        <f t="shared" si="7"/>
        <v>3225.4</v>
      </c>
      <c r="F49" s="2">
        <f t="shared" si="10"/>
        <v>261616.13999999984</v>
      </c>
      <c r="G49" s="2">
        <f t="shared" si="8"/>
        <v>197379.53999999983</v>
      </c>
    </row>
    <row r="50" spans="1:7" x14ac:dyDescent="0.25">
      <c r="A50" s="26">
        <v>42526</v>
      </c>
      <c r="B50" s="35">
        <f t="shared" si="9"/>
        <v>31</v>
      </c>
      <c r="C50" s="41">
        <f>$F$2</f>
        <v>14518</v>
      </c>
      <c r="D50" s="38">
        <f t="shared" si="6"/>
        <v>12003.44</v>
      </c>
      <c r="E50" s="16">
        <f t="shared" si="7"/>
        <v>2514.56</v>
      </c>
      <c r="F50" s="2">
        <f t="shared" si="10"/>
        <v>197379.53999999983</v>
      </c>
      <c r="G50" s="2">
        <f t="shared" si="8"/>
        <v>185376.09999999983</v>
      </c>
    </row>
    <row r="51" spans="1:7" x14ac:dyDescent="0.25">
      <c r="A51" s="26">
        <v>42556</v>
      </c>
      <c r="B51" s="35">
        <f t="shared" si="9"/>
        <v>30</v>
      </c>
      <c r="C51" s="41">
        <f t="shared" ref="C51:C64" si="12">$F$2</f>
        <v>14518</v>
      </c>
      <c r="D51" s="38">
        <f t="shared" si="6"/>
        <v>12232.54</v>
      </c>
      <c r="E51" s="16">
        <f t="shared" si="7"/>
        <v>2285.46</v>
      </c>
      <c r="F51" s="2">
        <f t="shared" si="10"/>
        <v>185376.09999999983</v>
      </c>
      <c r="G51" s="2">
        <f t="shared" si="8"/>
        <v>173143.55999999982</v>
      </c>
    </row>
    <row r="52" spans="1:7" x14ac:dyDescent="0.25">
      <c r="A52" s="26">
        <v>42587</v>
      </c>
      <c r="B52" s="35">
        <f t="shared" si="9"/>
        <v>31</v>
      </c>
      <c r="C52" s="41">
        <f t="shared" si="12"/>
        <v>14518</v>
      </c>
      <c r="D52" s="38">
        <f t="shared" si="6"/>
        <v>12312.2</v>
      </c>
      <c r="E52" s="16">
        <f t="shared" si="7"/>
        <v>2205.8000000000002</v>
      </c>
      <c r="F52" s="2">
        <f t="shared" si="10"/>
        <v>173143.55999999982</v>
      </c>
      <c r="G52" s="2">
        <f t="shared" si="8"/>
        <v>160831.35999999981</v>
      </c>
    </row>
    <row r="53" spans="1:7" x14ac:dyDescent="0.25">
      <c r="A53" s="26">
        <v>42618</v>
      </c>
      <c r="B53" s="35">
        <f t="shared" ref="B53:B64" si="13">_xlfn.DAYS(A53,A52)</f>
        <v>31</v>
      </c>
      <c r="C53" s="41">
        <f t="shared" si="12"/>
        <v>14518</v>
      </c>
      <c r="D53" s="38">
        <f t="shared" ref="D53:D64" si="14">C53-E53</f>
        <v>12469.05</v>
      </c>
      <c r="E53" s="16">
        <f t="shared" ref="E53:E63" si="15">ROUND(F53*$B$2*B53/365,2)</f>
        <v>2048.9499999999998</v>
      </c>
      <c r="F53" s="2">
        <f t="shared" ref="F53:F64" si="16">G52</f>
        <v>160831.35999999981</v>
      </c>
      <c r="G53" s="2">
        <f t="shared" ref="G53:G64" si="17">F53-D53</f>
        <v>148362.30999999982</v>
      </c>
    </row>
    <row r="54" spans="1:7" x14ac:dyDescent="0.25">
      <c r="A54" s="26">
        <v>42648</v>
      </c>
      <c r="B54" s="35">
        <f t="shared" si="13"/>
        <v>30</v>
      </c>
      <c r="C54" s="41">
        <f t="shared" si="12"/>
        <v>14518</v>
      </c>
      <c r="D54" s="38">
        <f t="shared" si="14"/>
        <v>12688.880000000001</v>
      </c>
      <c r="E54" s="16">
        <f t="shared" si="15"/>
        <v>1829.12</v>
      </c>
      <c r="F54" s="2">
        <f t="shared" si="16"/>
        <v>148362.30999999982</v>
      </c>
      <c r="G54" s="2">
        <f t="shared" si="17"/>
        <v>135673.42999999982</v>
      </c>
    </row>
    <row r="55" spans="1:7" x14ac:dyDescent="0.25">
      <c r="A55" s="26">
        <v>42679</v>
      </c>
      <c r="B55" s="35">
        <f t="shared" si="13"/>
        <v>31</v>
      </c>
      <c r="C55" s="41">
        <f t="shared" si="12"/>
        <v>14518</v>
      </c>
      <c r="D55" s="38">
        <f t="shared" si="14"/>
        <v>12789.56</v>
      </c>
      <c r="E55" s="16">
        <f t="shared" si="15"/>
        <v>1728.44</v>
      </c>
      <c r="F55" s="2">
        <f t="shared" si="16"/>
        <v>135673.42999999982</v>
      </c>
      <c r="G55" s="2">
        <f t="shared" si="17"/>
        <v>122883.86999999982</v>
      </c>
    </row>
    <row r="56" spans="1:7" x14ac:dyDescent="0.25">
      <c r="A56" s="26">
        <v>42709</v>
      </c>
      <c r="B56" s="35">
        <f t="shared" si="13"/>
        <v>30</v>
      </c>
      <c r="C56" s="41">
        <f t="shared" si="12"/>
        <v>14518</v>
      </c>
      <c r="D56" s="38">
        <f t="shared" si="14"/>
        <v>13002.99</v>
      </c>
      <c r="E56" s="16">
        <f t="shared" si="15"/>
        <v>1515.01</v>
      </c>
      <c r="F56" s="2">
        <f t="shared" si="16"/>
        <v>122883.86999999982</v>
      </c>
      <c r="G56" s="2">
        <f t="shared" si="17"/>
        <v>109880.87999999982</v>
      </c>
    </row>
    <row r="57" spans="1:7" x14ac:dyDescent="0.25">
      <c r="A57" s="26">
        <v>42740</v>
      </c>
      <c r="B57" s="35">
        <f t="shared" si="13"/>
        <v>31</v>
      </c>
      <c r="C57" s="41">
        <f t="shared" si="12"/>
        <v>14518</v>
      </c>
      <c r="D57" s="38">
        <f t="shared" si="14"/>
        <v>13118.15</v>
      </c>
      <c r="E57" s="16">
        <f t="shared" si="15"/>
        <v>1399.85</v>
      </c>
      <c r="F57" s="2">
        <f t="shared" si="16"/>
        <v>109880.87999999982</v>
      </c>
      <c r="G57" s="2">
        <f t="shared" si="17"/>
        <v>96762.729999999821</v>
      </c>
    </row>
    <row r="58" spans="1:7" x14ac:dyDescent="0.25">
      <c r="A58" s="26">
        <v>42771</v>
      </c>
      <c r="B58" s="35">
        <f t="shared" si="13"/>
        <v>31</v>
      </c>
      <c r="C58" s="41">
        <f t="shared" si="12"/>
        <v>14518</v>
      </c>
      <c r="D58" s="38">
        <f t="shared" si="14"/>
        <v>13285.27</v>
      </c>
      <c r="E58" s="16">
        <f t="shared" si="15"/>
        <v>1232.73</v>
      </c>
      <c r="F58" s="2">
        <f t="shared" si="16"/>
        <v>96762.729999999821</v>
      </c>
      <c r="G58" s="2">
        <f t="shared" si="17"/>
        <v>83477.459999999817</v>
      </c>
    </row>
    <row r="59" spans="1:7" x14ac:dyDescent="0.25">
      <c r="A59" s="26">
        <v>42799</v>
      </c>
      <c r="B59" s="35">
        <f t="shared" si="13"/>
        <v>28</v>
      </c>
      <c r="C59" s="41">
        <f t="shared" si="12"/>
        <v>14518</v>
      </c>
      <c r="D59" s="38">
        <f t="shared" si="14"/>
        <v>13557.44</v>
      </c>
      <c r="E59" s="16">
        <f t="shared" si="15"/>
        <v>960.56</v>
      </c>
      <c r="F59" s="2">
        <f t="shared" si="16"/>
        <v>83477.459999999817</v>
      </c>
      <c r="G59" s="2">
        <f t="shared" si="17"/>
        <v>69920.019999999815</v>
      </c>
    </row>
    <row r="60" spans="1:7" x14ac:dyDescent="0.25">
      <c r="A60" s="26">
        <v>42830</v>
      </c>
      <c r="B60" s="35">
        <f t="shared" si="13"/>
        <v>31</v>
      </c>
      <c r="C60" s="41">
        <f t="shared" si="12"/>
        <v>14518</v>
      </c>
      <c r="D60" s="38">
        <f t="shared" si="14"/>
        <v>13627.24</v>
      </c>
      <c r="E60" s="16">
        <f t="shared" si="15"/>
        <v>890.76</v>
      </c>
      <c r="F60" s="2">
        <f t="shared" si="16"/>
        <v>69920.019999999815</v>
      </c>
      <c r="G60" s="2">
        <f t="shared" si="17"/>
        <v>56292.779999999817</v>
      </c>
    </row>
    <row r="61" spans="1:7" x14ac:dyDescent="0.25">
      <c r="A61" s="26">
        <v>42860</v>
      </c>
      <c r="B61" s="35">
        <f t="shared" si="13"/>
        <v>30</v>
      </c>
      <c r="C61" s="41">
        <f t="shared" si="12"/>
        <v>14518</v>
      </c>
      <c r="D61" s="38">
        <f t="shared" si="14"/>
        <v>13823.98</v>
      </c>
      <c r="E61" s="16">
        <f t="shared" si="15"/>
        <v>694.02</v>
      </c>
      <c r="F61" s="2">
        <f t="shared" si="16"/>
        <v>56292.779999999817</v>
      </c>
      <c r="G61" s="2">
        <f t="shared" si="17"/>
        <v>42468.799999999814</v>
      </c>
    </row>
    <row r="62" spans="1:7" x14ac:dyDescent="0.25">
      <c r="A62" s="26">
        <v>42891</v>
      </c>
      <c r="B62" s="35">
        <f t="shared" si="13"/>
        <v>31</v>
      </c>
      <c r="C62" s="41">
        <f t="shared" si="12"/>
        <v>14518</v>
      </c>
      <c r="D62" s="38">
        <f t="shared" si="14"/>
        <v>13976.96</v>
      </c>
      <c r="E62" s="16">
        <f t="shared" si="15"/>
        <v>541.04</v>
      </c>
      <c r="F62" s="2">
        <f t="shared" si="16"/>
        <v>42468.799999999814</v>
      </c>
      <c r="G62" s="2">
        <f t="shared" si="17"/>
        <v>28491.839999999815</v>
      </c>
    </row>
    <row r="63" spans="1:7" x14ac:dyDescent="0.25">
      <c r="A63" s="26">
        <v>42921</v>
      </c>
      <c r="B63" s="35">
        <f t="shared" si="13"/>
        <v>30</v>
      </c>
      <c r="C63" s="41">
        <f t="shared" si="12"/>
        <v>14518</v>
      </c>
      <c r="D63" s="38">
        <f t="shared" si="14"/>
        <v>14166.73</v>
      </c>
      <c r="E63" s="16">
        <f t="shared" si="15"/>
        <v>351.27</v>
      </c>
      <c r="F63" s="2">
        <f t="shared" si="16"/>
        <v>28491.839999999815</v>
      </c>
      <c r="G63" s="2">
        <f t="shared" si="17"/>
        <v>14325.109999999815</v>
      </c>
    </row>
    <row r="64" spans="1:7" x14ac:dyDescent="0.25">
      <c r="A64" s="26">
        <v>42952</v>
      </c>
      <c r="B64" s="35">
        <f t="shared" si="13"/>
        <v>31</v>
      </c>
      <c r="C64" s="41">
        <f t="shared" si="12"/>
        <v>14518</v>
      </c>
      <c r="D64" s="38">
        <f t="shared" si="14"/>
        <v>14325.109999999815</v>
      </c>
      <c r="E64" s="16">
        <v>192.89000000018495</v>
      </c>
      <c r="F64" s="2">
        <f t="shared" si="16"/>
        <v>14325.109999999815</v>
      </c>
      <c r="G64" s="2">
        <f t="shared" si="17"/>
        <v>0</v>
      </c>
    </row>
    <row r="65" spans="1:7" x14ac:dyDescent="0.25">
      <c r="A65" s="44">
        <v>41882</v>
      </c>
      <c r="B65" s="48">
        <f>_xlfn.DAYS(A4,B1)</f>
        <v>1</v>
      </c>
      <c r="C65" s="48">
        <f>_xlfn.DAYS(A65,A4)+1</f>
        <v>27</v>
      </c>
      <c r="D65" s="29">
        <f>F4</f>
        <v>1000000</v>
      </c>
      <c r="E65" s="29">
        <f>G4</f>
        <v>1000000</v>
      </c>
      <c r="F65" s="46">
        <f>E4+(E5/B5)*C65</f>
        <v>11506.893870967742</v>
      </c>
      <c r="G65" s="29">
        <f t="shared" ref="G65:G97" si="18">ROUND(F65,2)</f>
        <v>11506.89</v>
      </c>
    </row>
    <row r="66" spans="1:7" x14ac:dyDescent="0.25">
      <c r="A66" s="47">
        <v>41912</v>
      </c>
      <c r="B66" s="48">
        <f>_xlfn.DAYS(A5,A65)-1</f>
        <v>4</v>
      </c>
      <c r="C66" s="48">
        <f t="shared" ref="C66:C101" si="19">_xlfn.DAYS(A66,A5)+1</f>
        <v>26</v>
      </c>
      <c r="D66" s="29">
        <f t="shared" ref="D66:D97" si="20">E65</f>
        <v>1000000</v>
      </c>
      <c r="E66" s="29">
        <f>D66-D5</f>
        <v>978065.73</v>
      </c>
      <c r="F66" s="46">
        <f>(E5/B5)*B66+(E6/B6)*C66</f>
        <v>12094.39746236559</v>
      </c>
      <c r="G66" s="29">
        <f t="shared" si="18"/>
        <v>12094.4</v>
      </c>
    </row>
    <row r="67" spans="1:7" x14ac:dyDescent="0.25">
      <c r="A67" s="44">
        <v>41943</v>
      </c>
      <c r="B67" s="48">
        <f t="shared" ref="B67:B101" si="21">_xlfn.DAYS(A6,A66)-1</f>
        <v>4</v>
      </c>
      <c r="C67" s="48">
        <f t="shared" si="19"/>
        <v>27</v>
      </c>
      <c r="D67" s="29">
        <f t="shared" si="20"/>
        <v>978065.73</v>
      </c>
      <c r="E67" s="29">
        <f t="shared" ref="E67:E78" si="22">D67-D6</f>
        <v>955450.07</v>
      </c>
      <c r="F67" s="46">
        <f t="shared" ref="F67:F77" si="23">(E6/B6)*B67+(E7/B7)*C67</f>
        <v>12209.346086021505</v>
      </c>
      <c r="G67" s="29">
        <f t="shared" si="18"/>
        <v>12209.35</v>
      </c>
    </row>
    <row r="68" spans="1:7" x14ac:dyDescent="0.25">
      <c r="A68" s="47">
        <v>41973</v>
      </c>
      <c r="B68" s="48">
        <f t="shared" si="21"/>
        <v>4</v>
      </c>
      <c r="C68" s="48">
        <f t="shared" si="19"/>
        <v>26</v>
      </c>
      <c r="D68" s="29">
        <f t="shared" si="20"/>
        <v>955450.07</v>
      </c>
      <c r="E68" s="29">
        <f t="shared" si="22"/>
        <v>932948.24</v>
      </c>
      <c r="F68" s="46">
        <f t="shared" si="23"/>
        <v>11539.089247311829</v>
      </c>
      <c r="G68" s="29">
        <f t="shared" si="18"/>
        <v>11539.09</v>
      </c>
    </row>
    <row r="69" spans="1:7" x14ac:dyDescent="0.25">
      <c r="A69" s="44">
        <v>42004</v>
      </c>
      <c r="B69" s="48">
        <f t="shared" si="21"/>
        <v>4</v>
      </c>
      <c r="C69" s="48">
        <f t="shared" si="19"/>
        <v>27</v>
      </c>
      <c r="D69" s="29">
        <f t="shared" si="20"/>
        <v>932948.24</v>
      </c>
      <c r="E69" s="29">
        <f t="shared" si="22"/>
        <v>909776.34</v>
      </c>
      <c r="F69" s="46">
        <f t="shared" si="23"/>
        <v>11628.390752688172</v>
      </c>
      <c r="G69" s="29">
        <f t="shared" si="18"/>
        <v>11628.39</v>
      </c>
    </row>
    <row r="70" spans="1:7" x14ac:dyDescent="0.25">
      <c r="A70" s="47">
        <v>42035</v>
      </c>
      <c r="B70" s="48">
        <f t="shared" si="21"/>
        <v>4</v>
      </c>
      <c r="C70" s="48">
        <f t="shared" si="19"/>
        <v>27</v>
      </c>
      <c r="D70" s="29">
        <f t="shared" si="20"/>
        <v>909776.34</v>
      </c>
      <c r="E70" s="29">
        <f t="shared" si="22"/>
        <v>886692.64</v>
      </c>
      <c r="F70" s="46">
        <f t="shared" si="23"/>
        <v>11334.165806451612</v>
      </c>
      <c r="G70" s="29">
        <f t="shared" si="18"/>
        <v>11334.17</v>
      </c>
    </row>
    <row r="71" spans="1:7" x14ac:dyDescent="0.25">
      <c r="A71" s="44">
        <v>42063</v>
      </c>
      <c r="B71" s="48">
        <f t="shared" si="21"/>
        <v>4</v>
      </c>
      <c r="C71" s="48">
        <f t="shared" si="19"/>
        <v>24</v>
      </c>
      <c r="D71" s="29">
        <f t="shared" si="20"/>
        <v>886692.64</v>
      </c>
      <c r="E71" s="29">
        <f t="shared" si="22"/>
        <v>863314.86</v>
      </c>
      <c r="F71" s="46">
        <f t="shared" si="23"/>
        <v>9972.4596313364054</v>
      </c>
      <c r="G71" s="29">
        <f t="shared" si="18"/>
        <v>9972.4599999999991</v>
      </c>
    </row>
    <row r="72" spans="1:7" x14ac:dyDescent="0.25">
      <c r="A72" s="47">
        <v>42094</v>
      </c>
      <c r="B72" s="48">
        <f t="shared" si="21"/>
        <v>4</v>
      </c>
      <c r="C72" s="48">
        <f t="shared" si="19"/>
        <v>27</v>
      </c>
      <c r="D72" s="29">
        <f t="shared" si="20"/>
        <v>863314.86</v>
      </c>
      <c r="E72" s="29">
        <f t="shared" si="22"/>
        <v>838574.89</v>
      </c>
      <c r="F72" s="46">
        <f t="shared" si="23"/>
        <v>10723.878433179721</v>
      </c>
      <c r="G72" s="49">
        <f t="shared" si="18"/>
        <v>10723.88</v>
      </c>
    </row>
    <row r="73" spans="1:7" x14ac:dyDescent="0.25">
      <c r="A73" s="44">
        <v>42124</v>
      </c>
      <c r="B73" s="48">
        <f t="shared" si="21"/>
        <v>4</v>
      </c>
      <c r="C73" s="48">
        <f t="shared" si="19"/>
        <v>26</v>
      </c>
      <c r="D73" s="29">
        <f t="shared" si="20"/>
        <v>838574.89</v>
      </c>
      <c r="E73" s="29">
        <f t="shared" si="22"/>
        <v>814584.1</v>
      </c>
      <c r="F73" s="46">
        <f t="shared" si="23"/>
        <v>10082.256043010753</v>
      </c>
      <c r="G73" s="29">
        <f t="shared" si="18"/>
        <v>10082.26</v>
      </c>
    </row>
    <row r="74" spans="1:7" x14ac:dyDescent="0.25">
      <c r="A74" s="47">
        <v>42155</v>
      </c>
      <c r="B74" s="48">
        <f t="shared" si="21"/>
        <v>4</v>
      </c>
      <c r="C74" s="48">
        <f t="shared" si="19"/>
        <v>27</v>
      </c>
      <c r="D74" s="29">
        <f t="shared" si="20"/>
        <v>814584.1</v>
      </c>
      <c r="E74" s="29">
        <f t="shared" si="22"/>
        <v>789952.91999999993</v>
      </c>
      <c r="F74" s="46">
        <f t="shared" si="23"/>
        <v>10104.270408602151</v>
      </c>
      <c r="G74" s="30">
        <f t="shared" si="18"/>
        <v>10104.27</v>
      </c>
    </row>
    <row r="75" spans="1:7" x14ac:dyDescent="0.25">
      <c r="A75" s="44">
        <v>42185</v>
      </c>
      <c r="B75" s="48">
        <f t="shared" si="21"/>
        <v>4</v>
      </c>
      <c r="C75" s="48">
        <f t="shared" si="19"/>
        <v>26</v>
      </c>
      <c r="D75" s="29">
        <f t="shared" si="20"/>
        <v>789952.91999999993</v>
      </c>
      <c r="E75" s="29">
        <f t="shared" si="22"/>
        <v>765342.7</v>
      </c>
      <c r="F75" s="46">
        <f t="shared" si="23"/>
        <v>9476.1849247311839</v>
      </c>
      <c r="G75" s="29">
        <f t="shared" si="18"/>
        <v>9476.18</v>
      </c>
    </row>
    <row r="76" spans="1:7" x14ac:dyDescent="0.25">
      <c r="A76" s="47">
        <v>42216</v>
      </c>
      <c r="B76" s="48">
        <f t="shared" si="21"/>
        <v>4</v>
      </c>
      <c r="C76" s="48">
        <f t="shared" si="19"/>
        <v>27</v>
      </c>
      <c r="D76" s="29">
        <f t="shared" si="20"/>
        <v>765342.7</v>
      </c>
      <c r="E76" s="29">
        <f t="shared" si="22"/>
        <v>740104.42999999993</v>
      </c>
      <c r="F76" s="46">
        <f t="shared" si="23"/>
        <v>9470.2170107526872</v>
      </c>
      <c r="G76" s="29">
        <f t="shared" si="18"/>
        <v>9470.2199999999993</v>
      </c>
    </row>
    <row r="77" spans="1:7" x14ac:dyDescent="0.25">
      <c r="A77" s="44">
        <v>42247</v>
      </c>
      <c r="B77" s="48">
        <f t="shared" si="21"/>
        <v>4</v>
      </c>
      <c r="C77" s="48">
        <f t="shared" si="19"/>
        <v>27</v>
      </c>
      <c r="D77" s="29">
        <f t="shared" si="20"/>
        <v>740104.42999999993</v>
      </c>
      <c r="E77" s="29">
        <f t="shared" si="22"/>
        <v>714859.15999999992</v>
      </c>
      <c r="F77" s="46">
        <f t="shared" si="23"/>
        <v>9148.6093548387107</v>
      </c>
      <c r="G77" s="29">
        <f t="shared" si="18"/>
        <v>9148.61</v>
      </c>
    </row>
    <row r="78" spans="1:7" x14ac:dyDescent="0.25">
      <c r="A78" s="47">
        <v>42277</v>
      </c>
      <c r="B78" s="48">
        <f t="shared" si="21"/>
        <v>4</v>
      </c>
      <c r="C78" s="48">
        <f t="shared" si="19"/>
        <v>26</v>
      </c>
      <c r="D78" s="29">
        <f t="shared" si="20"/>
        <v>714859.15999999992</v>
      </c>
      <c r="E78" s="29">
        <f t="shared" si="22"/>
        <v>689292.2699999999</v>
      </c>
      <c r="F78" s="46">
        <f>(E41/B41)*B78+(E42/B42)*C78</f>
        <v>8540.148301075269</v>
      </c>
      <c r="G78" s="29">
        <f t="shared" si="18"/>
        <v>8540.15</v>
      </c>
    </row>
    <row r="79" spans="1:7" x14ac:dyDescent="0.25">
      <c r="A79" s="59">
        <v>42308</v>
      </c>
      <c r="B79" s="60">
        <f t="shared" si="21"/>
        <v>4</v>
      </c>
      <c r="C79" s="60">
        <f t="shared" si="19"/>
        <v>27</v>
      </c>
      <c r="D79" s="30">
        <f t="shared" si="20"/>
        <v>689292.2699999999</v>
      </c>
      <c r="E79" s="30">
        <f>D79-D42</f>
        <v>630328.3899999999</v>
      </c>
      <c r="F79" s="46">
        <f t="shared" ref="F79:F100" si="24">(E42/B42)*B79+(E43/B43)*C79</f>
        <v>8127.1365376344093</v>
      </c>
      <c r="G79" s="30">
        <f t="shared" si="18"/>
        <v>8127.14</v>
      </c>
    </row>
    <row r="80" spans="1:7" x14ac:dyDescent="0.25">
      <c r="A80" s="47">
        <v>42338</v>
      </c>
      <c r="B80" s="48">
        <f t="shared" si="21"/>
        <v>4</v>
      </c>
      <c r="C80" s="48">
        <f t="shared" si="19"/>
        <v>26</v>
      </c>
      <c r="D80" s="29">
        <f t="shared" si="20"/>
        <v>630328.3899999999</v>
      </c>
      <c r="E80" s="30">
        <f>D80-D43</f>
        <v>570896.59999999986</v>
      </c>
      <c r="F80" s="46">
        <f t="shared" si="24"/>
        <v>7136.1461290322577</v>
      </c>
      <c r="G80" s="29">
        <f t="shared" si="18"/>
        <v>7136.15</v>
      </c>
    </row>
    <row r="81" spans="1:7" x14ac:dyDescent="0.25">
      <c r="A81" s="44">
        <v>42369</v>
      </c>
      <c r="B81" s="48">
        <f t="shared" si="21"/>
        <v>4</v>
      </c>
      <c r="C81" s="48">
        <f t="shared" si="19"/>
        <v>27</v>
      </c>
      <c r="D81" s="29">
        <f t="shared" si="20"/>
        <v>570896.59999999986</v>
      </c>
      <c r="E81" s="30">
        <f t="shared" ref="E81:E101" si="25">D81-D44</f>
        <v>510473.04999999987</v>
      </c>
      <c r="F81" s="46">
        <f t="shared" si="24"/>
        <v>6602.615806451613</v>
      </c>
      <c r="G81" s="29">
        <f t="shared" si="18"/>
        <v>6602.62</v>
      </c>
    </row>
    <row r="82" spans="1:7" x14ac:dyDescent="0.25">
      <c r="A82" s="47">
        <v>42400</v>
      </c>
      <c r="B82" s="48">
        <f t="shared" si="21"/>
        <v>4</v>
      </c>
      <c r="C82" s="48">
        <f t="shared" si="19"/>
        <v>27</v>
      </c>
      <c r="D82" s="29">
        <f t="shared" si="20"/>
        <v>510473.04999999987</v>
      </c>
      <c r="E82" s="30">
        <f t="shared" si="25"/>
        <v>449514.33999999985</v>
      </c>
      <c r="F82" s="46">
        <f t="shared" si="24"/>
        <v>5826.8964516129026</v>
      </c>
      <c r="G82" s="29">
        <f t="shared" si="18"/>
        <v>5826.9</v>
      </c>
    </row>
    <row r="83" spans="1:7" x14ac:dyDescent="0.25">
      <c r="A83" s="44">
        <v>42429</v>
      </c>
      <c r="B83" s="48">
        <f t="shared" si="21"/>
        <v>4</v>
      </c>
      <c r="C83" s="48">
        <f t="shared" si="19"/>
        <v>25</v>
      </c>
      <c r="D83" s="29">
        <f t="shared" si="20"/>
        <v>449514.33999999985</v>
      </c>
      <c r="E83" s="30">
        <f t="shared" si="25"/>
        <v>387779.02999999985</v>
      </c>
      <c r="F83" s="46">
        <f t="shared" si="24"/>
        <v>4722.9622246941035</v>
      </c>
      <c r="G83" s="29">
        <f t="shared" si="18"/>
        <v>4722.96</v>
      </c>
    </row>
    <row r="84" spans="1:7" x14ac:dyDescent="0.25">
      <c r="A84" s="47">
        <v>42460</v>
      </c>
      <c r="B84" s="48">
        <f t="shared" si="21"/>
        <v>4</v>
      </c>
      <c r="C84" s="48">
        <f t="shared" si="19"/>
        <v>27</v>
      </c>
      <c r="D84" s="29">
        <f t="shared" si="20"/>
        <v>387779.02999999985</v>
      </c>
      <c r="E84" s="30">
        <f t="shared" si="25"/>
        <v>324938.50999999983</v>
      </c>
      <c r="F84" s="46">
        <f t="shared" si="24"/>
        <v>4242.9297107897664</v>
      </c>
      <c r="G84" s="29">
        <f t="shared" si="18"/>
        <v>4242.93</v>
      </c>
    </row>
    <row r="85" spans="1:7" x14ac:dyDescent="0.25">
      <c r="A85" s="44">
        <v>42490</v>
      </c>
      <c r="B85" s="48">
        <f t="shared" si="21"/>
        <v>4</v>
      </c>
      <c r="C85" s="48">
        <f t="shared" si="19"/>
        <v>26</v>
      </c>
      <c r="D85" s="29">
        <f t="shared" si="20"/>
        <v>324938.50999999983</v>
      </c>
      <c r="E85" s="30">
        <f t="shared" si="25"/>
        <v>261616.13999999984</v>
      </c>
      <c r="F85" s="46">
        <f t="shared" si="24"/>
        <v>3329.4924731182796</v>
      </c>
      <c r="G85" s="29">
        <f t="shared" si="18"/>
        <v>3329.49</v>
      </c>
    </row>
    <row r="86" spans="1:7" x14ac:dyDescent="0.25">
      <c r="A86" s="47">
        <v>42521</v>
      </c>
      <c r="B86" s="48">
        <f t="shared" si="21"/>
        <v>4</v>
      </c>
      <c r="C86" s="48">
        <f t="shared" si="19"/>
        <v>27</v>
      </c>
      <c r="D86" s="29">
        <f t="shared" si="20"/>
        <v>261616.13999999984</v>
      </c>
      <c r="E86" s="30">
        <f t="shared" si="25"/>
        <v>197379.53999999983</v>
      </c>
      <c r="F86" s="46">
        <f t="shared" si="24"/>
        <v>2620.1539784946235</v>
      </c>
      <c r="G86" s="29">
        <f t="shared" si="18"/>
        <v>2620.15</v>
      </c>
    </row>
    <row r="87" spans="1:7" x14ac:dyDescent="0.25">
      <c r="A87" s="44">
        <v>42551</v>
      </c>
      <c r="B87" s="48">
        <f t="shared" si="21"/>
        <v>4</v>
      </c>
      <c r="C87" s="48">
        <f t="shared" si="19"/>
        <v>26</v>
      </c>
      <c r="D87" s="29">
        <f t="shared" si="20"/>
        <v>197379.53999999983</v>
      </c>
      <c r="E87" s="30">
        <f t="shared" si="25"/>
        <v>185376.09999999983</v>
      </c>
      <c r="F87" s="46">
        <f t="shared" si="24"/>
        <v>2305.1913548387097</v>
      </c>
      <c r="G87" s="29">
        <f t="shared" si="18"/>
        <v>2305.19</v>
      </c>
    </row>
    <row r="88" spans="1:7" x14ac:dyDescent="0.25">
      <c r="A88" s="47">
        <v>42582</v>
      </c>
      <c r="B88" s="48">
        <f t="shared" si="21"/>
        <v>4</v>
      </c>
      <c r="C88" s="48">
        <f t="shared" si="19"/>
        <v>27</v>
      </c>
      <c r="D88" s="29">
        <f t="shared" si="20"/>
        <v>185376.09999999983</v>
      </c>
      <c r="E88" s="30">
        <f t="shared" si="25"/>
        <v>173143.55999999982</v>
      </c>
      <c r="F88" s="46">
        <f t="shared" si="24"/>
        <v>2225.9086451612902</v>
      </c>
      <c r="G88" s="29">
        <f t="shared" si="18"/>
        <v>2225.91</v>
      </c>
    </row>
    <row r="89" spans="1:7" x14ac:dyDescent="0.25">
      <c r="A89" s="44">
        <v>42613</v>
      </c>
      <c r="B89" s="48">
        <f t="shared" si="21"/>
        <v>4</v>
      </c>
      <c r="C89" s="48">
        <f t="shared" si="19"/>
        <v>27</v>
      </c>
      <c r="D89" s="29">
        <f t="shared" si="20"/>
        <v>173143.55999999982</v>
      </c>
      <c r="E89" s="30">
        <f t="shared" si="25"/>
        <v>160831.35999999981</v>
      </c>
      <c r="F89" s="46">
        <f t="shared" si="24"/>
        <v>2069.1887096774194</v>
      </c>
      <c r="G89" s="29">
        <f t="shared" si="18"/>
        <v>2069.19</v>
      </c>
    </row>
    <row r="90" spans="1:7" x14ac:dyDescent="0.25">
      <c r="A90" s="47">
        <v>42643</v>
      </c>
      <c r="B90" s="48">
        <f t="shared" si="21"/>
        <v>4</v>
      </c>
      <c r="C90" s="48">
        <f t="shared" si="19"/>
        <v>26</v>
      </c>
      <c r="D90" s="29">
        <f t="shared" si="20"/>
        <v>160831.35999999981</v>
      </c>
      <c r="E90" s="30">
        <f t="shared" si="25"/>
        <v>148362.30999999982</v>
      </c>
      <c r="F90" s="46">
        <f t="shared" si="24"/>
        <v>1849.6179784946235</v>
      </c>
      <c r="G90" s="29">
        <f t="shared" si="18"/>
        <v>1849.62</v>
      </c>
    </row>
    <row r="91" spans="1:7" x14ac:dyDescent="0.25">
      <c r="A91" s="44">
        <v>42674</v>
      </c>
      <c r="B91" s="48">
        <f t="shared" si="21"/>
        <v>4</v>
      </c>
      <c r="C91" s="48">
        <f t="shared" si="19"/>
        <v>27</v>
      </c>
      <c r="D91" s="29">
        <f t="shared" si="20"/>
        <v>148362.30999999982</v>
      </c>
      <c r="E91" s="30">
        <f t="shared" si="25"/>
        <v>135673.42999999982</v>
      </c>
      <c r="F91" s="46">
        <f t="shared" si="24"/>
        <v>1749.2981505376345</v>
      </c>
      <c r="G91" s="29">
        <f t="shared" si="18"/>
        <v>1749.3</v>
      </c>
    </row>
    <row r="92" spans="1:7" x14ac:dyDescent="0.25">
      <c r="A92" s="47">
        <v>42704</v>
      </c>
      <c r="B92" s="48">
        <f t="shared" si="21"/>
        <v>4</v>
      </c>
      <c r="C92" s="48">
        <f t="shared" si="19"/>
        <v>26</v>
      </c>
      <c r="D92" s="29">
        <f t="shared" si="20"/>
        <v>135673.42999999982</v>
      </c>
      <c r="E92" s="30">
        <f t="shared" si="25"/>
        <v>122883.86999999982</v>
      </c>
      <c r="F92" s="46">
        <f t="shared" si="24"/>
        <v>1536.0331827956988</v>
      </c>
      <c r="G92" s="29">
        <f t="shared" si="18"/>
        <v>1536.03</v>
      </c>
    </row>
    <row r="93" spans="1:7" x14ac:dyDescent="0.25">
      <c r="A93" s="44">
        <v>42735</v>
      </c>
      <c r="B93" s="48">
        <f t="shared" si="21"/>
        <v>4</v>
      </c>
      <c r="C93" s="48">
        <f t="shared" si="19"/>
        <v>27</v>
      </c>
      <c r="D93" s="29">
        <f t="shared" si="20"/>
        <v>122883.86999999982</v>
      </c>
      <c r="E93" s="30">
        <f t="shared" si="25"/>
        <v>109880.87999999982</v>
      </c>
      <c r="F93" s="46">
        <f t="shared" si="24"/>
        <v>1421.2255268817205</v>
      </c>
      <c r="G93" s="29">
        <f t="shared" si="18"/>
        <v>1421.23</v>
      </c>
    </row>
    <row r="94" spans="1:7" x14ac:dyDescent="0.25">
      <c r="A94" s="47">
        <v>42766</v>
      </c>
      <c r="B94" s="48">
        <f t="shared" si="21"/>
        <v>4</v>
      </c>
      <c r="C94" s="48">
        <f t="shared" si="19"/>
        <v>27</v>
      </c>
      <c r="D94" s="29">
        <f t="shared" si="20"/>
        <v>109880.87999999982</v>
      </c>
      <c r="E94" s="30">
        <f t="shared" si="25"/>
        <v>96762.729999999821</v>
      </c>
      <c r="F94" s="46">
        <f t="shared" si="24"/>
        <v>1254.2938709677419</v>
      </c>
      <c r="G94" s="29">
        <f t="shared" si="18"/>
        <v>1254.29</v>
      </c>
    </row>
    <row r="95" spans="1:7" x14ac:dyDescent="0.25">
      <c r="A95" s="44">
        <v>42794</v>
      </c>
      <c r="B95" s="48">
        <f t="shared" si="21"/>
        <v>4</v>
      </c>
      <c r="C95" s="48">
        <f t="shared" si="19"/>
        <v>24</v>
      </c>
      <c r="D95" s="29">
        <f t="shared" si="20"/>
        <v>96762.729999999821</v>
      </c>
      <c r="E95" s="30">
        <f t="shared" si="25"/>
        <v>83477.459999999817</v>
      </c>
      <c r="F95" s="46">
        <f t="shared" si="24"/>
        <v>982.39907834101359</v>
      </c>
      <c r="G95" s="29">
        <f t="shared" si="18"/>
        <v>982.4</v>
      </c>
    </row>
    <row r="96" spans="1:7" x14ac:dyDescent="0.25">
      <c r="A96" s="47">
        <v>42825</v>
      </c>
      <c r="B96" s="48">
        <f t="shared" si="21"/>
        <v>4</v>
      </c>
      <c r="C96" s="48">
        <f t="shared" si="19"/>
        <v>27</v>
      </c>
      <c r="D96" s="29">
        <f t="shared" si="20"/>
        <v>83477.459999999817</v>
      </c>
      <c r="E96" s="30">
        <f t="shared" si="25"/>
        <v>69920.019999999815</v>
      </c>
      <c r="F96" s="46">
        <f t="shared" si="24"/>
        <v>913.04608294930881</v>
      </c>
      <c r="G96" s="29">
        <f t="shared" si="18"/>
        <v>913.05</v>
      </c>
    </row>
    <row r="97" spans="1:7" x14ac:dyDescent="0.25">
      <c r="A97" s="44">
        <v>42855</v>
      </c>
      <c r="B97" s="48">
        <f t="shared" si="21"/>
        <v>4</v>
      </c>
      <c r="C97" s="48">
        <f t="shared" si="19"/>
        <v>26</v>
      </c>
      <c r="D97" s="29">
        <f t="shared" si="20"/>
        <v>69920.019999999815</v>
      </c>
      <c r="E97" s="30">
        <f t="shared" si="25"/>
        <v>56292.779999999817</v>
      </c>
      <c r="F97" s="46">
        <f t="shared" si="24"/>
        <v>716.42077419354837</v>
      </c>
      <c r="G97" s="29">
        <f t="shared" si="18"/>
        <v>716.42</v>
      </c>
    </row>
    <row r="98" spans="1:7" x14ac:dyDescent="0.25">
      <c r="A98" s="44">
        <v>42886</v>
      </c>
      <c r="B98" s="48">
        <f t="shared" si="21"/>
        <v>4</v>
      </c>
      <c r="C98" s="48">
        <f t="shared" si="19"/>
        <v>27</v>
      </c>
      <c r="D98" s="29">
        <f t="shared" ref="D98:D101" si="26">E97</f>
        <v>56292.779999999817</v>
      </c>
      <c r="E98" s="30">
        <f t="shared" si="25"/>
        <v>42468.799999999814</v>
      </c>
      <c r="F98" s="46">
        <f t="shared" si="24"/>
        <v>563.76438709677427</v>
      </c>
      <c r="G98" s="29">
        <f t="shared" ref="G98:G101" si="27">ROUND(F98,2)</f>
        <v>563.76</v>
      </c>
    </row>
    <row r="99" spans="1:7" x14ac:dyDescent="0.25">
      <c r="A99" s="47">
        <v>42916</v>
      </c>
      <c r="B99" s="48">
        <f t="shared" si="21"/>
        <v>4</v>
      </c>
      <c r="C99" s="48">
        <f t="shared" si="19"/>
        <v>26</v>
      </c>
      <c r="D99" s="29">
        <f t="shared" si="26"/>
        <v>42468.799999999814</v>
      </c>
      <c r="E99" s="30">
        <f t="shared" si="25"/>
        <v>28491.839999999815</v>
      </c>
      <c r="F99" s="46">
        <f t="shared" si="24"/>
        <v>374.24561290322578</v>
      </c>
      <c r="G99" s="29">
        <f t="shared" si="27"/>
        <v>374.25</v>
      </c>
    </row>
    <row r="100" spans="1:7" x14ac:dyDescent="0.25">
      <c r="A100" s="44">
        <v>42947</v>
      </c>
      <c r="B100" s="48">
        <f t="shared" si="21"/>
        <v>4</v>
      </c>
      <c r="C100" s="48">
        <f t="shared" si="19"/>
        <v>27</v>
      </c>
      <c r="D100" s="29">
        <f t="shared" si="26"/>
        <v>28491.839999999815</v>
      </c>
      <c r="E100" s="30">
        <f t="shared" si="25"/>
        <v>14325.109999999815</v>
      </c>
      <c r="F100" s="46">
        <f t="shared" si="24"/>
        <v>214.83696774209659</v>
      </c>
      <c r="G100" s="29">
        <f t="shared" si="27"/>
        <v>214.84</v>
      </c>
    </row>
    <row r="101" spans="1:7" x14ac:dyDescent="0.25">
      <c r="A101" s="44">
        <v>42978</v>
      </c>
      <c r="B101" s="48">
        <f t="shared" si="21"/>
        <v>4</v>
      </c>
      <c r="C101" s="48">
        <f t="shared" si="19"/>
        <v>27</v>
      </c>
      <c r="D101" s="29">
        <f t="shared" si="26"/>
        <v>14325.109999999815</v>
      </c>
      <c r="E101" s="30">
        <f t="shared" si="25"/>
        <v>0</v>
      </c>
      <c r="F101" s="46">
        <f>(E64/B64)*B101</f>
        <v>24.889032258088381</v>
      </c>
      <c r="G101" s="29">
        <f t="shared" si="27"/>
        <v>24.89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D109-8EF8-4FB7-B1E1-556219A3DC55}">
  <dimension ref="A1:J101"/>
  <sheetViews>
    <sheetView topLeftCell="A88" workbookViewId="0">
      <selection activeCell="E106" sqref="E106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23" bestFit="1" customWidth="1"/>
    <col min="4" max="4" width="17.85546875" bestFit="1" customWidth="1"/>
    <col min="5" max="5" width="31.140625" bestFit="1" customWidth="1"/>
    <col min="6" max="6" width="15.28515625" bestFit="1" customWidth="1"/>
    <col min="7" max="7" width="20" bestFit="1" customWidth="1"/>
    <col min="8" max="8" width="10.28515625" bestFit="1" customWidth="1"/>
    <col min="9" max="9" width="7.140625" bestFit="1" customWidth="1"/>
    <col min="10" max="10" width="3" bestFit="1" customWidth="1"/>
  </cols>
  <sheetData>
    <row r="1" spans="1:10" x14ac:dyDescent="0.25">
      <c r="A1" s="14" t="s">
        <v>33</v>
      </c>
      <c r="B1" s="19">
        <v>41855</v>
      </c>
      <c r="C1" s="13" t="s">
        <v>35</v>
      </c>
      <c r="D1" s="20">
        <f>ROUNDUP(34665.3286111111,0)</f>
        <v>34666</v>
      </c>
      <c r="E1" s="22" t="s">
        <v>48</v>
      </c>
      <c r="F1" s="21">
        <f>ROUNDUP(67451.67625,0)</f>
        <v>67452</v>
      </c>
      <c r="G1" s="25" t="s">
        <v>90</v>
      </c>
      <c r="H1" s="23">
        <v>42252</v>
      </c>
      <c r="I1" s="25" t="s">
        <v>92</v>
      </c>
      <c r="J1" s="75">
        <v>24</v>
      </c>
    </row>
    <row r="2" spans="1:10" x14ac:dyDescent="0.25">
      <c r="A2" s="14" t="s">
        <v>34</v>
      </c>
      <c r="B2" s="15">
        <v>0.15</v>
      </c>
      <c r="E2" s="22" t="s">
        <v>48</v>
      </c>
      <c r="F2" s="21">
        <f>ROUNDUP(14513.8946666666,0)</f>
        <v>14514</v>
      </c>
      <c r="G2" s="25" t="s">
        <v>91</v>
      </c>
      <c r="H2" s="23">
        <v>42495</v>
      </c>
      <c r="I2" s="25" t="s">
        <v>93</v>
      </c>
      <c r="J2" s="75">
        <v>36</v>
      </c>
    </row>
    <row r="3" spans="1:10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10" x14ac:dyDescent="0.25">
      <c r="A4" s="26">
        <v>41856</v>
      </c>
      <c r="B4" s="1">
        <f>DAYS360(B1,A4,TRUE)</f>
        <v>1</v>
      </c>
      <c r="C4" s="40" t="s">
        <v>28</v>
      </c>
      <c r="D4" s="3" t="s">
        <v>15</v>
      </c>
      <c r="E4" s="16">
        <f>ROUNDUP(F4*$B$2*B4/360,0)</f>
        <v>417</v>
      </c>
      <c r="F4" s="2">
        <v>1000000</v>
      </c>
      <c r="G4" s="2">
        <f>F4-D4</f>
        <v>1000000</v>
      </c>
    </row>
    <row r="5" spans="1:10" x14ac:dyDescent="0.25">
      <c r="A5" s="26">
        <v>41887</v>
      </c>
      <c r="B5" s="35">
        <f>DAYS360(A4,A5,TRUE)</f>
        <v>30</v>
      </c>
      <c r="C5" s="41">
        <f>$D$1</f>
        <v>34666</v>
      </c>
      <c r="D5" s="38">
        <f t="shared" ref="D5:D39" si="0">C5-E5</f>
        <v>22166</v>
      </c>
      <c r="E5" s="16">
        <f>ROUND(F5*$B$2*B5/360,2)</f>
        <v>12500</v>
      </c>
      <c r="F5" s="2">
        <f>G4</f>
        <v>1000000</v>
      </c>
      <c r="G5" s="2">
        <f>F5-D5</f>
        <v>977834</v>
      </c>
    </row>
    <row r="6" spans="1:10" x14ac:dyDescent="0.25">
      <c r="A6" s="26">
        <v>41917</v>
      </c>
      <c r="B6" s="35">
        <f t="shared" ref="B6:B39" si="1">DAYS360(A5,A6,TRUE)</f>
        <v>30</v>
      </c>
      <c r="C6" s="41">
        <f t="shared" ref="C6:C41" si="2">$D$1</f>
        <v>34666</v>
      </c>
      <c r="D6" s="38">
        <f t="shared" si="0"/>
        <v>22443.07</v>
      </c>
      <c r="E6" s="16">
        <f t="shared" ref="E6:E38" si="3">ROUND(F6*$B$2*B6/360,2)</f>
        <v>12222.93</v>
      </c>
      <c r="F6" s="2">
        <f t="shared" ref="F6:F39" si="4">G5</f>
        <v>977834</v>
      </c>
      <c r="G6" s="2">
        <f t="shared" ref="G6:G39" si="5">F6-D6</f>
        <v>955390.93</v>
      </c>
    </row>
    <row r="7" spans="1:10" x14ac:dyDescent="0.25">
      <c r="A7" s="26">
        <v>41948</v>
      </c>
      <c r="B7" s="35">
        <f t="shared" si="1"/>
        <v>30</v>
      </c>
      <c r="C7" s="41">
        <f t="shared" si="2"/>
        <v>34666</v>
      </c>
      <c r="D7" s="38">
        <f t="shared" si="0"/>
        <v>22723.61</v>
      </c>
      <c r="E7" s="16">
        <f t="shared" si="3"/>
        <v>11942.39</v>
      </c>
      <c r="F7" s="2">
        <f t="shared" si="4"/>
        <v>955390.93</v>
      </c>
      <c r="G7" s="2">
        <f t="shared" si="5"/>
        <v>932667.32000000007</v>
      </c>
    </row>
    <row r="8" spans="1:10" x14ac:dyDescent="0.25">
      <c r="A8" s="26">
        <v>41978</v>
      </c>
      <c r="B8" s="35">
        <f t="shared" si="1"/>
        <v>30</v>
      </c>
      <c r="C8" s="41">
        <f t="shared" si="2"/>
        <v>34666</v>
      </c>
      <c r="D8" s="38">
        <f t="shared" si="0"/>
        <v>23007.66</v>
      </c>
      <c r="E8" s="16">
        <f t="shared" si="3"/>
        <v>11658.34</v>
      </c>
      <c r="F8" s="2">
        <f t="shared" si="4"/>
        <v>932667.32000000007</v>
      </c>
      <c r="G8" s="2">
        <f t="shared" si="5"/>
        <v>909659.66</v>
      </c>
    </row>
    <row r="9" spans="1:10" x14ac:dyDescent="0.25">
      <c r="A9" s="26">
        <v>42009</v>
      </c>
      <c r="B9" s="35">
        <f t="shared" si="1"/>
        <v>30</v>
      </c>
      <c r="C9" s="41">
        <f t="shared" si="2"/>
        <v>34666</v>
      </c>
      <c r="D9" s="38">
        <f t="shared" si="0"/>
        <v>23295.25</v>
      </c>
      <c r="E9" s="16">
        <f t="shared" si="3"/>
        <v>11370.75</v>
      </c>
      <c r="F9" s="2">
        <f t="shared" si="4"/>
        <v>909659.66</v>
      </c>
      <c r="G9" s="2">
        <f t="shared" si="5"/>
        <v>886364.41</v>
      </c>
    </row>
    <row r="10" spans="1:10" x14ac:dyDescent="0.25">
      <c r="A10" s="26">
        <v>42040</v>
      </c>
      <c r="B10" s="35">
        <f t="shared" si="1"/>
        <v>30</v>
      </c>
      <c r="C10" s="41">
        <f t="shared" si="2"/>
        <v>34666</v>
      </c>
      <c r="D10" s="38">
        <f t="shared" si="0"/>
        <v>23586.440000000002</v>
      </c>
      <c r="E10" s="16">
        <f t="shared" si="3"/>
        <v>11079.56</v>
      </c>
      <c r="F10" s="2">
        <f t="shared" si="4"/>
        <v>886364.41</v>
      </c>
      <c r="G10" s="2">
        <f t="shared" si="5"/>
        <v>862777.97</v>
      </c>
    </row>
    <row r="11" spans="1:10" x14ac:dyDescent="0.25">
      <c r="A11" s="26">
        <v>42068</v>
      </c>
      <c r="B11" s="35">
        <f t="shared" si="1"/>
        <v>30</v>
      </c>
      <c r="C11" s="41">
        <f t="shared" si="2"/>
        <v>34666</v>
      </c>
      <c r="D11" s="38">
        <f t="shared" si="0"/>
        <v>23881.279999999999</v>
      </c>
      <c r="E11" s="16">
        <f t="shared" si="3"/>
        <v>10784.72</v>
      </c>
      <c r="F11" s="2">
        <f t="shared" si="4"/>
        <v>862777.97</v>
      </c>
      <c r="G11" s="2">
        <f t="shared" si="5"/>
        <v>838896.69</v>
      </c>
    </row>
    <row r="12" spans="1:10" x14ac:dyDescent="0.25">
      <c r="A12" s="26">
        <v>42099</v>
      </c>
      <c r="B12" s="35">
        <f t="shared" si="1"/>
        <v>30</v>
      </c>
      <c r="C12" s="41">
        <f t="shared" si="2"/>
        <v>34666</v>
      </c>
      <c r="D12" s="38">
        <f t="shared" si="0"/>
        <v>24179.79</v>
      </c>
      <c r="E12" s="16">
        <f t="shared" si="3"/>
        <v>10486.21</v>
      </c>
      <c r="F12" s="2">
        <f t="shared" si="4"/>
        <v>838896.69</v>
      </c>
      <c r="G12" s="2">
        <f t="shared" si="5"/>
        <v>814716.89999999991</v>
      </c>
    </row>
    <row r="13" spans="1:10" x14ac:dyDescent="0.25">
      <c r="A13" s="51">
        <v>42129</v>
      </c>
      <c r="B13" s="52">
        <f t="shared" si="1"/>
        <v>30</v>
      </c>
      <c r="C13" s="42">
        <f t="shared" si="2"/>
        <v>34666</v>
      </c>
      <c r="D13" s="53">
        <f t="shared" si="0"/>
        <v>24482.04</v>
      </c>
      <c r="E13" s="54">
        <f t="shared" si="3"/>
        <v>10183.959999999999</v>
      </c>
      <c r="F13" s="55">
        <f t="shared" si="4"/>
        <v>814716.89999999991</v>
      </c>
      <c r="G13" s="55">
        <f t="shared" si="5"/>
        <v>790234.85999999987</v>
      </c>
    </row>
    <row r="14" spans="1:10" x14ac:dyDescent="0.25">
      <c r="A14" s="26">
        <v>42160</v>
      </c>
      <c r="B14" s="35">
        <f t="shared" si="1"/>
        <v>30</v>
      </c>
      <c r="C14" s="41">
        <f t="shared" si="2"/>
        <v>34666</v>
      </c>
      <c r="D14" s="38">
        <f t="shared" si="0"/>
        <v>24788.059999999998</v>
      </c>
      <c r="E14" s="16">
        <f t="shared" si="3"/>
        <v>9877.94</v>
      </c>
      <c r="F14" s="2">
        <f t="shared" si="4"/>
        <v>790234.85999999987</v>
      </c>
      <c r="G14" s="2">
        <f t="shared" si="5"/>
        <v>765446.79999999981</v>
      </c>
    </row>
    <row r="15" spans="1:10" x14ac:dyDescent="0.25">
      <c r="A15" s="26">
        <v>42190</v>
      </c>
      <c r="B15" s="35">
        <f t="shared" si="1"/>
        <v>30</v>
      </c>
      <c r="C15" s="41">
        <f t="shared" si="2"/>
        <v>34666</v>
      </c>
      <c r="D15" s="38">
        <f t="shared" si="0"/>
        <v>25097.91</v>
      </c>
      <c r="E15" s="16">
        <f t="shared" si="3"/>
        <v>9568.09</v>
      </c>
      <c r="F15" s="2">
        <f t="shared" si="4"/>
        <v>765446.79999999981</v>
      </c>
      <c r="G15" s="2">
        <f t="shared" si="5"/>
        <v>740348.88999999978</v>
      </c>
    </row>
    <row r="16" spans="1:10" x14ac:dyDescent="0.25">
      <c r="A16" s="26">
        <v>42221</v>
      </c>
      <c r="B16" s="35">
        <f t="shared" si="1"/>
        <v>30</v>
      </c>
      <c r="C16" s="41">
        <f t="shared" si="2"/>
        <v>34666</v>
      </c>
      <c r="D16" s="38">
        <f t="shared" si="0"/>
        <v>25411.64</v>
      </c>
      <c r="E16" s="16">
        <f t="shared" si="3"/>
        <v>9254.36</v>
      </c>
      <c r="F16" s="2">
        <f t="shared" si="4"/>
        <v>740348.88999999978</v>
      </c>
      <c r="G16" s="2">
        <f t="shared" si="5"/>
        <v>714937.24999999977</v>
      </c>
    </row>
    <row r="17" spans="1:7" x14ac:dyDescent="0.25">
      <c r="A17" s="51">
        <v>42252</v>
      </c>
      <c r="B17" s="35">
        <f t="shared" si="1"/>
        <v>30</v>
      </c>
      <c r="C17" s="41">
        <f t="shared" si="2"/>
        <v>34666</v>
      </c>
      <c r="D17" s="38">
        <f t="shared" si="0"/>
        <v>25729.279999999999</v>
      </c>
      <c r="E17" s="16">
        <f t="shared" si="3"/>
        <v>8936.7199999999993</v>
      </c>
      <c r="F17" s="2">
        <f t="shared" si="4"/>
        <v>714937.24999999977</v>
      </c>
      <c r="G17" s="2">
        <f t="shared" si="5"/>
        <v>689207.96999999974</v>
      </c>
    </row>
    <row r="18" spans="1:7" x14ac:dyDescent="0.25">
      <c r="A18" s="26">
        <v>42282</v>
      </c>
      <c r="B18" s="35">
        <f t="shared" si="1"/>
        <v>30</v>
      </c>
      <c r="C18" s="41">
        <f t="shared" si="2"/>
        <v>34666</v>
      </c>
      <c r="D18" s="38">
        <f t="shared" si="0"/>
        <v>26050.9</v>
      </c>
      <c r="E18" s="16">
        <f t="shared" si="3"/>
        <v>8615.1</v>
      </c>
      <c r="F18" s="2">
        <f t="shared" si="4"/>
        <v>689207.96999999974</v>
      </c>
      <c r="G18" s="2">
        <f t="shared" si="5"/>
        <v>663157.06999999972</v>
      </c>
    </row>
    <row r="19" spans="1:7" x14ac:dyDescent="0.25">
      <c r="A19" s="26">
        <v>42313</v>
      </c>
      <c r="B19" s="35">
        <f t="shared" si="1"/>
        <v>30</v>
      </c>
      <c r="C19" s="41">
        <f t="shared" si="2"/>
        <v>34666</v>
      </c>
      <c r="D19" s="38">
        <f t="shared" si="0"/>
        <v>26376.54</v>
      </c>
      <c r="E19" s="16">
        <f t="shared" si="3"/>
        <v>8289.4599999999991</v>
      </c>
      <c r="F19" s="2">
        <f t="shared" si="4"/>
        <v>663157.06999999972</v>
      </c>
      <c r="G19" s="2">
        <f t="shared" si="5"/>
        <v>636780.52999999968</v>
      </c>
    </row>
    <row r="20" spans="1:7" x14ac:dyDescent="0.25">
      <c r="A20" s="26">
        <v>42343</v>
      </c>
      <c r="B20" s="35">
        <f t="shared" si="1"/>
        <v>30</v>
      </c>
      <c r="C20" s="41">
        <f t="shared" si="2"/>
        <v>34666</v>
      </c>
      <c r="D20" s="38">
        <f t="shared" si="0"/>
        <v>26706.239999999998</v>
      </c>
      <c r="E20" s="16">
        <f t="shared" si="3"/>
        <v>7959.76</v>
      </c>
      <c r="F20" s="2">
        <f t="shared" si="4"/>
        <v>636780.52999999968</v>
      </c>
      <c r="G20" s="2">
        <f t="shared" si="5"/>
        <v>610074.28999999969</v>
      </c>
    </row>
    <row r="21" spans="1:7" x14ac:dyDescent="0.25">
      <c r="A21" s="26">
        <v>42374</v>
      </c>
      <c r="B21" s="35">
        <f t="shared" si="1"/>
        <v>30</v>
      </c>
      <c r="C21" s="41">
        <f t="shared" si="2"/>
        <v>34666</v>
      </c>
      <c r="D21" s="38">
        <f t="shared" si="0"/>
        <v>27040.07</v>
      </c>
      <c r="E21" s="16">
        <f t="shared" si="3"/>
        <v>7625.93</v>
      </c>
      <c r="F21" s="2">
        <f t="shared" si="4"/>
        <v>610074.28999999969</v>
      </c>
      <c r="G21" s="2">
        <f t="shared" si="5"/>
        <v>583034.21999999974</v>
      </c>
    </row>
    <row r="22" spans="1:7" x14ac:dyDescent="0.25">
      <c r="A22" s="26">
        <v>42405</v>
      </c>
      <c r="B22" s="35">
        <f t="shared" si="1"/>
        <v>30</v>
      </c>
      <c r="C22" s="41">
        <f t="shared" si="2"/>
        <v>34666</v>
      </c>
      <c r="D22" s="38">
        <f t="shared" si="0"/>
        <v>27378.07</v>
      </c>
      <c r="E22" s="16">
        <f t="shared" si="3"/>
        <v>7287.93</v>
      </c>
      <c r="F22" s="2">
        <f t="shared" si="4"/>
        <v>583034.21999999974</v>
      </c>
      <c r="G22" s="2">
        <f t="shared" si="5"/>
        <v>555656.14999999979</v>
      </c>
    </row>
    <row r="23" spans="1:7" x14ac:dyDescent="0.25">
      <c r="A23" s="26">
        <v>42434</v>
      </c>
      <c r="B23" s="35">
        <f t="shared" si="1"/>
        <v>30</v>
      </c>
      <c r="C23" s="41">
        <f t="shared" si="2"/>
        <v>34666</v>
      </c>
      <c r="D23" s="38">
        <f t="shared" si="0"/>
        <v>27720.3</v>
      </c>
      <c r="E23" s="16">
        <f t="shared" si="3"/>
        <v>6945.7</v>
      </c>
      <c r="F23" s="2">
        <f t="shared" si="4"/>
        <v>555656.14999999979</v>
      </c>
      <c r="G23" s="2">
        <f t="shared" si="5"/>
        <v>527935.84999999974</v>
      </c>
    </row>
    <row r="24" spans="1:7" x14ac:dyDescent="0.25">
      <c r="A24" s="26">
        <v>42465</v>
      </c>
      <c r="B24" s="35">
        <f t="shared" si="1"/>
        <v>30</v>
      </c>
      <c r="C24" s="41">
        <f t="shared" si="2"/>
        <v>34666</v>
      </c>
      <c r="D24" s="38">
        <f t="shared" si="0"/>
        <v>28066.799999999999</v>
      </c>
      <c r="E24" s="16">
        <f t="shared" si="3"/>
        <v>6599.2</v>
      </c>
      <c r="F24" s="2">
        <f t="shared" si="4"/>
        <v>527935.84999999974</v>
      </c>
      <c r="G24" s="2">
        <f t="shared" si="5"/>
        <v>499869.04999999976</v>
      </c>
    </row>
    <row r="25" spans="1:7" x14ac:dyDescent="0.25">
      <c r="A25" s="26">
        <v>42495</v>
      </c>
      <c r="B25" s="35">
        <f t="shared" si="1"/>
        <v>30</v>
      </c>
      <c r="C25" s="41">
        <f t="shared" si="2"/>
        <v>34666</v>
      </c>
      <c r="D25" s="38">
        <f t="shared" si="0"/>
        <v>28417.64</v>
      </c>
      <c r="E25" s="16">
        <f t="shared" si="3"/>
        <v>6248.36</v>
      </c>
      <c r="F25" s="2">
        <f t="shared" si="4"/>
        <v>499869.04999999976</v>
      </c>
      <c r="G25" s="2">
        <f t="shared" si="5"/>
        <v>471451.40999999974</v>
      </c>
    </row>
    <row r="26" spans="1:7" x14ac:dyDescent="0.25">
      <c r="A26" s="26">
        <v>42526</v>
      </c>
      <c r="B26" s="35">
        <f t="shared" si="1"/>
        <v>30</v>
      </c>
      <c r="C26" s="41">
        <f>$D$1</f>
        <v>34666</v>
      </c>
      <c r="D26" s="38">
        <f t="shared" si="0"/>
        <v>28772.86</v>
      </c>
      <c r="E26" s="16">
        <f t="shared" si="3"/>
        <v>5893.14</v>
      </c>
      <c r="F26" s="2">
        <f t="shared" si="4"/>
        <v>471451.40999999974</v>
      </c>
      <c r="G26" s="2">
        <f t="shared" si="5"/>
        <v>442678.54999999976</v>
      </c>
    </row>
    <row r="27" spans="1:7" x14ac:dyDescent="0.25">
      <c r="A27" s="26">
        <v>42556</v>
      </c>
      <c r="B27" s="35">
        <f t="shared" si="1"/>
        <v>30</v>
      </c>
      <c r="C27" s="41">
        <f t="shared" si="2"/>
        <v>34666</v>
      </c>
      <c r="D27" s="38">
        <f t="shared" si="0"/>
        <v>29132.52</v>
      </c>
      <c r="E27" s="16">
        <f t="shared" si="3"/>
        <v>5533.48</v>
      </c>
      <c r="F27" s="2">
        <f t="shared" si="4"/>
        <v>442678.54999999976</v>
      </c>
      <c r="G27" s="2">
        <f t="shared" si="5"/>
        <v>413546.02999999974</v>
      </c>
    </row>
    <row r="28" spans="1:7" x14ac:dyDescent="0.25">
      <c r="A28" s="76">
        <v>42587</v>
      </c>
      <c r="B28" s="35">
        <f t="shared" si="1"/>
        <v>30</v>
      </c>
      <c r="C28" s="41">
        <f t="shared" si="2"/>
        <v>34666</v>
      </c>
      <c r="D28" s="38">
        <f t="shared" si="0"/>
        <v>29496.67</v>
      </c>
      <c r="E28" s="16">
        <f t="shared" si="3"/>
        <v>5169.33</v>
      </c>
      <c r="F28" s="2">
        <f t="shared" si="4"/>
        <v>413546.02999999974</v>
      </c>
      <c r="G28" s="2">
        <f t="shared" si="5"/>
        <v>384049.35999999975</v>
      </c>
    </row>
    <row r="29" spans="1:7" x14ac:dyDescent="0.25">
      <c r="A29" s="26">
        <v>42618</v>
      </c>
      <c r="B29" s="35">
        <f t="shared" si="1"/>
        <v>30</v>
      </c>
      <c r="C29" s="41">
        <f t="shared" si="2"/>
        <v>34666</v>
      </c>
      <c r="D29" s="38">
        <f t="shared" si="0"/>
        <v>29865.38</v>
      </c>
      <c r="E29" s="16">
        <f t="shared" si="3"/>
        <v>4800.62</v>
      </c>
      <c r="F29" s="2">
        <f t="shared" si="4"/>
        <v>384049.35999999975</v>
      </c>
      <c r="G29" s="2">
        <f t="shared" si="5"/>
        <v>354183.97999999975</v>
      </c>
    </row>
    <row r="30" spans="1:7" x14ac:dyDescent="0.25">
      <c r="A30" s="26">
        <v>42648</v>
      </c>
      <c r="B30" s="35">
        <f t="shared" si="1"/>
        <v>30</v>
      </c>
      <c r="C30" s="41">
        <f t="shared" si="2"/>
        <v>34666</v>
      </c>
      <c r="D30" s="38">
        <f t="shared" si="0"/>
        <v>30238.7</v>
      </c>
      <c r="E30" s="16">
        <f t="shared" si="3"/>
        <v>4427.3</v>
      </c>
      <c r="F30" s="2">
        <f t="shared" si="4"/>
        <v>354183.97999999975</v>
      </c>
      <c r="G30" s="2">
        <f t="shared" si="5"/>
        <v>323945.27999999974</v>
      </c>
    </row>
    <row r="31" spans="1:7" x14ac:dyDescent="0.25">
      <c r="A31" s="26">
        <v>42679</v>
      </c>
      <c r="B31" s="35">
        <f t="shared" si="1"/>
        <v>30</v>
      </c>
      <c r="C31" s="41">
        <f t="shared" si="2"/>
        <v>34666</v>
      </c>
      <c r="D31" s="38">
        <f t="shared" si="0"/>
        <v>30616.68</v>
      </c>
      <c r="E31" s="16">
        <f t="shared" si="3"/>
        <v>4049.32</v>
      </c>
      <c r="F31" s="2">
        <f t="shared" si="4"/>
        <v>323945.27999999974</v>
      </c>
      <c r="G31" s="2">
        <f t="shared" si="5"/>
        <v>293328.59999999974</v>
      </c>
    </row>
    <row r="32" spans="1:7" x14ac:dyDescent="0.25">
      <c r="A32" s="26">
        <v>42709</v>
      </c>
      <c r="B32" s="35">
        <f t="shared" si="1"/>
        <v>30</v>
      </c>
      <c r="C32" s="41">
        <f t="shared" si="2"/>
        <v>34666</v>
      </c>
      <c r="D32" s="38">
        <f t="shared" si="0"/>
        <v>30999.39</v>
      </c>
      <c r="E32" s="16">
        <f t="shared" si="3"/>
        <v>3666.61</v>
      </c>
      <c r="F32" s="2">
        <f t="shared" si="4"/>
        <v>293328.59999999974</v>
      </c>
      <c r="G32" s="2">
        <f t="shared" si="5"/>
        <v>262329.20999999973</v>
      </c>
    </row>
    <row r="33" spans="1:7" x14ac:dyDescent="0.25">
      <c r="A33" s="26">
        <v>42740</v>
      </c>
      <c r="B33" s="35">
        <f t="shared" si="1"/>
        <v>30</v>
      </c>
      <c r="C33" s="41">
        <f t="shared" si="2"/>
        <v>34666</v>
      </c>
      <c r="D33" s="38">
        <f t="shared" si="0"/>
        <v>31386.880000000001</v>
      </c>
      <c r="E33" s="16">
        <f t="shared" si="3"/>
        <v>3279.12</v>
      </c>
      <c r="F33" s="2">
        <f t="shared" si="4"/>
        <v>262329.20999999973</v>
      </c>
      <c r="G33" s="2">
        <f t="shared" si="5"/>
        <v>230942.32999999973</v>
      </c>
    </row>
    <row r="34" spans="1:7" x14ac:dyDescent="0.25">
      <c r="A34" s="26">
        <v>42771</v>
      </c>
      <c r="B34" s="35">
        <f t="shared" si="1"/>
        <v>30</v>
      </c>
      <c r="C34" s="41">
        <f t="shared" si="2"/>
        <v>34666</v>
      </c>
      <c r="D34" s="38">
        <f t="shared" si="0"/>
        <v>31779.22</v>
      </c>
      <c r="E34" s="16">
        <f t="shared" si="3"/>
        <v>2886.78</v>
      </c>
      <c r="F34" s="2">
        <f t="shared" si="4"/>
        <v>230942.32999999973</v>
      </c>
      <c r="G34" s="2">
        <f t="shared" si="5"/>
        <v>199163.10999999972</v>
      </c>
    </row>
    <row r="35" spans="1:7" x14ac:dyDescent="0.25">
      <c r="A35" s="26">
        <v>42799</v>
      </c>
      <c r="B35" s="35">
        <f t="shared" si="1"/>
        <v>30</v>
      </c>
      <c r="C35" s="41">
        <f t="shared" si="2"/>
        <v>34666</v>
      </c>
      <c r="D35" s="38">
        <f t="shared" si="0"/>
        <v>32176.46</v>
      </c>
      <c r="E35" s="16">
        <f t="shared" si="3"/>
        <v>2489.54</v>
      </c>
      <c r="F35" s="2">
        <f t="shared" si="4"/>
        <v>199163.10999999972</v>
      </c>
      <c r="G35" s="2">
        <f t="shared" si="5"/>
        <v>166986.64999999973</v>
      </c>
    </row>
    <row r="36" spans="1:7" x14ac:dyDescent="0.25">
      <c r="A36" s="26">
        <v>42830</v>
      </c>
      <c r="B36" s="35">
        <f t="shared" si="1"/>
        <v>30</v>
      </c>
      <c r="C36" s="41">
        <f t="shared" si="2"/>
        <v>34666</v>
      </c>
      <c r="D36" s="38">
        <f t="shared" si="0"/>
        <v>32578.67</v>
      </c>
      <c r="E36" s="16">
        <f t="shared" si="3"/>
        <v>2087.33</v>
      </c>
      <c r="F36" s="2">
        <f t="shared" si="4"/>
        <v>166986.64999999973</v>
      </c>
      <c r="G36" s="2">
        <f t="shared" si="5"/>
        <v>134407.97999999975</v>
      </c>
    </row>
    <row r="37" spans="1:7" x14ac:dyDescent="0.25">
      <c r="A37" s="26">
        <v>42860</v>
      </c>
      <c r="B37" s="35">
        <f t="shared" si="1"/>
        <v>30</v>
      </c>
      <c r="C37" s="41">
        <f t="shared" si="2"/>
        <v>34666</v>
      </c>
      <c r="D37" s="38">
        <f t="shared" si="0"/>
        <v>32985.9</v>
      </c>
      <c r="E37" s="16">
        <f t="shared" si="3"/>
        <v>1680.1</v>
      </c>
      <c r="F37" s="2">
        <f t="shared" si="4"/>
        <v>134407.97999999975</v>
      </c>
      <c r="G37" s="2">
        <f t="shared" si="5"/>
        <v>101422.07999999975</v>
      </c>
    </row>
    <row r="38" spans="1:7" x14ac:dyDescent="0.25">
      <c r="A38" s="26">
        <v>42891</v>
      </c>
      <c r="B38" s="35">
        <f t="shared" si="1"/>
        <v>30</v>
      </c>
      <c r="C38" s="41">
        <f t="shared" si="2"/>
        <v>34666</v>
      </c>
      <c r="D38" s="38">
        <f t="shared" si="0"/>
        <v>33398.22</v>
      </c>
      <c r="E38" s="16">
        <f t="shared" si="3"/>
        <v>1267.78</v>
      </c>
      <c r="F38" s="2">
        <f t="shared" si="4"/>
        <v>101422.07999999975</v>
      </c>
      <c r="G38" s="2">
        <f t="shared" si="5"/>
        <v>68023.859999999753</v>
      </c>
    </row>
    <row r="39" spans="1:7" x14ac:dyDescent="0.25">
      <c r="A39" s="26">
        <v>42921</v>
      </c>
      <c r="B39" s="35">
        <f t="shared" si="1"/>
        <v>30</v>
      </c>
      <c r="C39" s="41">
        <f t="shared" si="2"/>
        <v>34666</v>
      </c>
      <c r="D39" s="38">
        <f t="shared" si="0"/>
        <v>33815.699999999997</v>
      </c>
      <c r="E39" s="16">
        <f>ROUND(F39*$B$2*B39/360,2)</f>
        <v>850.3</v>
      </c>
      <c r="F39" s="2">
        <f t="shared" si="4"/>
        <v>68023.859999999753</v>
      </c>
      <c r="G39" s="2">
        <f t="shared" si="5"/>
        <v>34208.159999999756</v>
      </c>
    </row>
    <row r="40" spans="1:7" x14ac:dyDescent="0.25">
      <c r="A40" s="26">
        <v>42952</v>
      </c>
      <c r="B40" s="35">
        <f t="shared" ref="B40" si="6">DAYS360(A39,A40,TRUE)</f>
        <v>30</v>
      </c>
      <c r="C40" s="41">
        <f t="shared" si="2"/>
        <v>34666</v>
      </c>
      <c r="D40" s="38">
        <f t="shared" ref="D40" si="7">C40-E40</f>
        <v>34208.159999999756</v>
      </c>
      <c r="E40" s="16">
        <v>457.84000000024537</v>
      </c>
      <c r="F40" s="2">
        <f t="shared" ref="F40" si="8">G39</f>
        <v>34208.159999999756</v>
      </c>
      <c r="G40" s="2">
        <f t="shared" ref="G40" si="9">F40-D40</f>
        <v>0</v>
      </c>
    </row>
    <row r="41" spans="1:7" x14ac:dyDescent="0.25">
      <c r="A41" s="51">
        <v>42252</v>
      </c>
      <c r="B41" s="52">
        <f>DAYS360(A16,A41,TRUE)</f>
        <v>30</v>
      </c>
      <c r="C41" s="42">
        <f t="shared" si="2"/>
        <v>34666</v>
      </c>
      <c r="D41" s="53">
        <f t="shared" ref="D41:D63" si="10">C41-E41</f>
        <v>25729.279999999999</v>
      </c>
      <c r="E41" s="54">
        <f t="shared" ref="E41:E63" si="11">ROUND(F41*$B$2*B41/360,2)</f>
        <v>8936.7199999999993</v>
      </c>
      <c r="F41" s="55">
        <f>F17</f>
        <v>714937.24999999977</v>
      </c>
      <c r="G41" s="55">
        <f t="shared" ref="G41:G63" si="12">F41-D41</f>
        <v>689207.96999999974</v>
      </c>
    </row>
    <row r="42" spans="1:7" x14ac:dyDescent="0.25">
      <c r="A42" s="26">
        <v>42282</v>
      </c>
      <c r="B42" s="35">
        <f t="shared" ref="B42:B63" si="13">DAYS360(A41,A42,TRUE)</f>
        <v>30</v>
      </c>
      <c r="C42" s="41">
        <f>$F$1</f>
        <v>67452</v>
      </c>
      <c r="D42" s="38">
        <f t="shared" si="10"/>
        <v>58836.9</v>
      </c>
      <c r="E42" s="16">
        <f t="shared" si="11"/>
        <v>8615.1</v>
      </c>
      <c r="F42" s="2">
        <f t="shared" ref="F42:F63" si="14">G41</f>
        <v>689207.96999999974</v>
      </c>
      <c r="G42" s="2">
        <f t="shared" si="12"/>
        <v>630371.06999999972</v>
      </c>
    </row>
    <row r="43" spans="1:7" x14ac:dyDescent="0.25">
      <c r="A43" s="26">
        <v>42313</v>
      </c>
      <c r="B43" s="35">
        <f t="shared" si="13"/>
        <v>30</v>
      </c>
      <c r="C43" s="41">
        <f t="shared" ref="C43:C49" si="15">$F$1</f>
        <v>67452</v>
      </c>
      <c r="D43" s="38">
        <f t="shared" si="10"/>
        <v>59572.36</v>
      </c>
      <c r="E43" s="16">
        <f t="shared" si="11"/>
        <v>7879.64</v>
      </c>
      <c r="F43" s="2">
        <f t="shared" si="14"/>
        <v>630371.06999999972</v>
      </c>
      <c r="G43" s="2">
        <f t="shared" si="12"/>
        <v>570798.70999999973</v>
      </c>
    </row>
    <row r="44" spans="1:7" x14ac:dyDescent="0.25">
      <c r="A44" s="26">
        <v>42343</v>
      </c>
      <c r="B44" s="35">
        <f t="shared" si="13"/>
        <v>30</v>
      </c>
      <c r="C44" s="41">
        <f t="shared" si="15"/>
        <v>67452</v>
      </c>
      <c r="D44" s="38">
        <f t="shared" si="10"/>
        <v>60317.020000000004</v>
      </c>
      <c r="E44" s="16">
        <f t="shared" si="11"/>
        <v>7134.98</v>
      </c>
      <c r="F44" s="2">
        <f t="shared" si="14"/>
        <v>570798.70999999973</v>
      </c>
      <c r="G44" s="2">
        <f t="shared" si="12"/>
        <v>510481.68999999971</v>
      </c>
    </row>
    <row r="45" spans="1:7" x14ac:dyDescent="0.25">
      <c r="A45" s="26">
        <v>42374</v>
      </c>
      <c r="B45" s="35">
        <f t="shared" si="13"/>
        <v>30</v>
      </c>
      <c r="C45" s="41">
        <f t="shared" si="15"/>
        <v>67452</v>
      </c>
      <c r="D45" s="38">
        <f t="shared" si="10"/>
        <v>61070.979999999996</v>
      </c>
      <c r="E45" s="16">
        <f t="shared" si="11"/>
        <v>6381.02</v>
      </c>
      <c r="F45" s="2">
        <f t="shared" si="14"/>
        <v>510481.68999999971</v>
      </c>
      <c r="G45" s="2">
        <f t="shared" si="12"/>
        <v>449410.70999999973</v>
      </c>
    </row>
    <row r="46" spans="1:7" x14ac:dyDescent="0.25">
      <c r="A46" s="26">
        <v>42405</v>
      </c>
      <c r="B46" s="35">
        <f t="shared" si="13"/>
        <v>30</v>
      </c>
      <c r="C46" s="41">
        <f t="shared" si="15"/>
        <v>67452</v>
      </c>
      <c r="D46" s="38">
        <f t="shared" si="10"/>
        <v>61834.37</v>
      </c>
      <c r="E46" s="16">
        <f t="shared" si="11"/>
        <v>5617.63</v>
      </c>
      <c r="F46" s="2">
        <f t="shared" si="14"/>
        <v>449410.70999999973</v>
      </c>
      <c r="G46" s="2">
        <f t="shared" si="12"/>
        <v>387576.33999999973</v>
      </c>
    </row>
    <row r="47" spans="1:7" x14ac:dyDescent="0.25">
      <c r="A47" s="26">
        <v>42434</v>
      </c>
      <c r="B47" s="35">
        <f t="shared" si="13"/>
        <v>30</v>
      </c>
      <c r="C47" s="41">
        <f t="shared" si="15"/>
        <v>67452</v>
      </c>
      <c r="D47" s="38">
        <f t="shared" si="10"/>
        <v>62607.3</v>
      </c>
      <c r="E47" s="16">
        <f t="shared" si="11"/>
        <v>4844.7</v>
      </c>
      <c r="F47" s="2">
        <f t="shared" si="14"/>
        <v>387576.33999999973</v>
      </c>
      <c r="G47" s="2">
        <f t="shared" si="12"/>
        <v>324969.03999999975</v>
      </c>
    </row>
    <row r="48" spans="1:7" x14ac:dyDescent="0.25">
      <c r="A48" s="26">
        <v>42465</v>
      </c>
      <c r="B48" s="35">
        <f t="shared" si="13"/>
        <v>30</v>
      </c>
      <c r="C48" s="41">
        <f t="shared" si="15"/>
        <v>67452</v>
      </c>
      <c r="D48" s="38">
        <f t="shared" si="10"/>
        <v>63389.89</v>
      </c>
      <c r="E48" s="16">
        <f t="shared" si="11"/>
        <v>4062.11</v>
      </c>
      <c r="F48" s="2">
        <f t="shared" si="14"/>
        <v>324969.03999999975</v>
      </c>
      <c r="G48" s="2">
        <f t="shared" si="12"/>
        <v>261579.14999999973</v>
      </c>
    </row>
    <row r="49" spans="1:7" x14ac:dyDescent="0.25">
      <c r="A49" s="26">
        <v>42495</v>
      </c>
      <c r="B49" s="35">
        <f t="shared" si="13"/>
        <v>30</v>
      </c>
      <c r="C49" s="41">
        <f t="shared" si="15"/>
        <v>67452</v>
      </c>
      <c r="D49" s="38">
        <f t="shared" si="10"/>
        <v>64182.26</v>
      </c>
      <c r="E49" s="16">
        <f t="shared" si="11"/>
        <v>3269.74</v>
      </c>
      <c r="F49" s="2">
        <f t="shared" si="14"/>
        <v>261579.14999999973</v>
      </c>
      <c r="G49" s="2">
        <f t="shared" si="12"/>
        <v>197396.88999999972</v>
      </c>
    </row>
    <row r="50" spans="1:7" x14ac:dyDescent="0.25">
      <c r="A50" s="26">
        <v>42526</v>
      </c>
      <c r="B50" s="35">
        <f t="shared" si="13"/>
        <v>30</v>
      </c>
      <c r="C50" s="41">
        <f>$F$2</f>
        <v>14514</v>
      </c>
      <c r="D50" s="38">
        <f t="shared" si="10"/>
        <v>12046.54</v>
      </c>
      <c r="E50" s="16">
        <f t="shared" si="11"/>
        <v>2467.46</v>
      </c>
      <c r="F50" s="2">
        <f t="shared" si="14"/>
        <v>197396.88999999972</v>
      </c>
      <c r="G50" s="2">
        <f t="shared" si="12"/>
        <v>185350.34999999971</v>
      </c>
    </row>
    <row r="51" spans="1:7" x14ac:dyDescent="0.25">
      <c r="A51" s="26">
        <v>42556</v>
      </c>
      <c r="B51" s="35">
        <f t="shared" si="13"/>
        <v>30</v>
      </c>
      <c r="C51" s="41">
        <f t="shared" ref="C51:C52" si="16">$F$2</f>
        <v>14514</v>
      </c>
      <c r="D51" s="38">
        <f t="shared" si="10"/>
        <v>12197.119999999999</v>
      </c>
      <c r="E51" s="16">
        <f t="shared" si="11"/>
        <v>2316.88</v>
      </c>
      <c r="F51" s="2">
        <f t="shared" si="14"/>
        <v>185350.34999999971</v>
      </c>
      <c r="G51" s="2">
        <f t="shared" si="12"/>
        <v>173153.22999999972</v>
      </c>
    </row>
    <row r="52" spans="1:7" x14ac:dyDescent="0.25">
      <c r="A52" s="76">
        <v>42587</v>
      </c>
      <c r="B52" s="35">
        <f t="shared" si="13"/>
        <v>30</v>
      </c>
      <c r="C52" s="41">
        <f t="shared" si="16"/>
        <v>14514</v>
      </c>
      <c r="D52" s="38">
        <f t="shared" si="10"/>
        <v>12349.58</v>
      </c>
      <c r="E52" s="16">
        <f t="shared" si="11"/>
        <v>2164.42</v>
      </c>
      <c r="F52" s="2">
        <f t="shared" si="14"/>
        <v>173153.22999999972</v>
      </c>
      <c r="G52" s="2">
        <f t="shared" si="12"/>
        <v>160803.64999999973</v>
      </c>
    </row>
    <row r="53" spans="1:7" x14ac:dyDescent="0.25">
      <c r="A53" s="26">
        <v>42618</v>
      </c>
      <c r="B53" s="35">
        <f t="shared" si="13"/>
        <v>30</v>
      </c>
      <c r="C53" s="41">
        <f t="shared" ref="C53:C64" si="17">$F$2</f>
        <v>14514</v>
      </c>
      <c r="D53" s="38">
        <f t="shared" si="10"/>
        <v>12503.95</v>
      </c>
      <c r="E53" s="16">
        <f t="shared" si="11"/>
        <v>2010.05</v>
      </c>
      <c r="F53" s="2">
        <f t="shared" si="14"/>
        <v>160803.64999999973</v>
      </c>
      <c r="G53" s="2">
        <f t="shared" si="12"/>
        <v>148299.69999999972</v>
      </c>
    </row>
    <row r="54" spans="1:7" x14ac:dyDescent="0.25">
      <c r="A54" s="26">
        <v>42648</v>
      </c>
      <c r="B54" s="35">
        <f t="shared" si="13"/>
        <v>30</v>
      </c>
      <c r="C54" s="41">
        <f t="shared" si="17"/>
        <v>14514</v>
      </c>
      <c r="D54" s="38">
        <f t="shared" si="10"/>
        <v>12660.25</v>
      </c>
      <c r="E54" s="16">
        <f t="shared" si="11"/>
        <v>1853.75</v>
      </c>
      <c r="F54" s="2">
        <f t="shared" si="14"/>
        <v>148299.69999999972</v>
      </c>
      <c r="G54" s="2">
        <f t="shared" si="12"/>
        <v>135639.44999999972</v>
      </c>
    </row>
    <row r="55" spans="1:7" x14ac:dyDescent="0.25">
      <c r="A55" s="26">
        <v>42679</v>
      </c>
      <c r="B55" s="35">
        <f t="shared" si="13"/>
        <v>30</v>
      </c>
      <c r="C55" s="41">
        <f t="shared" si="17"/>
        <v>14514</v>
      </c>
      <c r="D55" s="38">
        <f t="shared" si="10"/>
        <v>12818.51</v>
      </c>
      <c r="E55" s="16">
        <f t="shared" si="11"/>
        <v>1695.49</v>
      </c>
      <c r="F55" s="2">
        <f t="shared" si="14"/>
        <v>135639.44999999972</v>
      </c>
      <c r="G55" s="2">
        <f t="shared" si="12"/>
        <v>122820.93999999973</v>
      </c>
    </row>
    <row r="56" spans="1:7" x14ac:dyDescent="0.25">
      <c r="A56" s="26">
        <v>42709</v>
      </c>
      <c r="B56" s="35">
        <f t="shared" si="13"/>
        <v>30</v>
      </c>
      <c r="C56" s="41">
        <f t="shared" si="17"/>
        <v>14514</v>
      </c>
      <c r="D56" s="38">
        <f t="shared" si="10"/>
        <v>12978.74</v>
      </c>
      <c r="E56" s="16">
        <f t="shared" si="11"/>
        <v>1535.26</v>
      </c>
      <c r="F56" s="2">
        <f t="shared" si="14"/>
        <v>122820.93999999973</v>
      </c>
      <c r="G56" s="2">
        <f t="shared" si="12"/>
        <v>109842.19999999972</v>
      </c>
    </row>
    <row r="57" spans="1:7" x14ac:dyDescent="0.25">
      <c r="A57" s="26">
        <v>42740</v>
      </c>
      <c r="B57" s="35">
        <f t="shared" si="13"/>
        <v>30</v>
      </c>
      <c r="C57" s="41">
        <f t="shared" si="17"/>
        <v>14514</v>
      </c>
      <c r="D57" s="38">
        <f t="shared" si="10"/>
        <v>13140.97</v>
      </c>
      <c r="E57" s="16">
        <f t="shared" si="11"/>
        <v>1373.03</v>
      </c>
      <c r="F57" s="2">
        <f t="shared" si="14"/>
        <v>109842.19999999972</v>
      </c>
      <c r="G57" s="2">
        <f t="shared" si="12"/>
        <v>96701.229999999719</v>
      </c>
    </row>
    <row r="58" spans="1:7" x14ac:dyDescent="0.25">
      <c r="A58" s="26">
        <v>42771</v>
      </c>
      <c r="B58" s="35">
        <f t="shared" si="13"/>
        <v>30</v>
      </c>
      <c r="C58" s="41">
        <f t="shared" si="17"/>
        <v>14514</v>
      </c>
      <c r="D58" s="38">
        <f t="shared" si="10"/>
        <v>13305.23</v>
      </c>
      <c r="E58" s="16">
        <f t="shared" si="11"/>
        <v>1208.77</v>
      </c>
      <c r="F58" s="2">
        <f t="shared" si="14"/>
        <v>96701.229999999719</v>
      </c>
      <c r="G58" s="2">
        <f t="shared" si="12"/>
        <v>83395.999999999724</v>
      </c>
    </row>
    <row r="59" spans="1:7" x14ac:dyDescent="0.25">
      <c r="A59" s="26">
        <v>42799</v>
      </c>
      <c r="B59" s="35">
        <f t="shared" si="13"/>
        <v>30</v>
      </c>
      <c r="C59" s="41">
        <f t="shared" si="17"/>
        <v>14514</v>
      </c>
      <c r="D59" s="38">
        <f t="shared" si="10"/>
        <v>13471.55</v>
      </c>
      <c r="E59" s="16">
        <f t="shared" si="11"/>
        <v>1042.45</v>
      </c>
      <c r="F59" s="2">
        <f t="shared" si="14"/>
        <v>83395.999999999724</v>
      </c>
      <c r="G59" s="2">
        <f t="shared" si="12"/>
        <v>69924.449999999721</v>
      </c>
    </row>
    <row r="60" spans="1:7" x14ac:dyDescent="0.25">
      <c r="A60" s="26">
        <v>42830</v>
      </c>
      <c r="B60" s="35">
        <f t="shared" si="13"/>
        <v>30</v>
      </c>
      <c r="C60" s="41">
        <f t="shared" si="17"/>
        <v>14514</v>
      </c>
      <c r="D60" s="38">
        <f t="shared" si="10"/>
        <v>13639.94</v>
      </c>
      <c r="E60" s="16">
        <f t="shared" si="11"/>
        <v>874.06</v>
      </c>
      <c r="F60" s="2">
        <f t="shared" si="14"/>
        <v>69924.449999999721</v>
      </c>
      <c r="G60" s="2">
        <f t="shared" si="12"/>
        <v>56284.509999999718</v>
      </c>
    </row>
    <row r="61" spans="1:7" x14ac:dyDescent="0.25">
      <c r="A61" s="26">
        <v>42860</v>
      </c>
      <c r="B61" s="35">
        <f t="shared" si="13"/>
        <v>30</v>
      </c>
      <c r="C61" s="41">
        <f t="shared" si="17"/>
        <v>14514</v>
      </c>
      <c r="D61" s="38">
        <f t="shared" si="10"/>
        <v>13810.44</v>
      </c>
      <c r="E61" s="16">
        <f t="shared" si="11"/>
        <v>703.56</v>
      </c>
      <c r="F61" s="2">
        <f t="shared" si="14"/>
        <v>56284.509999999718</v>
      </c>
      <c r="G61" s="2">
        <f t="shared" si="12"/>
        <v>42474.069999999716</v>
      </c>
    </row>
    <row r="62" spans="1:7" x14ac:dyDescent="0.25">
      <c r="A62" s="26">
        <v>42891</v>
      </c>
      <c r="B62" s="35">
        <f t="shared" si="13"/>
        <v>30</v>
      </c>
      <c r="C62" s="41">
        <f t="shared" si="17"/>
        <v>14514</v>
      </c>
      <c r="D62" s="38">
        <f t="shared" si="10"/>
        <v>13983.07</v>
      </c>
      <c r="E62" s="16">
        <f t="shared" si="11"/>
        <v>530.92999999999995</v>
      </c>
      <c r="F62" s="2">
        <f t="shared" si="14"/>
        <v>42474.069999999716</v>
      </c>
      <c r="G62" s="2">
        <f t="shared" si="12"/>
        <v>28490.999999999716</v>
      </c>
    </row>
    <row r="63" spans="1:7" x14ac:dyDescent="0.25">
      <c r="A63" s="26">
        <v>42921</v>
      </c>
      <c r="B63" s="35">
        <f t="shared" si="13"/>
        <v>30</v>
      </c>
      <c r="C63" s="41">
        <f t="shared" si="17"/>
        <v>14514</v>
      </c>
      <c r="D63" s="38">
        <f t="shared" si="10"/>
        <v>14157.86</v>
      </c>
      <c r="E63" s="16">
        <f t="shared" si="11"/>
        <v>356.14</v>
      </c>
      <c r="F63" s="2">
        <f t="shared" si="14"/>
        <v>28490.999999999716</v>
      </c>
      <c r="G63" s="2">
        <f t="shared" si="12"/>
        <v>14333.139999999716</v>
      </c>
    </row>
    <row r="64" spans="1:7" x14ac:dyDescent="0.25">
      <c r="A64" s="26">
        <v>42952</v>
      </c>
      <c r="B64" s="35">
        <f t="shared" ref="B64" si="18">DAYS360(A63,A64,TRUE)</f>
        <v>30</v>
      </c>
      <c r="C64" s="41">
        <f t="shared" si="17"/>
        <v>14514</v>
      </c>
      <c r="D64" s="38">
        <f t="shared" ref="D64" si="19">C64-E64</f>
        <v>14333.139999999716</v>
      </c>
      <c r="E64" s="16">
        <v>180.86000000028449</v>
      </c>
      <c r="F64" s="2">
        <f t="shared" ref="F64" si="20">G63</f>
        <v>14333.139999999716</v>
      </c>
      <c r="G64" s="2">
        <f t="shared" ref="G64" si="21">F64-D64</f>
        <v>0</v>
      </c>
    </row>
    <row r="65" spans="1:7" x14ac:dyDescent="0.25">
      <c r="A65" s="44">
        <v>41882</v>
      </c>
      <c r="B65" s="48">
        <f>DAYS360(B1,A4,TRUE)</f>
        <v>1</v>
      </c>
      <c r="C65" s="48">
        <f t="shared" ref="C65:C70" si="22">DAYS360(A4,A65,TRUE)+1</f>
        <v>26</v>
      </c>
      <c r="D65" s="29">
        <f>F4</f>
        <v>1000000</v>
      </c>
      <c r="E65" s="29">
        <f>D65</f>
        <v>1000000</v>
      </c>
      <c r="F65" s="46">
        <f>E4+(E5/B5)*C65</f>
        <v>11250.333333333334</v>
      </c>
      <c r="G65" s="29">
        <f t="shared" ref="G65:G96" si="23">ROUND(F65,2)</f>
        <v>11250.33</v>
      </c>
    </row>
    <row r="66" spans="1:7" x14ac:dyDescent="0.25">
      <c r="A66" s="47">
        <v>41912</v>
      </c>
      <c r="B66" s="48">
        <f t="shared" ref="B66:B71" si="24">DAYS360(A65,A5,TRUE)-1</f>
        <v>4</v>
      </c>
      <c r="C66" s="48">
        <f t="shared" si="22"/>
        <v>26</v>
      </c>
      <c r="D66" s="29">
        <f t="shared" ref="D66:D100" si="25">E65</f>
        <v>1000000</v>
      </c>
      <c r="E66" s="29">
        <f t="shared" ref="E66:E77" si="26">D66-D5</f>
        <v>977834</v>
      </c>
      <c r="F66" s="46">
        <f t="shared" ref="F66:F77" si="27">(E5/B5)*B66+(E6/B6)*C66</f>
        <v>12259.872666666666</v>
      </c>
      <c r="G66" s="29">
        <f t="shared" si="23"/>
        <v>12259.87</v>
      </c>
    </row>
    <row r="67" spans="1:7" x14ac:dyDescent="0.25">
      <c r="A67" s="44">
        <v>41943</v>
      </c>
      <c r="B67" s="48">
        <f t="shared" si="24"/>
        <v>4</v>
      </c>
      <c r="C67" s="48">
        <f t="shared" si="22"/>
        <v>26</v>
      </c>
      <c r="D67" s="29">
        <f t="shared" si="25"/>
        <v>977834</v>
      </c>
      <c r="E67" s="29">
        <f t="shared" si="26"/>
        <v>955390.93</v>
      </c>
      <c r="F67" s="46">
        <f t="shared" si="27"/>
        <v>11979.795333333333</v>
      </c>
      <c r="G67" s="29">
        <f t="shared" si="23"/>
        <v>11979.8</v>
      </c>
    </row>
    <row r="68" spans="1:7" x14ac:dyDescent="0.25">
      <c r="A68" s="47">
        <v>41973</v>
      </c>
      <c r="B68" s="48">
        <f t="shared" si="24"/>
        <v>4</v>
      </c>
      <c r="C68" s="48">
        <f t="shared" si="22"/>
        <v>26</v>
      </c>
      <c r="D68" s="29">
        <f t="shared" si="25"/>
        <v>955390.93</v>
      </c>
      <c r="E68" s="29">
        <f t="shared" si="26"/>
        <v>932667.32000000007</v>
      </c>
      <c r="F68" s="46">
        <f t="shared" si="27"/>
        <v>11696.213333333333</v>
      </c>
      <c r="G68" s="29">
        <f t="shared" si="23"/>
        <v>11696.21</v>
      </c>
    </row>
    <row r="69" spans="1:7" x14ac:dyDescent="0.25">
      <c r="A69" s="44">
        <v>42004</v>
      </c>
      <c r="B69" s="48">
        <f t="shared" si="24"/>
        <v>4</v>
      </c>
      <c r="C69" s="48">
        <f t="shared" si="22"/>
        <v>26</v>
      </c>
      <c r="D69" s="29">
        <f t="shared" si="25"/>
        <v>932667.32000000007</v>
      </c>
      <c r="E69" s="29">
        <f t="shared" si="26"/>
        <v>909659.66</v>
      </c>
      <c r="F69" s="46">
        <f t="shared" si="27"/>
        <v>11409.095333333333</v>
      </c>
      <c r="G69" s="29">
        <f t="shared" si="23"/>
        <v>11409.1</v>
      </c>
    </row>
    <row r="70" spans="1:7" x14ac:dyDescent="0.25">
      <c r="A70" s="47">
        <v>42035</v>
      </c>
      <c r="B70" s="48">
        <f t="shared" si="24"/>
        <v>4</v>
      </c>
      <c r="C70" s="48">
        <f t="shared" si="22"/>
        <v>26</v>
      </c>
      <c r="D70" s="29">
        <f t="shared" si="25"/>
        <v>909659.66</v>
      </c>
      <c r="E70" s="29">
        <f t="shared" si="26"/>
        <v>886364.41</v>
      </c>
      <c r="F70" s="46">
        <f t="shared" si="27"/>
        <v>11118.385333333334</v>
      </c>
      <c r="G70" s="29">
        <f t="shared" si="23"/>
        <v>11118.39</v>
      </c>
    </row>
    <row r="71" spans="1:7" x14ac:dyDescent="0.25">
      <c r="A71" s="44">
        <v>42063</v>
      </c>
      <c r="B71" s="48">
        <f t="shared" si="24"/>
        <v>4</v>
      </c>
      <c r="C71" s="28">
        <f>DAYS360(A10,A71,TRUE)+3</f>
        <v>26</v>
      </c>
      <c r="D71" s="29">
        <f t="shared" si="25"/>
        <v>886364.41</v>
      </c>
      <c r="E71" s="29">
        <f t="shared" si="26"/>
        <v>862777.97</v>
      </c>
      <c r="F71" s="46">
        <f t="shared" si="27"/>
        <v>10824.031999999999</v>
      </c>
      <c r="G71" s="29">
        <f t="shared" si="23"/>
        <v>10824.03</v>
      </c>
    </row>
    <row r="72" spans="1:7" x14ac:dyDescent="0.25">
      <c r="A72" s="47">
        <v>42094</v>
      </c>
      <c r="B72" s="28">
        <f>DAYS360(A71,A11,TRUE)-3</f>
        <v>4</v>
      </c>
      <c r="C72" s="48">
        <f t="shared" ref="C72:C82" si="28">DAYS360(A11,A72,TRUE)+1</f>
        <v>26</v>
      </c>
      <c r="D72" s="29">
        <f t="shared" si="25"/>
        <v>862777.97</v>
      </c>
      <c r="E72" s="29">
        <f t="shared" si="26"/>
        <v>838896.69</v>
      </c>
      <c r="F72" s="46">
        <f t="shared" si="27"/>
        <v>10526.011333333332</v>
      </c>
      <c r="G72" s="29">
        <f t="shared" si="23"/>
        <v>10526.01</v>
      </c>
    </row>
    <row r="73" spans="1:7" x14ac:dyDescent="0.25">
      <c r="A73" s="44">
        <v>42124</v>
      </c>
      <c r="B73" s="48">
        <f t="shared" ref="B73:B83" si="29">DAYS360(A72,A12,TRUE)-1</f>
        <v>4</v>
      </c>
      <c r="C73" s="48">
        <f t="shared" si="28"/>
        <v>26</v>
      </c>
      <c r="D73" s="29">
        <f t="shared" si="25"/>
        <v>838896.69</v>
      </c>
      <c r="E73" s="29">
        <f t="shared" si="26"/>
        <v>814716.89999999991</v>
      </c>
      <c r="F73" s="46">
        <f t="shared" si="27"/>
        <v>10224.26</v>
      </c>
      <c r="G73" s="29">
        <f t="shared" si="23"/>
        <v>10224.26</v>
      </c>
    </row>
    <row r="74" spans="1:7" x14ac:dyDescent="0.25">
      <c r="A74" s="47">
        <v>42155</v>
      </c>
      <c r="B74" s="48">
        <f t="shared" si="29"/>
        <v>4</v>
      </c>
      <c r="C74" s="48">
        <f t="shared" si="28"/>
        <v>26</v>
      </c>
      <c r="D74" s="29">
        <f t="shared" si="25"/>
        <v>814716.89999999991</v>
      </c>
      <c r="E74" s="29">
        <f t="shared" si="26"/>
        <v>790234.85999999987</v>
      </c>
      <c r="F74" s="46">
        <f t="shared" si="27"/>
        <v>9918.7426666666688</v>
      </c>
      <c r="G74" s="29">
        <f t="shared" si="23"/>
        <v>9918.74</v>
      </c>
    </row>
    <row r="75" spans="1:7" x14ac:dyDescent="0.25">
      <c r="A75" s="44">
        <v>42185</v>
      </c>
      <c r="B75" s="48">
        <f t="shared" si="29"/>
        <v>4</v>
      </c>
      <c r="C75" s="48">
        <f t="shared" si="28"/>
        <v>26</v>
      </c>
      <c r="D75" s="29">
        <f t="shared" si="25"/>
        <v>790234.85999999987</v>
      </c>
      <c r="E75" s="29">
        <f t="shared" si="26"/>
        <v>765446.79999999981</v>
      </c>
      <c r="F75" s="46">
        <f t="shared" si="27"/>
        <v>9609.4033333333318</v>
      </c>
      <c r="G75" s="29">
        <f t="shared" si="23"/>
        <v>9609.4</v>
      </c>
    </row>
    <row r="76" spans="1:7" x14ac:dyDescent="0.25">
      <c r="A76" s="47">
        <v>42216</v>
      </c>
      <c r="B76" s="48">
        <f t="shared" si="29"/>
        <v>4</v>
      </c>
      <c r="C76" s="48">
        <f t="shared" si="28"/>
        <v>26</v>
      </c>
      <c r="D76" s="29">
        <f t="shared" si="25"/>
        <v>765446.79999999981</v>
      </c>
      <c r="E76" s="29">
        <f t="shared" si="26"/>
        <v>740348.88999999978</v>
      </c>
      <c r="F76" s="46">
        <f t="shared" si="27"/>
        <v>9296.1906666666673</v>
      </c>
      <c r="G76" s="29">
        <f t="shared" si="23"/>
        <v>9296.19</v>
      </c>
    </row>
    <row r="77" spans="1:7" x14ac:dyDescent="0.25">
      <c r="A77" s="44">
        <v>42247</v>
      </c>
      <c r="B77" s="48">
        <f t="shared" si="29"/>
        <v>4</v>
      </c>
      <c r="C77" s="48">
        <f t="shared" si="28"/>
        <v>26</v>
      </c>
      <c r="D77" s="29">
        <f t="shared" si="25"/>
        <v>740348.88999999978</v>
      </c>
      <c r="E77" s="29">
        <f t="shared" si="26"/>
        <v>714937.24999999977</v>
      </c>
      <c r="F77" s="46">
        <f t="shared" si="27"/>
        <v>8979.0719999999983</v>
      </c>
      <c r="G77" s="29">
        <f t="shared" si="23"/>
        <v>8979.07</v>
      </c>
    </row>
    <row r="78" spans="1:7" x14ac:dyDescent="0.25">
      <c r="A78" s="77">
        <v>42277</v>
      </c>
      <c r="B78" s="67">
        <f t="shared" si="29"/>
        <v>4</v>
      </c>
      <c r="C78" s="67">
        <f t="shared" si="28"/>
        <v>26</v>
      </c>
      <c r="D78" s="68">
        <f t="shared" si="25"/>
        <v>714937.24999999977</v>
      </c>
      <c r="E78" s="68">
        <f>D78-D41</f>
        <v>689207.96999999974</v>
      </c>
      <c r="F78" s="78">
        <f t="shared" ref="F78:F98" si="30">(E41/B41)*B78+(E42/B42)*C78</f>
        <v>8657.9826666666668</v>
      </c>
      <c r="G78" s="68">
        <f t="shared" si="23"/>
        <v>8657.98</v>
      </c>
    </row>
    <row r="79" spans="1:7" x14ac:dyDescent="0.25">
      <c r="A79" s="44">
        <v>42308</v>
      </c>
      <c r="B79" s="48">
        <f t="shared" si="29"/>
        <v>4</v>
      </c>
      <c r="C79" s="48">
        <f t="shared" si="28"/>
        <v>26</v>
      </c>
      <c r="D79" s="29">
        <f t="shared" si="25"/>
        <v>689207.96999999974</v>
      </c>
      <c r="E79" s="68">
        <f t="shared" ref="E79:E101" si="31">D79-D42</f>
        <v>630371.06999999972</v>
      </c>
      <c r="F79" s="78">
        <f t="shared" si="30"/>
        <v>7977.7013333333343</v>
      </c>
      <c r="G79" s="68">
        <f t="shared" si="23"/>
        <v>7977.7</v>
      </c>
    </row>
    <row r="80" spans="1:7" x14ac:dyDescent="0.25">
      <c r="A80" s="47">
        <v>42338</v>
      </c>
      <c r="B80" s="48">
        <f t="shared" si="29"/>
        <v>4</v>
      </c>
      <c r="C80" s="48">
        <f t="shared" si="28"/>
        <v>26</v>
      </c>
      <c r="D80" s="29">
        <f t="shared" si="25"/>
        <v>630371.06999999972</v>
      </c>
      <c r="E80" s="68">
        <f t="shared" si="31"/>
        <v>570798.70999999973</v>
      </c>
      <c r="F80" s="78">
        <f t="shared" si="30"/>
        <v>7234.268</v>
      </c>
      <c r="G80" s="29">
        <f t="shared" si="23"/>
        <v>7234.27</v>
      </c>
    </row>
    <row r="81" spans="1:7" x14ac:dyDescent="0.25">
      <c r="A81" s="44">
        <v>42369</v>
      </c>
      <c r="B81" s="48">
        <f t="shared" si="29"/>
        <v>4</v>
      </c>
      <c r="C81" s="48">
        <f t="shared" si="28"/>
        <v>26</v>
      </c>
      <c r="D81" s="29">
        <f t="shared" si="25"/>
        <v>570798.70999999973</v>
      </c>
      <c r="E81" s="68">
        <f t="shared" si="31"/>
        <v>510481.68999999971</v>
      </c>
      <c r="F81" s="78">
        <f t="shared" si="30"/>
        <v>6481.5480000000007</v>
      </c>
      <c r="G81" s="29">
        <f t="shared" si="23"/>
        <v>6481.55</v>
      </c>
    </row>
    <row r="82" spans="1:7" x14ac:dyDescent="0.25">
      <c r="A82" s="47">
        <v>42400</v>
      </c>
      <c r="B82" s="48">
        <f t="shared" si="29"/>
        <v>4</v>
      </c>
      <c r="C82" s="48">
        <f t="shared" si="28"/>
        <v>26</v>
      </c>
      <c r="D82" s="29">
        <f t="shared" si="25"/>
        <v>510481.68999999971</v>
      </c>
      <c r="E82" s="68">
        <f t="shared" si="31"/>
        <v>449410.70999999973</v>
      </c>
      <c r="F82" s="78">
        <f t="shared" si="30"/>
        <v>5719.4153333333334</v>
      </c>
      <c r="G82" s="29">
        <f t="shared" si="23"/>
        <v>5719.42</v>
      </c>
    </row>
    <row r="83" spans="1:7" x14ac:dyDescent="0.25">
      <c r="A83" s="44">
        <v>42429</v>
      </c>
      <c r="B83" s="48">
        <f t="shared" si="29"/>
        <v>4</v>
      </c>
      <c r="C83" s="28">
        <f>DAYS360(A22,A83,TRUE)+2</f>
        <v>26</v>
      </c>
      <c r="D83" s="29">
        <f t="shared" si="25"/>
        <v>449410.70999999973</v>
      </c>
      <c r="E83" s="68">
        <f t="shared" si="31"/>
        <v>387576.33999999973</v>
      </c>
      <c r="F83" s="78">
        <f t="shared" si="30"/>
        <v>4947.757333333333</v>
      </c>
      <c r="G83" s="29">
        <f t="shared" si="23"/>
        <v>4947.76</v>
      </c>
    </row>
    <row r="84" spans="1:7" x14ac:dyDescent="0.25">
      <c r="A84" s="47">
        <v>42460</v>
      </c>
      <c r="B84" s="28">
        <f>DAYS360(A83,A23,TRUE)-2</f>
        <v>4</v>
      </c>
      <c r="C84" s="48">
        <f t="shared" ref="C84:C94" si="32">DAYS360(A23,A84,TRUE)+1</f>
        <v>26</v>
      </c>
      <c r="D84" s="29">
        <f t="shared" si="25"/>
        <v>387576.33999999973</v>
      </c>
      <c r="E84" s="68">
        <f t="shared" si="31"/>
        <v>324969.03999999975</v>
      </c>
      <c r="F84" s="78">
        <f t="shared" si="30"/>
        <v>4166.4553333333333</v>
      </c>
      <c r="G84" s="29">
        <f t="shared" si="23"/>
        <v>4166.46</v>
      </c>
    </row>
    <row r="85" spans="1:7" x14ac:dyDescent="0.25">
      <c r="A85" s="44">
        <v>42490</v>
      </c>
      <c r="B85" s="48">
        <f t="shared" ref="B85:B95" si="33">DAYS360(A84,A24,TRUE)-1</f>
        <v>4</v>
      </c>
      <c r="C85" s="48">
        <f t="shared" si="32"/>
        <v>26</v>
      </c>
      <c r="D85" s="29">
        <f t="shared" si="25"/>
        <v>324969.03999999975</v>
      </c>
      <c r="E85" s="68">
        <f t="shared" si="31"/>
        <v>261579.14999999973</v>
      </c>
      <c r="F85" s="78">
        <f t="shared" si="30"/>
        <v>3375.3893333333335</v>
      </c>
      <c r="G85" s="29">
        <f t="shared" si="23"/>
        <v>3375.39</v>
      </c>
    </row>
    <row r="86" spans="1:7" x14ac:dyDescent="0.25">
      <c r="A86" s="47">
        <v>42521</v>
      </c>
      <c r="B86" s="48">
        <f t="shared" si="33"/>
        <v>4</v>
      </c>
      <c r="C86" s="48">
        <f t="shared" si="32"/>
        <v>26</v>
      </c>
      <c r="D86" s="29">
        <f t="shared" si="25"/>
        <v>261579.14999999973</v>
      </c>
      <c r="E86" s="68">
        <f t="shared" si="31"/>
        <v>197396.88999999972</v>
      </c>
      <c r="F86" s="78">
        <f t="shared" si="30"/>
        <v>2574.4306666666662</v>
      </c>
      <c r="G86" s="29">
        <f t="shared" si="23"/>
        <v>2574.4299999999998</v>
      </c>
    </row>
    <row r="87" spans="1:7" x14ac:dyDescent="0.25">
      <c r="A87" s="44">
        <v>42551</v>
      </c>
      <c r="B87" s="48">
        <f t="shared" si="33"/>
        <v>4</v>
      </c>
      <c r="C87" s="48">
        <f t="shared" si="32"/>
        <v>26</v>
      </c>
      <c r="D87" s="29">
        <f t="shared" si="25"/>
        <v>197396.88999999972</v>
      </c>
      <c r="E87" s="68">
        <f t="shared" si="31"/>
        <v>185350.34999999971</v>
      </c>
      <c r="F87" s="78">
        <f t="shared" si="30"/>
        <v>2336.9573333333337</v>
      </c>
      <c r="G87" s="29">
        <f t="shared" si="23"/>
        <v>2336.96</v>
      </c>
    </row>
    <row r="88" spans="1:7" x14ac:dyDescent="0.25">
      <c r="A88" s="47">
        <v>42582</v>
      </c>
      <c r="B88" s="48">
        <f t="shared" si="33"/>
        <v>4</v>
      </c>
      <c r="C88" s="48">
        <f t="shared" si="32"/>
        <v>26</v>
      </c>
      <c r="D88" s="29">
        <f t="shared" si="25"/>
        <v>185350.34999999971</v>
      </c>
      <c r="E88" s="68">
        <f t="shared" si="31"/>
        <v>173153.22999999972</v>
      </c>
      <c r="F88" s="78">
        <f t="shared" si="30"/>
        <v>2184.748</v>
      </c>
      <c r="G88" s="29">
        <f t="shared" si="23"/>
        <v>2184.75</v>
      </c>
    </row>
    <row r="89" spans="1:7" x14ac:dyDescent="0.25">
      <c r="A89" s="44">
        <v>42613</v>
      </c>
      <c r="B89" s="48">
        <f t="shared" si="33"/>
        <v>4</v>
      </c>
      <c r="C89" s="48">
        <f t="shared" si="32"/>
        <v>26</v>
      </c>
      <c r="D89" s="29">
        <f t="shared" si="25"/>
        <v>173153.22999999972</v>
      </c>
      <c r="E89" s="68">
        <f t="shared" si="31"/>
        <v>160803.64999999973</v>
      </c>
      <c r="F89" s="78">
        <f t="shared" si="30"/>
        <v>2030.6326666666666</v>
      </c>
      <c r="G89" s="29">
        <f t="shared" si="23"/>
        <v>2030.63</v>
      </c>
    </row>
    <row r="90" spans="1:7" x14ac:dyDescent="0.25">
      <c r="A90" s="47">
        <v>42643</v>
      </c>
      <c r="B90" s="48">
        <f t="shared" si="33"/>
        <v>4</v>
      </c>
      <c r="C90" s="48">
        <f t="shared" si="32"/>
        <v>26</v>
      </c>
      <c r="D90" s="29">
        <f t="shared" si="25"/>
        <v>160803.64999999973</v>
      </c>
      <c r="E90" s="68">
        <f t="shared" si="31"/>
        <v>148299.69999999972</v>
      </c>
      <c r="F90" s="78">
        <f t="shared" si="30"/>
        <v>1874.59</v>
      </c>
      <c r="G90" s="29">
        <f t="shared" si="23"/>
        <v>1874.59</v>
      </c>
    </row>
    <row r="91" spans="1:7" x14ac:dyDescent="0.25">
      <c r="A91" s="44">
        <v>42674</v>
      </c>
      <c r="B91" s="48">
        <f t="shared" si="33"/>
        <v>4</v>
      </c>
      <c r="C91" s="48">
        <f t="shared" si="32"/>
        <v>26</v>
      </c>
      <c r="D91" s="29">
        <f t="shared" si="25"/>
        <v>148299.69999999972</v>
      </c>
      <c r="E91" s="68">
        <f t="shared" si="31"/>
        <v>135639.44999999972</v>
      </c>
      <c r="F91" s="78">
        <f t="shared" si="30"/>
        <v>1716.5913333333335</v>
      </c>
      <c r="G91" s="29">
        <f t="shared" si="23"/>
        <v>1716.59</v>
      </c>
    </row>
    <row r="92" spans="1:7" x14ac:dyDescent="0.25">
      <c r="A92" s="47">
        <v>42704</v>
      </c>
      <c r="B92" s="48">
        <f t="shared" si="33"/>
        <v>4</v>
      </c>
      <c r="C92" s="48">
        <f t="shared" si="32"/>
        <v>26</v>
      </c>
      <c r="D92" s="29">
        <f t="shared" si="25"/>
        <v>135639.44999999972</v>
      </c>
      <c r="E92" s="68">
        <f t="shared" si="31"/>
        <v>122820.93999999973</v>
      </c>
      <c r="F92" s="78">
        <f t="shared" si="30"/>
        <v>1556.6240000000003</v>
      </c>
      <c r="G92" s="29">
        <f t="shared" si="23"/>
        <v>1556.62</v>
      </c>
    </row>
    <row r="93" spans="1:7" x14ac:dyDescent="0.25">
      <c r="A93" s="44">
        <v>42735</v>
      </c>
      <c r="B93" s="48">
        <f t="shared" si="33"/>
        <v>4</v>
      </c>
      <c r="C93" s="48">
        <f t="shared" si="32"/>
        <v>26</v>
      </c>
      <c r="D93" s="29">
        <f t="shared" si="25"/>
        <v>122820.93999999973</v>
      </c>
      <c r="E93" s="68">
        <f t="shared" si="31"/>
        <v>109842.19999999972</v>
      </c>
      <c r="F93" s="78">
        <f t="shared" si="30"/>
        <v>1394.6606666666667</v>
      </c>
      <c r="G93" s="29">
        <f t="shared" si="23"/>
        <v>1394.66</v>
      </c>
    </row>
    <row r="94" spans="1:7" x14ac:dyDescent="0.25">
      <c r="A94" s="47">
        <v>42766</v>
      </c>
      <c r="B94" s="48">
        <f t="shared" si="33"/>
        <v>4</v>
      </c>
      <c r="C94" s="48">
        <f t="shared" si="32"/>
        <v>26</v>
      </c>
      <c r="D94" s="29">
        <f t="shared" si="25"/>
        <v>109842.19999999972</v>
      </c>
      <c r="E94" s="68">
        <f t="shared" si="31"/>
        <v>96701.229999999719</v>
      </c>
      <c r="F94" s="78">
        <f t="shared" si="30"/>
        <v>1230.6713333333335</v>
      </c>
      <c r="G94" s="29">
        <f t="shared" si="23"/>
        <v>1230.67</v>
      </c>
    </row>
    <row r="95" spans="1:7" x14ac:dyDescent="0.25">
      <c r="A95" s="44">
        <v>42794</v>
      </c>
      <c r="B95" s="48">
        <f t="shared" si="33"/>
        <v>4</v>
      </c>
      <c r="C95" s="28">
        <f>DAYS360(A34,A95,TRUE)+3</f>
        <v>26</v>
      </c>
      <c r="D95" s="29">
        <f t="shared" si="25"/>
        <v>96701.229999999719</v>
      </c>
      <c r="E95" s="68">
        <f t="shared" si="31"/>
        <v>83395.999999999724</v>
      </c>
      <c r="F95" s="78">
        <f t="shared" si="30"/>
        <v>1064.626</v>
      </c>
      <c r="G95" s="29">
        <f t="shared" si="23"/>
        <v>1064.6300000000001</v>
      </c>
    </row>
    <row r="96" spans="1:7" x14ac:dyDescent="0.25">
      <c r="A96" s="47">
        <v>42825</v>
      </c>
      <c r="B96" s="28">
        <f>DAYS360(A95,A35,TRUE)-3</f>
        <v>4</v>
      </c>
      <c r="C96" s="48">
        <f t="shared" ref="C96:C101" si="34">DAYS360(A35,A96,TRUE)+1</f>
        <v>26</v>
      </c>
      <c r="D96" s="29">
        <f t="shared" si="25"/>
        <v>83395.999999999724</v>
      </c>
      <c r="E96" s="68">
        <f t="shared" si="31"/>
        <v>69924.449999999721</v>
      </c>
      <c r="F96" s="78">
        <f t="shared" si="30"/>
        <v>896.51199999999994</v>
      </c>
      <c r="G96" s="29">
        <f t="shared" si="23"/>
        <v>896.51</v>
      </c>
    </row>
    <row r="97" spans="1:7" x14ac:dyDescent="0.25">
      <c r="A97" s="44">
        <v>42855</v>
      </c>
      <c r="B97" s="48">
        <f>DAYS360(A96,A36,TRUE)-1</f>
        <v>4</v>
      </c>
      <c r="C97" s="48">
        <f t="shared" si="34"/>
        <v>26</v>
      </c>
      <c r="D97" s="29">
        <f t="shared" si="25"/>
        <v>69924.449999999721</v>
      </c>
      <c r="E97" s="68">
        <f t="shared" si="31"/>
        <v>56284.509999999718</v>
      </c>
      <c r="F97" s="78">
        <f t="shared" si="30"/>
        <v>726.29333333333329</v>
      </c>
      <c r="G97" s="29">
        <f t="shared" ref="G97:G100" si="35">ROUND(F97,2)</f>
        <v>726.29</v>
      </c>
    </row>
    <row r="98" spans="1:7" x14ac:dyDescent="0.25">
      <c r="A98" s="47">
        <v>42886</v>
      </c>
      <c r="B98" s="48">
        <f>DAYS360(A97,A37,TRUE)-1</f>
        <v>4</v>
      </c>
      <c r="C98" s="48">
        <f t="shared" si="34"/>
        <v>26</v>
      </c>
      <c r="D98" s="29">
        <f t="shared" si="25"/>
        <v>56284.509999999718</v>
      </c>
      <c r="E98" s="68">
        <f t="shared" si="31"/>
        <v>42474.069999999716</v>
      </c>
      <c r="F98" s="78">
        <f t="shared" si="30"/>
        <v>553.94733333333329</v>
      </c>
      <c r="G98" s="29">
        <f t="shared" si="35"/>
        <v>553.95000000000005</v>
      </c>
    </row>
    <row r="99" spans="1:7" x14ac:dyDescent="0.25">
      <c r="A99" s="44">
        <v>42916</v>
      </c>
      <c r="B99" s="48">
        <f>DAYS360(A98,A38,TRUE)-1</f>
        <v>4</v>
      </c>
      <c r="C99" s="48">
        <f t="shared" si="34"/>
        <v>26</v>
      </c>
      <c r="D99" s="29">
        <f t="shared" si="25"/>
        <v>42474.069999999716</v>
      </c>
      <c r="E99" s="68">
        <f t="shared" si="31"/>
        <v>28490.999999999716</v>
      </c>
      <c r="F99" s="78">
        <f t="shared" ref="F99:F100" si="36">(E62/B62)*B99+(E63/B63)*C99</f>
        <v>379.44533333333328</v>
      </c>
      <c r="G99" s="29">
        <f t="shared" si="35"/>
        <v>379.45</v>
      </c>
    </row>
    <row r="100" spans="1:7" x14ac:dyDescent="0.25">
      <c r="A100" s="47">
        <v>42947</v>
      </c>
      <c r="B100" s="48">
        <f>DAYS360(A99,A39,TRUE)-1</f>
        <v>4</v>
      </c>
      <c r="C100" s="48">
        <f t="shared" si="34"/>
        <v>26</v>
      </c>
      <c r="D100" s="29">
        <f t="shared" si="25"/>
        <v>28490.999999999716</v>
      </c>
      <c r="E100" s="68">
        <f t="shared" si="31"/>
        <v>14333.139999999716</v>
      </c>
      <c r="F100" s="78">
        <f t="shared" si="36"/>
        <v>204.23066666691321</v>
      </c>
      <c r="G100" s="29">
        <f t="shared" si="35"/>
        <v>204.23</v>
      </c>
    </row>
    <row r="101" spans="1:7" x14ac:dyDescent="0.25">
      <c r="A101" s="44">
        <v>42978</v>
      </c>
      <c r="B101" s="48">
        <f>DAYS360(A100,A40,TRUE)-1</f>
        <v>4</v>
      </c>
      <c r="C101" s="48">
        <f t="shared" si="34"/>
        <v>26</v>
      </c>
      <c r="D101" s="29">
        <f t="shared" ref="D101" si="37">E100</f>
        <v>14333.139999999716</v>
      </c>
      <c r="E101" s="68">
        <f t="shared" si="31"/>
        <v>0</v>
      </c>
      <c r="F101" s="78">
        <f>(E64/B64)*B101</f>
        <v>24.114666666704597</v>
      </c>
      <c r="G101" s="29">
        <f t="shared" ref="G101" si="38">ROUND(F101,2)</f>
        <v>24.11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19A6-F521-40D2-8EBB-467E7CBB8C41}">
  <dimension ref="A1:V3"/>
  <sheetViews>
    <sheetView zoomScale="90" zoomScaleNormal="90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6" max="17" width="17" bestFit="1" customWidth="1"/>
    <col min="18" max="18" width="16.85546875" bestFit="1" customWidth="1"/>
    <col min="19" max="20" width="17" bestFit="1" customWidth="1"/>
    <col min="21" max="21" width="16.85546875" bestFit="1" customWidth="1"/>
    <col min="22" max="22" width="104.4257812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55</v>
      </c>
      <c r="D2" s="8" t="s">
        <v>37</v>
      </c>
      <c r="E2" s="8" t="s">
        <v>23</v>
      </c>
      <c r="F2" s="8" t="s">
        <v>38</v>
      </c>
      <c r="G2" s="9" t="s">
        <v>24</v>
      </c>
      <c r="H2" s="9" t="s">
        <v>13</v>
      </c>
      <c r="I2" s="9" t="s">
        <v>0</v>
      </c>
      <c r="J2" s="9" t="s">
        <v>39</v>
      </c>
      <c r="K2" s="9" t="s">
        <v>25</v>
      </c>
      <c r="L2" s="9" t="s">
        <v>26</v>
      </c>
      <c r="M2" s="9" t="s">
        <v>26</v>
      </c>
      <c r="N2" s="9" t="s">
        <v>27</v>
      </c>
      <c r="O2" s="17" t="s">
        <v>29</v>
      </c>
      <c r="P2" s="17" t="s">
        <v>61</v>
      </c>
      <c r="Q2" s="17" t="s">
        <v>59</v>
      </c>
      <c r="R2" s="17" t="s">
        <v>60</v>
      </c>
      <c r="S2" s="17" t="s">
        <v>94</v>
      </c>
      <c r="T2" s="17" t="s">
        <v>59</v>
      </c>
      <c r="U2" s="17" t="s">
        <v>13</v>
      </c>
      <c r="V2" s="17" t="s">
        <v>88</v>
      </c>
    </row>
    <row r="3" spans="1:22" x14ac:dyDescent="0.25">
      <c r="A3" s="12" t="s">
        <v>0</v>
      </c>
      <c r="B3" s="7" t="s">
        <v>9</v>
      </c>
      <c r="C3" s="7" t="s">
        <v>55</v>
      </c>
      <c r="D3" s="8" t="s">
        <v>37</v>
      </c>
      <c r="E3" s="8" t="s">
        <v>23</v>
      </c>
      <c r="F3" s="8" t="s">
        <v>38</v>
      </c>
      <c r="G3" s="9" t="s">
        <v>24</v>
      </c>
      <c r="H3" s="9" t="s">
        <v>13</v>
      </c>
      <c r="I3" s="9" t="s">
        <v>0</v>
      </c>
      <c r="J3" s="9" t="s">
        <v>39</v>
      </c>
      <c r="K3" s="9" t="s">
        <v>31</v>
      </c>
      <c r="L3" s="9" t="s">
        <v>26</v>
      </c>
      <c r="M3" s="9" t="s">
        <v>26</v>
      </c>
      <c r="N3" s="9" t="s">
        <v>27</v>
      </c>
      <c r="O3" s="17" t="s">
        <v>29</v>
      </c>
      <c r="P3" s="17" t="s">
        <v>61</v>
      </c>
      <c r="Q3" s="17" t="s">
        <v>59</v>
      </c>
      <c r="R3" s="17" t="s">
        <v>60</v>
      </c>
      <c r="S3" s="17" t="s">
        <v>94</v>
      </c>
      <c r="T3" s="17" t="s">
        <v>59</v>
      </c>
      <c r="U3" s="17" t="s">
        <v>13</v>
      </c>
      <c r="V3" s="17" t="s">
        <v>89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1713-15A4-4C21-819B-CAE7ECC9DE8B}">
  <dimension ref="A1:J101"/>
  <sheetViews>
    <sheetView zoomScale="90" zoomScaleNormal="90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23" bestFit="1" customWidth="1"/>
    <col min="4" max="4" width="17.85546875" bestFit="1" customWidth="1"/>
    <col min="5" max="5" width="31.140625" bestFit="1" customWidth="1"/>
    <col min="6" max="6" width="18.7109375" bestFit="1" customWidth="1"/>
    <col min="7" max="7" width="20.28515625" bestFit="1" customWidth="1"/>
    <col min="8" max="8" width="10.42578125" bestFit="1" customWidth="1"/>
    <col min="9" max="9" width="7.28515625" bestFit="1" customWidth="1"/>
    <col min="10" max="10" width="3.28515625" bestFit="1" customWidth="1"/>
    <col min="11" max="11" width="31.140625" bestFit="1" customWidth="1"/>
    <col min="13" max="13" width="31.140625" bestFit="1" customWidth="1"/>
  </cols>
  <sheetData>
    <row r="1" spans="1:10" x14ac:dyDescent="0.25">
      <c r="A1" s="14" t="s">
        <v>33</v>
      </c>
      <c r="B1" s="19">
        <v>41855</v>
      </c>
      <c r="C1" s="13" t="s">
        <v>35</v>
      </c>
      <c r="D1" s="20">
        <f>ROUNDUP(34673.5344444444,0)</f>
        <v>34674</v>
      </c>
      <c r="E1" s="22" t="s">
        <v>48</v>
      </c>
      <c r="F1" s="21">
        <f>ROUNDUP(64538.2716272992,0)</f>
        <v>64539</v>
      </c>
      <c r="G1" s="25" t="s">
        <v>90</v>
      </c>
      <c r="H1" s="23">
        <v>42248</v>
      </c>
      <c r="I1" s="25" t="s">
        <v>92</v>
      </c>
      <c r="J1" s="75">
        <v>24</v>
      </c>
    </row>
    <row r="2" spans="1:10" x14ac:dyDescent="0.25">
      <c r="A2" s="14" t="s">
        <v>34</v>
      </c>
      <c r="B2" s="15">
        <v>0.15</v>
      </c>
      <c r="E2" s="22" t="s">
        <v>48</v>
      </c>
      <c r="F2" s="21">
        <f>ROUNDUP(17358.56375,0)</f>
        <v>17359</v>
      </c>
      <c r="G2" s="25" t="s">
        <v>91</v>
      </c>
      <c r="H2" s="23">
        <v>42491</v>
      </c>
      <c r="I2" s="25" t="s">
        <v>93</v>
      </c>
      <c r="J2" s="75">
        <v>36</v>
      </c>
    </row>
    <row r="3" spans="1:10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10" x14ac:dyDescent="0.25">
      <c r="A4" s="26">
        <v>41856</v>
      </c>
      <c r="B4" s="1">
        <f>_xlfn.DAYS(A4,B1)</f>
        <v>1</v>
      </c>
      <c r="C4" s="40" t="s">
        <v>28</v>
      </c>
      <c r="D4" s="3" t="s">
        <v>15</v>
      </c>
      <c r="E4" s="16">
        <f>ROUNDUP(F4*$B$2*B4/365,0)</f>
        <v>411</v>
      </c>
      <c r="F4" s="2">
        <v>1000000</v>
      </c>
      <c r="G4" s="2">
        <f>F4-D4</f>
        <v>1000000</v>
      </c>
    </row>
    <row r="5" spans="1:10" x14ac:dyDescent="0.25">
      <c r="A5" s="26">
        <v>41887</v>
      </c>
      <c r="B5" s="35">
        <f>_xlfn.DAYS(A5,A4)</f>
        <v>31</v>
      </c>
      <c r="C5" s="41">
        <f>$D$1</f>
        <v>34674</v>
      </c>
      <c r="D5" s="38">
        <f t="shared" ref="D5:D64" si="0">C5-E5</f>
        <v>21934.27</v>
      </c>
      <c r="E5" s="16">
        <f>ROUND(F5*$B$2*B5/365,2)</f>
        <v>12739.73</v>
      </c>
      <c r="F5" s="2">
        <f>G4</f>
        <v>1000000</v>
      </c>
      <c r="G5" s="2">
        <f>F5-D5</f>
        <v>978065.73</v>
      </c>
    </row>
    <row r="6" spans="1:10" x14ac:dyDescent="0.25">
      <c r="A6" s="26">
        <v>41917</v>
      </c>
      <c r="B6" s="35">
        <f t="shared" ref="B6:B40" si="1">_xlfn.DAYS(A6,A5)</f>
        <v>30</v>
      </c>
      <c r="C6" s="41">
        <f t="shared" ref="C6:C40" si="2">$D$1</f>
        <v>34674</v>
      </c>
      <c r="D6" s="38">
        <f t="shared" si="0"/>
        <v>22615.66</v>
      </c>
      <c r="E6" s="16">
        <f t="shared" ref="E6:E39" si="3">ROUND(F6*$B$2*B6/365,2)</f>
        <v>12058.34</v>
      </c>
      <c r="F6" s="2">
        <f t="shared" ref="F6:F40" si="4">G5</f>
        <v>978065.73</v>
      </c>
      <c r="G6" s="2">
        <f t="shared" ref="G6:G64" si="5">F6-D6</f>
        <v>955450.07</v>
      </c>
    </row>
    <row r="7" spans="1:10" x14ac:dyDescent="0.25">
      <c r="A7" s="26">
        <v>41948</v>
      </c>
      <c r="B7" s="35">
        <f t="shared" si="1"/>
        <v>31</v>
      </c>
      <c r="C7" s="41">
        <f t="shared" si="2"/>
        <v>34674</v>
      </c>
      <c r="D7" s="38">
        <f t="shared" si="0"/>
        <v>22501.83</v>
      </c>
      <c r="E7" s="16">
        <f t="shared" si="3"/>
        <v>12172.17</v>
      </c>
      <c r="F7" s="2">
        <f t="shared" si="4"/>
        <v>955450.07</v>
      </c>
      <c r="G7" s="2">
        <f t="shared" si="5"/>
        <v>932948.24</v>
      </c>
    </row>
    <row r="8" spans="1:10" x14ac:dyDescent="0.25">
      <c r="A8" s="26">
        <v>41978</v>
      </c>
      <c r="B8" s="35">
        <f t="shared" si="1"/>
        <v>30</v>
      </c>
      <c r="C8" s="41">
        <f t="shared" si="2"/>
        <v>34674</v>
      </c>
      <c r="D8" s="38">
        <f t="shared" si="0"/>
        <v>23171.9</v>
      </c>
      <c r="E8" s="16">
        <f t="shared" si="3"/>
        <v>11502.1</v>
      </c>
      <c r="F8" s="2">
        <f t="shared" si="4"/>
        <v>932948.24</v>
      </c>
      <c r="G8" s="2">
        <f t="shared" si="5"/>
        <v>909776.34</v>
      </c>
    </row>
    <row r="9" spans="1:10" x14ac:dyDescent="0.25">
      <c r="A9" s="26">
        <v>42009</v>
      </c>
      <c r="B9" s="35">
        <f t="shared" si="1"/>
        <v>31</v>
      </c>
      <c r="C9" s="41">
        <f t="shared" si="2"/>
        <v>34674</v>
      </c>
      <c r="D9" s="38">
        <f t="shared" si="0"/>
        <v>23083.7</v>
      </c>
      <c r="E9" s="16">
        <f t="shared" si="3"/>
        <v>11590.3</v>
      </c>
      <c r="F9" s="2">
        <f t="shared" si="4"/>
        <v>909776.34</v>
      </c>
      <c r="G9" s="2">
        <f t="shared" si="5"/>
        <v>886692.64</v>
      </c>
    </row>
    <row r="10" spans="1:10" x14ac:dyDescent="0.25">
      <c r="A10" s="26">
        <v>42040</v>
      </c>
      <c r="B10" s="35">
        <f t="shared" si="1"/>
        <v>31</v>
      </c>
      <c r="C10" s="41">
        <f t="shared" si="2"/>
        <v>34674</v>
      </c>
      <c r="D10" s="38">
        <f t="shared" si="0"/>
        <v>23377.78</v>
      </c>
      <c r="E10" s="16">
        <f t="shared" si="3"/>
        <v>11296.22</v>
      </c>
      <c r="F10" s="2">
        <f t="shared" si="4"/>
        <v>886692.64</v>
      </c>
      <c r="G10" s="2">
        <f t="shared" si="5"/>
        <v>863314.86</v>
      </c>
    </row>
    <row r="11" spans="1:10" x14ac:dyDescent="0.25">
      <c r="A11" s="26">
        <v>42068</v>
      </c>
      <c r="B11" s="35">
        <f t="shared" si="1"/>
        <v>28</v>
      </c>
      <c r="C11" s="41">
        <f t="shared" si="2"/>
        <v>34674</v>
      </c>
      <c r="D11" s="38">
        <f t="shared" si="0"/>
        <v>24739.97</v>
      </c>
      <c r="E11" s="16">
        <f t="shared" si="3"/>
        <v>9934.0300000000007</v>
      </c>
      <c r="F11" s="2">
        <f t="shared" si="4"/>
        <v>863314.86</v>
      </c>
      <c r="G11" s="2">
        <f t="shared" si="5"/>
        <v>838574.89</v>
      </c>
    </row>
    <row r="12" spans="1:10" x14ac:dyDescent="0.25">
      <c r="A12" s="26">
        <v>42099</v>
      </c>
      <c r="B12" s="35">
        <f t="shared" si="1"/>
        <v>31</v>
      </c>
      <c r="C12" s="41">
        <f t="shared" si="2"/>
        <v>34674</v>
      </c>
      <c r="D12" s="38">
        <f t="shared" si="0"/>
        <v>23990.79</v>
      </c>
      <c r="E12" s="16">
        <f t="shared" si="3"/>
        <v>10683.21</v>
      </c>
      <c r="F12" s="2">
        <f t="shared" si="4"/>
        <v>838574.89</v>
      </c>
      <c r="G12" s="2">
        <f t="shared" si="5"/>
        <v>814584.1</v>
      </c>
    </row>
    <row r="13" spans="1:10" ht="18.75" customHeight="1" x14ac:dyDescent="0.25">
      <c r="A13" s="26">
        <v>42129</v>
      </c>
      <c r="B13" s="35">
        <f t="shared" si="1"/>
        <v>30</v>
      </c>
      <c r="C13" s="41">
        <f t="shared" si="2"/>
        <v>34674</v>
      </c>
      <c r="D13" s="38">
        <f t="shared" si="0"/>
        <v>24631.18</v>
      </c>
      <c r="E13" s="16">
        <f t="shared" si="3"/>
        <v>10042.82</v>
      </c>
      <c r="F13" s="2">
        <f t="shared" si="4"/>
        <v>814584.1</v>
      </c>
      <c r="G13" s="2">
        <f t="shared" si="5"/>
        <v>789952.91999999993</v>
      </c>
    </row>
    <row r="14" spans="1:10" x14ac:dyDescent="0.25">
      <c r="A14" s="51">
        <v>42160</v>
      </c>
      <c r="B14" s="52">
        <f t="shared" si="1"/>
        <v>31</v>
      </c>
      <c r="C14" s="42">
        <f t="shared" si="2"/>
        <v>34674</v>
      </c>
      <c r="D14" s="53">
        <f t="shared" si="0"/>
        <v>24610.22</v>
      </c>
      <c r="E14" s="54">
        <f t="shared" si="3"/>
        <v>10063.780000000001</v>
      </c>
      <c r="F14" s="55">
        <f t="shared" si="4"/>
        <v>789952.91999999993</v>
      </c>
      <c r="G14" s="55">
        <f t="shared" si="5"/>
        <v>765342.7</v>
      </c>
    </row>
    <row r="15" spans="1:10" x14ac:dyDescent="0.25">
      <c r="A15" s="26">
        <v>42190</v>
      </c>
      <c r="B15" s="35">
        <f t="shared" si="1"/>
        <v>30</v>
      </c>
      <c r="C15" s="41">
        <f t="shared" si="2"/>
        <v>34674</v>
      </c>
      <c r="D15" s="38">
        <f t="shared" si="0"/>
        <v>25238.27</v>
      </c>
      <c r="E15" s="16">
        <f t="shared" si="3"/>
        <v>9435.73</v>
      </c>
      <c r="F15" s="2">
        <f t="shared" si="4"/>
        <v>765342.7</v>
      </c>
      <c r="G15" s="2">
        <f t="shared" si="5"/>
        <v>740104.42999999993</v>
      </c>
    </row>
    <row r="16" spans="1:10" x14ac:dyDescent="0.25">
      <c r="A16" s="26">
        <v>42221</v>
      </c>
      <c r="B16" s="35">
        <f t="shared" si="1"/>
        <v>31</v>
      </c>
      <c r="C16" s="41">
        <f t="shared" si="2"/>
        <v>34674</v>
      </c>
      <c r="D16" s="38">
        <f t="shared" si="0"/>
        <v>25245.27</v>
      </c>
      <c r="E16" s="16">
        <f t="shared" si="3"/>
        <v>9428.73</v>
      </c>
      <c r="F16" s="2">
        <f t="shared" si="4"/>
        <v>740104.42999999993</v>
      </c>
      <c r="G16" s="2">
        <f t="shared" si="5"/>
        <v>714859.15999999992</v>
      </c>
    </row>
    <row r="17" spans="1:7" x14ac:dyDescent="0.25">
      <c r="A17" s="26">
        <v>42252</v>
      </c>
      <c r="B17" s="35">
        <f t="shared" si="1"/>
        <v>31</v>
      </c>
      <c r="C17" s="41">
        <f t="shared" si="2"/>
        <v>34674</v>
      </c>
      <c r="D17" s="38">
        <f t="shared" si="0"/>
        <v>25566.89</v>
      </c>
      <c r="E17" s="16">
        <f t="shared" si="3"/>
        <v>9107.11</v>
      </c>
      <c r="F17" s="2">
        <f t="shared" si="4"/>
        <v>714859.15999999992</v>
      </c>
      <c r="G17" s="2">
        <f t="shared" si="5"/>
        <v>689292.2699999999</v>
      </c>
    </row>
    <row r="18" spans="1:7" x14ac:dyDescent="0.25">
      <c r="A18" s="26">
        <v>42282</v>
      </c>
      <c r="B18" s="35">
        <f t="shared" si="1"/>
        <v>30</v>
      </c>
      <c r="C18" s="41">
        <f t="shared" si="2"/>
        <v>34674</v>
      </c>
      <c r="D18" s="38">
        <f t="shared" si="0"/>
        <v>26175.879999999997</v>
      </c>
      <c r="E18" s="16">
        <f t="shared" si="3"/>
        <v>8498.1200000000008</v>
      </c>
      <c r="F18" s="2">
        <f t="shared" si="4"/>
        <v>689292.2699999999</v>
      </c>
      <c r="G18" s="2">
        <f t="shared" si="5"/>
        <v>663116.3899999999</v>
      </c>
    </row>
    <row r="19" spans="1:7" x14ac:dyDescent="0.25">
      <c r="A19" s="26">
        <v>42313</v>
      </c>
      <c r="B19" s="35">
        <f t="shared" si="1"/>
        <v>31</v>
      </c>
      <c r="C19" s="41">
        <f t="shared" si="2"/>
        <v>34674</v>
      </c>
      <c r="D19" s="38">
        <f t="shared" si="0"/>
        <v>26226.080000000002</v>
      </c>
      <c r="E19" s="16">
        <f t="shared" si="3"/>
        <v>8447.92</v>
      </c>
      <c r="F19" s="2">
        <f t="shared" si="4"/>
        <v>663116.3899999999</v>
      </c>
      <c r="G19" s="2">
        <f t="shared" si="5"/>
        <v>636890.30999999994</v>
      </c>
    </row>
    <row r="20" spans="1:7" x14ac:dyDescent="0.25">
      <c r="A20" s="26">
        <v>42343</v>
      </c>
      <c r="B20" s="35">
        <f t="shared" si="1"/>
        <v>30</v>
      </c>
      <c r="C20" s="41">
        <f t="shared" si="2"/>
        <v>34674</v>
      </c>
      <c r="D20" s="38">
        <f t="shared" si="0"/>
        <v>26821.93</v>
      </c>
      <c r="E20" s="16">
        <f t="shared" si="3"/>
        <v>7852.07</v>
      </c>
      <c r="F20" s="2">
        <f t="shared" si="4"/>
        <v>636890.30999999994</v>
      </c>
      <c r="G20" s="2">
        <f t="shared" si="5"/>
        <v>610068.37999999989</v>
      </c>
    </row>
    <row r="21" spans="1:7" x14ac:dyDescent="0.25">
      <c r="A21" s="26">
        <v>42374</v>
      </c>
      <c r="B21" s="35">
        <f t="shared" si="1"/>
        <v>31</v>
      </c>
      <c r="C21" s="41">
        <f t="shared" si="2"/>
        <v>34674</v>
      </c>
      <c r="D21" s="38">
        <f t="shared" si="0"/>
        <v>26901.9</v>
      </c>
      <c r="E21" s="16">
        <f t="shared" si="3"/>
        <v>7772.1</v>
      </c>
      <c r="F21" s="2">
        <f t="shared" si="4"/>
        <v>610068.37999999989</v>
      </c>
      <c r="G21" s="2">
        <f t="shared" si="5"/>
        <v>583166.47999999986</v>
      </c>
    </row>
    <row r="22" spans="1:7" x14ac:dyDescent="0.25">
      <c r="A22" s="26">
        <v>42405</v>
      </c>
      <c r="B22" s="35">
        <f t="shared" si="1"/>
        <v>31</v>
      </c>
      <c r="C22" s="41">
        <f t="shared" si="2"/>
        <v>34674</v>
      </c>
      <c r="D22" s="38">
        <f t="shared" si="0"/>
        <v>27244.62</v>
      </c>
      <c r="E22" s="16">
        <f t="shared" si="3"/>
        <v>7429.38</v>
      </c>
      <c r="F22" s="2">
        <f t="shared" si="4"/>
        <v>583166.47999999986</v>
      </c>
      <c r="G22" s="2">
        <f t="shared" si="5"/>
        <v>555921.85999999987</v>
      </c>
    </row>
    <row r="23" spans="1:7" x14ac:dyDescent="0.25">
      <c r="A23" s="26">
        <v>42434</v>
      </c>
      <c r="B23" s="35">
        <f t="shared" si="1"/>
        <v>29</v>
      </c>
      <c r="C23" s="41">
        <f t="shared" si="2"/>
        <v>34674</v>
      </c>
      <c r="D23" s="38">
        <f t="shared" si="0"/>
        <v>28048.63</v>
      </c>
      <c r="E23" s="16">
        <f t="shared" si="3"/>
        <v>6625.37</v>
      </c>
      <c r="F23" s="2">
        <f t="shared" si="4"/>
        <v>555921.85999999987</v>
      </c>
      <c r="G23" s="2">
        <f t="shared" si="5"/>
        <v>527873.22999999986</v>
      </c>
    </row>
    <row r="24" spans="1:7" x14ac:dyDescent="0.25">
      <c r="A24" s="26">
        <v>42465</v>
      </c>
      <c r="B24" s="35">
        <f t="shared" si="1"/>
        <v>31</v>
      </c>
      <c r="C24" s="41">
        <f t="shared" si="2"/>
        <v>34674</v>
      </c>
      <c r="D24" s="38">
        <f t="shared" si="0"/>
        <v>27949.040000000001</v>
      </c>
      <c r="E24" s="16">
        <f t="shared" si="3"/>
        <v>6724.96</v>
      </c>
      <c r="F24" s="2">
        <f t="shared" si="4"/>
        <v>527873.22999999986</v>
      </c>
      <c r="G24" s="2">
        <f t="shared" si="5"/>
        <v>499924.18999999989</v>
      </c>
    </row>
    <row r="25" spans="1:7" x14ac:dyDescent="0.25">
      <c r="A25" s="26">
        <v>42495</v>
      </c>
      <c r="B25" s="35">
        <f t="shared" si="1"/>
        <v>30</v>
      </c>
      <c r="C25" s="41">
        <f t="shared" si="2"/>
        <v>34674</v>
      </c>
      <c r="D25" s="38">
        <f t="shared" si="0"/>
        <v>28510.55</v>
      </c>
      <c r="E25" s="16">
        <f t="shared" si="3"/>
        <v>6163.45</v>
      </c>
      <c r="F25" s="2">
        <f t="shared" si="4"/>
        <v>499924.18999999989</v>
      </c>
      <c r="G25" s="2">
        <f t="shared" si="5"/>
        <v>471413.6399999999</v>
      </c>
    </row>
    <row r="26" spans="1:7" x14ac:dyDescent="0.25">
      <c r="A26" s="26">
        <v>42526</v>
      </c>
      <c r="B26" s="35">
        <f t="shared" si="1"/>
        <v>31</v>
      </c>
      <c r="C26" s="41">
        <f t="shared" si="2"/>
        <v>34674</v>
      </c>
      <c r="D26" s="38">
        <f t="shared" si="0"/>
        <v>28668.32</v>
      </c>
      <c r="E26" s="16">
        <f t="shared" si="3"/>
        <v>6005.68</v>
      </c>
      <c r="F26" s="2">
        <f t="shared" si="4"/>
        <v>471413.6399999999</v>
      </c>
      <c r="G26" s="2">
        <f t="shared" si="5"/>
        <v>442745.31999999989</v>
      </c>
    </row>
    <row r="27" spans="1:7" x14ac:dyDescent="0.25">
      <c r="A27" s="26">
        <v>42556</v>
      </c>
      <c r="B27" s="35">
        <f t="shared" si="1"/>
        <v>30</v>
      </c>
      <c r="C27" s="41">
        <f t="shared" si="2"/>
        <v>34674</v>
      </c>
      <c r="D27" s="38">
        <f t="shared" si="0"/>
        <v>29215.5</v>
      </c>
      <c r="E27" s="16">
        <f t="shared" si="3"/>
        <v>5458.5</v>
      </c>
      <c r="F27" s="2">
        <f t="shared" si="4"/>
        <v>442745.31999999989</v>
      </c>
      <c r="G27" s="2">
        <f t="shared" si="5"/>
        <v>413529.81999999989</v>
      </c>
    </row>
    <row r="28" spans="1:7" x14ac:dyDescent="0.25">
      <c r="A28" s="69">
        <v>42587</v>
      </c>
      <c r="B28" s="35">
        <f t="shared" si="1"/>
        <v>31</v>
      </c>
      <c r="C28" s="41">
        <f t="shared" si="2"/>
        <v>34674</v>
      </c>
      <c r="D28" s="38">
        <f t="shared" si="0"/>
        <v>29405.739999999998</v>
      </c>
      <c r="E28" s="16">
        <f t="shared" si="3"/>
        <v>5268.26</v>
      </c>
      <c r="F28" s="2">
        <f t="shared" si="4"/>
        <v>413529.81999999989</v>
      </c>
      <c r="G28" s="2">
        <f t="shared" si="5"/>
        <v>384124.0799999999</v>
      </c>
    </row>
    <row r="29" spans="1:7" x14ac:dyDescent="0.25">
      <c r="A29" s="26">
        <v>42618</v>
      </c>
      <c r="B29" s="35">
        <f t="shared" si="1"/>
        <v>31</v>
      </c>
      <c r="C29" s="41">
        <f t="shared" si="2"/>
        <v>34674</v>
      </c>
      <c r="D29" s="38">
        <f t="shared" si="0"/>
        <v>29780.36</v>
      </c>
      <c r="E29" s="16">
        <f t="shared" si="3"/>
        <v>4893.6400000000003</v>
      </c>
      <c r="F29" s="2">
        <f t="shared" si="4"/>
        <v>384124.0799999999</v>
      </c>
      <c r="G29" s="2">
        <f t="shared" si="5"/>
        <v>354343.71999999991</v>
      </c>
    </row>
    <row r="30" spans="1:7" x14ac:dyDescent="0.25">
      <c r="A30" s="26">
        <v>42648</v>
      </c>
      <c r="B30" s="35">
        <f t="shared" si="1"/>
        <v>30</v>
      </c>
      <c r="C30" s="41">
        <f t="shared" si="2"/>
        <v>34674</v>
      </c>
      <c r="D30" s="38">
        <f t="shared" si="0"/>
        <v>30305.38</v>
      </c>
      <c r="E30" s="16">
        <f t="shared" si="3"/>
        <v>4368.62</v>
      </c>
      <c r="F30" s="2">
        <f t="shared" si="4"/>
        <v>354343.71999999991</v>
      </c>
      <c r="G30" s="2">
        <f t="shared" si="5"/>
        <v>324038.33999999991</v>
      </c>
    </row>
    <row r="31" spans="1:7" x14ac:dyDescent="0.25">
      <c r="A31" s="26">
        <v>42679</v>
      </c>
      <c r="B31" s="35">
        <f t="shared" si="1"/>
        <v>31</v>
      </c>
      <c r="C31" s="41">
        <f t="shared" si="2"/>
        <v>34674</v>
      </c>
      <c r="D31" s="38">
        <f t="shared" si="0"/>
        <v>30545.84</v>
      </c>
      <c r="E31" s="16">
        <f t="shared" si="3"/>
        <v>4128.16</v>
      </c>
      <c r="F31" s="2">
        <f t="shared" si="4"/>
        <v>324038.33999999991</v>
      </c>
      <c r="G31" s="2">
        <f t="shared" si="5"/>
        <v>293492.49999999988</v>
      </c>
    </row>
    <row r="32" spans="1:7" x14ac:dyDescent="0.25">
      <c r="A32" s="26">
        <v>42709</v>
      </c>
      <c r="B32" s="35">
        <f t="shared" si="1"/>
        <v>30</v>
      </c>
      <c r="C32" s="41">
        <f t="shared" si="2"/>
        <v>34674</v>
      </c>
      <c r="D32" s="38">
        <f t="shared" si="0"/>
        <v>31055.599999999999</v>
      </c>
      <c r="E32" s="16">
        <f t="shared" si="3"/>
        <v>3618.4</v>
      </c>
      <c r="F32" s="2">
        <f t="shared" si="4"/>
        <v>293492.49999999988</v>
      </c>
      <c r="G32" s="2">
        <f t="shared" si="5"/>
        <v>262436.89999999991</v>
      </c>
    </row>
    <row r="33" spans="1:7" x14ac:dyDescent="0.25">
      <c r="A33" s="26">
        <v>42740</v>
      </c>
      <c r="B33" s="35">
        <f t="shared" si="1"/>
        <v>31</v>
      </c>
      <c r="C33" s="41">
        <f t="shared" si="2"/>
        <v>34674</v>
      </c>
      <c r="D33" s="38">
        <f t="shared" si="0"/>
        <v>31330.63</v>
      </c>
      <c r="E33" s="16">
        <f t="shared" si="3"/>
        <v>3343.37</v>
      </c>
      <c r="F33" s="2">
        <f t="shared" si="4"/>
        <v>262436.89999999991</v>
      </c>
      <c r="G33" s="2">
        <f t="shared" si="5"/>
        <v>231106.2699999999</v>
      </c>
    </row>
    <row r="34" spans="1:7" x14ac:dyDescent="0.25">
      <c r="A34" s="26">
        <v>42771</v>
      </c>
      <c r="B34" s="35">
        <f t="shared" si="1"/>
        <v>31</v>
      </c>
      <c r="C34" s="41">
        <f t="shared" si="2"/>
        <v>34674</v>
      </c>
      <c r="D34" s="38">
        <f t="shared" si="0"/>
        <v>31729.77</v>
      </c>
      <c r="E34" s="16">
        <f t="shared" si="3"/>
        <v>2944.23</v>
      </c>
      <c r="F34" s="2">
        <f t="shared" si="4"/>
        <v>231106.2699999999</v>
      </c>
      <c r="G34" s="2">
        <f t="shared" si="5"/>
        <v>199376.49999999991</v>
      </c>
    </row>
    <row r="35" spans="1:7" x14ac:dyDescent="0.25">
      <c r="A35" s="26">
        <v>42799</v>
      </c>
      <c r="B35" s="35">
        <f t="shared" si="1"/>
        <v>28</v>
      </c>
      <c r="C35" s="41">
        <f t="shared" si="2"/>
        <v>34674</v>
      </c>
      <c r="D35" s="38">
        <f t="shared" si="0"/>
        <v>32379.8</v>
      </c>
      <c r="E35" s="16">
        <f t="shared" si="3"/>
        <v>2294.1999999999998</v>
      </c>
      <c r="F35" s="2">
        <f t="shared" si="4"/>
        <v>199376.49999999991</v>
      </c>
      <c r="G35" s="2">
        <f t="shared" si="5"/>
        <v>166996.69999999992</v>
      </c>
    </row>
    <row r="36" spans="1:7" x14ac:dyDescent="0.25">
      <c r="A36" s="26">
        <v>42830</v>
      </c>
      <c r="B36" s="35">
        <f t="shared" si="1"/>
        <v>31</v>
      </c>
      <c r="C36" s="41">
        <f t="shared" si="2"/>
        <v>34674</v>
      </c>
      <c r="D36" s="38">
        <f t="shared" si="0"/>
        <v>32546.510000000002</v>
      </c>
      <c r="E36" s="16">
        <f t="shared" si="3"/>
        <v>2127.4899999999998</v>
      </c>
      <c r="F36" s="2">
        <f t="shared" si="4"/>
        <v>166996.69999999992</v>
      </c>
      <c r="G36" s="2">
        <f t="shared" si="5"/>
        <v>134450.18999999992</v>
      </c>
    </row>
    <row r="37" spans="1:7" x14ac:dyDescent="0.25">
      <c r="A37" s="26">
        <v>42860</v>
      </c>
      <c r="B37" s="35">
        <f t="shared" si="1"/>
        <v>30</v>
      </c>
      <c r="C37" s="41">
        <f t="shared" si="2"/>
        <v>34674</v>
      </c>
      <c r="D37" s="38">
        <f t="shared" si="0"/>
        <v>33016.39</v>
      </c>
      <c r="E37" s="16">
        <f t="shared" si="3"/>
        <v>1657.61</v>
      </c>
      <c r="F37" s="2">
        <f t="shared" si="4"/>
        <v>134450.18999999992</v>
      </c>
      <c r="G37" s="2">
        <f t="shared" si="5"/>
        <v>101433.79999999992</v>
      </c>
    </row>
    <row r="38" spans="1:7" x14ac:dyDescent="0.25">
      <c r="A38" s="26">
        <v>42891</v>
      </c>
      <c r="B38" s="35">
        <f t="shared" si="1"/>
        <v>31</v>
      </c>
      <c r="C38" s="41">
        <f t="shared" si="2"/>
        <v>34674</v>
      </c>
      <c r="D38" s="38">
        <f t="shared" si="0"/>
        <v>33381.760000000002</v>
      </c>
      <c r="E38" s="16">
        <f t="shared" si="3"/>
        <v>1292.24</v>
      </c>
      <c r="F38" s="2">
        <f t="shared" si="4"/>
        <v>101433.79999999992</v>
      </c>
      <c r="G38" s="2">
        <f t="shared" si="5"/>
        <v>68052.039999999921</v>
      </c>
    </row>
    <row r="39" spans="1:7" x14ac:dyDescent="0.25">
      <c r="A39" s="26">
        <v>42921</v>
      </c>
      <c r="B39" s="35">
        <f t="shared" si="1"/>
        <v>30</v>
      </c>
      <c r="C39" s="41">
        <f t="shared" si="2"/>
        <v>34674</v>
      </c>
      <c r="D39" s="38">
        <f t="shared" si="0"/>
        <v>33835</v>
      </c>
      <c r="E39" s="16">
        <f t="shared" si="3"/>
        <v>839</v>
      </c>
      <c r="F39" s="2">
        <f t="shared" si="4"/>
        <v>68052.039999999921</v>
      </c>
      <c r="G39" s="2">
        <f t="shared" si="5"/>
        <v>34217.039999999921</v>
      </c>
    </row>
    <row r="40" spans="1:7" x14ac:dyDescent="0.25">
      <c r="A40" s="26">
        <v>42952</v>
      </c>
      <c r="B40" s="35">
        <f t="shared" si="1"/>
        <v>31</v>
      </c>
      <c r="C40" s="41">
        <f t="shared" si="2"/>
        <v>34674</v>
      </c>
      <c r="D40" s="38">
        <f t="shared" si="0"/>
        <v>34217.039999999921</v>
      </c>
      <c r="E40" s="16">
        <v>456.96000000008092</v>
      </c>
      <c r="F40" s="2">
        <f t="shared" si="4"/>
        <v>34217.039999999921</v>
      </c>
      <c r="G40" s="2">
        <f t="shared" si="5"/>
        <v>0</v>
      </c>
    </row>
    <row r="41" spans="1:7" x14ac:dyDescent="0.25">
      <c r="A41" s="69">
        <v>42252</v>
      </c>
      <c r="B41" s="70">
        <f>_xlfn.DAYS(A41,A16)</f>
        <v>31</v>
      </c>
      <c r="C41" s="71">
        <f>$F$1</f>
        <v>64539</v>
      </c>
      <c r="D41" s="72">
        <f t="shared" si="0"/>
        <v>55431.89</v>
      </c>
      <c r="E41" s="73">
        <f t="shared" ref="E41:E63" si="6">ROUND(F41*$B$2*B41/365,2)</f>
        <v>9107.11</v>
      </c>
      <c r="F41" s="74">
        <f>F17</f>
        <v>714859.15999999992</v>
      </c>
      <c r="G41" s="74">
        <f t="shared" si="5"/>
        <v>659427.2699999999</v>
      </c>
    </row>
    <row r="42" spans="1:7" x14ac:dyDescent="0.25">
      <c r="A42" s="26">
        <v>42282</v>
      </c>
      <c r="B42" s="35">
        <f t="shared" ref="B42:B64" si="7">_xlfn.DAYS(A42,A41)</f>
        <v>30</v>
      </c>
      <c r="C42" s="41">
        <f>$F$1</f>
        <v>64539</v>
      </c>
      <c r="D42" s="38">
        <f t="shared" si="0"/>
        <v>56409.07</v>
      </c>
      <c r="E42" s="16">
        <f t="shared" si="6"/>
        <v>8129.93</v>
      </c>
      <c r="F42" s="2">
        <f t="shared" ref="F42:F64" si="8">G41</f>
        <v>659427.2699999999</v>
      </c>
      <c r="G42" s="2">
        <f t="shared" si="5"/>
        <v>603018.19999999995</v>
      </c>
    </row>
    <row r="43" spans="1:7" x14ac:dyDescent="0.25">
      <c r="A43" s="26">
        <v>42313</v>
      </c>
      <c r="B43" s="35">
        <f t="shared" si="7"/>
        <v>31</v>
      </c>
      <c r="C43" s="41">
        <f t="shared" ref="C43:C48" si="9">$F$1</f>
        <v>64539</v>
      </c>
      <c r="D43" s="38">
        <f t="shared" si="0"/>
        <v>56856.71</v>
      </c>
      <c r="E43" s="16">
        <f t="shared" si="6"/>
        <v>7682.29</v>
      </c>
      <c r="F43" s="2">
        <f t="shared" si="8"/>
        <v>603018.19999999995</v>
      </c>
      <c r="G43" s="2">
        <f t="shared" si="5"/>
        <v>546161.49</v>
      </c>
    </row>
    <row r="44" spans="1:7" x14ac:dyDescent="0.25">
      <c r="A44" s="26">
        <v>42343</v>
      </c>
      <c r="B44" s="35">
        <f t="shared" si="7"/>
        <v>30</v>
      </c>
      <c r="C44" s="41">
        <f t="shared" si="9"/>
        <v>64539</v>
      </c>
      <c r="D44" s="38">
        <f t="shared" si="0"/>
        <v>57805.5</v>
      </c>
      <c r="E44" s="16">
        <f t="shared" si="6"/>
        <v>6733.5</v>
      </c>
      <c r="F44" s="2">
        <f t="shared" si="8"/>
        <v>546161.49</v>
      </c>
      <c r="G44" s="2">
        <f t="shared" si="5"/>
        <v>488355.99</v>
      </c>
    </row>
    <row r="45" spans="1:7" x14ac:dyDescent="0.25">
      <c r="A45" s="26">
        <v>42374</v>
      </c>
      <c r="B45" s="35">
        <f t="shared" si="7"/>
        <v>31</v>
      </c>
      <c r="C45" s="41">
        <f t="shared" si="9"/>
        <v>64539</v>
      </c>
      <c r="D45" s="38">
        <f t="shared" si="0"/>
        <v>58317.479999999996</v>
      </c>
      <c r="E45" s="16">
        <f t="shared" si="6"/>
        <v>6221.52</v>
      </c>
      <c r="F45" s="2">
        <f t="shared" si="8"/>
        <v>488355.99</v>
      </c>
      <c r="G45" s="2">
        <f t="shared" si="5"/>
        <v>430038.51</v>
      </c>
    </row>
    <row r="46" spans="1:7" x14ac:dyDescent="0.25">
      <c r="A46" s="26">
        <v>42405</v>
      </c>
      <c r="B46" s="35">
        <f t="shared" si="7"/>
        <v>31</v>
      </c>
      <c r="C46" s="41">
        <f t="shared" si="9"/>
        <v>64539</v>
      </c>
      <c r="D46" s="38">
        <f t="shared" si="0"/>
        <v>59060.43</v>
      </c>
      <c r="E46" s="16">
        <f t="shared" si="6"/>
        <v>5478.57</v>
      </c>
      <c r="F46" s="2">
        <f t="shared" si="8"/>
        <v>430038.51</v>
      </c>
      <c r="G46" s="2">
        <f t="shared" si="5"/>
        <v>370978.08</v>
      </c>
    </row>
    <row r="47" spans="1:7" x14ac:dyDescent="0.25">
      <c r="A47" s="26">
        <v>42434</v>
      </c>
      <c r="B47" s="35">
        <f t="shared" si="7"/>
        <v>29</v>
      </c>
      <c r="C47" s="41">
        <f t="shared" si="9"/>
        <v>64539</v>
      </c>
      <c r="D47" s="38">
        <f t="shared" si="0"/>
        <v>60117.75</v>
      </c>
      <c r="E47" s="16">
        <f t="shared" si="6"/>
        <v>4421.25</v>
      </c>
      <c r="F47" s="2">
        <f t="shared" si="8"/>
        <v>370978.08</v>
      </c>
      <c r="G47" s="2">
        <f t="shared" si="5"/>
        <v>310860.33</v>
      </c>
    </row>
    <row r="48" spans="1:7" x14ac:dyDescent="0.25">
      <c r="A48" s="26">
        <v>42465</v>
      </c>
      <c r="B48" s="35">
        <f t="shared" si="7"/>
        <v>31</v>
      </c>
      <c r="C48" s="41">
        <f t="shared" si="9"/>
        <v>64539</v>
      </c>
      <c r="D48" s="38">
        <f t="shared" si="0"/>
        <v>60578.720000000001</v>
      </c>
      <c r="E48" s="16">
        <f t="shared" si="6"/>
        <v>3960.28</v>
      </c>
      <c r="F48" s="2">
        <f t="shared" si="8"/>
        <v>310860.33</v>
      </c>
      <c r="G48" s="2">
        <f t="shared" si="5"/>
        <v>250281.61000000002</v>
      </c>
    </row>
    <row r="49" spans="1:7" x14ac:dyDescent="0.25">
      <c r="A49" s="26">
        <v>42495</v>
      </c>
      <c r="B49" s="35">
        <f t="shared" si="7"/>
        <v>30</v>
      </c>
      <c r="C49" s="41">
        <f>$F$2</f>
        <v>17359</v>
      </c>
      <c r="D49" s="38">
        <f t="shared" si="0"/>
        <v>14273.34</v>
      </c>
      <c r="E49" s="16">
        <f t="shared" si="6"/>
        <v>3085.66</v>
      </c>
      <c r="F49" s="2">
        <f t="shared" si="8"/>
        <v>250281.61000000002</v>
      </c>
      <c r="G49" s="2">
        <f t="shared" si="5"/>
        <v>236008.27000000002</v>
      </c>
    </row>
    <row r="50" spans="1:7" x14ac:dyDescent="0.25">
      <c r="A50" s="26">
        <v>42526</v>
      </c>
      <c r="B50" s="35">
        <f t="shared" si="7"/>
        <v>31</v>
      </c>
      <c r="C50" s="41">
        <f>$F$2</f>
        <v>17359</v>
      </c>
      <c r="D50" s="38">
        <f t="shared" si="0"/>
        <v>14352.32</v>
      </c>
      <c r="E50" s="16">
        <f t="shared" si="6"/>
        <v>3006.68</v>
      </c>
      <c r="F50" s="2">
        <f t="shared" si="8"/>
        <v>236008.27000000002</v>
      </c>
      <c r="G50" s="2">
        <f t="shared" si="5"/>
        <v>221655.95</v>
      </c>
    </row>
    <row r="51" spans="1:7" x14ac:dyDescent="0.25">
      <c r="A51" s="26">
        <v>42556</v>
      </c>
      <c r="B51" s="35">
        <f t="shared" si="7"/>
        <v>30</v>
      </c>
      <c r="C51" s="41">
        <f t="shared" ref="C51:C52" si="10">$F$2</f>
        <v>17359</v>
      </c>
      <c r="D51" s="38">
        <f t="shared" si="0"/>
        <v>14626.26</v>
      </c>
      <c r="E51" s="16">
        <f t="shared" si="6"/>
        <v>2732.74</v>
      </c>
      <c r="F51" s="2">
        <f t="shared" si="8"/>
        <v>221655.95</v>
      </c>
      <c r="G51" s="2">
        <f t="shared" si="5"/>
        <v>207029.69</v>
      </c>
    </row>
    <row r="52" spans="1:7" x14ac:dyDescent="0.25">
      <c r="A52" s="51">
        <v>42587</v>
      </c>
      <c r="B52" s="35">
        <f t="shared" si="7"/>
        <v>31</v>
      </c>
      <c r="C52" s="41">
        <f t="shared" si="10"/>
        <v>17359</v>
      </c>
      <c r="D52" s="38">
        <f t="shared" si="0"/>
        <v>14721.5</v>
      </c>
      <c r="E52" s="16">
        <f t="shared" si="6"/>
        <v>2637.5</v>
      </c>
      <c r="F52" s="2">
        <f t="shared" si="8"/>
        <v>207029.69</v>
      </c>
      <c r="G52" s="2">
        <f t="shared" si="5"/>
        <v>192308.19</v>
      </c>
    </row>
    <row r="53" spans="1:7" x14ac:dyDescent="0.25">
      <c r="A53" s="26">
        <v>42618</v>
      </c>
      <c r="B53" s="35">
        <f t="shared" si="7"/>
        <v>31</v>
      </c>
      <c r="C53" s="41">
        <f t="shared" ref="C53:C64" si="11">$F$2</f>
        <v>17359</v>
      </c>
      <c r="D53" s="38">
        <f t="shared" si="0"/>
        <v>14909.05</v>
      </c>
      <c r="E53" s="16">
        <f t="shared" si="6"/>
        <v>2449.9499999999998</v>
      </c>
      <c r="F53" s="2">
        <f t="shared" si="8"/>
        <v>192308.19</v>
      </c>
      <c r="G53" s="2">
        <f t="shared" si="5"/>
        <v>177399.14</v>
      </c>
    </row>
    <row r="54" spans="1:7" x14ac:dyDescent="0.25">
      <c r="A54" s="26">
        <v>42648</v>
      </c>
      <c r="B54" s="35">
        <f t="shared" si="7"/>
        <v>30</v>
      </c>
      <c r="C54" s="41">
        <f t="shared" si="11"/>
        <v>17359</v>
      </c>
      <c r="D54" s="38">
        <f t="shared" si="0"/>
        <v>15171.89</v>
      </c>
      <c r="E54" s="16">
        <f t="shared" si="6"/>
        <v>2187.11</v>
      </c>
      <c r="F54" s="2">
        <f t="shared" si="8"/>
        <v>177399.14</v>
      </c>
      <c r="G54" s="2">
        <f t="shared" si="5"/>
        <v>162227.25</v>
      </c>
    </row>
    <row r="55" spans="1:7" x14ac:dyDescent="0.25">
      <c r="A55" s="26">
        <v>42679</v>
      </c>
      <c r="B55" s="35">
        <f t="shared" si="7"/>
        <v>31</v>
      </c>
      <c r="C55" s="41">
        <f t="shared" si="11"/>
        <v>17359</v>
      </c>
      <c r="D55" s="38">
        <f t="shared" si="0"/>
        <v>15292.27</v>
      </c>
      <c r="E55" s="16">
        <f t="shared" si="6"/>
        <v>2066.73</v>
      </c>
      <c r="F55" s="2">
        <f t="shared" si="8"/>
        <v>162227.25</v>
      </c>
      <c r="G55" s="2">
        <f t="shared" si="5"/>
        <v>146934.98000000001</v>
      </c>
    </row>
    <row r="56" spans="1:7" x14ac:dyDescent="0.25">
      <c r="A56" s="26">
        <v>42709</v>
      </c>
      <c r="B56" s="35">
        <f t="shared" si="7"/>
        <v>30</v>
      </c>
      <c r="C56" s="41">
        <f t="shared" si="11"/>
        <v>17359</v>
      </c>
      <c r="D56" s="38">
        <f t="shared" si="0"/>
        <v>15547.47</v>
      </c>
      <c r="E56" s="16">
        <f t="shared" si="6"/>
        <v>1811.53</v>
      </c>
      <c r="F56" s="2">
        <f t="shared" si="8"/>
        <v>146934.98000000001</v>
      </c>
      <c r="G56" s="2">
        <f t="shared" si="5"/>
        <v>131387.51</v>
      </c>
    </row>
    <row r="57" spans="1:7" x14ac:dyDescent="0.25">
      <c r="A57" s="26">
        <v>42740</v>
      </c>
      <c r="B57" s="35">
        <f t="shared" si="7"/>
        <v>31</v>
      </c>
      <c r="C57" s="41">
        <f t="shared" si="11"/>
        <v>17359</v>
      </c>
      <c r="D57" s="38">
        <f t="shared" si="0"/>
        <v>15685.16</v>
      </c>
      <c r="E57" s="16">
        <f t="shared" si="6"/>
        <v>1673.84</v>
      </c>
      <c r="F57" s="2">
        <f t="shared" si="8"/>
        <v>131387.51</v>
      </c>
      <c r="G57" s="2">
        <f t="shared" si="5"/>
        <v>115702.35</v>
      </c>
    </row>
    <row r="58" spans="1:7" x14ac:dyDescent="0.25">
      <c r="A58" s="26">
        <v>42771</v>
      </c>
      <c r="B58" s="35">
        <f t="shared" si="7"/>
        <v>31</v>
      </c>
      <c r="C58" s="41">
        <f t="shared" si="11"/>
        <v>17359</v>
      </c>
      <c r="D58" s="38">
        <f t="shared" si="0"/>
        <v>15884.98</v>
      </c>
      <c r="E58" s="16">
        <f t="shared" si="6"/>
        <v>1474.02</v>
      </c>
      <c r="F58" s="2">
        <f t="shared" si="8"/>
        <v>115702.35</v>
      </c>
      <c r="G58" s="2">
        <f t="shared" si="5"/>
        <v>99817.37000000001</v>
      </c>
    </row>
    <row r="59" spans="1:7" x14ac:dyDescent="0.25">
      <c r="A59" s="26">
        <v>42799</v>
      </c>
      <c r="B59" s="35">
        <f t="shared" si="7"/>
        <v>28</v>
      </c>
      <c r="C59" s="41">
        <f t="shared" si="11"/>
        <v>17359</v>
      </c>
      <c r="D59" s="38">
        <f t="shared" si="0"/>
        <v>16210.42</v>
      </c>
      <c r="E59" s="16">
        <f t="shared" si="6"/>
        <v>1148.58</v>
      </c>
      <c r="F59" s="2">
        <f t="shared" si="8"/>
        <v>99817.37000000001</v>
      </c>
      <c r="G59" s="2">
        <f t="shared" si="5"/>
        <v>83606.950000000012</v>
      </c>
    </row>
    <row r="60" spans="1:7" x14ac:dyDescent="0.25">
      <c r="A60" s="26">
        <v>42830</v>
      </c>
      <c r="B60" s="35">
        <f t="shared" si="7"/>
        <v>31</v>
      </c>
      <c r="C60" s="41">
        <f t="shared" si="11"/>
        <v>17359</v>
      </c>
      <c r="D60" s="38">
        <f t="shared" si="0"/>
        <v>16293.869999999999</v>
      </c>
      <c r="E60" s="16">
        <f t="shared" si="6"/>
        <v>1065.1300000000001</v>
      </c>
      <c r="F60" s="2">
        <f t="shared" si="8"/>
        <v>83606.950000000012</v>
      </c>
      <c r="G60" s="2">
        <f t="shared" si="5"/>
        <v>67313.080000000016</v>
      </c>
    </row>
    <row r="61" spans="1:7" x14ac:dyDescent="0.25">
      <c r="A61" s="26">
        <v>42860</v>
      </c>
      <c r="B61" s="35">
        <f t="shared" si="7"/>
        <v>30</v>
      </c>
      <c r="C61" s="41">
        <f t="shared" si="11"/>
        <v>17359</v>
      </c>
      <c r="D61" s="38">
        <f t="shared" si="0"/>
        <v>16529.11</v>
      </c>
      <c r="E61" s="16">
        <f t="shared" si="6"/>
        <v>829.89</v>
      </c>
      <c r="F61" s="2">
        <f t="shared" si="8"/>
        <v>67313.080000000016</v>
      </c>
      <c r="G61" s="2">
        <f t="shared" si="5"/>
        <v>50783.970000000016</v>
      </c>
    </row>
    <row r="62" spans="1:7" x14ac:dyDescent="0.25">
      <c r="A62" s="26">
        <v>42891</v>
      </c>
      <c r="B62" s="35">
        <f t="shared" si="7"/>
        <v>31</v>
      </c>
      <c r="C62" s="41">
        <f t="shared" si="11"/>
        <v>17359</v>
      </c>
      <c r="D62" s="38">
        <f t="shared" si="0"/>
        <v>16712.03</v>
      </c>
      <c r="E62" s="16">
        <f t="shared" si="6"/>
        <v>646.97</v>
      </c>
      <c r="F62" s="2">
        <f t="shared" si="8"/>
        <v>50783.970000000016</v>
      </c>
      <c r="G62" s="2">
        <f t="shared" si="5"/>
        <v>34071.940000000017</v>
      </c>
    </row>
    <row r="63" spans="1:7" x14ac:dyDescent="0.25">
      <c r="A63" s="26">
        <v>42921</v>
      </c>
      <c r="B63" s="35">
        <f t="shared" si="7"/>
        <v>30</v>
      </c>
      <c r="C63" s="41">
        <f t="shared" si="11"/>
        <v>17359</v>
      </c>
      <c r="D63" s="38">
        <f t="shared" si="0"/>
        <v>16938.93</v>
      </c>
      <c r="E63" s="16">
        <f t="shared" si="6"/>
        <v>420.07</v>
      </c>
      <c r="F63" s="2">
        <f t="shared" si="8"/>
        <v>34071.940000000017</v>
      </c>
      <c r="G63" s="2">
        <f t="shared" si="5"/>
        <v>17133.010000000017</v>
      </c>
    </row>
    <row r="64" spans="1:7" x14ac:dyDescent="0.25">
      <c r="A64" s="26">
        <v>42952</v>
      </c>
      <c r="B64" s="35">
        <f t="shared" si="7"/>
        <v>31</v>
      </c>
      <c r="C64" s="41">
        <f t="shared" si="11"/>
        <v>17359</v>
      </c>
      <c r="D64" s="38">
        <f t="shared" si="0"/>
        <v>17133.010000000017</v>
      </c>
      <c r="E64" s="16">
        <v>225.98999999998298</v>
      </c>
      <c r="F64" s="2">
        <f t="shared" si="8"/>
        <v>17133.010000000017</v>
      </c>
      <c r="G64" s="2">
        <f t="shared" si="5"/>
        <v>0</v>
      </c>
    </row>
    <row r="65" spans="1:7" x14ac:dyDescent="0.25">
      <c r="A65" s="44">
        <v>41882</v>
      </c>
      <c r="B65" s="48">
        <f>_xlfn.DAYS(A4,B1)</f>
        <v>1</v>
      </c>
      <c r="C65" s="48">
        <f>_xlfn.DAYS(A65,A4)+1</f>
        <v>27</v>
      </c>
      <c r="D65" s="29">
        <f>F4</f>
        <v>1000000</v>
      </c>
      <c r="E65" s="29">
        <f>G4</f>
        <v>1000000</v>
      </c>
      <c r="F65" s="46">
        <f>E4+(E5/B5)*C65</f>
        <v>11506.893870967742</v>
      </c>
      <c r="G65" s="29">
        <f t="shared" ref="G65:G101" si="12">ROUND(F65,2)</f>
        <v>11506.89</v>
      </c>
    </row>
    <row r="66" spans="1:7" x14ac:dyDescent="0.25">
      <c r="A66" s="47">
        <v>41912</v>
      </c>
      <c r="B66" s="48">
        <f>_xlfn.DAYS(A5,A65)-1</f>
        <v>4</v>
      </c>
      <c r="C66" s="48">
        <f t="shared" ref="C66:C101" si="13">_xlfn.DAYS(A66,A5)+1</f>
        <v>26</v>
      </c>
      <c r="D66" s="29">
        <f t="shared" ref="D66:D101" si="14">E65</f>
        <v>1000000</v>
      </c>
      <c r="E66" s="29">
        <f>D66-D5</f>
        <v>978065.73</v>
      </c>
      <c r="F66" s="46">
        <f>(E5/B5)*B66+(E6/B6)*C66</f>
        <v>12094.39746236559</v>
      </c>
      <c r="G66" s="29">
        <f t="shared" si="12"/>
        <v>12094.4</v>
      </c>
    </row>
    <row r="67" spans="1:7" x14ac:dyDescent="0.25">
      <c r="A67" s="44">
        <v>41943</v>
      </c>
      <c r="B67" s="48">
        <f t="shared" ref="B67:B101" si="15">_xlfn.DAYS(A6,A66)-1</f>
        <v>4</v>
      </c>
      <c r="C67" s="48">
        <f t="shared" si="13"/>
        <v>27</v>
      </c>
      <c r="D67" s="29">
        <f t="shared" si="14"/>
        <v>978065.73</v>
      </c>
      <c r="E67" s="29">
        <f t="shared" ref="E67:E76" si="16">D67-D6</f>
        <v>955450.07</v>
      </c>
      <c r="F67" s="46">
        <f t="shared" ref="F67:F77" si="17">(E6/B6)*B67+(E7/B7)*C67</f>
        <v>12209.346086021505</v>
      </c>
      <c r="G67" s="29">
        <f t="shared" si="12"/>
        <v>12209.35</v>
      </c>
    </row>
    <row r="68" spans="1:7" x14ac:dyDescent="0.25">
      <c r="A68" s="47">
        <v>41973</v>
      </c>
      <c r="B68" s="48">
        <f t="shared" si="15"/>
        <v>4</v>
      </c>
      <c r="C68" s="48">
        <f t="shared" si="13"/>
        <v>26</v>
      </c>
      <c r="D68" s="29">
        <f t="shared" si="14"/>
        <v>955450.07</v>
      </c>
      <c r="E68" s="29">
        <f t="shared" si="16"/>
        <v>932948.24</v>
      </c>
      <c r="F68" s="46">
        <f t="shared" si="17"/>
        <v>11539.089247311829</v>
      </c>
      <c r="G68" s="29">
        <f t="shared" si="12"/>
        <v>11539.09</v>
      </c>
    </row>
    <row r="69" spans="1:7" x14ac:dyDescent="0.25">
      <c r="A69" s="44">
        <v>42004</v>
      </c>
      <c r="B69" s="48">
        <f t="shared" si="15"/>
        <v>4</v>
      </c>
      <c r="C69" s="48">
        <f t="shared" si="13"/>
        <v>27</v>
      </c>
      <c r="D69" s="29">
        <f t="shared" si="14"/>
        <v>932948.24</v>
      </c>
      <c r="E69" s="29">
        <f t="shared" si="16"/>
        <v>909776.34</v>
      </c>
      <c r="F69" s="46">
        <f t="shared" si="17"/>
        <v>11628.390752688172</v>
      </c>
      <c r="G69" s="29">
        <f t="shared" si="12"/>
        <v>11628.39</v>
      </c>
    </row>
    <row r="70" spans="1:7" x14ac:dyDescent="0.25">
      <c r="A70" s="47">
        <v>42035</v>
      </c>
      <c r="B70" s="48">
        <f t="shared" si="15"/>
        <v>4</v>
      </c>
      <c r="C70" s="48">
        <f t="shared" si="13"/>
        <v>27</v>
      </c>
      <c r="D70" s="29">
        <f t="shared" si="14"/>
        <v>909776.34</v>
      </c>
      <c r="E70" s="29">
        <f t="shared" si="16"/>
        <v>886692.64</v>
      </c>
      <c r="F70" s="46">
        <f t="shared" si="17"/>
        <v>11334.165806451612</v>
      </c>
      <c r="G70" s="29">
        <f t="shared" si="12"/>
        <v>11334.17</v>
      </c>
    </row>
    <row r="71" spans="1:7" x14ac:dyDescent="0.25">
      <c r="A71" s="44">
        <v>42063</v>
      </c>
      <c r="B71" s="48">
        <f t="shared" si="15"/>
        <v>4</v>
      </c>
      <c r="C71" s="48">
        <f t="shared" si="13"/>
        <v>24</v>
      </c>
      <c r="D71" s="29">
        <f t="shared" si="14"/>
        <v>886692.64</v>
      </c>
      <c r="E71" s="29">
        <f t="shared" si="16"/>
        <v>863314.86</v>
      </c>
      <c r="F71" s="46">
        <f t="shared" si="17"/>
        <v>9972.4596313364054</v>
      </c>
      <c r="G71" s="29">
        <f t="shared" si="12"/>
        <v>9972.4599999999991</v>
      </c>
    </row>
    <row r="72" spans="1:7" x14ac:dyDescent="0.25">
      <c r="A72" s="47">
        <v>42094</v>
      </c>
      <c r="B72" s="48">
        <f t="shared" si="15"/>
        <v>4</v>
      </c>
      <c r="C72" s="48">
        <f t="shared" si="13"/>
        <v>27</v>
      </c>
      <c r="D72" s="29">
        <f t="shared" si="14"/>
        <v>863314.86</v>
      </c>
      <c r="E72" s="29">
        <f t="shared" si="16"/>
        <v>838574.89</v>
      </c>
      <c r="F72" s="46">
        <f t="shared" si="17"/>
        <v>10723.878433179721</v>
      </c>
      <c r="G72" s="49">
        <f t="shared" si="12"/>
        <v>10723.88</v>
      </c>
    </row>
    <row r="73" spans="1:7" x14ac:dyDescent="0.25">
      <c r="A73" s="44">
        <v>42124</v>
      </c>
      <c r="B73" s="48">
        <f t="shared" si="15"/>
        <v>4</v>
      </c>
      <c r="C73" s="48">
        <f t="shared" si="13"/>
        <v>26</v>
      </c>
      <c r="D73" s="29">
        <f t="shared" si="14"/>
        <v>838574.89</v>
      </c>
      <c r="E73" s="29">
        <f t="shared" si="16"/>
        <v>814584.1</v>
      </c>
      <c r="F73" s="46">
        <f t="shared" si="17"/>
        <v>10082.256043010753</v>
      </c>
      <c r="G73" s="29">
        <f t="shared" si="12"/>
        <v>10082.26</v>
      </c>
    </row>
    <row r="74" spans="1:7" x14ac:dyDescent="0.25">
      <c r="A74" s="47">
        <v>42155</v>
      </c>
      <c r="B74" s="48">
        <f t="shared" si="15"/>
        <v>4</v>
      </c>
      <c r="C74" s="48">
        <f t="shared" si="13"/>
        <v>27</v>
      </c>
      <c r="D74" s="29">
        <f t="shared" si="14"/>
        <v>814584.1</v>
      </c>
      <c r="E74" s="29">
        <f t="shared" si="16"/>
        <v>789952.91999999993</v>
      </c>
      <c r="F74" s="46">
        <f t="shared" si="17"/>
        <v>10104.270408602151</v>
      </c>
      <c r="G74" s="30">
        <f t="shared" si="12"/>
        <v>10104.27</v>
      </c>
    </row>
    <row r="75" spans="1:7" x14ac:dyDescent="0.25">
      <c r="A75" s="44">
        <v>42185</v>
      </c>
      <c r="B75" s="48">
        <f t="shared" si="15"/>
        <v>4</v>
      </c>
      <c r="C75" s="48">
        <f t="shared" si="13"/>
        <v>26</v>
      </c>
      <c r="D75" s="29">
        <f t="shared" si="14"/>
        <v>789952.91999999993</v>
      </c>
      <c r="E75" s="29">
        <f t="shared" si="16"/>
        <v>765342.7</v>
      </c>
      <c r="F75" s="46">
        <f t="shared" si="17"/>
        <v>9476.1849247311839</v>
      </c>
      <c r="G75" s="29">
        <f t="shared" si="12"/>
        <v>9476.18</v>
      </c>
    </row>
    <row r="76" spans="1:7" x14ac:dyDescent="0.25">
      <c r="A76" s="47">
        <v>42216</v>
      </c>
      <c r="B76" s="48">
        <f t="shared" si="15"/>
        <v>4</v>
      </c>
      <c r="C76" s="48">
        <f t="shared" si="13"/>
        <v>27</v>
      </c>
      <c r="D76" s="29">
        <f t="shared" si="14"/>
        <v>765342.7</v>
      </c>
      <c r="E76" s="29">
        <f t="shared" si="16"/>
        <v>740104.42999999993</v>
      </c>
      <c r="F76" s="46">
        <f t="shared" si="17"/>
        <v>9470.2170107526872</v>
      </c>
      <c r="G76" s="29">
        <f t="shared" si="12"/>
        <v>9470.2199999999993</v>
      </c>
    </row>
    <row r="77" spans="1:7" x14ac:dyDescent="0.25">
      <c r="A77" s="44">
        <v>42247</v>
      </c>
      <c r="B77" s="48">
        <f t="shared" si="15"/>
        <v>4</v>
      </c>
      <c r="C77" s="48">
        <f t="shared" si="13"/>
        <v>27</v>
      </c>
      <c r="D77" s="29">
        <f t="shared" si="14"/>
        <v>740104.42999999993</v>
      </c>
      <c r="E77" s="29">
        <f>D77-D16</f>
        <v>714859.15999999992</v>
      </c>
      <c r="F77" s="46">
        <f t="shared" si="17"/>
        <v>9148.6093548387107</v>
      </c>
      <c r="G77" s="29">
        <f t="shared" si="12"/>
        <v>9148.61</v>
      </c>
    </row>
    <row r="78" spans="1:7" x14ac:dyDescent="0.25">
      <c r="A78" s="47">
        <v>42277</v>
      </c>
      <c r="B78" s="48">
        <f t="shared" si="15"/>
        <v>4</v>
      </c>
      <c r="C78" s="48">
        <f t="shared" si="13"/>
        <v>26</v>
      </c>
      <c r="D78" s="29">
        <f t="shared" si="14"/>
        <v>714859.15999999992</v>
      </c>
      <c r="E78" s="29">
        <f>D78-D41</f>
        <v>659427.2699999999</v>
      </c>
      <c r="F78" s="46">
        <f>(E41/B41)*B78+(E42/B42)*C78</f>
        <v>8221.0503010752709</v>
      </c>
      <c r="G78" s="29">
        <f t="shared" si="12"/>
        <v>8221.0499999999993</v>
      </c>
    </row>
    <row r="79" spans="1:7" x14ac:dyDescent="0.25">
      <c r="A79" s="59">
        <v>42308</v>
      </c>
      <c r="B79" s="60">
        <f t="shared" si="15"/>
        <v>4</v>
      </c>
      <c r="C79" s="60">
        <f t="shared" si="13"/>
        <v>27</v>
      </c>
      <c r="D79" s="29">
        <f t="shared" si="14"/>
        <v>659427.2699999999</v>
      </c>
      <c r="E79" s="29">
        <f t="shared" ref="E79:E101" si="18">D79-D42</f>
        <v>603018.19999999995</v>
      </c>
      <c r="F79" s="46">
        <f t="shared" ref="F79:F100" si="19">(E42/B42)*B79+(E43/B43)*C79</f>
        <v>7775.0174408602152</v>
      </c>
      <c r="G79" s="30">
        <f t="shared" si="12"/>
        <v>7775.02</v>
      </c>
    </row>
    <row r="80" spans="1:7" x14ac:dyDescent="0.25">
      <c r="A80" s="47">
        <v>42338</v>
      </c>
      <c r="B80" s="48">
        <f t="shared" si="15"/>
        <v>4</v>
      </c>
      <c r="C80" s="48">
        <f t="shared" si="13"/>
        <v>26</v>
      </c>
      <c r="D80" s="29">
        <f t="shared" si="14"/>
        <v>603018.19999999995</v>
      </c>
      <c r="E80" s="29">
        <f t="shared" si="18"/>
        <v>546161.49</v>
      </c>
      <c r="F80" s="46">
        <f t="shared" si="19"/>
        <v>6826.9632258064512</v>
      </c>
      <c r="G80" s="29">
        <f t="shared" si="12"/>
        <v>6826.96</v>
      </c>
    </row>
    <row r="81" spans="1:7" x14ac:dyDescent="0.25">
      <c r="A81" s="44">
        <v>42369</v>
      </c>
      <c r="B81" s="48">
        <f t="shared" si="15"/>
        <v>4</v>
      </c>
      <c r="C81" s="48">
        <f t="shared" si="13"/>
        <v>27</v>
      </c>
      <c r="D81" s="29">
        <f t="shared" si="14"/>
        <v>546161.49</v>
      </c>
      <c r="E81" s="29">
        <f t="shared" si="18"/>
        <v>488355.99</v>
      </c>
      <c r="F81" s="46">
        <f t="shared" si="19"/>
        <v>6316.543225806452</v>
      </c>
      <c r="G81" s="29">
        <f t="shared" si="12"/>
        <v>6316.54</v>
      </c>
    </row>
    <row r="82" spans="1:7" x14ac:dyDescent="0.25">
      <c r="A82" s="47">
        <v>42400</v>
      </c>
      <c r="B82" s="48">
        <f t="shared" si="15"/>
        <v>4</v>
      </c>
      <c r="C82" s="48">
        <f t="shared" si="13"/>
        <v>27</v>
      </c>
      <c r="D82" s="29">
        <f t="shared" si="14"/>
        <v>488355.99</v>
      </c>
      <c r="E82" s="29">
        <f t="shared" si="18"/>
        <v>430038.51</v>
      </c>
      <c r="F82" s="46">
        <f t="shared" si="19"/>
        <v>5574.4345161290321</v>
      </c>
      <c r="G82" s="29">
        <f t="shared" si="12"/>
        <v>5574.43</v>
      </c>
    </row>
    <row r="83" spans="1:7" x14ac:dyDescent="0.25">
      <c r="A83" s="44">
        <v>42429</v>
      </c>
      <c r="B83" s="48">
        <f t="shared" si="15"/>
        <v>4</v>
      </c>
      <c r="C83" s="48">
        <f t="shared" si="13"/>
        <v>25</v>
      </c>
      <c r="D83" s="29">
        <f t="shared" si="14"/>
        <v>430038.51</v>
      </c>
      <c r="E83" s="29">
        <f t="shared" si="18"/>
        <v>370978.08</v>
      </c>
      <c r="F83" s="46">
        <f t="shared" si="19"/>
        <v>4518.3346718576195</v>
      </c>
      <c r="G83" s="29">
        <f t="shared" si="12"/>
        <v>4518.33</v>
      </c>
    </row>
    <row r="84" spans="1:7" x14ac:dyDescent="0.25">
      <c r="A84" s="47">
        <v>42460</v>
      </c>
      <c r="B84" s="48">
        <f t="shared" si="15"/>
        <v>4</v>
      </c>
      <c r="C84" s="48">
        <f t="shared" si="13"/>
        <v>27</v>
      </c>
      <c r="D84" s="29">
        <f t="shared" si="14"/>
        <v>370978.08</v>
      </c>
      <c r="E84" s="29">
        <f t="shared" si="18"/>
        <v>310860.33</v>
      </c>
      <c r="F84" s="46">
        <f t="shared" si="19"/>
        <v>4059.1037152391546</v>
      </c>
      <c r="G84" s="29">
        <f t="shared" si="12"/>
        <v>4059.1</v>
      </c>
    </row>
    <row r="85" spans="1:7" x14ac:dyDescent="0.25">
      <c r="A85" s="44">
        <v>42490</v>
      </c>
      <c r="B85" s="48">
        <f t="shared" si="15"/>
        <v>4</v>
      </c>
      <c r="C85" s="48">
        <f t="shared" si="13"/>
        <v>26</v>
      </c>
      <c r="D85" s="29">
        <f t="shared" si="14"/>
        <v>310860.33</v>
      </c>
      <c r="E85" s="29">
        <f t="shared" si="18"/>
        <v>250281.61000000002</v>
      </c>
      <c r="F85" s="46">
        <f t="shared" si="19"/>
        <v>3185.2425376344086</v>
      </c>
      <c r="G85" s="29">
        <f t="shared" si="12"/>
        <v>3185.24</v>
      </c>
    </row>
    <row r="86" spans="1:7" x14ac:dyDescent="0.25">
      <c r="A86" s="47">
        <v>42521</v>
      </c>
      <c r="B86" s="48">
        <f t="shared" si="15"/>
        <v>4</v>
      </c>
      <c r="C86" s="48">
        <f t="shared" si="13"/>
        <v>27</v>
      </c>
      <c r="D86" s="29">
        <f t="shared" si="14"/>
        <v>250281.61000000002</v>
      </c>
      <c r="E86" s="29">
        <f t="shared" si="18"/>
        <v>236008.27000000002</v>
      </c>
      <c r="F86" s="46">
        <f t="shared" si="19"/>
        <v>3030.1426236559137</v>
      </c>
      <c r="G86" s="29">
        <f t="shared" si="12"/>
        <v>3030.14</v>
      </c>
    </row>
    <row r="87" spans="1:7" x14ac:dyDescent="0.25">
      <c r="A87" s="44">
        <v>42551</v>
      </c>
      <c r="B87" s="48">
        <f t="shared" si="15"/>
        <v>4</v>
      </c>
      <c r="C87" s="48">
        <f t="shared" si="13"/>
        <v>26</v>
      </c>
      <c r="D87" s="29">
        <f t="shared" si="14"/>
        <v>236008.27000000002</v>
      </c>
      <c r="E87" s="29">
        <f t="shared" si="18"/>
        <v>221655.95</v>
      </c>
      <c r="F87" s="46">
        <f t="shared" si="19"/>
        <v>2756.333376344086</v>
      </c>
      <c r="G87" s="29">
        <f t="shared" si="12"/>
        <v>2756.33</v>
      </c>
    </row>
    <row r="88" spans="1:7" x14ac:dyDescent="0.25">
      <c r="A88" s="47">
        <v>42582</v>
      </c>
      <c r="B88" s="48">
        <f t="shared" si="15"/>
        <v>4</v>
      </c>
      <c r="C88" s="48">
        <f t="shared" si="13"/>
        <v>27</v>
      </c>
      <c r="D88" s="29">
        <f t="shared" si="14"/>
        <v>221655.95</v>
      </c>
      <c r="E88" s="29">
        <f t="shared" si="18"/>
        <v>207029.69</v>
      </c>
      <c r="F88" s="46">
        <f t="shared" si="19"/>
        <v>2661.5427526881717</v>
      </c>
      <c r="G88" s="29">
        <f t="shared" si="12"/>
        <v>2661.54</v>
      </c>
    </row>
    <row r="89" spans="1:7" x14ac:dyDescent="0.25">
      <c r="A89" s="44">
        <v>42613</v>
      </c>
      <c r="B89" s="48">
        <f t="shared" si="15"/>
        <v>4</v>
      </c>
      <c r="C89" s="48">
        <f t="shared" si="13"/>
        <v>27</v>
      </c>
      <c r="D89" s="29">
        <f t="shared" si="14"/>
        <v>207029.69</v>
      </c>
      <c r="E89" s="29">
        <f t="shared" si="18"/>
        <v>192308.19</v>
      </c>
      <c r="F89" s="46">
        <f t="shared" si="19"/>
        <v>2474.15</v>
      </c>
      <c r="G89" s="29">
        <f t="shared" si="12"/>
        <v>2474.15</v>
      </c>
    </row>
    <row r="90" spans="1:7" x14ac:dyDescent="0.25">
      <c r="A90" s="47">
        <v>42643</v>
      </c>
      <c r="B90" s="48">
        <f t="shared" si="15"/>
        <v>4</v>
      </c>
      <c r="C90" s="48">
        <f t="shared" si="13"/>
        <v>26</v>
      </c>
      <c r="D90" s="29">
        <f t="shared" si="14"/>
        <v>192308.19</v>
      </c>
      <c r="E90" s="29">
        <f t="shared" si="18"/>
        <v>177399.14</v>
      </c>
      <c r="F90" s="46">
        <f t="shared" si="19"/>
        <v>2211.6179139784945</v>
      </c>
      <c r="G90" s="29">
        <f t="shared" si="12"/>
        <v>2211.62</v>
      </c>
    </row>
    <row r="91" spans="1:7" x14ac:dyDescent="0.25">
      <c r="A91" s="44">
        <v>42674</v>
      </c>
      <c r="B91" s="48">
        <f t="shared" si="15"/>
        <v>4</v>
      </c>
      <c r="C91" s="48">
        <f t="shared" si="13"/>
        <v>27</v>
      </c>
      <c r="D91" s="29">
        <f t="shared" si="14"/>
        <v>177399.14</v>
      </c>
      <c r="E91" s="29">
        <f t="shared" si="18"/>
        <v>162227.25</v>
      </c>
      <c r="F91" s="46">
        <f t="shared" si="19"/>
        <v>2091.6698279569896</v>
      </c>
      <c r="G91" s="29">
        <f t="shared" si="12"/>
        <v>2091.67</v>
      </c>
    </row>
    <row r="92" spans="1:7" x14ac:dyDescent="0.25">
      <c r="A92" s="47">
        <v>42704</v>
      </c>
      <c r="B92" s="48">
        <f t="shared" si="15"/>
        <v>4</v>
      </c>
      <c r="C92" s="48">
        <f t="shared" si="13"/>
        <v>26</v>
      </c>
      <c r="D92" s="29">
        <f t="shared" si="14"/>
        <v>162227.25</v>
      </c>
      <c r="E92" s="29">
        <f t="shared" si="18"/>
        <v>146934.98000000001</v>
      </c>
      <c r="F92" s="46">
        <f t="shared" si="19"/>
        <v>1836.667505376344</v>
      </c>
      <c r="G92" s="29">
        <f t="shared" si="12"/>
        <v>1836.67</v>
      </c>
    </row>
    <row r="93" spans="1:7" x14ac:dyDescent="0.25">
      <c r="A93" s="44">
        <v>42735</v>
      </c>
      <c r="B93" s="48">
        <f t="shared" si="15"/>
        <v>4</v>
      </c>
      <c r="C93" s="48">
        <f t="shared" si="13"/>
        <v>27</v>
      </c>
      <c r="D93" s="29">
        <f t="shared" si="14"/>
        <v>146934.98000000001</v>
      </c>
      <c r="E93" s="29">
        <f t="shared" si="18"/>
        <v>131387.51</v>
      </c>
      <c r="F93" s="46">
        <f t="shared" si="19"/>
        <v>1699.3979784946237</v>
      </c>
      <c r="G93" s="29">
        <f t="shared" si="12"/>
        <v>1699.4</v>
      </c>
    </row>
    <row r="94" spans="1:7" x14ac:dyDescent="0.25">
      <c r="A94" s="47">
        <v>42766</v>
      </c>
      <c r="B94" s="48">
        <f t="shared" si="15"/>
        <v>4</v>
      </c>
      <c r="C94" s="48">
        <f t="shared" si="13"/>
        <v>27</v>
      </c>
      <c r="D94" s="29">
        <f t="shared" si="14"/>
        <v>131387.51</v>
      </c>
      <c r="E94" s="29">
        <f t="shared" si="18"/>
        <v>115702.35</v>
      </c>
      <c r="F94" s="46">
        <f t="shared" si="19"/>
        <v>1499.8032258064516</v>
      </c>
      <c r="G94" s="29">
        <f t="shared" si="12"/>
        <v>1499.8</v>
      </c>
    </row>
    <row r="95" spans="1:7" x14ac:dyDescent="0.25">
      <c r="A95" s="44">
        <v>42794</v>
      </c>
      <c r="B95" s="48">
        <f t="shared" si="15"/>
        <v>4</v>
      </c>
      <c r="C95" s="48">
        <f t="shared" si="13"/>
        <v>24</v>
      </c>
      <c r="D95" s="29">
        <f t="shared" si="14"/>
        <v>115702.35</v>
      </c>
      <c r="E95" s="29">
        <f t="shared" si="18"/>
        <v>99817.37000000001</v>
      </c>
      <c r="F95" s="46">
        <f t="shared" si="19"/>
        <v>1174.6932718894009</v>
      </c>
      <c r="G95" s="29">
        <f t="shared" si="12"/>
        <v>1174.69</v>
      </c>
    </row>
    <row r="96" spans="1:7" x14ac:dyDescent="0.25">
      <c r="A96" s="47">
        <v>42825</v>
      </c>
      <c r="B96" s="48">
        <f t="shared" si="15"/>
        <v>4</v>
      </c>
      <c r="C96" s="48">
        <f t="shared" si="13"/>
        <v>27</v>
      </c>
      <c r="D96" s="29">
        <f t="shared" si="14"/>
        <v>99817.37000000001</v>
      </c>
      <c r="E96" s="29">
        <f t="shared" si="18"/>
        <v>83606.950000000012</v>
      </c>
      <c r="F96" s="46">
        <f t="shared" si="19"/>
        <v>1091.7767281105992</v>
      </c>
      <c r="G96" s="29">
        <f t="shared" si="12"/>
        <v>1091.78</v>
      </c>
    </row>
    <row r="97" spans="1:7" x14ac:dyDescent="0.25">
      <c r="A97" s="44">
        <v>42855</v>
      </c>
      <c r="B97" s="48">
        <f t="shared" si="15"/>
        <v>4</v>
      </c>
      <c r="C97" s="48">
        <f t="shared" si="13"/>
        <v>26</v>
      </c>
      <c r="D97" s="29">
        <f t="shared" si="14"/>
        <v>83606.950000000012</v>
      </c>
      <c r="E97" s="29">
        <f t="shared" si="18"/>
        <v>67313.080000000016</v>
      </c>
      <c r="F97" s="46">
        <f t="shared" si="19"/>
        <v>856.67412903225818</v>
      </c>
      <c r="G97" s="29">
        <f t="shared" si="12"/>
        <v>856.67</v>
      </c>
    </row>
    <row r="98" spans="1:7" x14ac:dyDescent="0.25">
      <c r="A98" s="44">
        <v>42886</v>
      </c>
      <c r="B98" s="48">
        <f t="shared" si="15"/>
        <v>4</v>
      </c>
      <c r="C98" s="48">
        <f t="shared" si="13"/>
        <v>27</v>
      </c>
      <c r="D98" s="29">
        <f t="shared" si="14"/>
        <v>67313.080000000016</v>
      </c>
      <c r="E98" s="29">
        <f t="shared" si="18"/>
        <v>50783.970000000016</v>
      </c>
      <c r="F98" s="46">
        <f t="shared" si="19"/>
        <v>674.14200000000005</v>
      </c>
      <c r="G98" s="29">
        <f t="shared" si="12"/>
        <v>674.14</v>
      </c>
    </row>
    <row r="99" spans="1:7" x14ac:dyDescent="0.25">
      <c r="A99" s="47">
        <v>42916</v>
      </c>
      <c r="B99" s="48">
        <f t="shared" si="15"/>
        <v>4</v>
      </c>
      <c r="C99" s="48">
        <f t="shared" si="13"/>
        <v>26</v>
      </c>
      <c r="D99" s="29">
        <f t="shared" si="14"/>
        <v>50783.970000000016</v>
      </c>
      <c r="E99" s="29">
        <f t="shared" si="18"/>
        <v>34071.940000000017</v>
      </c>
      <c r="F99" s="46">
        <f t="shared" si="19"/>
        <v>447.54066666666665</v>
      </c>
      <c r="G99" s="29">
        <f t="shared" si="12"/>
        <v>447.54</v>
      </c>
    </row>
    <row r="100" spans="1:7" x14ac:dyDescent="0.25">
      <c r="A100" s="44">
        <v>42947</v>
      </c>
      <c r="B100" s="48">
        <f t="shared" si="15"/>
        <v>4</v>
      </c>
      <c r="C100" s="48">
        <f t="shared" si="13"/>
        <v>27</v>
      </c>
      <c r="D100" s="29">
        <f t="shared" si="14"/>
        <v>34071.940000000017</v>
      </c>
      <c r="E100" s="29">
        <f t="shared" si="18"/>
        <v>17133.010000000017</v>
      </c>
      <c r="F100" s="46">
        <f t="shared" si="19"/>
        <v>252.83933333331851</v>
      </c>
      <c r="G100" s="29">
        <f t="shared" si="12"/>
        <v>252.84</v>
      </c>
    </row>
    <row r="101" spans="1:7" x14ac:dyDescent="0.25">
      <c r="A101" s="44">
        <v>42978</v>
      </c>
      <c r="B101" s="48">
        <f t="shared" si="15"/>
        <v>4</v>
      </c>
      <c r="C101" s="48">
        <f t="shared" si="13"/>
        <v>27</v>
      </c>
      <c r="D101" s="29">
        <f t="shared" si="14"/>
        <v>17133.010000000017</v>
      </c>
      <c r="E101" s="29">
        <f t="shared" si="18"/>
        <v>0</v>
      </c>
      <c r="F101" s="46">
        <f>(E64/B64)*B101</f>
        <v>29.159999999997805</v>
      </c>
      <c r="G101" s="29">
        <f t="shared" si="12"/>
        <v>29.16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5C23-6D0A-4F4E-853D-FAB3F1172F22}">
  <dimension ref="A1:J101"/>
  <sheetViews>
    <sheetView workbookViewId="0">
      <selection activeCell="E103" sqref="E103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23" bestFit="1" customWidth="1"/>
    <col min="4" max="4" width="17.85546875" bestFit="1" customWidth="1"/>
    <col min="5" max="5" width="31.140625" bestFit="1" customWidth="1"/>
    <col min="6" max="7" width="18.7109375" bestFit="1" customWidth="1"/>
    <col min="8" max="8" width="10.28515625" bestFit="1" customWidth="1"/>
    <col min="9" max="9" width="7.140625" bestFit="1" customWidth="1"/>
    <col min="10" max="10" width="3" bestFit="1" customWidth="1"/>
  </cols>
  <sheetData>
    <row r="1" spans="1:10" x14ac:dyDescent="0.25">
      <c r="A1" s="14" t="s">
        <v>33</v>
      </c>
      <c r="B1" s="19">
        <v>41855</v>
      </c>
      <c r="C1" s="13" t="s">
        <v>35</v>
      </c>
      <c r="D1" s="20">
        <f>ROUNDUP(34665.3286111111,0)</f>
        <v>34666</v>
      </c>
      <c r="E1" s="22" t="s">
        <v>48</v>
      </c>
      <c r="F1" s="21">
        <f>ROUNDUP(64529.030028085,0)</f>
        <v>64530</v>
      </c>
      <c r="G1" s="25" t="s">
        <v>90</v>
      </c>
      <c r="H1" s="23">
        <v>42248</v>
      </c>
      <c r="I1" s="25" t="s">
        <v>92</v>
      </c>
      <c r="J1" s="75">
        <v>24</v>
      </c>
    </row>
    <row r="2" spans="1:10" x14ac:dyDescent="0.25">
      <c r="A2" s="14" t="s">
        <v>34</v>
      </c>
      <c r="B2" s="15">
        <v>0.15</v>
      </c>
      <c r="E2" s="22" t="s">
        <v>48</v>
      </c>
      <c r="F2" s="21">
        <f>ROUNDUP(17353.269375,0)</f>
        <v>17354</v>
      </c>
      <c r="G2" s="25" t="s">
        <v>91</v>
      </c>
      <c r="H2" s="23">
        <v>42491</v>
      </c>
      <c r="I2" s="25" t="s">
        <v>93</v>
      </c>
      <c r="J2" s="75">
        <v>36</v>
      </c>
    </row>
    <row r="3" spans="1:10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10" x14ac:dyDescent="0.25">
      <c r="A4" s="26">
        <v>41856</v>
      </c>
      <c r="B4" s="1">
        <f>DAYS360(B1,A4,TRUE)</f>
        <v>1</v>
      </c>
      <c r="C4" s="40" t="s">
        <v>28</v>
      </c>
      <c r="D4" s="3" t="s">
        <v>15</v>
      </c>
      <c r="E4" s="16">
        <f>ROUNDUP(F4*$B$2*B4/360,0)</f>
        <v>417</v>
      </c>
      <c r="F4" s="2">
        <v>1000000</v>
      </c>
      <c r="G4" s="2">
        <f>F4-D4</f>
        <v>1000000</v>
      </c>
    </row>
    <row r="5" spans="1:10" x14ac:dyDescent="0.25">
      <c r="A5" s="26">
        <v>41887</v>
      </c>
      <c r="B5" s="35">
        <f>DAYS360(A4,A5,TRUE)</f>
        <v>30</v>
      </c>
      <c r="C5" s="41">
        <f>$D$1</f>
        <v>34666</v>
      </c>
      <c r="D5" s="38">
        <f t="shared" ref="D5:D63" si="0">C5-E5</f>
        <v>22166</v>
      </c>
      <c r="E5" s="16">
        <f>ROUND(F5*$B$2*B5/360,2)</f>
        <v>12500</v>
      </c>
      <c r="F5" s="2">
        <f>G4</f>
        <v>1000000</v>
      </c>
      <c r="G5" s="2">
        <f>F5-D5</f>
        <v>977834</v>
      </c>
    </row>
    <row r="6" spans="1:10" x14ac:dyDescent="0.25">
      <c r="A6" s="26">
        <v>41917</v>
      </c>
      <c r="B6" s="35">
        <f t="shared" ref="B6:B39" si="1">DAYS360(A5,A6,TRUE)</f>
        <v>30</v>
      </c>
      <c r="C6" s="41">
        <f t="shared" ref="C6:C40" si="2">$D$1</f>
        <v>34666</v>
      </c>
      <c r="D6" s="38">
        <f t="shared" si="0"/>
        <v>22443.07</v>
      </c>
      <c r="E6" s="16">
        <f t="shared" ref="E6:E39" si="3">ROUND(F6*$B$2*B6/360,2)</f>
        <v>12222.93</v>
      </c>
      <c r="F6" s="2">
        <f t="shared" ref="F6:F39" si="4">G5</f>
        <v>977834</v>
      </c>
      <c r="G6" s="2">
        <f t="shared" ref="G6:G63" si="5">F6-D6</f>
        <v>955390.93</v>
      </c>
    </row>
    <row r="7" spans="1:10" x14ac:dyDescent="0.25">
      <c r="A7" s="26">
        <v>41948</v>
      </c>
      <c r="B7" s="35">
        <f t="shared" si="1"/>
        <v>30</v>
      </c>
      <c r="C7" s="41">
        <f t="shared" si="2"/>
        <v>34666</v>
      </c>
      <c r="D7" s="38">
        <f t="shared" si="0"/>
        <v>22723.61</v>
      </c>
      <c r="E7" s="16">
        <f t="shared" si="3"/>
        <v>11942.39</v>
      </c>
      <c r="F7" s="2">
        <f t="shared" si="4"/>
        <v>955390.93</v>
      </c>
      <c r="G7" s="2">
        <f t="shared" si="5"/>
        <v>932667.32000000007</v>
      </c>
    </row>
    <row r="8" spans="1:10" x14ac:dyDescent="0.25">
      <c r="A8" s="26">
        <v>41978</v>
      </c>
      <c r="B8" s="35">
        <f t="shared" si="1"/>
        <v>30</v>
      </c>
      <c r="C8" s="41">
        <f t="shared" si="2"/>
        <v>34666</v>
      </c>
      <c r="D8" s="38">
        <f t="shared" si="0"/>
        <v>23007.66</v>
      </c>
      <c r="E8" s="16">
        <f t="shared" si="3"/>
        <v>11658.34</v>
      </c>
      <c r="F8" s="2">
        <f t="shared" si="4"/>
        <v>932667.32000000007</v>
      </c>
      <c r="G8" s="2">
        <f t="shared" si="5"/>
        <v>909659.66</v>
      </c>
    </row>
    <row r="9" spans="1:10" x14ac:dyDescent="0.25">
      <c r="A9" s="26">
        <v>42009</v>
      </c>
      <c r="B9" s="35">
        <f t="shared" si="1"/>
        <v>30</v>
      </c>
      <c r="C9" s="41">
        <f t="shared" si="2"/>
        <v>34666</v>
      </c>
      <c r="D9" s="38">
        <f t="shared" si="0"/>
        <v>23295.25</v>
      </c>
      <c r="E9" s="16">
        <f t="shared" si="3"/>
        <v>11370.75</v>
      </c>
      <c r="F9" s="2">
        <f t="shared" si="4"/>
        <v>909659.66</v>
      </c>
      <c r="G9" s="2">
        <f t="shared" si="5"/>
        <v>886364.41</v>
      </c>
    </row>
    <row r="10" spans="1:10" x14ac:dyDescent="0.25">
      <c r="A10" s="26">
        <v>42040</v>
      </c>
      <c r="B10" s="35">
        <f t="shared" si="1"/>
        <v>30</v>
      </c>
      <c r="C10" s="41">
        <f t="shared" si="2"/>
        <v>34666</v>
      </c>
      <c r="D10" s="38">
        <f t="shared" si="0"/>
        <v>23586.440000000002</v>
      </c>
      <c r="E10" s="16">
        <f t="shared" si="3"/>
        <v>11079.56</v>
      </c>
      <c r="F10" s="2">
        <f t="shared" si="4"/>
        <v>886364.41</v>
      </c>
      <c r="G10" s="2">
        <f t="shared" si="5"/>
        <v>862777.97</v>
      </c>
    </row>
    <row r="11" spans="1:10" x14ac:dyDescent="0.25">
      <c r="A11" s="26">
        <v>42068</v>
      </c>
      <c r="B11" s="35">
        <f t="shared" si="1"/>
        <v>30</v>
      </c>
      <c r="C11" s="41">
        <f t="shared" si="2"/>
        <v>34666</v>
      </c>
      <c r="D11" s="38">
        <f t="shared" si="0"/>
        <v>23881.279999999999</v>
      </c>
      <c r="E11" s="16">
        <f t="shared" si="3"/>
        <v>10784.72</v>
      </c>
      <c r="F11" s="2">
        <f t="shared" si="4"/>
        <v>862777.97</v>
      </c>
      <c r="G11" s="2">
        <f t="shared" si="5"/>
        <v>838896.69</v>
      </c>
    </row>
    <row r="12" spans="1:10" x14ac:dyDescent="0.25">
      <c r="A12" s="26">
        <v>42099</v>
      </c>
      <c r="B12" s="35">
        <f t="shared" si="1"/>
        <v>30</v>
      </c>
      <c r="C12" s="41">
        <f t="shared" si="2"/>
        <v>34666</v>
      </c>
      <c r="D12" s="38">
        <f t="shared" si="0"/>
        <v>24179.79</v>
      </c>
      <c r="E12" s="16">
        <f t="shared" si="3"/>
        <v>10486.21</v>
      </c>
      <c r="F12" s="2">
        <f t="shared" si="4"/>
        <v>838896.69</v>
      </c>
      <c r="G12" s="2">
        <f t="shared" si="5"/>
        <v>814716.89999999991</v>
      </c>
    </row>
    <row r="13" spans="1:10" x14ac:dyDescent="0.25">
      <c r="A13" s="51">
        <v>42129</v>
      </c>
      <c r="B13" s="52">
        <f t="shared" si="1"/>
        <v>30</v>
      </c>
      <c r="C13" s="42">
        <f t="shared" si="2"/>
        <v>34666</v>
      </c>
      <c r="D13" s="53">
        <f t="shared" si="0"/>
        <v>24482.04</v>
      </c>
      <c r="E13" s="54">
        <f t="shared" si="3"/>
        <v>10183.959999999999</v>
      </c>
      <c r="F13" s="55">
        <f t="shared" si="4"/>
        <v>814716.89999999991</v>
      </c>
      <c r="G13" s="55">
        <f t="shared" si="5"/>
        <v>790234.85999999987</v>
      </c>
    </row>
    <row r="14" spans="1:10" x14ac:dyDescent="0.25">
      <c r="A14" s="26">
        <v>42160</v>
      </c>
      <c r="B14" s="35">
        <f t="shared" si="1"/>
        <v>30</v>
      </c>
      <c r="C14" s="41">
        <f t="shared" si="2"/>
        <v>34666</v>
      </c>
      <c r="D14" s="38">
        <f t="shared" si="0"/>
        <v>24788.059999999998</v>
      </c>
      <c r="E14" s="16">
        <f t="shared" si="3"/>
        <v>9877.94</v>
      </c>
      <c r="F14" s="2">
        <f t="shared" si="4"/>
        <v>790234.85999999987</v>
      </c>
      <c r="G14" s="2">
        <f t="shared" si="5"/>
        <v>765446.79999999981</v>
      </c>
    </row>
    <row r="15" spans="1:10" x14ac:dyDescent="0.25">
      <c r="A15" s="26">
        <v>42190</v>
      </c>
      <c r="B15" s="35">
        <f t="shared" si="1"/>
        <v>30</v>
      </c>
      <c r="C15" s="41">
        <f t="shared" si="2"/>
        <v>34666</v>
      </c>
      <c r="D15" s="38">
        <f t="shared" si="0"/>
        <v>25097.91</v>
      </c>
      <c r="E15" s="16">
        <f t="shared" si="3"/>
        <v>9568.09</v>
      </c>
      <c r="F15" s="2">
        <f t="shared" si="4"/>
        <v>765446.79999999981</v>
      </c>
      <c r="G15" s="2">
        <f t="shared" si="5"/>
        <v>740348.88999999978</v>
      </c>
    </row>
    <row r="16" spans="1:10" x14ac:dyDescent="0.25">
      <c r="A16" s="26">
        <v>42221</v>
      </c>
      <c r="B16" s="35">
        <f t="shared" si="1"/>
        <v>30</v>
      </c>
      <c r="C16" s="41">
        <f t="shared" si="2"/>
        <v>34666</v>
      </c>
      <c r="D16" s="38">
        <f t="shared" si="0"/>
        <v>25411.64</v>
      </c>
      <c r="E16" s="16">
        <f t="shared" si="3"/>
        <v>9254.36</v>
      </c>
      <c r="F16" s="2">
        <f t="shared" si="4"/>
        <v>740348.88999999978</v>
      </c>
      <c r="G16" s="2">
        <f t="shared" si="5"/>
        <v>714937.24999999977</v>
      </c>
    </row>
    <row r="17" spans="1:7" x14ac:dyDescent="0.25">
      <c r="A17" s="51">
        <v>42252</v>
      </c>
      <c r="B17" s="35">
        <f t="shared" si="1"/>
        <v>30</v>
      </c>
      <c r="C17" s="41">
        <f t="shared" si="2"/>
        <v>34666</v>
      </c>
      <c r="D17" s="38">
        <f t="shared" si="0"/>
        <v>25729.279999999999</v>
      </c>
      <c r="E17" s="16">
        <f t="shared" si="3"/>
        <v>8936.7199999999993</v>
      </c>
      <c r="F17" s="2">
        <f t="shared" si="4"/>
        <v>714937.24999999977</v>
      </c>
      <c r="G17" s="2">
        <f t="shared" si="5"/>
        <v>689207.96999999974</v>
      </c>
    </row>
    <row r="18" spans="1:7" x14ac:dyDescent="0.25">
      <c r="A18" s="26">
        <v>42282</v>
      </c>
      <c r="B18" s="35">
        <f t="shared" si="1"/>
        <v>30</v>
      </c>
      <c r="C18" s="41">
        <f t="shared" si="2"/>
        <v>34666</v>
      </c>
      <c r="D18" s="38">
        <f t="shared" si="0"/>
        <v>26050.9</v>
      </c>
      <c r="E18" s="16">
        <f t="shared" si="3"/>
        <v>8615.1</v>
      </c>
      <c r="F18" s="2">
        <f t="shared" si="4"/>
        <v>689207.96999999974</v>
      </c>
      <c r="G18" s="2">
        <f t="shared" si="5"/>
        <v>663157.06999999972</v>
      </c>
    </row>
    <row r="19" spans="1:7" x14ac:dyDescent="0.25">
      <c r="A19" s="26">
        <v>42313</v>
      </c>
      <c r="B19" s="35">
        <f t="shared" si="1"/>
        <v>30</v>
      </c>
      <c r="C19" s="41">
        <f t="shared" si="2"/>
        <v>34666</v>
      </c>
      <c r="D19" s="38">
        <f t="shared" si="0"/>
        <v>26376.54</v>
      </c>
      <c r="E19" s="16">
        <f t="shared" si="3"/>
        <v>8289.4599999999991</v>
      </c>
      <c r="F19" s="2">
        <f t="shared" si="4"/>
        <v>663157.06999999972</v>
      </c>
      <c r="G19" s="2">
        <f t="shared" si="5"/>
        <v>636780.52999999968</v>
      </c>
    </row>
    <row r="20" spans="1:7" x14ac:dyDescent="0.25">
      <c r="A20" s="26">
        <v>42343</v>
      </c>
      <c r="B20" s="35">
        <f t="shared" si="1"/>
        <v>30</v>
      </c>
      <c r="C20" s="41">
        <f t="shared" si="2"/>
        <v>34666</v>
      </c>
      <c r="D20" s="38">
        <f t="shared" si="0"/>
        <v>26706.239999999998</v>
      </c>
      <c r="E20" s="16">
        <f t="shared" si="3"/>
        <v>7959.76</v>
      </c>
      <c r="F20" s="2">
        <f t="shared" si="4"/>
        <v>636780.52999999968</v>
      </c>
      <c r="G20" s="2">
        <f t="shared" si="5"/>
        <v>610074.28999999969</v>
      </c>
    </row>
    <row r="21" spans="1:7" x14ac:dyDescent="0.25">
      <c r="A21" s="26">
        <v>42374</v>
      </c>
      <c r="B21" s="35">
        <f t="shared" si="1"/>
        <v>30</v>
      </c>
      <c r="C21" s="41">
        <f t="shared" si="2"/>
        <v>34666</v>
      </c>
      <c r="D21" s="38">
        <f t="shared" si="0"/>
        <v>27040.07</v>
      </c>
      <c r="E21" s="16">
        <f t="shared" si="3"/>
        <v>7625.93</v>
      </c>
      <c r="F21" s="2">
        <f t="shared" si="4"/>
        <v>610074.28999999969</v>
      </c>
      <c r="G21" s="2">
        <f t="shared" si="5"/>
        <v>583034.21999999974</v>
      </c>
    </row>
    <row r="22" spans="1:7" x14ac:dyDescent="0.25">
      <c r="A22" s="26">
        <v>42405</v>
      </c>
      <c r="B22" s="35">
        <f t="shared" si="1"/>
        <v>30</v>
      </c>
      <c r="C22" s="41">
        <f t="shared" si="2"/>
        <v>34666</v>
      </c>
      <c r="D22" s="38">
        <f t="shared" si="0"/>
        <v>27378.07</v>
      </c>
      <c r="E22" s="16">
        <f t="shared" si="3"/>
        <v>7287.93</v>
      </c>
      <c r="F22" s="2">
        <f t="shared" si="4"/>
        <v>583034.21999999974</v>
      </c>
      <c r="G22" s="2">
        <f t="shared" si="5"/>
        <v>555656.14999999979</v>
      </c>
    </row>
    <row r="23" spans="1:7" x14ac:dyDescent="0.25">
      <c r="A23" s="26">
        <v>42434</v>
      </c>
      <c r="B23" s="35">
        <f t="shared" si="1"/>
        <v>30</v>
      </c>
      <c r="C23" s="41">
        <f t="shared" si="2"/>
        <v>34666</v>
      </c>
      <c r="D23" s="38">
        <f t="shared" si="0"/>
        <v>27720.3</v>
      </c>
      <c r="E23" s="16">
        <f t="shared" si="3"/>
        <v>6945.7</v>
      </c>
      <c r="F23" s="2">
        <f t="shared" si="4"/>
        <v>555656.14999999979</v>
      </c>
      <c r="G23" s="2">
        <f t="shared" si="5"/>
        <v>527935.84999999974</v>
      </c>
    </row>
    <row r="24" spans="1:7" x14ac:dyDescent="0.25">
      <c r="A24" s="26">
        <v>42465</v>
      </c>
      <c r="B24" s="35">
        <f t="shared" si="1"/>
        <v>30</v>
      </c>
      <c r="C24" s="41">
        <f t="shared" si="2"/>
        <v>34666</v>
      </c>
      <c r="D24" s="38">
        <f t="shared" si="0"/>
        <v>28066.799999999999</v>
      </c>
      <c r="E24" s="16">
        <f t="shared" si="3"/>
        <v>6599.2</v>
      </c>
      <c r="F24" s="2">
        <f t="shared" si="4"/>
        <v>527935.84999999974</v>
      </c>
      <c r="G24" s="2">
        <f t="shared" si="5"/>
        <v>499869.04999999976</v>
      </c>
    </row>
    <row r="25" spans="1:7" x14ac:dyDescent="0.25">
      <c r="A25" s="26">
        <v>42495</v>
      </c>
      <c r="B25" s="35">
        <f t="shared" si="1"/>
        <v>30</v>
      </c>
      <c r="C25" s="41">
        <f t="shared" si="2"/>
        <v>34666</v>
      </c>
      <c r="D25" s="38">
        <f t="shared" si="0"/>
        <v>28417.64</v>
      </c>
      <c r="E25" s="16">
        <f t="shared" si="3"/>
        <v>6248.36</v>
      </c>
      <c r="F25" s="2">
        <f t="shared" si="4"/>
        <v>499869.04999999976</v>
      </c>
      <c r="G25" s="2">
        <f t="shared" si="5"/>
        <v>471451.40999999974</v>
      </c>
    </row>
    <row r="26" spans="1:7" x14ac:dyDescent="0.25">
      <c r="A26" s="26">
        <v>42526</v>
      </c>
      <c r="B26" s="35">
        <f t="shared" si="1"/>
        <v>30</v>
      </c>
      <c r="C26" s="41">
        <f>$D$1</f>
        <v>34666</v>
      </c>
      <c r="D26" s="38">
        <f t="shared" si="0"/>
        <v>28772.86</v>
      </c>
      <c r="E26" s="16">
        <f t="shared" si="3"/>
        <v>5893.14</v>
      </c>
      <c r="F26" s="2">
        <f t="shared" si="4"/>
        <v>471451.40999999974</v>
      </c>
      <c r="G26" s="2">
        <f t="shared" si="5"/>
        <v>442678.54999999976</v>
      </c>
    </row>
    <row r="27" spans="1:7" x14ac:dyDescent="0.25">
      <c r="A27" s="26">
        <v>42556</v>
      </c>
      <c r="B27" s="35">
        <f t="shared" si="1"/>
        <v>30</v>
      </c>
      <c r="C27" s="41">
        <f t="shared" si="2"/>
        <v>34666</v>
      </c>
      <c r="D27" s="38">
        <f t="shared" si="0"/>
        <v>29132.52</v>
      </c>
      <c r="E27" s="16">
        <f t="shared" si="3"/>
        <v>5533.48</v>
      </c>
      <c r="F27" s="2">
        <f t="shared" si="4"/>
        <v>442678.54999999976</v>
      </c>
      <c r="G27" s="2">
        <f t="shared" si="5"/>
        <v>413546.02999999974</v>
      </c>
    </row>
    <row r="28" spans="1:7" x14ac:dyDescent="0.25">
      <c r="A28" s="76">
        <v>42587</v>
      </c>
      <c r="B28" s="35">
        <f t="shared" si="1"/>
        <v>30</v>
      </c>
      <c r="C28" s="41">
        <f t="shared" si="2"/>
        <v>34666</v>
      </c>
      <c r="D28" s="38">
        <f t="shared" si="0"/>
        <v>29496.67</v>
      </c>
      <c r="E28" s="16">
        <f t="shared" si="3"/>
        <v>5169.33</v>
      </c>
      <c r="F28" s="2">
        <f t="shared" si="4"/>
        <v>413546.02999999974</v>
      </c>
      <c r="G28" s="2">
        <f t="shared" si="5"/>
        <v>384049.35999999975</v>
      </c>
    </row>
    <row r="29" spans="1:7" x14ac:dyDescent="0.25">
      <c r="A29" s="26">
        <v>42618</v>
      </c>
      <c r="B29" s="35">
        <f t="shared" si="1"/>
        <v>30</v>
      </c>
      <c r="C29" s="41">
        <f t="shared" si="2"/>
        <v>34666</v>
      </c>
      <c r="D29" s="38">
        <f t="shared" si="0"/>
        <v>29865.38</v>
      </c>
      <c r="E29" s="16">
        <f t="shared" si="3"/>
        <v>4800.62</v>
      </c>
      <c r="F29" s="2">
        <f t="shared" si="4"/>
        <v>384049.35999999975</v>
      </c>
      <c r="G29" s="2">
        <f t="shared" si="5"/>
        <v>354183.97999999975</v>
      </c>
    </row>
    <row r="30" spans="1:7" x14ac:dyDescent="0.25">
      <c r="A30" s="26">
        <v>42648</v>
      </c>
      <c r="B30" s="35">
        <f t="shared" si="1"/>
        <v>30</v>
      </c>
      <c r="C30" s="41">
        <f t="shared" si="2"/>
        <v>34666</v>
      </c>
      <c r="D30" s="38">
        <f t="shared" si="0"/>
        <v>30238.7</v>
      </c>
      <c r="E30" s="16">
        <f t="shared" si="3"/>
        <v>4427.3</v>
      </c>
      <c r="F30" s="2">
        <f t="shared" si="4"/>
        <v>354183.97999999975</v>
      </c>
      <c r="G30" s="2">
        <f t="shared" si="5"/>
        <v>323945.27999999974</v>
      </c>
    </row>
    <row r="31" spans="1:7" x14ac:dyDescent="0.25">
      <c r="A31" s="26">
        <v>42679</v>
      </c>
      <c r="B31" s="35">
        <f t="shared" si="1"/>
        <v>30</v>
      </c>
      <c r="C31" s="41">
        <f t="shared" si="2"/>
        <v>34666</v>
      </c>
      <c r="D31" s="38">
        <f t="shared" si="0"/>
        <v>30616.68</v>
      </c>
      <c r="E31" s="16">
        <f t="shared" si="3"/>
        <v>4049.32</v>
      </c>
      <c r="F31" s="2">
        <f t="shared" si="4"/>
        <v>323945.27999999974</v>
      </c>
      <c r="G31" s="2">
        <f t="shared" si="5"/>
        <v>293328.59999999974</v>
      </c>
    </row>
    <row r="32" spans="1:7" x14ac:dyDescent="0.25">
      <c r="A32" s="26">
        <v>42709</v>
      </c>
      <c r="B32" s="35">
        <f t="shared" si="1"/>
        <v>30</v>
      </c>
      <c r="C32" s="41">
        <f t="shared" si="2"/>
        <v>34666</v>
      </c>
      <c r="D32" s="38">
        <f t="shared" si="0"/>
        <v>30999.39</v>
      </c>
      <c r="E32" s="16">
        <f t="shared" si="3"/>
        <v>3666.61</v>
      </c>
      <c r="F32" s="2">
        <f t="shared" si="4"/>
        <v>293328.59999999974</v>
      </c>
      <c r="G32" s="2">
        <f t="shared" si="5"/>
        <v>262329.20999999973</v>
      </c>
    </row>
    <row r="33" spans="1:7" x14ac:dyDescent="0.25">
      <c r="A33" s="26">
        <v>42740</v>
      </c>
      <c r="B33" s="35">
        <f t="shared" si="1"/>
        <v>30</v>
      </c>
      <c r="C33" s="41">
        <f t="shared" si="2"/>
        <v>34666</v>
      </c>
      <c r="D33" s="38">
        <f t="shared" si="0"/>
        <v>31386.880000000001</v>
      </c>
      <c r="E33" s="16">
        <f t="shared" si="3"/>
        <v>3279.12</v>
      </c>
      <c r="F33" s="2">
        <f t="shared" si="4"/>
        <v>262329.20999999973</v>
      </c>
      <c r="G33" s="2">
        <f t="shared" si="5"/>
        <v>230942.32999999973</v>
      </c>
    </row>
    <row r="34" spans="1:7" x14ac:dyDescent="0.25">
      <c r="A34" s="26">
        <v>42771</v>
      </c>
      <c r="B34" s="35">
        <f t="shared" si="1"/>
        <v>30</v>
      </c>
      <c r="C34" s="41">
        <f t="shared" si="2"/>
        <v>34666</v>
      </c>
      <c r="D34" s="38">
        <f t="shared" si="0"/>
        <v>31779.22</v>
      </c>
      <c r="E34" s="16">
        <f t="shared" si="3"/>
        <v>2886.78</v>
      </c>
      <c r="F34" s="2">
        <f t="shared" si="4"/>
        <v>230942.32999999973</v>
      </c>
      <c r="G34" s="2">
        <f t="shared" si="5"/>
        <v>199163.10999999972</v>
      </c>
    </row>
    <row r="35" spans="1:7" x14ac:dyDescent="0.25">
      <c r="A35" s="26">
        <v>42799</v>
      </c>
      <c r="B35" s="35">
        <f t="shared" si="1"/>
        <v>30</v>
      </c>
      <c r="C35" s="41">
        <f t="shared" si="2"/>
        <v>34666</v>
      </c>
      <c r="D35" s="38">
        <f t="shared" si="0"/>
        <v>32176.46</v>
      </c>
      <c r="E35" s="16">
        <f t="shared" si="3"/>
        <v>2489.54</v>
      </c>
      <c r="F35" s="2">
        <f t="shared" si="4"/>
        <v>199163.10999999972</v>
      </c>
      <c r="G35" s="2">
        <f t="shared" si="5"/>
        <v>166986.64999999973</v>
      </c>
    </row>
    <row r="36" spans="1:7" x14ac:dyDescent="0.25">
      <c r="A36" s="26">
        <v>42830</v>
      </c>
      <c r="B36" s="35">
        <f t="shared" si="1"/>
        <v>30</v>
      </c>
      <c r="C36" s="41">
        <f t="shared" si="2"/>
        <v>34666</v>
      </c>
      <c r="D36" s="38">
        <f t="shared" si="0"/>
        <v>32578.67</v>
      </c>
      <c r="E36" s="16">
        <f t="shared" si="3"/>
        <v>2087.33</v>
      </c>
      <c r="F36" s="2">
        <f t="shared" si="4"/>
        <v>166986.64999999973</v>
      </c>
      <c r="G36" s="2">
        <f t="shared" si="5"/>
        <v>134407.97999999975</v>
      </c>
    </row>
    <row r="37" spans="1:7" x14ac:dyDescent="0.25">
      <c r="A37" s="26">
        <v>42860</v>
      </c>
      <c r="B37" s="35">
        <f t="shared" si="1"/>
        <v>30</v>
      </c>
      <c r="C37" s="41">
        <f t="shared" si="2"/>
        <v>34666</v>
      </c>
      <c r="D37" s="38">
        <f t="shared" si="0"/>
        <v>32985.9</v>
      </c>
      <c r="E37" s="16">
        <f t="shared" si="3"/>
        <v>1680.1</v>
      </c>
      <c r="F37" s="2">
        <f t="shared" si="4"/>
        <v>134407.97999999975</v>
      </c>
      <c r="G37" s="2">
        <f t="shared" si="5"/>
        <v>101422.07999999975</v>
      </c>
    </row>
    <row r="38" spans="1:7" x14ac:dyDescent="0.25">
      <c r="A38" s="26">
        <v>42891</v>
      </c>
      <c r="B38" s="35">
        <f t="shared" si="1"/>
        <v>30</v>
      </c>
      <c r="C38" s="41">
        <f t="shared" si="2"/>
        <v>34666</v>
      </c>
      <c r="D38" s="38">
        <f t="shared" si="0"/>
        <v>33398.22</v>
      </c>
      <c r="E38" s="16">
        <f t="shared" si="3"/>
        <v>1267.78</v>
      </c>
      <c r="F38" s="2">
        <f t="shared" si="4"/>
        <v>101422.07999999975</v>
      </c>
      <c r="G38" s="2">
        <f t="shared" si="5"/>
        <v>68023.859999999753</v>
      </c>
    </row>
    <row r="39" spans="1:7" x14ac:dyDescent="0.25">
      <c r="A39" s="26">
        <v>42921</v>
      </c>
      <c r="B39" s="35">
        <f t="shared" si="1"/>
        <v>30</v>
      </c>
      <c r="C39" s="41">
        <f t="shared" si="2"/>
        <v>34666</v>
      </c>
      <c r="D39" s="38">
        <f t="shared" si="0"/>
        <v>33815.699999999997</v>
      </c>
      <c r="E39" s="16">
        <f t="shared" si="3"/>
        <v>850.3</v>
      </c>
      <c r="F39" s="2">
        <f t="shared" si="4"/>
        <v>68023.859999999753</v>
      </c>
      <c r="G39" s="2">
        <f t="shared" si="5"/>
        <v>34208.159999999756</v>
      </c>
    </row>
    <row r="40" spans="1:7" x14ac:dyDescent="0.25">
      <c r="A40" s="26">
        <v>42952</v>
      </c>
      <c r="B40" s="35">
        <f t="shared" ref="B40" si="6">DAYS360(A39,A40,TRUE)</f>
        <v>30</v>
      </c>
      <c r="C40" s="41">
        <f t="shared" si="2"/>
        <v>34666</v>
      </c>
      <c r="D40" s="38">
        <f t="shared" ref="D40" si="7">C40-E40</f>
        <v>34208.159999999756</v>
      </c>
      <c r="E40" s="16">
        <v>457.84000000024537</v>
      </c>
      <c r="F40" s="2">
        <f t="shared" ref="F40" si="8">G39</f>
        <v>34208.159999999756</v>
      </c>
      <c r="G40" s="2">
        <f t="shared" ref="G40" si="9">F40-D40</f>
        <v>0</v>
      </c>
    </row>
    <row r="41" spans="1:7" x14ac:dyDescent="0.25">
      <c r="A41" s="51">
        <v>42252</v>
      </c>
      <c r="B41" s="52">
        <f>DAYS360(A16,A41,TRUE)</f>
        <v>30</v>
      </c>
      <c r="C41" s="42">
        <f>$F$1</f>
        <v>64530</v>
      </c>
      <c r="D41" s="53">
        <f t="shared" si="0"/>
        <v>55593.279999999999</v>
      </c>
      <c r="E41" s="54">
        <f t="shared" ref="E41:E63" si="10">ROUND(F41*$B$2*B41/360,2)</f>
        <v>8936.7199999999993</v>
      </c>
      <c r="F41" s="55">
        <f>F17</f>
        <v>714937.24999999977</v>
      </c>
      <c r="G41" s="55">
        <f t="shared" si="5"/>
        <v>659343.96999999974</v>
      </c>
    </row>
    <row r="42" spans="1:7" x14ac:dyDescent="0.25">
      <c r="A42" s="26">
        <v>42282</v>
      </c>
      <c r="B42" s="35">
        <f t="shared" ref="B42:B63" si="11">DAYS360(A41,A42,TRUE)</f>
        <v>30</v>
      </c>
      <c r="C42" s="41">
        <f>$F$1</f>
        <v>64530</v>
      </c>
      <c r="D42" s="38">
        <f t="shared" si="0"/>
        <v>56288.2</v>
      </c>
      <c r="E42" s="16">
        <f t="shared" si="10"/>
        <v>8241.7999999999993</v>
      </c>
      <c r="F42" s="2">
        <f t="shared" ref="F42:F63" si="12">G41</f>
        <v>659343.96999999974</v>
      </c>
      <c r="G42" s="2">
        <f t="shared" si="5"/>
        <v>603055.76999999979</v>
      </c>
    </row>
    <row r="43" spans="1:7" x14ac:dyDescent="0.25">
      <c r="A43" s="26">
        <v>42313</v>
      </c>
      <c r="B43" s="35">
        <f t="shared" si="11"/>
        <v>30</v>
      </c>
      <c r="C43" s="41">
        <f t="shared" ref="C43:C48" si="13">$F$1</f>
        <v>64530</v>
      </c>
      <c r="D43" s="38">
        <f t="shared" si="0"/>
        <v>56991.8</v>
      </c>
      <c r="E43" s="16">
        <f t="shared" si="10"/>
        <v>7538.2</v>
      </c>
      <c r="F43" s="2">
        <f t="shared" si="12"/>
        <v>603055.76999999979</v>
      </c>
      <c r="G43" s="2">
        <f t="shared" si="5"/>
        <v>546063.96999999974</v>
      </c>
    </row>
    <row r="44" spans="1:7" x14ac:dyDescent="0.25">
      <c r="A44" s="26">
        <v>42343</v>
      </c>
      <c r="B44" s="35">
        <f t="shared" si="11"/>
        <v>30</v>
      </c>
      <c r="C44" s="41">
        <f t="shared" si="13"/>
        <v>64530</v>
      </c>
      <c r="D44" s="38">
        <f t="shared" si="0"/>
        <v>57704.2</v>
      </c>
      <c r="E44" s="16">
        <f t="shared" si="10"/>
        <v>6825.8</v>
      </c>
      <c r="F44" s="2">
        <f t="shared" si="12"/>
        <v>546063.96999999974</v>
      </c>
      <c r="G44" s="2">
        <f t="shared" si="5"/>
        <v>488359.76999999973</v>
      </c>
    </row>
    <row r="45" spans="1:7" x14ac:dyDescent="0.25">
      <c r="A45" s="26">
        <v>42374</v>
      </c>
      <c r="B45" s="35">
        <f t="shared" si="11"/>
        <v>30</v>
      </c>
      <c r="C45" s="41">
        <f t="shared" si="13"/>
        <v>64530</v>
      </c>
      <c r="D45" s="38">
        <f t="shared" si="0"/>
        <v>58425.5</v>
      </c>
      <c r="E45" s="16">
        <f t="shared" si="10"/>
        <v>6104.5</v>
      </c>
      <c r="F45" s="2">
        <f t="shared" si="12"/>
        <v>488359.76999999973</v>
      </c>
      <c r="G45" s="2">
        <f t="shared" si="5"/>
        <v>429934.26999999973</v>
      </c>
    </row>
    <row r="46" spans="1:7" x14ac:dyDescent="0.25">
      <c r="A46" s="26">
        <v>42405</v>
      </c>
      <c r="B46" s="35">
        <f t="shared" si="11"/>
        <v>30</v>
      </c>
      <c r="C46" s="41">
        <f t="shared" si="13"/>
        <v>64530</v>
      </c>
      <c r="D46" s="38">
        <f t="shared" si="0"/>
        <v>59155.82</v>
      </c>
      <c r="E46" s="16">
        <f t="shared" si="10"/>
        <v>5374.18</v>
      </c>
      <c r="F46" s="2">
        <f t="shared" si="12"/>
        <v>429934.26999999973</v>
      </c>
      <c r="G46" s="2">
        <f t="shared" si="5"/>
        <v>370778.44999999972</v>
      </c>
    </row>
    <row r="47" spans="1:7" x14ac:dyDescent="0.25">
      <c r="A47" s="26">
        <v>42434</v>
      </c>
      <c r="B47" s="35">
        <f t="shared" si="11"/>
        <v>30</v>
      </c>
      <c r="C47" s="41">
        <f t="shared" si="13"/>
        <v>64530</v>
      </c>
      <c r="D47" s="38">
        <f t="shared" si="0"/>
        <v>59895.270000000004</v>
      </c>
      <c r="E47" s="16">
        <f t="shared" si="10"/>
        <v>4634.7299999999996</v>
      </c>
      <c r="F47" s="2">
        <f t="shared" si="12"/>
        <v>370778.44999999972</v>
      </c>
      <c r="G47" s="2">
        <f t="shared" si="5"/>
        <v>310883.1799999997</v>
      </c>
    </row>
    <row r="48" spans="1:7" x14ac:dyDescent="0.25">
      <c r="A48" s="26">
        <v>42465</v>
      </c>
      <c r="B48" s="35">
        <f t="shared" si="11"/>
        <v>30</v>
      </c>
      <c r="C48" s="41">
        <f t="shared" si="13"/>
        <v>64530</v>
      </c>
      <c r="D48" s="38">
        <f t="shared" si="0"/>
        <v>60643.96</v>
      </c>
      <c r="E48" s="16">
        <f t="shared" si="10"/>
        <v>3886.04</v>
      </c>
      <c r="F48" s="2">
        <f t="shared" si="12"/>
        <v>310883.1799999997</v>
      </c>
      <c r="G48" s="2">
        <f t="shared" si="5"/>
        <v>250239.21999999971</v>
      </c>
    </row>
    <row r="49" spans="1:7" x14ac:dyDescent="0.25">
      <c r="A49" s="26">
        <v>42495</v>
      </c>
      <c r="B49" s="35">
        <f t="shared" si="11"/>
        <v>30</v>
      </c>
      <c r="C49" s="41">
        <f>$F$2</f>
        <v>17354</v>
      </c>
      <c r="D49" s="38">
        <f t="shared" si="0"/>
        <v>14226.01</v>
      </c>
      <c r="E49" s="16">
        <f t="shared" si="10"/>
        <v>3127.99</v>
      </c>
      <c r="F49" s="2">
        <f t="shared" si="12"/>
        <v>250239.21999999971</v>
      </c>
      <c r="G49" s="2">
        <f t="shared" si="5"/>
        <v>236013.2099999997</v>
      </c>
    </row>
    <row r="50" spans="1:7" x14ac:dyDescent="0.25">
      <c r="A50" s="26">
        <v>42526</v>
      </c>
      <c r="B50" s="35">
        <f t="shared" si="11"/>
        <v>30</v>
      </c>
      <c r="C50" s="41">
        <f t="shared" ref="C50:C64" si="14">$F$2</f>
        <v>17354</v>
      </c>
      <c r="D50" s="38">
        <f t="shared" si="0"/>
        <v>14403.83</v>
      </c>
      <c r="E50" s="16">
        <f t="shared" si="10"/>
        <v>2950.17</v>
      </c>
      <c r="F50" s="2">
        <f t="shared" si="12"/>
        <v>236013.2099999997</v>
      </c>
      <c r="G50" s="2">
        <f t="shared" si="5"/>
        <v>221609.37999999971</v>
      </c>
    </row>
    <row r="51" spans="1:7" x14ac:dyDescent="0.25">
      <c r="A51" s="26">
        <v>42556</v>
      </c>
      <c r="B51" s="35">
        <f t="shared" si="11"/>
        <v>30</v>
      </c>
      <c r="C51" s="41">
        <f t="shared" si="14"/>
        <v>17354</v>
      </c>
      <c r="D51" s="38">
        <f t="shared" si="0"/>
        <v>14583.880000000001</v>
      </c>
      <c r="E51" s="16">
        <f t="shared" si="10"/>
        <v>2770.12</v>
      </c>
      <c r="F51" s="2">
        <f t="shared" si="12"/>
        <v>221609.37999999971</v>
      </c>
      <c r="G51" s="2">
        <f t="shared" si="5"/>
        <v>207025.49999999971</v>
      </c>
    </row>
    <row r="52" spans="1:7" x14ac:dyDescent="0.25">
      <c r="A52" s="76">
        <v>42587</v>
      </c>
      <c r="B52" s="35">
        <f t="shared" si="11"/>
        <v>30</v>
      </c>
      <c r="C52" s="41">
        <f t="shared" si="14"/>
        <v>17354</v>
      </c>
      <c r="D52" s="38">
        <f t="shared" si="0"/>
        <v>14766.18</v>
      </c>
      <c r="E52" s="16">
        <f t="shared" si="10"/>
        <v>2587.8200000000002</v>
      </c>
      <c r="F52" s="2">
        <f t="shared" si="12"/>
        <v>207025.49999999971</v>
      </c>
      <c r="G52" s="2">
        <f t="shared" si="5"/>
        <v>192259.31999999972</v>
      </c>
    </row>
    <row r="53" spans="1:7" x14ac:dyDescent="0.25">
      <c r="A53" s="26">
        <v>42618</v>
      </c>
      <c r="B53" s="35">
        <f t="shared" si="11"/>
        <v>30</v>
      </c>
      <c r="C53" s="41">
        <f t="shared" si="14"/>
        <v>17354</v>
      </c>
      <c r="D53" s="38">
        <f t="shared" si="0"/>
        <v>14950.76</v>
      </c>
      <c r="E53" s="16">
        <f t="shared" si="10"/>
        <v>2403.2399999999998</v>
      </c>
      <c r="F53" s="2">
        <f t="shared" si="12"/>
        <v>192259.31999999972</v>
      </c>
      <c r="G53" s="2">
        <f t="shared" si="5"/>
        <v>177308.55999999971</v>
      </c>
    </row>
    <row r="54" spans="1:7" x14ac:dyDescent="0.25">
      <c r="A54" s="26">
        <v>42648</v>
      </c>
      <c r="B54" s="35">
        <f t="shared" si="11"/>
        <v>30</v>
      </c>
      <c r="C54" s="41">
        <f t="shared" si="14"/>
        <v>17354</v>
      </c>
      <c r="D54" s="38">
        <f t="shared" si="0"/>
        <v>15137.64</v>
      </c>
      <c r="E54" s="16">
        <f t="shared" si="10"/>
        <v>2216.36</v>
      </c>
      <c r="F54" s="2">
        <f t="shared" si="12"/>
        <v>177308.55999999971</v>
      </c>
      <c r="G54" s="2">
        <f t="shared" si="5"/>
        <v>162170.91999999969</v>
      </c>
    </row>
    <row r="55" spans="1:7" x14ac:dyDescent="0.25">
      <c r="A55" s="26">
        <v>42679</v>
      </c>
      <c r="B55" s="35">
        <f t="shared" si="11"/>
        <v>30</v>
      </c>
      <c r="C55" s="41">
        <f t="shared" si="14"/>
        <v>17354</v>
      </c>
      <c r="D55" s="38">
        <f t="shared" si="0"/>
        <v>15326.86</v>
      </c>
      <c r="E55" s="16">
        <f t="shared" si="10"/>
        <v>2027.14</v>
      </c>
      <c r="F55" s="2">
        <f t="shared" si="12"/>
        <v>162170.91999999969</v>
      </c>
      <c r="G55" s="2">
        <f t="shared" si="5"/>
        <v>146844.05999999971</v>
      </c>
    </row>
    <row r="56" spans="1:7" x14ac:dyDescent="0.25">
      <c r="A56" s="26">
        <v>42709</v>
      </c>
      <c r="B56" s="35">
        <f t="shared" si="11"/>
        <v>30</v>
      </c>
      <c r="C56" s="41">
        <f t="shared" si="14"/>
        <v>17354</v>
      </c>
      <c r="D56" s="38">
        <f t="shared" si="0"/>
        <v>15518.45</v>
      </c>
      <c r="E56" s="16">
        <f t="shared" si="10"/>
        <v>1835.55</v>
      </c>
      <c r="F56" s="2">
        <f t="shared" si="12"/>
        <v>146844.05999999971</v>
      </c>
      <c r="G56" s="2">
        <f t="shared" si="5"/>
        <v>131325.60999999969</v>
      </c>
    </row>
    <row r="57" spans="1:7" x14ac:dyDescent="0.25">
      <c r="A57" s="26">
        <v>42740</v>
      </c>
      <c r="B57" s="35">
        <f t="shared" si="11"/>
        <v>30</v>
      </c>
      <c r="C57" s="41">
        <f t="shared" si="14"/>
        <v>17354</v>
      </c>
      <c r="D57" s="38">
        <f t="shared" si="0"/>
        <v>15712.43</v>
      </c>
      <c r="E57" s="16">
        <f t="shared" si="10"/>
        <v>1641.57</v>
      </c>
      <c r="F57" s="2">
        <f t="shared" si="12"/>
        <v>131325.60999999969</v>
      </c>
      <c r="G57" s="2">
        <f t="shared" si="5"/>
        <v>115613.1799999997</v>
      </c>
    </row>
    <row r="58" spans="1:7" x14ac:dyDescent="0.25">
      <c r="A58" s="26">
        <v>42771</v>
      </c>
      <c r="B58" s="35">
        <f t="shared" si="11"/>
        <v>30</v>
      </c>
      <c r="C58" s="41">
        <f t="shared" si="14"/>
        <v>17354</v>
      </c>
      <c r="D58" s="38">
        <f t="shared" si="0"/>
        <v>15908.84</v>
      </c>
      <c r="E58" s="16">
        <f t="shared" si="10"/>
        <v>1445.16</v>
      </c>
      <c r="F58" s="2">
        <f t="shared" si="12"/>
        <v>115613.1799999997</v>
      </c>
      <c r="G58" s="2">
        <f t="shared" si="5"/>
        <v>99704.339999999705</v>
      </c>
    </row>
    <row r="59" spans="1:7" x14ac:dyDescent="0.25">
      <c r="A59" s="26">
        <v>42799</v>
      </c>
      <c r="B59" s="35">
        <f t="shared" si="11"/>
        <v>30</v>
      </c>
      <c r="C59" s="41">
        <f t="shared" si="14"/>
        <v>17354</v>
      </c>
      <c r="D59" s="38">
        <f t="shared" si="0"/>
        <v>16107.7</v>
      </c>
      <c r="E59" s="16">
        <f t="shared" si="10"/>
        <v>1246.3</v>
      </c>
      <c r="F59" s="2">
        <f t="shared" si="12"/>
        <v>99704.339999999705</v>
      </c>
      <c r="G59" s="2">
        <f t="shared" si="5"/>
        <v>83596.639999999708</v>
      </c>
    </row>
    <row r="60" spans="1:7" x14ac:dyDescent="0.25">
      <c r="A60" s="26">
        <v>42830</v>
      </c>
      <c r="B60" s="35">
        <f t="shared" si="11"/>
        <v>30</v>
      </c>
      <c r="C60" s="41">
        <f t="shared" si="14"/>
        <v>17354</v>
      </c>
      <c r="D60" s="38">
        <f t="shared" si="0"/>
        <v>16309.04</v>
      </c>
      <c r="E60" s="16">
        <f t="shared" si="10"/>
        <v>1044.96</v>
      </c>
      <c r="F60" s="2">
        <f t="shared" si="12"/>
        <v>83596.639999999708</v>
      </c>
      <c r="G60" s="2">
        <f t="shared" si="5"/>
        <v>67287.599999999715</v>
      </c>
    </row>
    <row r="61" spans="1:7" x14ac:dyDescent="0.25">
      <c r="A61" s="26">
        <v>42860</v>
      </c>
      <c r="B61" s="35">
        <f t="shared" si="11"/>
        <v>30</v>
      </c>
      <c r="C61" s="41">
        <f t="shared" si="14"/>
        <v>17354</v>
      </c>
      <c r="D61" s="38">
        <f t="shared" si="0"/>
        <v>16512.91</v>
      </c>
      <c r="E61" s="16">
        <f t="shared" si="10"/>
        <v>841.09</v>
      </c>
      <c r="F61" s="2">
        <f t="shared" si="12"/>
        <v>67287.599999999715</v>
      </c>
      <c r="G61" s="2">
        <f t="shared" si="5"/>
        <v>50774.689999999711</v>
      </c>
    </row>
    <row r="62" spans="1:7" x14ac:dyDescent="0.25">
      <c r="A62" s="26">
        <v>42891</v>
      </c>
      <c r="B62" s="35">
        <f t="shared" si="11"/>
        <v>30</v>
      </c>
      <c r="C62" s="41">
        <f t="shared" si="14"/>
        <v>17354</v>
      </c>
      <c r="D62" s="38">
        <f t="shared" si="0"/>
        <v>16719.32</v>
      </c>
      <c r="E62" s="16">
        <f t="shared" si="10"/>
        <v>634.67999999999995</v>
      </c>
      <c r="F62" s="2">
        <f t="shared" si="12"/>
        <v>50774.689999999711</v>
      </c>
      <c r="G62" s="2">
        <f t="shared" si="5"/>
        <v>34055.369999999712</v>
      </c>
    </row>
    <row r="63" spans="1:7" x14ac:dyDescent="0.25">
      <c r="A63" s="26">
        <v>42921</v>
      </c>
      <c r="B63" s="35">
        <f t="shared" si="11"/>
        <v>30</v>
      </c>
      <c r="C63" s="41">
        <f t="shared" si="14"/>
        <v>17354</v>
      </c>
      <c r="D63" s="38">
        <f t="shared" si="0"/>
        <v>16928.310000000001</v>
      </c>
      <c r="E63" s="16">
        <f t="shared" si="10"/>
        <v>425.69</v>
      </c>
      <c r="F63" s="2">
        <f t="shared" si="12"/>
        <v>34055.369999999712</v>
      </c>
      <c r="G63" s="2">
        <f t="shared" si="5"/>
        <v>17127.05999999971</v>
      </c>
    </row>
    <row r="64" spans="1:7" x14ac:dyDescent="0.25">
      <c r="A64" s="26">
        <v>42952</v>
      </c>
      <c r="B64" s="35">
        <f t="shared" ref="B64" si="15">DAYS360(A63,A64,TRUE)</f>
        <v>30</v>
      </c>
      <c r="C64" s="41">
        <f t="shared" si="14"/>
        <v>17354</v>
      </c>
      <c r="D64" s="38">
        <f t="shared" ref="D64" si="16">C64-E64</f>
        <v>17127.05999999971</v>
      </c>
      <c r="E64" s="16">
        <v>226.94000000028959</v>
      </c>
      <c r="F64" s="2">
        <f t="shared" ref="F64" si="17">G63</f>
        <v>17127.05999999971</v>
      </c>
      <c r="G64" s="2">
        <f t="shared" ref="G64" si="18">F64-D64</f>
        <v>0</v>
      </c>
    </row>
    <row r="65" spans="1:7" x14ac:dyDescent="0.25">
      <c r="A65" s="44">
        <v>41882</v>
      </c>
      <c r="B65" s="48">
        <f>DAYS360(B1,A4,TRUE)</f>
        <v>1</v>
      </c>
      <c r="C65" s="48">
        <f t="shared" ref="C65:C70" si="19">DAYS360(A4,A65,TRUE)+1</f>
        <v>26</v>
      </c>
      <c r="D65" s="29">
        <f>F4</f>
        <v>1000000</v>
      </c>
      <c r="E65" s="29">
        <f>D65</f>
        <v>1000000</v>
      </c>
      <c r="F65" s="46">
        <f>E4+(E5/B5)*C65</f>
        <v>11250.333333333334</v>
      </c>
      <c r="G65" s="29">
        <f t="shared" ref="G65:G100" si="20">ROUND(F65,2)</f>
        <v>11250.33</v>
      </c>
    </row>
    <row r="66" spans="1:7" x14ac:dyDescent="0.25">
      <c r="A66" s="47">
        <v>41912</v>
      </c>
      <c r="B66" s="48">
        <f t="shared" ref="B66:B71" si="21">DAYS360(A65,A5,TRUE)-1</f>
        <v>4</v>
      </c>
      <c r="C66" s="48">
        <f t="shared" si="19"/>
        <v>26</v>
      </c>
      <c r="D66" s="29">
        <f t="shared" ref="D66:D100" si="22">E65</f>
        <v>1000000</v>
      </c>
      <c r="E66" s="29">
        <f t="shared" ref="E66:E77" si="23">D66-D5</f>
        <v>977834</v>
      </c>
      <c r="F66" s="46">
        <f t="shared" ref="F66:F77" si="24">(E5/B5)*B66+(E6/B6)*C66</f>
        <v>12259.872666666666</v>
      </c>
      <c r="G66" s="29">
        <f t="shared" si="20"/>
        <v>12259.87</v>
      </c>
    </row>
    <row r="67" spans="1:7" x14ac:dyDescent="0.25">
      <c r="A67" s="44">
        <v>41943</v>
      </c>
      <c r="B67" s="48">
        <f t="shared" si="21"/>
        <v>4</v>
      </c>
      <c r="C67" s="48">
        <f t="shared" si="19"/>
        <v>26</v>
      </c>
      <c r="D67" s="29">
        <f t="shared" si="22"/>
        <v>977834</v>
      </c>
      <c r="E67" s="29">
        <f t="shared" si="23"/>
        <v>955390.93</v>
      </c>
      <c r="F67" s="46">
        <f t="shared" si="24"/>
        <v>11979.795333333333</v>
      </c>
      <c r="G67" s="29">
        <f t="shared" si="20"/>
        <v>11979.8</v>
      </c>
    </row>
    <row r="68" spans="1:7" x14ac:dyDescent="0.25">
      <c r="A68" s="47">
        <v>41973</v>
      </c>
      <c r="B68" s="48">
        <f t="shared" si="21"/>
        <v>4</v>
      </c>
      <c r="C68" s="48">
        <f t="shared" si="19"/>
        <v>26</v>
      </c>
      <c r="D68" s="29">
        <f t="shared" si="22"/>
        <v>955390.93</v>
      </c>
      <c r="E68" s="29">
        <f t="shared" si="23"/>
        <v>932667.32000000007</v>
      </c>
      <c r="F68" s="46">
        <f t="shared" si="24"/>
        <v>11696.213333333333</v>
      </c>
      <c r="G68" s="29">
        <f t="shared" si="20"/>
        <v>11696.21</v>
      </c>
    </row>
    <row r="69" spans="1:7" x14ac:dyDescent="0.25">
      <c r="A69" s="44">
        <v>42004</v>
      </c>
      <c r="B69" s="48">
        <f t="shared" si="21"/>
        <v>4</v>
      </c>
      <c r="C69" s="48">
        <f t="shared" si="19"/>
        <v>26</v>
      </c>
      <c r="D69" s="29">
        <f t="shared" si="22"/>
        <v>932667.32000000007</v>
      </c>
      <c r="E69" s="29">
        <f t="shared" si="23"/>
        <v>909659.66</v>
      </c>
      <c r="F69" s="46">
        <f t="shared" si="24"/>
        <v>11409.095333333333</v>
      </c>
      <c r="G69" s="29">
        <f t="shared" si="20"/>
        <v>11409.1</v>
      </c>
    </row>
    <row r="70" spans="1:7" x14ac:dyDescent="0.25">
      <c r="A70" s="47">
        <v>42035</v>
      </c>
      <c r="B70" s="48">
        <f t="shared" si="21"/>
        <v>4</v>
      </c>
      <c r="C70" s="48">
        <f t="shared" si="19"/>
        <v>26</v>
      </c>
      <c r="D70" s="29">
        <f t="shared" si="22"/>
        <v>909659.66</v>
      </c>
      <c r="E70" s="29">
        <f t="shared" si="23"/>
        <v>886364.41</v>
      </c>
      <c r="F70" s="46">
        <f t="shared" si="24"/>
        <v>11118.385333333334</v>
      </c>
      <c r="G70" s="29">
        <f t="shared" si="20"/>
        <v>11118.39</v>
      </c>
    </row>
    <row r="71" spans="1:7" x14ac:dyDescent="0.25">
      <c r="A71" s="44">
        <v>42063</v>
      </c>
      <c r="B71" s="48">
        <f t="shared" si="21"/>
        <v>4</v>
      </c>
      <c r="C71" s="48">
        <f>DAYS360(A10,A71,TRUE)+3</f>
        <v>26</v>
      </c>
      <c r="D71" s="29">
        <f t="shared" si="22"/>
        <v>886364.41</v>
      </c>
      <c r="E71" s="29">
        <f t="shared" si="23"/>
        <v>862777.97</v>
      </c>
      <c r="F71" s="46">
        <f t="shared" si="24"/>
        <v>10824.031999999999</v>
      </c>
      <c r="G71" s="29">
        <f t="shared" si="20"/>
        <v>10824.03</v>
      </c>
    </row>
    <row r="72" spans="1:7" x14ac:dyDescent="0.25">
      <c r="A72" s="47">
        <v>42094</v>
      </c>
      <c r="B72" s="48">
        <f>DAYS360(A71,A11,TRUE)-3</f>
        <v>4</v>
      </c>
      <c r="C72" s="48">
        <f t="shared" ref="C72:C82" si="25">DAYS360(A11,A72,TRUE)+1</f>
        <v>26</v>
      </c>
      <c r="D72" s="29">
        <f t="shared" si="22"/>
        <v>862777.97</v>
      </c>
      <c r="E72" s="29">
        <f t="shared" si="23"/>
        <v>838896.69</v>
      </c>
      <c r="F72" s="46">
        <f t="shared" si="24"/>
        <v>10526.011333333332</v>
      </c>
      <c r="G72" s="29">
        <f t="shared" si="20"/>
        <v>10526.01</v>
      </c>
    </row>
    <row r="73" spans="1:7" x14ac:dyDescent="0.25">
      <c r="A73" s="44">
        <v>42124</v>
      </c>
      <c r="B73" s="48">
        <f t="shared" ref="B73:B83" si="26">DAYS360(A72,A12,TRUE)-1</f>
        <v>4</v>
      </c>
      <c r="C73" s="48">
        <f t="shared" si="25"/>
        <v>26</v>
      </c>
      <c r="D73" s="29">
        <f t="shared" si="22"/>
        <v>838896.69</v>
      </c>
      <c r="E73" s="29">
        <f t="shared" si="23"/>
        <v>814716.89999999991</v>
      </c>
      <c r="F73" s="46">
        <f t="shared" si="24"/>
        <v>10224.26</v>
      </c>
      <c r="G73" s="29">
        <f t="shared" si="20"/>
        <v>10224.26</v>
      </c>
    </row>
    <row r="74" spans="1:7" x14ac:dyDescent="0.25">
      <c r="A74" s="47">
        <v>42155</v>
      </c>
      <c r="B74" s="48">
        <f t="shared" si="26"/>
        <v>4</v>
      </c>
      <c r="C74" s="48">
        <f t="shared" si="25"/>
        <v>26</v>
      </c>
      <c r="D74" s="29">
        <f t="shared" si="22"/>
        <v>814716.89999999991</v>
      </c>
      <c r="E74" s="29">
        <f t="shared" si="23"/>
        <v>790234.85999999987</v>
      </c>
      <c r="F74" s="46">
        <f t="shared" si="24"/>
        <v>9918.7426666666688</v>
      </c>
      <c r="G74" s="29">
        <f t="shared" si="20"/>
        <v>9918.74</v>
      </c>
    </row>
    <row r="75" spans="1:7" x14ac:dyDescent="0.25">
      <c r="A75" s="44">
        <v>42185</v>
      </c>
      <c r="B75" s="48">
        <f t="shared" si="26"/>
        <v>4</v>
      </c>
      <c r="C75" s="48">
        <f t="shared" si="25"/>
        <v>26</v>
      </c>
      <c r="D75" s="29">
        <f t="shared" si="22"/>
        <v>790234.85999999987</v>
      </c>
      <c r="E75" s="29">
        <f t="shared" si="23"/>
        <v>765446.79999999981</v>
      </c>
      <c r="F75" s="46">
        <f t="shared" si="24"/>
        <v>9609.4033333333318</v>
      </c>
      <c r="G75" s="29">
        <f t="shared" si="20"/>
        <v>9609.4</v>
      </c>
    </row>
    <row r="76" spans="1:7" x14ac:dyDescent="0.25">
      <c r="A76" s="47">
        <v>42216</v>
      </c>
      <c r="B76" s="48">
        <f t="shared" si="26"/>
        <v>4</v>
      </c>
      <c r="C76" s="48">
        <f t="shared" si="25"/>
        <v>26</v>
      </c>
      <c r="D76" s="29">
        <f t="shared" si="22"/>
        <v>765446.79999999981</v>
      </c>
      <c r="E76" s="29">
        <f t="shared" si="23"/>
        <v>740348.88999999978</v>
      </c>
      <c r="F76" s="46">
        <f t="shared" si="24"/>
        <v>9296.1906666666673</v>
      </c>
      <c r="G76" s="29">
        <f t="shared" si="20"/>
        <v>9296.19</v>
      </c>
    </row>
    <row r="77" spans="1:7" x14ac:dyDescent="0.25">
      <c r="A77" s="44">
        <v>42247</v>
      </c>
      <c r="B77" s="48">
        <f t="shared" si="26"/>
        <v>4</v>
      </c>
      <c r="C77" s="48">
        <f t="shared" si="25"/>
        <v>26</v>
      </c>
      <c r="D77" s="29">
        <f t="shared" si="22"/>
        <v>740348.88999999978</v>
      </c>
      <c r="E77" s="29">
        <f t="shared" si="23"/>
        <v>714937.24999999977</v>
      </c>
      <c r="F77" s="46">
        <f t="shared" si="24"/>
        <v>8979.0719999999983</v>
      </c>
      <c r="G77" s="29">
        <f t="shared" si="20"/>
        <v>8979.07</v>
      </c>
    </row>
    <row r="78" spans="1:7" x14ac:dyDescent="0.25">
      <c r="A78" s="77">
        <v>42277</v>
      </c>
      <c r="B78" s="67">
        <f t="shared" si="26"/>
        <v>4</v>
      </c>
      <c r="C78" s="67">
        <f t="shared" si="25"/>
        <v>26</v>
      </c>
      <c r="D78" s="29">
        <f t="shared" si="22"/>
        <v>714937.24999999977</v>
      </c>
      <c r="E78" s="29">
        <f t="shared" ref="E78:E101" si="27">D78-D41</f>
        <v>659343.96999999974</v>
      </c>
      <c r="F78" s="78">
        <f t="shared" ref="F78:F98" si="28">(E41/B41)*B78+(E42/B42)*C78</f>
        <v>8334.4559999999983</v>
      </c>
      <c r="G78" s="68">
        <f t="shared" si="20"/>
        <v>8334.4599999999991</v>
      </c>
    </row>
    <row r="79" spans="1:7" x14ac:dyDescent="0.25">
      <c r="A79" s="44">
        <v>42308</v>
      </c>
      <c r="B79" s="48">
        <f t="shared" si="26"/>
        <v>4</v>
      </c>
      <c r="C79" s="48">
        <f t="shared" si="25"/>
        <v>26</v>
      </c>
      <c r="D79" s="29">
        <f t="shared" si="22"/>
        <v>659343.96999999974</v>
      </c>
      <c r="E79" s="29">
        <f t="shared" si="27"/>
        <v>603055.76999999979</v>
      </c>
      <c r="F79" s="78">
        <f t="shared" si="28"/>
        <v>7632.0133333333333</v>
      </c>
      <c r="G79" s="68">
        <f t="shared" si="20"/>
        <v>7632.01</v>
      </c>
    </row>
    <row r="80" spans="1:7" x14ac:dyDescent="0.25">
      <c r="A80" s="47">
        <v>42338</v>
      </c>
      <c r="B80" s="48">
        <f t="shared" si="26"/>
        <v>4</v>
      </c>
      <c r="C80" s="48">
        <f t="shared" si="25"/>
        <v>26</v>
      </c>
      <c r="D80" s="29">
        <f t="shared" si="22"/>
        <v>603055.76999999979</v>
      </c>
      <c r="E80" s="29">
        <f t="shared" si="27"/>
        <v>546063.96999999974</v>
      </c>
      <c r="F80" s="78">
        <f t="shared" si="28"/>
        <v>6920.7866666666669</v>
      </c>
      <c r="G80" s="29">
        <f t="shared" si="20"/>
        <v>6920.79</v>
      </c>
    </row>
    <row r="81" spans="1:7" x14ac:dyDescent="0.25">
      <c r="A81" s="44">
        <v>42369</v>
      </c>
      <c r="B81" s="48">
        <f t="shared" si="26"/>
        <v>4</v>
      </c>
      <c r="C81" s="48">
        <f t="shared" si="25"/>
        <v>26</v>
      </c>
      <c r="D81" s="29">
        <f t="shared" si="22"/>
        <v>546063.96999999974</v>
      </c>
      <c r="E81" s="29">
        <f t="shared" si="27"/>
        <v>488359.76999999973</v>
      </c>
      <c r="F81" s="78">
        <f t="shared" si="28"/>
        <v>6200.6733333333332</v>
      </c>
      <c r="G81" s="29">
        <f t="shared" si="20"/>
        <v>6200.67</v>
      </c>
    </row>
    <row r="82" spans="1:7" x14ac:dyDescent="0.25">
      <c r="A82" s="47">
        <v>42400</v>
      </c>
      <c r="B82" s="48">
        <f t="shared" si="26"/>
        <v>4</v>
      </c>
      <c r="C82" s="48">
        <f t="shared" si="25"/>
        <v>26</v>
      </c>
      <c r="D82" s="29">
        <f t="shared" si="22"/>
        <v>488359.76999999973</v>
      </c>
      <c r="E82" s="29">
        <f t="shared" si="27"/>
        <v>429934.26999999973</v>
      </c>
      <c r="F82" s="78">
        <f t="shared" si="28"/>
        <v>5471.5560000000005</v>
      </c>
      <c r="G82" s="29">
        <f t="shared" si="20"/>
        <v>5471.56</v>
      </c>
    </row>
    <row r="83" spans="1:7" x14ac:dyDescent="0.25">
      <c r="A83" s="44">
        <v>42429</v>
      </c>
      <c r="B83" s="48">
        <f t="shared" si="26"/>
        <v>4</v>
      </c>
      <c r="C83" s="28">
        <f>DAYS360(A22,A83,TRUE)+2</f>
        <v>26</v>
      </c>
      <c r="D83" s="29">
        <f t="shared" si="22"/>
        <v>429934.26999999973</v>
      </c>
      <c r="E83" s="29">
        <f t="shared" si="27"/>
        <v>370778.44999999972</v>
      </c>
      <c r="F83" s="78">
        <f t="shared" si="28"/>
        <v>4733.3233333333328</v>
      </c>
      <c r="G83" s="29">
        <f t="shared" si="20"/>
        <v>4733.32</v>
      </c>
    </row>
    <row r="84" spans="1:7" x14ac:dyDescent="0.25">
      <c r="A84" s="47">
        <v>42460</v>
      </c>
      <c r="B84" s="28">
        <f>DAYS360(A83,A23,TRUE)-2</f>
        <v>4</v>
      </c>
      <c r="C84" s="48">
        <f t="shared" ref="C84:C94" si="29">DAYS360(A23,A84,TRUE)+1</f>
        <v>26</v>
      </c>
      <c r="D84" s="29">
        <f t="shared" si="22"/>
        <v>370778.44999999972</v>
      </c>
      <c r="E84" s="29">
        <f t="shared" si="27"/>
        <v>310883.1799999997</v>
      </c>
      <c r="F84" s="78">
        <f t="shared" si="28"/>
        <v>3985.8653333333327</v>
      </c>
      <c r="G84" s="29">
        <f t="shared" si="20"/>
        <v>3985.87</v>
      </c>
    </row>
    <row r="85" spans="1:7" x14ac:dyDescent="0.25">
      <c r="A85" s="44">
        <v>42490</v>
      </c>
      <c r="B85" s="48">
        <f t="shared" ref="B85:B95" si="30">DAYS360(A84,A24,TRUE)-1</f>
        <v>4</v>
      </c>
      <c r="C85" s="48">
        <f t="shared" si="29"/>
        <v>26</v>
      </c>
      <c r="D85" s="29">
        <f t="shared" si="22"/>
        <v>310883.1799999997</v>
      </c>
      <c r="E85" s="29">
        <f t="shared" si="27"/>
        <v>250239.21999999971</v>
      </c>
      <c r="F85" s="78">
        <f t="shared" si="28"/>
        <v>3229.063333333333</v>
      </c>
      <c r="G85" s="29">
        <f t="shared" si="20"/>
        <v>3229.06</v>
      </c>
    </row>
    <row r="86" spans="1:7" x14ac:dyDescent="0.25">
      <c r="A86" s="47">
        <v>42521</v>
      </c>
      <c r="B86" s="48">
        <f t="shared" si="30"/>
        <v>4</v>
      </c>
      <c r="C86" s="48">
        <f t="shared" si="29"/>
        <v>26</v>
      </c>
      <c r="D86" s="29">
        <f t="shared" si="22"/>
        <v>250239.21999999971</v>
      </c>
      <c r="E86" s="29">
        <f t="shared" si="27"/>
        <v>236013.2099999997</v>
      </c>
      <c r="F86" s="78">
        <f t="shared" si="28"/>
        <v>2973.8793333333333</v>
      </c>
      <c r="G86" s="29">
        <f t="shared" si="20"/>
        <v>2973.88</v>
      </c>
    </row>
    <row r="87" spans="1:7" x14ac:dyDescent="0.25">
      <c r="A87" s="44">
        <v>42551</v>
      </c>
      <c r="B87" s="48">
        <f t="shared" si="30"/>
        <v>4</v>
      </c>
      <c r="C87" s="48">
        <f t="shared" si="29"/>
        <v>26</v>
      </c>
      <c r="D87" s="29">
        <f t="shared" si="22"/>
        <v>236013.2099999997</v>
      </c>
      <c r="E87" s="29">
        <f t="shared" si="27"/>
        <v>221609.37999999971</v>
      </c>
      <c r="F87" s="78">
        <f t="shared" si="28"/>
        <v>2794.126666666667</v>
      </c>
      <c r="G87" s="29">
        <f t="shared" si="20"/>
        <v>2794.13</v>
      </c>
    </row>
    <row r="88" spans="1:7" x14ac:dyDescent="0.25">
      <c r="A88" s="47">
        <v>42582</v>
      </c>
      <c r="B88" s="48">
        <f t="shared" si="30"/>
        <v>4</v>
      </c>
      <c r="C88" s="48">
        <f t="shared" si="29"/>
        <v>26</v>
      </c>
      <c r="D88" s="29">
        <f t="shared" si="22"/>
        <v>221609.37999999971</v>
      </c>
      <c r="E88" s="29">
        <f t="shared" si="27"/>
        <v>207025.49999999971</v>
      </c>
      <c r="F88" s="78">
        <f t="shared" si="28"/>
        <v>2612.126666666667</v>
      </c>
      <c r="G88" s="29">
        <f t="shared" si="20"/>
        <v>2612.13</v>
      </c>
    </row>
    <row r="89" spans="1:7" x14ac:dyDescent="0.25">
      <c r="A89" s="44">
        <v>42613</v>
      </c>
      <c r="B89" s="48">
        <f t="shared" si="30"/>
        <v>4</v>
      </c>
      <c r="C89" s="48">
        <f t="shared" si="29"/>
        <v>26</v>
      </c>
      <c r="D89" s="29">
        <f t="shared" si="22"/>
        <v>207025.49999999971</v>
      </c>
      <c r="E89" s="29">
        <f t="shared" si="27"/>
        <v>192259.31999999972</v>
      </c>
      <c r="F89" s="78">
        <f t="shared" si="28"/>
        <v>2427.8506666666663</v>
      </c>
      <c r="G89" s="29">
        <f t="shared" si="20"/>
        <v>2427.85</v>
      </c>
    </row>
    <row r="90" spans="1:7" x14ac:dyDescent="0.25">
      <c r="A90" s="47">
        <v>42643</v>
      </c>
      <c r="B90" s="48">
        <f t="shared" si="30"/>
        <v>4</v>
      </c>
      <c r="C90" s="48">
        <f t="shared" si="29"/>
        <v>26</v>
      </c>
      <c r="D90" s="29">
        <f t="shared" si="22"/>
        <v>192259.31999999972</v>
      </c>
      <c r="E90" s="29">
        <f t="shared" si="27"/>
        <v>177308.55999999971</v>
      </c>
      <c r="F90" s="78">
        <f t="shared" si="28"/>
        <v>2241.2773333333334</v>
      </c>
      <c r="G90" s="29">
        <f t="shared" si="20"/>
        <v>2241.2800000000002</v>
      </c>
    </row>
    <row r="91" spans="1:7" x14ac:dyDescent="0.25">
      <c r="A91" s="44">
        <v>42674</v>
      </c>
      <c r="B91" s="48">
        <f t="shared" si="30"/>
        <v>4</v>
      </c>
      <c r="C91" s="48">
        <f t="shared" si="29"/>
        <v>26</v>
      </c>
      <c r="D91" s="29">
        <f t="shared" si="22"/>
        <v>177308.55999999971</v>
      </c>
      <c r="E91" s="29">
        <f t="shared" si="27"/>
        <v>162170.91999999969</v>
      </c>
      <c r="F91" s="78">
        <f t="shared" si="28"/>
        <v>2052.3693333333335</v>
      </c>
      <c r="G91" s="29">
        <f t="shared" si="20"/>
        <v>2052.37</v>
      </c>
    </row>
    <row r="92" spans="1:7" x14ac:dyDescent="0.25">
      <c r="A92" s="47">
        <v>42704</v>
      </c>
      <c r="B92" s="48">
        <f t="shared" si="30"/>
        <v>4</v>
      </c>
      <c r="C92" s="48">
        <f t="shared" si="29"/>
        <v>26</v>
      </c>
      <c r="D92" s="29">
        <f t="shared" si="22"/>
        <v>162170.91999999969</v>
      </c>
      <c r="E92" s="29">
        <f t="shared" si="27"/>
        <v>146844.05999999971</v>
      </c>
      <c r="F92" s="78">
        <f t="shared" si="28"/>
        <v>1861.0953333333332</v>
      </c>
      <c r="G92" s="29">
        <f t="shared" si="20"/>
        <v>1861.1</v>
      </c>
    </row>
    <row r="93" spans="1:7" x14ac:dyDescent="0.25">
      <c r="A93" s="44">
        <v>42735</v>
      </c>
      <c r="B93" s="48">
        <f t="shared" si="30"/>
        <v>4</v>
      </c>
      <c r="C93" s="48">
        <f t="shared" si="29"/>
        <v>26</v>
      </c>
      <c r="D93" s="29">
        <f t="shared" si="22"/>
        <v>146844.05999999971</v>
      </c>
      <c r="E93" s="29">
        <f t="shared" si="27"/>
        <v>131325.60999999969</v>
      </c>
      <c r="F93" s="78">
        <f t="shared" si="28"/>
        <v>1667.434</v>
      </c>
      <c r="G93" s="29">
        <f t="shared" si="20"/>
        <v>1667.43</v>
      </c>
    </row>
    <row r="94" spans="1:7" x14ac:dyDescent="0.25">
      <c r="A94" s="47">
        <v>42766</v>
      </c>
      <c r="B94" s="48">
        <f t="shared" si="30"/>
        <v>4</v>
      </c>
      <c r="C94" s="48">
        <f t="shared" si="29"/>
        <v>26</v>
      </c>
      <c r="D94" s="29">
        <f t="shared" si="22"/>
        <v>131325.60999999969</v>
      </c>
      <c r="E94" s="29">
        <f t="shared" si="27"/>
        <v>115613.1799999997</v>
      </c>
      <c r="F94" s="78">
        <f t="shared" si="28"/>
        <v>1471.3480000000002</v>
      </c>
      <c r="G94" s="29">
        <f t="shared" si="20"/>
        <v>1471.35</v>
      </c>
    </row>
    <row r="95" spans="1:7" x14ac:dyDescent="0.25">
      <c r="A95" s="44">
        <v>42794</v>
      </c>
      <c r="B95" s="48">
        <f t="shared" si="30"/>
        <v>4</v>
      </c>
      <c r="C95" s="48">
        <f>DAYS360(A34,A95,TRUE)+3</f>
        <v>26</v>
      </c>
      <c r="D95" s="29">
        <f t="shared" si="22"/>
        <v>115613.1799999997</v>
      </c>
      <c r="E95" s="29">
        <f t="shared" si="27"/>
        <v>99704.339999999705</v>
      </c>
      <c r="F95" s="78">
        <f t="shared" si="28"/>
        <v>1272.8146666666667</v>
      </c>
      <c r="G95" s="29">
        <f t="shared" si="20"/>
        <v>1272.81</v>
      </c>
    </row>
    <row r="96" spans="1:7" x14ac:dyDescent="0.25">
      <c r="A96" s="47">
        <v>42825</v>
      </c>
      <c r="B96" s="48">
        <f>DAYS360(A95,A35,TRUE)-3</f>
        <v>4</v>
      </c>
      <c r="C96" s="48">
        <f t="shared" ref="C96:C101" si="31">DAYS360(A35,A96,TRUE)+1</f>
        <v>26</v>
      </c>
      <c r="D96" s="29">
        <f t="shared" si="22"/>
        <v>99704.339999999705</v>
      </c>
      <c r="E96" s="29">
        <f t="shared" si="27"/>
        <v>83596.639999999708</v>
      </c>
      <c r="F96" s="78">
        <f t="shared" si="28"/>
        <v>1071.8053333333335</v>
      </c>
      <c r="G96" s="29">
        <f t="shared" si="20"/>
        <v>1071.81</v>
      </c>
    </row>
    <row r="97" spans="1:7" x14ac:dyDescent="0.25">
      <c r="A97" s="44">
        <v>42855</v>
      </c>
      <c r="B97" s="48">
        <f>DAYS360(A96,A36,TRUE)-1</f>
        <v>4</v>
      </c>
      <c r="C97" s="48">
        <f t="shared" si="31"/>
        <v>26</v>
      </c>
      <c r="D97" s="29">
        <f t="shared" si="22"/>
        <v>83596.639999999708</v>
      </c>
      <c r="E97" s="29">
        <f t="shared" si="27"/>
        <v>67287.599999999715</v>
      </c>
      <c r="F97" s="78">
        <f t="shared" si="28"/>
        <v>868.27266666666674</v>
      </c>
      <c r="G97" s="29">
        <f t="shared" si="20"/>
        <v>868.27</v>
      </c>
    </row>
    <row r="98" spans="1:7" x14ac:dyDescent="0.25">
      <c r="A98" s="47">
        <v>42886</v>
      </c>
      <c r="B98" s="48">
        <f>DAYS360(A97,A37,TRUE)-1</f>
        <v>4</v>
      </c>
      <c r="C98" s="48">
        <f t="shared" si="31"/>
        <v>26</v>
      </c>
      <c r="D98" s="29">
        <f t="shared" si="22"/>
        <v>67287.599999999715</v>
      </c>
      <c r="E98" s="29">
        <f t="shared" si="27"/>
        <v>50774.689999999711</v>
      </c>
      <c r="F98" s="78">
        <f t="shared" si="28"/>
        <v>662.20133333333331</v>
      </c>
      <c r="G98" s="29">
        <f t="shared" si="20"/>
        <v>662.2</v>
      </c>
    </row>
    <row r="99" spans="1:7" x14ac:dyDescent="0.25">
      <c r="A99" s="44">
        <v>42916</v>
      </c>
      <c r="B99" s="48">
        <f>DAYS360(A98,A38,TRUE)-1</f>
        <v>4</v>
      </c>
      <c r="C99" s="48">
        <f t="shared" si="31"/>
        <v>26</v>
      </c>
      <c r="D99" s="29">
        <f t="shared" si="22"/>
        <v>50774.689999999711</v>
      </c>
      <c r="E99" s="29">
        <f t="shared" si="27"/>
        <v>34055.369999999712</v>
      </c>
      <c r="F99" s="78">
        <f t="shared" ref="F99:F100" si="32">(E62/B62)*B99+(E63/B63)*C99</f>
        <v>453.55533333333335</v>
      </c>
      <c r="G99" s="29">
        <f t="shared" si="20"/>
        <v>453.56</v>
      </c>
    </row>
    <row r="100" spans="1:7" x14ac:dyDescent="0.25">
      <c r="A100" s="47">
        <v>42947</v>
      </c>
      <c r="B100" s="48">
        <f>DAYS360(A99,A39,TRUE)-1</f>
        <v>4</v>
      </c>
      <c r="C100" s="48">
        <f t="shared" si="31"/>
        <v>26</v>
      </c>
      <c r="D100" s="29">
        <f t="shared" si="22"/>
        <v>34055.369999999712</v>
      </c>
      <c r="E100" s="29">
        <f t="shared" si="27"/>
        <v>17127.05999999971</v>
      </c>
      <c r="F100" s="78">
        <f t="shared" si="32"/>
        <v>253.44000000025096</v>
      </c>
      <c r="G100" s="29">
        <f t="shared" si="20"/>
        <v>253.44</v>
      </c>
    </row>
    <row r="101" spans="1:7" x14ac:dyDescent="0.25">
      <c r="A101" s="44">
        <v>42978</v>
      </c>
      <c r="B101" s="48">
        <f>DAYS360(A100,A40,TRUE)-1</f>
        <v>4</v>
      </c>
      <c r="C101" s="48">
        <f t="shared" si="31"/>
        <v>26</v>
      </c>
      <c r="D101" s="29">
        <f t="shared" ref="D101" si="33">E100</f>
        <v>17127.05999999971</v>
      </c>
      <c r="E101" s="29">
        <f t="shared" si="27"/>
        <v>0</v>
      </c>
      <c r="F101" s="78">
        <f>(E64/B64)*B101</f>
        <v>30.258666666705277</v>
      </c>
      <c r="G101" s="29">
        <f t="shared" ref="G101" si="34">ROUND(F101,2)</f>
        <v>30.26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2D6A-69BC-49A9-988F-DA6E485F2D85}">
  <dimension ref="A1:V3"/>
  <sheetViews>
    <sheetView zoomScale="82" zoomScaleNormal="100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1" max="11" width="17.42578125" bestFit="1" customWidth="1"/>
    <col min="12" max="12" width="10.42578125" bestFit="1" customWidth="1"/>
    <col min="13" max="13" width="17.85546875" bestFit="1" customWidth="1"/>
    <col min="14" max="14" width="21.7109375" bestFit="1" customWidth="1"/>
    <col min="15" max="15" width="13.85546875" bestFit="1" customWidth="1"/>
    <col min="16" max="16" width="18.5703125" bestFit="1" customWidth="1"/>
    <col min="17" max="17" width="18.28515625" bestFit="1" customWidth="1"/>
    <col min="18" max="18" width="18.5703125" bestFit="1" customWidth="1"/>
    <col min="20" max="20" width="18.28515625" bestFit="1" customWidth="1"/>
    <col min="21" max="21" width="18.5703125" bestFit="1" customWidth="1"/>
    <col min="22" max="22" width="119.4257812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55</v>
      </c>
      <c r="D2" s="8" t="s">
        <v>37</v>
      </c>
      <c r="E2" s="8" t="s">
        <v>23</v>
      </c>
      <c r="F2" s="8" t="s">
        <v>38</v>
      </c>
      <c r="G2" s="9" t="s">
        <v>24</v>
      </c>
      <c r="H2" s="9" t="s">
        <v>13</v>
      </c>
      <c r="I2" s="9" t="s">
        <v>0</v>
      </c>
      <c r="J2" s="9" t="s">
        <v>39</v>
      </c>
      <c r="K2" s="9" t="s">
        <v>25</v>
      </c>
      <c r="L2" s="9" t="s">
        <v>26</v>
      </c>
      <c r="M2" s="9" t="s">
        <v>26</v>
      </c>
      <c r="N2" s="9" t="s">
        <v>27</v>
      </c>
      <c r="O2" s="17" t="s">
        <v>29</v>
      </c>
      <c r="P2" s="17" t="s">
        <v>103</v>
      </c>
      <c r="Q2" s="17" t="s">
        <v>95</v>
      </c>
      <c r="R2" s="17" t="s">
        <v>96</v>
      </c>
      <c r="S2" s="17" t="s">
        <v>105</v>
      </c>
      <c r="T2" s="17" t="s">
        <v>95</v>
      </c>
      <c r="U2" s="17" t="s">
        <v>97</v>
      </c>
      <c r="V2" s="17" t="s">
        <v>98</v>
      </c>
    </row>
    <row r="3" spans="1:22" x14ac:dyDescent="0.25">
      <c r="A3" s="12" t="s">
        <v>0</v>
      </c>
      <c r="B3" s="7" t="s">
        <v>9</v>
      </c>
      <c r="C3" s="7" t="s">
        <v>55</v>
      </c>
      <c r="D3" s="8" t="s">
        <v>37</v>
      </c>
      <c r="E3" s="8" t="s">
        <v>23</v>
      </c>
      <c r="F3" s="8" t="s">
        <v>38</v>
      </c>
      <c r="G3" s="9" t="s">
        <v>24</v>
      </c>
      <c r="H3" s="9" t="s">
        <v>13</v>
      </c>
      <c r="I3" s="9" t="s">
        <v>0</v>
      </c>
      <c r="J3" s="9" t="s">
        <v>39</v>
      </c>
      <c r="K3" s="9" t="s">
        <v>31</v>
      </c>
      <c r="L3" s="9" t="s">
        <v>26</v>
      </c>
      <c r="M3" s="9" t="s">
        <v>26</v>
      </c>
      <c r="N3" s="9" t="s">
        <v>27</v>
      </c>
      <c r="O3" s="17" t="s">
        <v>29</v>
      </c>
      <c r="P3" s="17" t="s">
        <v>103</v>
      </c>
      <c r="Q3" s="17" t="s">
        <v>95</v>
      </c>
      <c r="R3" s="17" t="s">
        <v>96</v>
      </c>
      <c r="S3" s="17" t="s">
        <v>105</v>
      </c>
      <c r="T3" s="17" t="s">
        <v>95</v>
      </c>
      <c r="U3" s="17" t="s">
        <v>97</v>
      </c>
      <c r="V3" s="17" t="s">
        <v>99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36C0-83CD-4838-A577-82BE689CEA28}">
  <dimension ref="A1:H97"/>
  <sheetViews>
    <sheetView zoomScale="96" zoomScaleNormal="100" workbookViewId="0">
      <pane ySplit="3" topLeftCell="A4" activePane="bottomLeft" state="frozen"/>
      <selection activeCell="A2" sqref="A2"/>
      <selection pane="bottomLeft" activeCell="B64" sqref="B64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23" bestFit="1" customWidth="1"/>
    <col min="4" max="4" width="17.85546875" bestFit="1" customWidth="1"/>
    <col min="5" max="5" width="31.140625" bestFit="1" customWidth="1"/>
    <col min="6" max="6" width="18.7109375" bestFit="1" customWidth="1"/>
    <col min="7" max="7" width="25.7109375" bestFit="1" customWidth="1"/>
    <col min="8" max="8" width="10.42578125" bestFit="1" customWidth="1"/>
    <col min="9" max="9" width="31.140625" bestFit="1" customWidth="1"/>
    <col min="11" max="11" width="31.140625" bestFit="1" customWidth="1"/>
  </cols>
  <sheetData>
    <row r="1" spans="1:8" x14ac:dyDescent="0.25">
      <c r="A1" s="14" t="s">
        <v>33</v>
      </c>
      <c r="B1" s="19">
        <v>41855</v>
      </c>
      <c r="C1" s="13" t="s">
        <v>35</v>
      </c>
      <c r="D1" s="20">
        <f>ROUNDUP(34673.5344444444,0)</f>
        <v>34674</v>
      </c>
      <c r="E1" s="22" t="s">
        <v>48</v>
      </c>
      <c r="F1" s="21">
        <v>50000</v>
      </c>
      <c r="G1" s="25" t="s">
        <v>100</v>
      </c>
      <c r="H1" s="23">
        <v>42252</v>
      </c>
    </row>
    <row r="2" spans="1:8" x14ac:dyDescent="0.25">
      <c r="A2" s="14" t="s">
        <v>34</v>
      </c>
      <c r="B2" s="15">
        <v>0.15</v>
      </c>
      <c r="E2" s="22" t="s">
        <v>48</v>
      </c>
      <c r="F2" s="21">
        <v>20000</v>
      </c>
      <c r="G2" s="25" t="s">
        <v>101</v>
      </c>
      <c r="H2" s="23">
        <v>42618</v>
      </c>
    </row>
    <row r="3" spans="1:8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8" x14ac:dyDescent="0.25">
      <c r="A4" s="26">
        <v>41856</v>
      </c>
      <c r="B4" s="1">
        <f>_xlfn.DAYS(A4,B1)</f>
        <v>1</v>
      </c>
      <c r="C4" s="40" t="s">
        <v>28</v>
      </c>
      <c r="D4" s="3" t="s">
        <v>15</v>
      </c>
      <c r="E4" s="16">
        <f>ROUNDUP(F4*$B$2*B4/365,0)</f>
        <v>411</v>
      </c>
      <c r="F4" s="2">
        <v>1000000</v>
      </c>
      <c r="G4" s="2">
        <f>F4-D4</f>
        <v>1000000</v>
      </c>
    </row>
    <row r="5" spans="1:8" x14ac:dyDescent="0.25">
      <c r="A5" s="26">
        <v>41887</v>
      </c>
      <c r="B5" s="35">
        <f>_xlfn.DAYS(A5,A4)</f>
        <v>31</v>
      </c>
      <c r="C5" s="41">
        <f>$D$1</f>
        <v>34674</v>
      </c>
      <c r="D5" s="38">
        <f t="shared" ref="D5:D62" si="0">C5-E5</f>
        <v>21934.27</v>
      </c>
      <c r="E5" s="16">
        <f>ROUND(F5*$B$2*B5/365,2)</f>
        <v>12739.73</v>
      </c>
      <c r="F5" s="2">
        <f>G4</f>
        <v>1000000</v>
      </c>
      <c r="G5" s="2">
        <f>F5-D5</f>
        <v>978065.73</v>
      </c>
    </row>
    <row r="6" spans="1:8" x14ac:dyDescent="0.25">
      <c r="A6" s="26">
        <v>41917</v>
      </c>
      <c r="B6" s="35">
        <f t="shared" ref="B6:B40" si="1">_xlfn.DAYS(A6,A5)</f>
        <v>30</v>
      </c>
      <c r="C6" s="41">
        <f t="shared" ref="C6:C41" si="2">$D$1</f>
        <v>34674</v>
      </c>
      <c r="D6" s="38">
        <f t="shared" si="0"/>
        <v>22615.66</v>
      </c>
      <c r="E6" s="16">
        <f t="shared" ref="E6:E39" si="3">ROUND(F6*$B$2*B6/365,2)</f>
        <v>12058.34</v>
      </c>
      <c r="F6" s="2">
        <f t="shared" ref="F6:F40" si="4">G5</f>
        <v>978065.73</v>
      </c>
      <c r="G6" s="2">
        <f t="shared" ref="G6:G62" si="5">F6-D6</f>
        <v>955450.07</v>
      </c>
    </row>
    <row r="7" spans="1:8" x14ac:dyDescent="0.25">
      <c r="A7" s="26">
        <v>41948</v>
      </c>
      <c r="B7" s="35">
        <f t="shared" si="1"/>
        <v>31</v>
      </c>
      <c r="C7" s="41">
        <f t="shared" si="2"/>
        <v>34674</v>
      </c>
      <c r="D7" s="38">
        <f t="shared" si="0"/>
        <v>22501.83</v>
      </c>
      <c r="E7" s="16">
        <f t="shared" si="3"/>
        <v>12172.17</v>
      </c>
      <c r="F7" s="2">
        <f t="shared" si="4"/>
        <v>955450.07</v>
      </c>
      <c r="G7" s="2">
        <f t="shared" si="5"/>
        <v>932948.24</v>
      </c>
    </row>
    <row r="8" spans="1:8" x14ac:dyDescent="0.25">
      <c r="A8" s="26">
        <v>41978</v>
      </c>
      <c r="B8" s="35">
        <f t="shared" si="1"/>
        <v>30</v>
      </c>
      <c r="C8" s="41">
        <f t="shared" si="2"/>
        <v>34674</v>
      </c>
      <c r="D8" s="38">
        <f t="shared" si="0"/>
        <v>23171.9</v>
      </c>
      <c r="E8" s="16">
        <f t="shared" si="3"/>
        <v>11502.1</v>
      </c>
      <c r="F8" s="2">
        <f t="shared" si="4"/>
        <v>932948.24</v>
      </c>
      <c r="G8" s="2">
        <f t="shared" si="5"/>
        <v>909776.34</v>
      </c>
    </row>
    <row r="9" spans="1:8" x14ac:dyDescent="0.25">
      <c r="A9" s="26">
        <v>42009</v>
      </c>
      <c r="B9" s="35">
        <f t="shared" si="1"/>
        <v>31</v>
      </c>
      <c r="C9" s="41">
        <f t="shared" si="2"/>
        <v>34674</v>
      </c>
      <c r="D9" s="38">
        <f t="shared" si="0"/>
        <v>23083.7</v>
      </c>
      <c r="E9" s="16">
        <f t="shared" si="3"/>
        <v>11590.3</v>
      </c>
      <c r="F9" s="2">
        <f t="shared" si="4"/>
        <v>909776.34</v>
      </c>
      <c r="G9" s="2">
        <f t="shared" si="5"/>
        <v>886692.64</v>
      </c>
    </row>
    <row r="10" spans="1:8" x14ac:dyDescent="0.25">
      <c r="A10" s="26">
        <v>42040</v>
      </c>
      <c r="B10" s="35">
        <f t="shared" si="1"/>
        <v>31</v>
      </c>
      <c r="C10" s="41">
        <f t="shared" si="2"/>
        <v>34674</v>
      </c>
      <c r="D10" s="38">
        <f t="shared" si="0"/>
        <v>23377.78</v>
      </c>
      <c r="E10" s="16">
        <f t="shared" si="3"/>
        <v>11296.22</v>
      </c>
      <c r="F10" s="2">
        <f t="shared" si="4"/>
        <v>886692.64</v>
      </c>
      <c r="G10" s="2">
        <f t="shared" si="5"/>
        <v>863314.86</v>
      </c>
    </row>
    <row r="11" spans="1:8" x14ac:dyDescent="0.25">
      <c r="A11" s="26">
        <v>42068</v>
      </c>
      <c r="B11" s="35">
        <f t="shared" si="1"/>
        <v>28</v>
      </c>
      <c r="C11" s="41">
        <f t="shared" si="2"/>
        <v>34674</v>
      </c>
      <c r="D11" s="38">
        <f t="shared" si="0"/>
        <v>24739.97</v>
      </c>
      <c r="E11" s="16">
        <f t="shared" si="3"/>
        <v>9934.0300000000007</v>
      </c>
      <c r="F11" s="2">
        <f t="shared" si="4"/>
        <v>863314.86</v>
      </c>
      <c r="G11" s="2">
        <f t="shared" si="5"/>
        <v>838574.89</v>
      </c>
    </row>
    <row r="12" spans="1:8" x14ac:dyDescent="0.25">
      <c r="A12" s="26">
        <v>42099</v>
      </c>
      <c r="B12" s="35">
        <f t="shared" si="1"/>
        <v>31</v>
      </c>
      <c r="C12" s="41">
        <f t="shared" si="2"/>
        <v>34674</v>
      </c>
      <c r="D12" s="38">
        <f t="shared" si="0"/>
        <v>23990.79</v>
      </c>
      <c r="E12" s="16">
        <f t="shared" si="3"/>
        <v>10683.21</v>
      </c>
      <c r="F12" s="2">
        <f t="shared" si="4"/>
        <v>838574.89</v>
      </c>
      <c r="G12" s="2">
        <f t="shared" si="5"/>
        <v>814584.1</v>
      </c>
    </row>
    <row r="13" spans="1:8" ht="18.75" customHeight="1" x14ac:dyDescent="0.25">
      <c r="A13" s="26">
        <v>42129</v>
      </c>
      <c r="B13" s="35">
        <f t="shared" si="1"/>
        <v>30</v>
      </c>
      <c r="C13" s="41">
        <f t="shared" si="2"/>
        <v>34674</v>
      </c>
      <c r="D13" s="38">
        <f t="shared" si="0"/>
        <v>24631.18</v>
      </c>
      <c r="E13" s="16">
        <f t="shared" si="3"/>
        <v>10042.82</v>
      </c>
      <c r="F13" s="2">
        <f t="shared" si="4"/>
        <v>814584.1</v>
      </c>
      <c r="G13" s="2">
        <f t="shared" si="5"/>
        <v>789952.91999999993</v>
      </c>
    </row>
    <row r="14" spans="1:8" x14ac:dyDescent="0.25">
      <c r="A14" s="51">
        <v>42160</v>
      </c>
      <c r="B14" s="52">
        <f t="shared" si="1"/>
        <v>31</v>
      </c>
      <c r="C14" s="42">
        <f t="shared" si="2"/>
        <v>34674</v>
      </c>
      <c r="D14" s="53">
        <f t="shared" si="0"/>
        <v>24610.22</v>
      </c>
      <c r="E14" s="54">
        <f t="shared" si="3"/>
        <v>10063.780000000001</v>
      </c>
      <c r="F14" s="55">
        <f t="shared" si="4"/>
        <v>789952.91999999993</v>
      </c>
      <c r="G14" s="55">
        <f t="shared" si="5"/>
        <v>765342.7</v>
      </c>
    </row>
    <row r="15" spans="1:8" x14ac:dyDescent="0.25">
      <c r="A15" s="26">
        <v>42190</v>
      </c>
      <c r="B15" s="35">
        <f t="shared" si="1"/>
        <v>30</v>
      </c>
      <c r="C15" s="41">
        <f t="shared" si="2"/>
        <v>34674</v>
      </c>
      <c r="D15" s="38">
        <f t="shared" si="0"/>
        <v>25238.27</v>
      </c>
      <c r="E15" s="16">
        <f t="shared" si="3"/>
        <v>9435.73</v>
      </c>
      <c r="F15" s="2">
        <f t="shared" si="4"/>
        <v>765342.7</v>
      </c>
      <c r="G15" s="2">
        <f t="shared" si="5"/>
        <v>740104.42999999993</v>
      </c>
    </row>
    <row r="16" spans="1:8" x14ac:dyDescent="0.25">
      <c r="A16" s="26">
        <v>42221</v>
      </c>
      <c r="B16" s="35">
        <f t="shared" si="1"/>
        <v>31</v>
      </c>
      <c r="C16" s="41">
        <f t="shared" si="2"/>
        <v>34674</v>
      </c>
      <c r="D16" s="38">
        <f t="shared" si="0"/>
        <v>25245.27</v>
      </c>
      <c r="E16" s="16">
        <f t="shared" si="3"/>
        <v>9428.73</v>
      </c>
      <c r="F16" s="2">
        <f t="shared" si="4"/>
        <v>740104.42999999993</v>
      </c>
      <c r="G16" s="2">
        <f t="shared" si="5"/>
        <v>714859.15999999992</v>
      </c>
    </row>
    <row r="17" spans="1:7" x14ac:dyDescent="0.25">
      <c r="A17" s="26">
        <v>42252</v>
      </c>
      <c r="B17" s="35">
        <f t="shared" si="1"/>
        <v>31</v>
      </c>
      <c r="C17" s="41">
        <f t="shared" si="2"/>
        <v>34674</v>
      </c>
      <c r="D17" s="38">
        <f t="shared" si="0"/>
        <v>25566.89</v>
      </c>
      <c r="E17" s="16">
        <f t="shared" si="3"/>
        <v>9107.11</v>
      </c>
      <c r="F17" s="2">
        <f t="shared" si="4"/>
        <v>714859.15999999992</v>
      </c>
      <c r="G17" s="2">
        <f t="shared" si="5"/>
        <v>689292.2699999999</v>
      </c>
    </row>
    <row r="18" spans="1:7" x14ac:dyDescent="0.25">
      <c r="A18" s="26">
        <v>42282</v>
      </c>
      <c r="B18" s="35">
        <f t="shared" si="1"/>
        <v>30</v>
      </c>
      <c r="C18" s="41">
        <f t="shared" si="2"/>
        <v>34674</v>
      </c>
      <c r="D18" s="38">
        <f t="shared" si="0"/>
        <v>26175.879999999997</v>
      </c>
      <c r="E18" s="16">
        <f t="shared" si="3"/>
        <v>8498.1200000000008</v>
      </c>
      <c r="F18" s="2">
        <f t="shared" si="4"/>
        <v>689292.2699999999</v>
      </c>
      <c r="G18" s="2">
        <f t="shared" si="5"/>
        <v>663116.3899999999</v>
      </c>
    </row>
    <row r="19" spans="1:7" x14ac:dyDescent="0.25">
      <c r="A19" s="26">
        <v>42313</v>
      </c>
      <c r="B19" s="35">
        <f t="shared" si="1"/>
        <v>31</v>
      </c>
      <c r="C19" s="41">
        <f t="shared" si="2"/>
        <v>34674</v>
      </c>
      <c r="D19" s="38">
        <f t="shared" si="0"/>
        <v>26226.080000000002</v>
      </c>
      <c r="E19" s="16">
        <f t="shared" si="3"/>
        <v>8447.92</v>
      </c>
      <c r="F19" s="2">
        <f t="shared" si="4"/>
        <v>663116.3899999999</v>
      </c>
      <c r="G19" s="2">
        <f t="shared" si="5"/>
        <v>636890.30999999994</v>
      </c>
    </row>
    <row r="20" spans="1:7" x14ac:dyDescent="0.25">
      <c r="A20" s="26">
        <v>42343</v>
      </c>
      <c r="B20" s="35">
        <f t="shared" si="1"/>
        <v>30</v>
      </c>
      <c r="C20" s="41">
        <f t="shared" si="2"/>
        <v>34674</v>
      </c>
      <c r="D20" s="38">
        <f t="shared" si="0"/>
        <v>26821.93</v>
      </c>
      <c r="E20" s="16">
        <f t="shared" si="3"/>
        <v>7852.07</v>
      </c>
      <c r="F20" s="2">
        <f t="shared" si="4"/>
        <v>636890.30999999994</v>
      </c>
      <c r="G20" s="2">
        <f t="shared" si="5"/>
        <v>610068.37999999989</v>
      </c>
    </row>
    <row r="21" spans="1:7" x14ac:dyDescent="0.25">
      <c r="A21" s="26">
        <v>42374</v>
      </c>
      <c r="B21" s="35">
        <f t="shared" si="1"/>
        <v>31</v>
      </c>
      <c r="C21" s="41">
        <f t="shared" si="2"/>
        <v>34674</v>
      </c>
      <c r="D21" s="38">
        <f t="shared" si="0"/>
        <v>26901.9</v>
      </c>
      <c r="E21" s="16">
        <f t="shared" si="3"/>
        <v>7772.1</v>
      </c>
      <c r="F21" s="2">
        <f t="shared" si="4"/>
        <v>610068.37999999989</v>
      </c>
      <c r="G21" s="2">
        <f t="shared" si="5"/>
        <v>583166.47999999986</v>
      </c>
    </row>
    <row r="22" spans="1:7" x14ac:dyDescent="0.25">
      <c r="A22" s="26">
        <v>42405</v>
      </c>
      <c r="B22" s="35">
        <f t="shared" si="1"/>
        <v>31</v>
      </c>
      <c r="C22" s="41">
        <f t="shared" si="2"/>
        <v>34674</v>
      </c>
      <c r="D22" s="38">
        <f t="shared" si="0"/>
        <v>27244.62</v>
      </c>
      <c r="E22" s="16">
        <f t="shared" si="3"/>
        <v>7429.38</v>
      </c>
      <c r="F22" s="2">
        <f t="shared" si="4"/>
        <v>583166.47999999986</v>
      </c>
      <c r="G22" s="2">
        <f t="shared" si="5"/>
        <v>555921.85999999987</v>
      </c>
    </row>
    <row r="23" spans="1:7" x14ac:dyDescent="0.25">
      <c r="A23" s="26">
        <v>42434</v>
      </c>
      <c r="B23" s="35">
        <f t="shared" si="1"/>
        <v>29</v>
      </c>
      <c r="C23" s="41">
        <f t="shared" si="2"/>
        <v>34674</v>
      </c>
      <c r="D23" s="38">
        <f t="shared" si="0"/>
        <v>28048.63</v>
      </c>
      <c r="E23" s="16">
        <f t="shared" si="3"/>
        <v>6625.37</v>
      </c>
      <c r="F23" s="2">
        <f t="shared" si="4"/>
        <v>555921.85999999987</v>
      </c>
      <c r="G23" s="2">
        <f t="shared" si="5"/>
        <v>527873.22999999986</v>
      </c>
    </row>
    <row r="24" spans="1:7" x14ac:dyDescent="0.25">
      <c r="A24" s="26">
        <v>42465</v>
      </c>
      <c r="B24" s="35">
        <f t="shared" si="1"/>
        <v>31</v>
      </c>
      <c r="C24" s="41">
        <f t="shared" si="2"/>
        <v>34674</v>
      </c>
      <c r="D24" s="38">
        <f t="shared" si="0"/>
        <v>27949.040000000001</v>
      </c>
      <c r="E24" s="16">
        <f t="shared" si="3"/>
        <v>6724.96</v>
      </c>
      <c r="F24" s="2">
        <f t="shared" si="4"/>
        <v>527873.22999999986</v>
      </c>
      <c r="G24" s="2">
        <f t="shared" si="5"/>
        <v>499924.18999999989</v>
      </c>
    </row>
    <row r="25" spans="1:7" x14ac:dyDescent="0.25">
      <c r="A25" s="26">
        <v>42495</v>
      </c>
      <c r="B25" s="35">
        <f t="shared" si="1"/>
        <v>30</v>
      </c>
      <c r="C25" s="41">
        <f t="shared" si="2"/>
        <v>34674</v>
      </c>
      <c r="D25" s="38">
        <f t="shared" si="0"/>
        <v>28510.55</v>
      </c>
      <c r="E25" s="16">
        <f t="shared" si="3"/>
        <v>6163.45</v>
      </c>
      <c r="F25" s="2">
        <f t="shared" si="4"/>
        <v>499924.18999999989</v>
      </c>
      <c r="G25" s="2">
        <f t="shared" si="5"/>
        <v>471413.6399999999</v>
      </c>
    </row>
    <row r="26" spans="1:7" x14ac:dyDescent="0.25">
      <c r="A26" s="26">
        <v>42526</v>
      </c>
      <c r="B26" s="35">
        <f t="shared" si="1"/>
        <v>31</v>
      </c>
      <c r="C26" s="41">
        <f t="shared" si="2"/>
        <v>34674</v>
      </c>
      <c r="D26" s="38">
        <f t="shared" si="0"/>
        <v>28668.32</v>
      </c>
      <c r="E26" s="16">
        <f t="shared" si="3"/>
        <v>6005.68</v>
      </c>
      <c r="F26" s="2">
        <f t="shared" si="4"/>
        <v>471413.6399999999</v>
      </c>
      <c r="G26" s="2">
        <f t="shared" si="5"/>
        <v>442745.31999999989</v>
      </c>
    </row>
    <row r="27" spans="1:7" x14ac:dyDescent="0.25">
      <c r="A27" s="26">
        <v>42556</v>
      </c>
      <c r="B27" s="35">
        <f t="shared" si="1"/>
        <v>30</v>
      </c>
      <c r="C27" s="41">
        <f t="shared" si="2"/>
        <v>34674</v>
      </c>
      <c r="D27" s="38">
        <f t="shared" si="0"/>
        <v>29215.5</v>
      </c>
      <c r="E27" s="16">
        <f t="shared" si="3"/>
        <v>5458.5</v>
      </c>
      <c r="F27" s="2">
        <f t="shared" si="4"/>
        <v>442745.31999999989</v>
      </c>
      <c r="G27" s="2">
        <f t="shared" si="5"/>
        <v>413529.81999999989</v>
      </c>
    </row>
    <row r="28" spans="1:7" x14ac:dyDescent="0.25">
      <c r="A28" s="69">
        <v>42587</v>
      </c>
      <c r="B28" s="35">
        <f t="shared" si="1"/>
        <v>31</v>
      </c>
      <c r="C28" s="41">
        <f t="shared" si="2"/>
        <v>34674</v>
      </c>
      <c r="D28" s="38">
        <f t="shared" si="0"/>
        <v>29405.739999999998</v>
      </c>
      <c r="E28" s="16">
        <f t="shared" si="3"/>
        <v>5268.26</v>
      </c>
      <c r="F28" s="2">
        <f t="shared" si="4"/>
        <v>413529.81999999989</v>
      </c>
      <c r="G28" s="2">
        <f t="shared" si="5"/>
        <v>384124.0799999999</v>
      </c>
    </row>
    <row r="29" spans="1:7" x14ac:dyDescent="0.25">
      <c r="A29" s="26">
        <v>42618</v>
      </c>
      <c r="B29" s="35">
        <f t="shared" si="1"/>
        <v>31</v>
      </c>
      <c r="C29" s="41">
        <f t="shared" si="2"/>
        <v>34674</v>
      </c>
      <c r="D29" s="38">
        <f t="shared" si="0"/>
        <v>29780.36</v>
      </c>
      <c r="E29" s="16">
        <f t="shared" si="3"/>
        <v>4893.6400000000003</v>
      </c>
      <c r="F29" s="2">
        <f t="shared" si="4"/>
        <v>384124.0799999999</v>
      </c>
      <c r="G29" s="2">
        <f t="shared" si="5"/>
        <v>354343.71999999991</v>
      </c>
    </row>
    <row r="30" spans="1:7" x14ac:dyDescent="0.25">
      <c r="A30" s="26">
        <v>42648</v>
      </c>
      <c r="B30" s="35">
        <f t="shared" si="1"/>
        <v>30</v>
      </c>
      <c r="C30" s="41">
        <f t="shared" si="2"/>
        <v>34674</v>
      </c>
      <c r="D30" s="38">
        <f t="shared" si="0"/>
        <v>30305.38</v>
      </c>
      <c r="E30" s="16">
        <f t="shared" si="3"/>
        <v>4368.62</v>
      </c>
      <c r="F30" s="2">
        <f t="shared" si="4"/>
        <v>354343.71999999991</v>
      </c>
      <c r="G30" s="2">
        <f t="shared" si="5"/>
        <v>324038.33999999991</v>
      </c>
    </row>
    <row r="31" spans="1:7" x14ac:dyDescent="0.25">
      <c r="A31" s="26">
        <v>42679</v>
      </c>
      <c r="B31" s="35">
        <f t="shared" si="1"/>
        <v>31</v>
      </c>
      <c r="C31" s="41">
        <f t="shared" si="2"/>
        <v>34674</v>
      </c>
      <c r="D31" s="38">
        <f t="shared" si="0"/>
        <v>30545.84</v>
      </c>
      <c r="E31" s="16">
        <f t="shared" si="3"/>
        <v>4128.16</v>
      </c>
      <c r="F31" s="2">
        <f t="shared" si="4"/>
        <v>324038.33999999991</v>
      </c>
      <c r="G31" s="2">
        <f t="shared" si="5"/>
        <v>293492.49999999988</v>
      </c>
    </row>
    <row r="32" spans="1:7" x14ac:dyDescent="0.25">
      <c r="A32" s="26">
        <v>42709</v>
      </c>
      <c r="B32" s="35">
        <f t="shared" si="1"/>
        <v>30</v>
      </c>
      <c r="C32" s="41">
        <f t="shared" si="2"/>
        <v>34674</v>
      </c>
      <c r="D32" s="38">
        <f t="shared" si="0"/>
        <v>31055.599999999999</v>
      </c>
      <c r="E32" s="16">
        <f t="shared" si="3"/>
        <v>3618.4</v>
      </c>
      <c r="F32" s="2">
        <f t="shared" si="4"/>
        <v>293492.49999999988</v>
      </c>
      <c r="G32" s="2">
        <f t="shared" si="5"/>
        <v>262436.89999999991</v>
      </c>
    </row>
    <row r="33" spans="1:7" x14ac:dyDescent="0.25">
      <c r="A33" s="26">
        <v>42740</v>
      </c>
      <c r="B33" s="35">
        <f t="shared" si="1"/>
        <v>31</v>
      </c>
      <c r="C33" s="41">
        <f t="shared" si="2"/>
        <v>34674</v>
      </c>
      <c r="D33" s="38">
        <f t="shared" si="0"/>
        <v>31330.63</v>
      </c>
      <c r="E33" s="16">
        <f t="shared" si="3"/>
        <v>3343.37</v>
      </c>
      <c r="F33" s="2">
        <f t="shared" si="4"/>
        <v>262436.89999999991</v>
      </c>
      <c r="G33" s="2">
        <f t="shared" si="5"/>
        <v>231106.2699999999</v>
      </c>
    </row>
    <row r="34" spans="1:7" x14ac:dyDescent="0.25">
      <c r="A34" s="26">
        <v>42771</v>
      </c>
      <c r="B34" s="35">
        <f t="shared" si="1"/>
        <v>31</v>
      </c>
      <c r="C34" s="41">
        <f t="shared" si="2"/>
        <v>34674</v>
      </c>
      <c r="D34" s="38">
        <f t="shared" si="0"/>
        <v>31729.77</v>
      </c>
      <c r="E34" s="16">
        <f t="shared" si="3"/>
        <v>2944.23</v>
      </c>
      <c r="F34" s="2">
        <f t="shared" si="4"/>
        <v>231106.2699999999</v>
      </c>
      <c r="G34" s="2">
        <f t="shared" si="5"/>
        <v>199376.49999999991</v>
      </c>
    </row>
    <row r="35" spans="1:7" x14ac:dyDescent="0.25">
      <c r="A35" s="26">
        <v>42799</v>
      </c>
      <c r="B35" s="35">
        <f t="shared" si="1"/>
        <v>28</v>
      </c>
      <c r="C35" s="41">
        <f t="shared" si="2"/>
        <v>34674</v>
      </c>
      <c r="D35" s="38">
        <f t="shared" si="0"/>
        <v>32379.8</v>
      </c>
      <c r="E35" s="16">
        <f t="shared" si="3"/>
        <v>2294.1999999999998</v>
      </c>
      <c r="F35" s="2">
        <f t="shared" si="4"/>
        <v>199376.49999999991</v>
      </c>
      <c r="G35" s="2">
        <f t="shared" si="5"/>
        <v>166996.69999999992</v>
      </c>
    </row>
    <row r="36" spans="1:7" x14ac:dyDescent="0.25">
      <c r="A36" s="26">
        <v>42830</v>
      </c>
      <c r="B36" s="35">
        <f t="shared" si="1"/>
        <v>31</v>
      </c>
      <c r="C36" s="41">
        <f t="shared" si="2"/>
        <v>34674</v>
      </c>
      <c r="D36" s="38">
        <f t="shared" si="0"/>
        <v>32546.510000000002</v>
      </c>
      <c r="E36" s="16">
        <f t="shared" si="3"/>
        <v>2127.4899999999998</v>
      </c>
      <c r="F36" s="2">
        <f t="shared" si="4"/>
        <v>166996.69999999992</v>
      </c>
      <c r="G36" s="2">
        <f t="shared" si="5"/>
        <v>134450.18999999992</v>
      </c>
    </row>
    <row r="37" spans="1:7" x14ac:dyDescent="0.25">
      <c r="A37" s="26">
        <v>42860</v>
      </c>
      <c r="B37" s="35">
        <f t="shared" si="1"/>
        <v>30</v>
      </c>
      <c r="C37" s="41">
        <f t="shared" si="2"/>
        <v>34674</v>
      </c>
      <c r="D37" s="38">
        <f t="shared" si="0"/>
        <v>33016.39</v>
      </c>
      <c r="E37" s="16">
        <f t="shared" si="3"/>
        <v>1657.61</v>
      </c>
      <c r="F37" s="2">
        <f t="shared" si="4"/>
        <v>134450.18999999992</v>
      </c>
      <c r="G37" s="2">
        <f t="shared" si="5"/>
        <v>101433.79999999992</v>
      </c>
    </row>
    <row r="38" spans="1:7" x14ac:dyDescent="0.25">
      <c r="A38" s="26">
        <v>42891</v>
      </c>
      <c r="B38" s="35">
        <f t="shared" si="1"/>
        <v>31</v>
      </c>
      <c r="C38" s="41">
        <f t="shared" si="2"/>
        <v>34674</v>
      </c>
      <c r="D38" s="38">
        <f t="shared" si="0"/>
        <v>33381.760000000002</v>
      </c>
      <c r="E38" s="16">
        <f t="shared" si="3"/>
        <v>1292.24</v>
      </c>
      <c r="F38" s="2">
        <f t="shared" si="4"/>
        <v>101433.79999999992</v>
      </c>
      <c r="G38" s="2">
        <f t="shared" si="5"/>
        <v>68052.039999999921</v>
      </c>
    </row>
    <row r="39" spans="1:7" x14ac:dyDescent="0.25">
      <c r="A39" s="26">
        <v>42921</v>
      </c>
      <c r="B39" s="35">
        <f t="shared" si="1"/>
        <v>30</v>
      </c>
      <c r="C39" s="41">
        <f t="shared" si="2"/>
        <v>34674</v>
      </c>
      <c r="D39" s="38">
        <f t="shared" si="0"/>
        <v>33835</v>
      </c>
      <c r="E39" s="16">
        <f t="shared" si="3"/>
        <v>839</v>
      </c>
      <c r="F39" s="2">
        <f t="shared" si="4"/>
        <v>68052.039999999921</v>
      </c>
      <c r="G39" s="2">
        <f t="shared" si="5"/>
        <v>34217.039999999921</v>
      </c>
    </row>
    <row r="40" spans="1:7" x14ac:dyDescent="0.25">
      <c r="A40" s="26">
        <v>42952</v>
      </c>
      <c r="B40" s="35">
        <f t="shared" si="1"/>
        <v>31</v>
      </c>
      <c r="C40" s="41">
        <f t="shared" si="2"/>
        <v>34674</v>
      </c>
      <c r="D40" s="38">
        <f t="shared" si="0"/>
        <v>34217.039999999921</v>
      </c>
      <c r="E40" s="16">
        <v>456.96000000008092</v>
      </c>
      <c r="F40" s="2">
        <f t="shared" si="4"/>
        <v>34217.039999999921</v>
      </c>
      <c r="G40" s="2">
        <f t="shared" si="5"/>
        <v>0</v>
      </c>
    </row>
    <row r="41" spans="1:7" x14ac:dyDescent="0.25">
      <c r="A41" s="69">
        <v>42252</v>
      </c>
      <c r="B41" s="70">
        <f>_xlfn.DAYS(A41,A16)</f>
        <v>31</v>
      </c>
      <c r="C41" s="41">
        <f t="shared" si="2"/>
        <v>34674</v>
      </c>
      <c r="D41" s="72">
        <f t="shared" si="0"/>
        <v>25566.89</v>
      </c>
      <c r="E41" s="73">
        <f t="shared" ref="E41:E62" si="6">ROUND(F41*$B$2*B41/365,2)</f>
        <v>9107.11</v>
      </c>
      <c r="F41" s="74">
        <f>F17</f>
        <v>714859.15999999992</v>
      </c>
      <c r="G41" s="74">
        <f t="shared" si="5"/>
        <v>689292.2699999999</v>
      </c>
    </row>
    <row r="42" spans="1:7" x14ac:dyDescent="0.25">
      <c r="A42" s="26">
        <v>42282</v>
      </c>
      <c r="B42" s="35">
        <f t="shared" ref="B42:B62" si="7">_xlfn.DAYS(A42,A41)</f>
        <v>30</v>
      </c>
      <c r="C42" s="41">
        <f>$F$1</f>
        <v>50000</v>
      </c>
      <c r="D42" s="38">
        <f t="shared" si="0"/>
        <v>41501.879999999997</v>
      </c>
      <c r="E42" s="16">
        <f t="shared" si="6"/>
        <v>8498.1200000000008</v>
      </c>
      <c r="F42" s="2">
        <f t="shared" ref="F42:F62" si="8">G41</f>
        <v>689292.2699999999</v>
      </c>
      <c r="G42" s="2">
        <f t="shared" si="5"/>
        <v>647790.3899999999</v>
      </c>
    </row>
    <row r="43" spans="1:7" x14ac:dyDescent="0.25">
      <c r="A43" s="26">
        <v>42313</v>
      </c>
      <c r="B43" s="35">
        <f t="shared" si="7"/>
        <v>31</v>
      </c>
      <c r="C43" s="41">
        <f t="shared" ref="C43:C53" si="9">$F$1</f>
        <v>50000</v>
      </c>
      <c r="D43" s="38">
        <f t="shared" si="0"/>
        <v>41747.33</v>
      </c>
      <c r="E43" s="16">
        <f t="shared" si="6"/>
        <v>8252.67</v>
      </c>
      <c r="F43" s="2">
        <f t="shared" si="8"/>
        <v>647790.3899999999</v>
      </c>
      <c r="G43" s="2">
        <f t="shared" si="5"/>
        <v>606043.05999999994</v>
      </c>
    </row>
    <row r="44" spans="1:7" x14ac:dyDescent="0.25">
      <c r="A44" s="26">
        <v>42343</v>
      </c>
      <c r="B44" s="35">
        <f t="shared" si="7"/>
        <v>30</v>
      </c>
      <c r="C44" s="41">
        <f t="shared" si="9"/>
        <v>50000</v>
      </c>
      <c r="D44" s="38">
        <f t="shared" si="0"/>
        <v>42528.24</v>
      </c>
      <c r="E44" s="16">
        <f t="shared" si="6"/>
        <v>7471.76</v>
      </c>
      <c r="F44" s="2">
        <f t="shared" si="8"/>
        <v>606043.05999999994</v>
      </c>
      <c r="G44" s="2">
        <f t="shared" si="5"/>
        <v>563514.81999999995</v>
      </c>
    </row>
    <row r="45" spans="1:7" x14ac:dyDescent="0.25">
      <c r="A45" s="26">
        <v>42374</v>
      </c>
      <c r="B45" s="35">
        <f t="shared" si="7"/>
        <v>31</v>
      </c>
      <c r="C45" s="41">
        <f t="shared" si="9"/>
        <v>50000</v>
      </c>
      <c r="D45" s="38">
        <f t="shared" si="0"/>
        <v>42820.979999999996</v>
      </c>
      <c r="E45" s="16">
        <f t="shared" si="6"/>
        <v>7179.02</v>
      </c>
      <c r="F45" s="2">
        <f t="shared" si="8"/>
        <v>563514.81999999995</v>
      </c>
      <c r="G45" s="2">
        <f t="shared" si="5"/>
        <v>520693.83999999997</v>
      </c>
    </row>
    <row r="46" spans="1:7" x14ac:dyDescent="0.25">
      <c r="A46" s="26">
        <v>42405</v>
      </c>
      <c r="B46" s="35">
        <f t="shared" si="7"/>
        <v>31</v>
      </c>
      <c r="C46" s="41">
        <f t="shared" si="9"/>
        <v>50000</v>
      </c>
      <c r="D46" s="38">
        <f t="shared" si="0"/>
        <v>43366.5</v>
      </c>
      <c r="E46" s="16">
        <f t="shared" si="6"/>
        <v>6633.5</v>
      </c>
      <c r="F46" s="2">
        <f t="shared" si="8"/>
        <v>520693.83999999997</v>
      </c>
      <c r="G46" s="2">
        <f t="shared" si="5"/>
        <v>477327.33999999997</v>
      </c>
    </row>
    <row r="47" spans="1:7" x14ac:dyDescent="0.25">
      <c r="A47" s="26">
        <v>42434</v>
      </c>
      <c r="B47" s="35">
        <f t="shared" si="7"/>
        <v>29</v>
      </c>
      <c r="C47" s="41">
        <f t="shared" si="9"/>
        <v>50000</v>
      </c>
      <c r="D47" s="38">
        <f t="shared" si="0"/>
        <v>44311.3</v>
      </c>
      <c r="E47" s="16">
        <f t="shared" si="6"/>
        <v>5688.7</v>
      </c>
      <c r="F47" s="2">
        <f t="shared" si="8"/>
        <v>477327.33999999997</v>
      </c>
      <c r="G47" s="2">
        <f t="shared" si="5"/>
        <v>433016.04</v>
      </c>
    </row>
    <row r="48" spans="1:7" x14ac:dyDescent="0.25">
      <c r="A48" s="26">
        <v>42465</v>
      </c>
      <c r="B48" s="35">
        <f t="shared" si="7"/>
        <v>31</v>
      </c>
      <c r="C48" s="41">
        <f t="shared" si="9"/>
        <v>50000</v>
      </c>
      <c r="D48" s="38">
        <f t="shared" si="0"/>
        <v>44483.49</v>
      </c>
      <c r="E48" s="16">
        <f t="shared" si="6"/>
        <v>5516.51</v>
      </c>
      <c r="F48" s="2">
        <f t="shared" si="8"/>
        <v>433016.04</v>
      </c>
      <c r="G48" s="2">
        <f t="shared" si="5"/>
        <v>388532.55</v>
      </c>
    </row>
    <row r="49" spans="1:7" x14ac:dyDescent="0.25">
      <c r="A49" s="26">
        <v>42495</v>
      </c>
      <c r="B49" s="35">
        <f t="shared" si="7"/>
        <v>30</v>
      </c>
      <c r="C49" s="41">
        <f t="shared" si="9"/>
        <v>50000</v>
      </c>
      <c r="D49" s="38">
        <f t="shared" si="0"/>
        <v>45209.87</v>
      </c>
      <c r="E49" s="16">
        <f t="shared" si="6"/>
        <v>4790.13</v>
      </c>
      <c r="F49" s="2">
        <f t="shared" si="8"/>
        <v>388532.55</v>
      </c>
      <c r="G49" s="2">
        <f t="shared" si="5"/>
        <v>343322.68</v>
      </c>
    </row>
    <row r="50" spans="1:7" x14ac:dyDescent="0.25">
      <c r="A50" s="26">
        <v>42526</v>
      </c>
      <c r="B50" s="35">
        <f t="shared" si="7"/>
        <v>31</v>
      </c>
      <c r="C50" s="41">
        <f t="shared" si="9"/>
        <v>50000</v>
      </c>
      <c r="D50" s="38">
        <f t="shared" si="0"/>
        <v>45626.16</v>
      </c>
      <c r="E50" s="16">
        <f t="shared" si="6"/>
        <v>4373.84</v>
      </c>
      <c r="F50" s="2">
        <f t="shared" si="8"/>
        <v>343322.68</v>
      </c>
      <c r="G50" s="2">
        <f t="shared" si="5"/>
        <v>297696.52</v>
      </c>
    </row>
    <row r="51" spans="1:7" x14ac:dyDescent="0.25">
      <c r="A51" s="26">
        <v>42556</v>
      </c>
      <c r="B51" s="35">
        <f t="shared" si="7"/>
        <v>30</v>
      </c>
      <c r="C51" s="41">
        <f t="shared" si="9"/>
        <v>50000</v>
      </c>
      <c r="D51" s="38">
        <f t="shared" si="0"/>
        <v>46329.77</v>
      </c>
      <c r="E51" s="16">
        <f t="shared" si="6"/>
        <v>3670.23</v>
      </c>
      <c r="F51" s="2">
        <f t="shared" si="8"/>
        <v>297696.52</v>
      </c>
      <c r="G51" s="2">
        <f t="shared" si="5"/>
        <v>251366.75000000003</v>
      </c>
    </row>
    <row r="52" spans="1:7" x14ac:dyDescent="0.25">
      <c r="A52" s="51">
        <v>42587</v>
      </c>
      <c r="B52" s="35">
        <f t="shared" si="7"/>
        <v>31</v>
      </c>
      <c r="C52" s="41">
        <f t="shared" si="9"/>
        <v>50000</v>
      </c>
      <c r="D52" s="38">
        <f t="shared" si="0"/>
        <v>46797.66</v>
      </c>
      <c r="E52" s="16">
        <f t="shared" si="6"/>
        <v>3202.34</v>
      </c>
      <c r="F52" s="2">
        <f t="shared" si="8"/>
        <v>251366.75000000003</v>
      </c>
      <c r="G52" s="2">
        <f t="shared" si="5"/>
        <v>204569.09000000003</v>
      </c>
    </row>
    <row r="53" spans="1:7" x14ac:dyDescent="0.25">
      <c r="A53" s="26">
        <v>42618</v>
      </c>
      <c r="B53" s="35">
        <f t="shared" si="7"/>
        <v>31</v>
      </c>
      <c r="C53" s="41">
        <f t="shared" si="9"/>
        <v>50000</v>
      </c>
      <c r="D53" s="38">
        <f t="shared" si="0"/>
        <v>47393.85</v>
      </c>
      <c r="E53" s="16">
        <f t="shared" si="6"/>
        <v>2606.15</v>
      </c>
      <c r="F53" s="2">
        <f t="shared" si="8"/>
        <v>204569.09000000003</v>
      </c>
      <c r="G53" s="2">
        <f t="shared" si="5"/>
        <v>157175.24000000002</v>
      </c>
    </row>
    <row r="54" spans="1:7" x14ac:dyDescent="0.25">
      <c r="A54" s="26">
        <v>42648</v>
      </c>
      <c r="B54" s="35">
        <f t="shared" si="7"/>
        <v>30</v>
      </c>
      <c r="C54" s="41">
        <f t="shared" ref="C54:C61" si="10">$F$2</f>
        <v>20000</v>
      </c>
      <c r="D54" s="38">
        <f t="shared" si="0"/>
        <v>18062.22</v>
      </c>
      <c r="E54" s="16">
        <f t="shared" si="6"/>
        <v>1937.78</v>
      </c>
      <c r="F54" s="2">
        <f t="shared" si="8"/>
        <v>157175.24000000002</v>
      </c>
      <c r="G54" s="2">
        <f t="shared" si="5"/>
        <v>139113.02000000002</v>
      </c>
    </row>
    <row r="55" spans="1:7" x14ac:dyDescent="0.25">
      <c r="A55" s="26">
        <v>42679</v>
      </c>
      <c r="B55" s="35">
        <f t="shared" si="7"/>
        <v>31</v>
      </c>
      <c r="C55" s="41">
        <f t="shared" si="10"/>
        <v>20000</v>
      </c>
      <c r="D55" s="38">
        <f t="shared" si="0"/>
        <v>18227.740000000002</v>
      </c>
      <c r="E55" s="16">
        <f t="shared" si="6"/>
        <v>1772.26</v>
      </c>
      <c r="F55" s="2">
        <f t="shared" si="8"/>
        <v>139113.02000000002</v>
      </c>
      <c r="G55" s="2">
        <f t="shared" si="5"/>
        <v>120885.28000000001</v>
      </c>
    </row>
    <row r="56" spans="1:7" x14ac:dyDescent="0.25">
      <c r="A56" s="26">
        <v>42709</v>
      </c>
      <c r="B56" s="35">
        <f t="shared" si="7"/>
        <v>30</v>
      </c>
      <c r="C56" s="41">
        <f t="shared" si="10"/>
        <v>20000</v>
      </c>
      <c r="D56" s="38">
        <f t="shared" si="0"/>
        <v>18509.63</v>
      </c>
      <c r="E56" s="16">
        <f t="shared" si="6"/>
        <v>1490.37</v>
      </c>
      <c r="F56" s="2">
        <f t="shared" si="8"/>
        <v>120885.28000000001</v>
      </c>
      <c r="G56" s="2">
        <f t="shared" si="5"/>
        <v>102375.65000000001</v>
      </c>
    </row>
    <row r="57" spans="1:7" x14ac:dyDescent="0.25">
      <c r="A57" s="26">
        <v>42740</v>
      </c>
      <c r="B57" s="35">
        <f t="shared" si="7"/>
        <v>31</v>
      </c>
      <c r="C57" s="41">
        <f t="shared" si="10"/>
        <v>20000</v>
      </c>
      <c r="D57" s="38">
        <f t="shared" si="0"/>
        <v>18695.759999999998</v>
      </c>
      <c r="E57" s="16">
        <f t="shared" si="6"/>
        <v>1304.24</v>
      </c>
      <c r="F57" s="2">
        <f t="shared" si="8"/>
        <v>102375.65000000001</v>
      </c>
      <c r="G57" s="2">
        <f t="shared" si="5"/>
        <v>83679.890000000014</v>
      </c>
    </row>
    <row r="58" spans="1:7" x14ac:dyDescent="0.25">
      <c r="A58" s="26">
        <v>42771</v>
      </c>
      <c r="B58" s="35">
        <f t="shared" si="7"/>
        <v>31</v>
      </c>
      <c r="C58" s="41">
        <f t="shared" si="10"/>
        <v>20000</v>
      </c>
      <c r="D58" s="38">
        <f t="shared" si="0"/>
        <v>18933.939999999999</v>
      </c>
      <c r="E58" s="16">
        <f t="shared" si="6"/>
        <v>1066.06</v>
      </c>
      <c r="F58" s="2">
        <f t="shared" si="8"/>
        <v>83679.890000000014</v>
      </c>
      <c r="G58" s="2">
        <f t="shared" si="5"/>
        <v>64745.950000000012</v>
      </c>
    </row>
    <row r="59" spans="1:7" x14ac:dyDescent="0.25">
      <c r="A59" s="26">
        <v>42799</v>
      </c>
      <c r="B59" s="35">
        <f t="shared" si="7"/>
        <v>28</v>
      </c>
      <c r="C59" s="41">
        <f t="shared" si="10"/>
        <v>20000</v>
      </c>
      <c r="D59" s="38">
        <f t="shared" si="0"/>
        <v>19254.98</v>
      </c>
      <c r="E59" s="16">
        <f t="shared" si="6"/>
        <v>745.02</v>
      </c>
      <c r="F59" s="2">
        <f t="shared" si="8"/>
        <v>64745.950000000012</v>
      </c>
      <c r="G59" s="2">
        <f t="shared" si="5"/>
        <v>45490.970000000016</v>
      </c>
    </row>
    <row r="60" spans="1:7" x14ac:dyDescent="0.25">
      <c r="A60" s="26">
        <v>42830</v>
      </c>
      <c r="B60" s="35">
        <f t="shared" si="7"/>
        <v>31</v>
      </c>
      <c r="C60" s="41">
        <f t="shared" si="10"/>
        <v>20000</v>
      </c>
      <c r="D60" s="38">
        <f t="shared" si="0"/>
        <v>19420.46</v>
      </c>
      <c r="E60" s="16">
        <f t="shared" si="6"/>
        <v>579.54</v>
      </c>
      <c r="F60" s="2">
        <f t="shared" si="8"/>
        <v>45490.970000000016</v>
      </c>
      <c r="G60" s="2">
        <f t="shared" si="5"/>
        <v>26070.510000000017</v>
      </c>
    </row>
    <row r="61" spans="1:7" x14ac:dyDescent="0.25">
      <c r="A61" s="26">
        <v>42860</v>
      </c>
      <c r="B61" s="35">
        <f t="shared" si="7"/>
        <v>30</v>
      </c>
      <c r="C61" s="41">
        <f t="shared" si="10"/>
        <v>20000</v>
      </c>
      <c r="D61" s="38">
        <f t="shared" si="0"/>
        <v>19678.580000000002</v>
      </c>
      <c r="E61" s="16">
        <f t="shared" si="6"/>
        <v>321.42</v>
      </c>
      <c r="F61" s="2">
        <f t="shared" si="8"/>
        <v>26070.510000000017</v>
      </c>
      <c r="G61" s="2">
        <f t="shared" si="5"/>
        <v>6391.9300000000148</v>
      </c>
    </row>
    <row r="62" spans="1:7" x14ac:dyDescent="0.25">
      <c r="A62" s="26">
        <v>42891</v>
      </c>
      <c r="B62" s="35">
        <f t="shared" si="7"/>
        <v>31</v>
      </c>
      <c r="C62" s="41">
        <f>G61+E62</f>
        <v>6473.3600000000151</v>
      </c>
      <c r="D62" s="38">
        <f t="shared" si="0"/>
        <v>6391.9300000000148</v>
      </c>
      <c r="E62" s="16">
        <f t="shared" si="6"/>
        <v>81.430000000000007</v>
      </c>
      <c r="F62" s="2">
        <f t="shared" si="8"/>
        <v>6391.9300000000148</v>
      </c>
      <c r="G62" s="2">
        <f t="shared" si="5"/>
        <v>0</v>
      </c>
    </row>
    <row r="63" spans="1:7" x14ac:dyDescent="0.25">
      <c r="A63" s="44">
        <v>41882</v>
      </c>
      <c r="B63" s="48">
        <f>_xlfn.DAYS(A4,B1)</f>
        <v>1</v>
      </c>
      <c r="C63" s="48">
        <f t="shared" ref="C63:C97" si="11">_xlfn.DAYS(A63,A4)+1</f>
        <v>27</v>
      </c>
      <c r="D63" s="29">
        <f>F4</f>
        <v>1000000</v>
      </c>
      <c r="E63" s="29">
        <f>G4</f>
        <v>1000000</v>
      </c>
      <c r="F63" s="46">
        <f>E4+(E5/B5)*C63</f>
        <v>11506.893870967742</v>
      </c>
      <c r="G63" s="29">
        <f t="shared" ref="G63:G97" si="12">ROUND(F63,2)</f>
        <v>11506.89</v>
      </c>
    </row>
    <row r="64" spans="1:7" x14ac:dyDescent="0.25">
      <c r="A64" s="47">
        <v>41912</v>
      </c>
      <c r="B64" s="48">
        <f t="shared" ref="B64:B97" si="13">_xlfn.DAYS(A5,A63)-1</f>
        <v>4</v>
      </c>
      <c r="C64" s="48">
        <f t="shared" si="11"/>
        <v>26</v>
      </c>
      <c r="D64" s="29">
        <f t="shared" ref="D64:D97" si="14">E63</f>
        <v>1000000</v>
      </c>
      <c r="E64" s="29">
        <f t="shared" ref="E64:E75" si="15">D64-D5</f>
        <v>978065.73</v>
      </c>
      <c r="F64" s="46">
        <f t="shared" ref="F64:F75" si="16">(E5/B5)*B64+(E6/B6)*C64</f>
        <v>12094.39746236559</v>
      </c>
      <c r="G64" s="29">
        <f t="shared" si="12"/>
        <v>12094.4</v>
      </c>
    </row>
    <row r="65" spans="1:7" x14ac:dyDescent="0.25">
      <c r="A65" s="44">
        <v>41943</v>
      </c>
      <c r="B65" s="48">
        <f t="shared" si="13"/>
        <v>4</v>
      </c>
      <c r="C65" s="48">
        <f t="shared" si="11"/>
        <v>27</v>
      </c>
      <c r="D65" s="29">
        <f t="shared" si="14"/>
        <v>978065.73</v>
      </c>
      <c r="E65" s="29">
        <f t="shared" si="15"/>
        <v>955450.07</v>
      </c>
      <c r="F65" s="46">
        <f t="shared" si="16"/>
        <v>12209.346086021505</v>
      </c>
      <c r="G65" s="29">
        <f t="shared" si="12"/>
        <v>12209.35</v>
      </c>
    </row>
    <row r="66" spans="1:7" x14ac:dyDescent="0.25">
      <c r="A66" s="47">
        <v>41973</v>
      </c>
      <c r="B66" s="48">
        <f t="shared" si="13"/>
        <v>4</v>
      </c>
      <c r="C66" s="48">
        <f t="shared" si="11"/>
        <v>26</v>
      </c>
      <c r="D66" s="29">
        <f t="shared" si="14"/>
        <v>955450.07</v>
      </c>
      <c r="E66" s="29">
        <f t="shared" si="15"/>
        <v>932948.24</v>
      </c>
      <c r="F66" s="46">
        <f t="shared" si="16"/>
        <v>11539.089247311829</v>
      </c>
      <c r="G66" s="29">
        <f t="shared" si="12"/>
        <v>11539.09</v>
      </c>
    </row>
    <row r="67" spans="1:7" x14ac:dyDescent="0.25">
      <c r="A67" s="44">
        <v>42004</v>
      </c>
      <c r="B67" s="48">
        <f t="shared" si="13"/>
        <v>4</v>
      </c>
      <c r="C67" s="48">
        <f t="shared" si="11"/>
        <v>27</v>
      </c>
      <c r="D67" s="29">
        <f t="shared" si="14"/>
        <v>932948.24</v>
      </c>
      <c r="E67" s="29">
        <f t="shared" si="15"/>
        <v>909776.34</v>
      </c>
      <c r="F67" s="46">
        <f t="shared" si="16"/>
        <v>11628.390752688172</v>
      </c>
      <c r="G67" s="29">
        <f t="shared" si="12"/>
        <v>11628.39</v>
      </c>
    </row>
    <row r="68" spans="1:7" x14ac:dyDescent="0.25">
      <c r="A68" s="47">
        <v>42035</v>
      </c>
      <c r="B68" s="48">
        <f t="shared" si="13"/>
        <v>4</v>
      </c>
      <c r="C68" s="48">
        <f t="shared" si="11"/>
        <v>27</v>
      </c>
      <c r="D68" s="29">
        <f t="shared" si="14"/>
        <v>909776.34</v>
      </c>
      <c r="E68" s="29">
        <f t="shared" si="15"/>
        <v>886692.64</v>
      </c>
      <c r="F68" s="46">
        <f t="shared" si="16"/>
        <v>11334.165806451612</v>
      </c>
      <c r="G68" s="29">
        <f t="shared" si="12"/>
        <v>11334.17</v>
      </c>
    </row>
    <row r="69" spans="1:7" x14ac:dyDescent="0.25">
      <c r="A69" s="44">
        <v>42063</v>
      </c>
      <c r="B69" s="48">
        <f t="shared" si="13"/>
        <v>4</v>
      </c>
      <c r="C69" s="48">
        <f t="shared" si="11"/>
        <v>24</v>
      </c>
      <c r="D69" s="29">
        <f t="shared" si="14"/>
        <v>886692.64</v>
      </c>
      <c r="E69" s="29">
        <f t="shared" si="15"/>
        <v>863314.86</v>
      </c>
      <c r="F69" s="46">
        <f t="shared" si="16"/>
        <v>9972.4596313364054</v>
      </c>
      <c r="G69" s="29">
        <f t="shared" si="12"/>
        <v>9972.4599999999991</v>
      </c>
    </row>
    <row r="70" spans="1:7" x14ac:dyDescent="0.25">
      <c r="A70" s="47">
        <v>42094</v>
      </c>
      <c r="B70" s="48">
        <f t="shared" si="13"/>
        <v>4</v>
      </c>
      <c r="C70" s="48">
        <f t="shared" si="11"/>
        <v>27</v>
      </c>
      <c r="D70" s="29">
        <f t="shared" si="14"/>
        <v>863314.86</v>
      </c>
      <c r="E70" s="29">
        <f t="shared" si="15"/>
        <v>838574.89</v>
      </c>
      <c r="F70" s="46">
        <f t="shared" si="16"/>
        <v>10723.878433179721</v>
      </c>
      <c r="G70" s="49">
        <f t="shared" si="12"/>
        <v>10723.88</v>
      </c>
    </row>
    <row r="71" spans="1:7" x14ac:dyDescent="0.25">
      <c r="A71" s="44">
        <v>42124</v>
      </c>
      <c r="B71" s="48">
        <f t="shared" si="13"/>
        <v>4</v>
      </c>
      <c r="C71" s="48">
        <f t="shared" si="11"/>
        <v>26</v>
      </c>
      <c r="D71" s="29">
        <f t="shared" si="14"/>
        <v>838574.89</v>
      </c>
      <c r="E71" s="29">
        <f t="shared" si="15"/>
        <v>814584.1</v>
      </c>
      <c r="F71" s="46">
        <f t="shared" si="16"/>
        <v>10082.256043010753</v>
      </c>
      <c r="G71" s="29">
        <f t="shared" si="12"/>
        <v>10082.26</v>
      </c>
    </row>
    <row r="72" spans="1:7" x14ac:dyDescent="0.25">
      <c r="A72" s="47">
        <v>42155</v>
      </c>
      <c r="B72" s="48">
        <f t="shared" si="13"/>
        <v>4</v>
      </c>
      <c r="C72" s="48">
        <f t="shared" si="11"/>
        <v>27</v>
      </c>
      <c r="D72" s="29">
        <f t="shared" si="14"/>
        <v>814584.1</v>
      </c>
      <c r="E72" s="29">
        <f t="shared" si="15"/>
        <v>789952.91999999993</v>
      </c>
      <c r="F72" s="46">
        <f t="shared" si="16"/>
        <v>10104.270408602151</v>
      </c>
      <c r="G72" s="30">
        <f t="shared" si="12"/>
        <v>10104.27</v>
      </c>
    </row>
    <row r="73" spans="1:7" x14ac:dyDescent="0.25">
      <c r="A73" s="44">
        <v>42185</v>
      </c>
      <c r="B73" s="48">
        <f t="shared" si="13"/>
        <v>4</v>
      </c>
      <c r="C73" s="48">
        <f t="shared" si="11"/>
        <v>26</v>
      </c>
      <c r="D73" s="29">
        <f t="shared" si="14"/>
        <v>789952.91999999993</v>
      </c>
      <c r="E73" s="29">
        <f t="shared" si="15"/>
        <v>765342.7</v>
      </c>
      <c r="F73" s="46">
        <f t="shared" si="16"/>
        <v>9476.1849247311839</v>
      </c>
      <c r="G73" s="29">
        <f t="shared" si="12"/>
        <v>9476.18</v>
      </c>
    </row>
    <row r="74" spans="1:7" x14ac:dyDescent="0.25">
      <c r="A74" s="47">
        <v>42216</v>
      </c>
      <c r="B74" s="48">
        <f t="shared" si="13"/>
        <v>4</v>
      </c>
      <c r="C74" s="48">
        <f t="shared" si="11"/>
        <v>27</v>
      </c>
      <c r="D74" s="29">
        <f t="shared" si="14"/>
        <v>765342.7</v>
      </c>
      <c r="E74" s="29">
        <f t="shared" si="15"/>
        <v>740104.42999999993</v>
      </c>
      <c r="F74" s="46">
        <f t="shared" si="16"/>
        <v>9470.2170107526872</v>
      </c>
      <c r="G74" s="29">
        <f t="shared" si="12"/>
        <v>9470.2199999999993</v>
      </c>
    </row>
    <row r="75" spans="1:7" x14ac:dyDescent="0.25">
      <c r="A75" s="44">
        <v>42247</v>
      </c>
      <c r="B75" s="48">
        <f t="shared" si="13"/>
        <v>4</v>
      </c>
      <c r="C75" s="48">
        <f t="shared" si="11"/>
        <v>27</v>
      </c>
      <c r="D75" s="29">
        <f t="shared" si="14"/>
        <v>740104.42999999993</v>
      </c>
      <c r="E75" s="29">
        <f t="shared" si="15"/>
        <v>714859.15999999992</v>
      </c>
      <c r="F75" s="46">
        <f t="shared" si="16"/>
        <v>9148.6093548387107</v>
      </c>
      <c r="G75" s="29">
        <f t="shared" si="12"/>
        <v>9148.61</v>
      </c>
    </row>
    <row r="76" spans="1:7" x14ac:dyDescent="0.25">
      <c r="A76" s="47">
        <v>42277</v>
      </c>
      <c r="B76" s="48">
        <f t="shared" si="13"/>
        <v>4</v>
      </c>
      <c r="C76" s="48">
        <f t="shared" si="11"/>
        <v>26</v>
      </c>
      <c r="D76" s="29">
        <f t="shared" si="14"/>
        <v>714859.15999999992</v>
      </c>
      <c r="E76" s="29">
        <f t="shared" ref="E76:E97" si="17">D76-D41</f>
        <v>689292.2699999999</v>
      </c>
      <c r="F76" s="46">
        <f t="shared" ref="F76:F96" si="18">(E41/B41)*B76+(E42/B42)*C76</f>
        <v>8540.148301075269</v>
      </c>
      <c r="G76" s="29">
        <f t="shared" si="12"/>
        <v>8540.15</v>
      </c>
    </row>
    <row r="77" spans="1:7" x14ac:dyDescent="0.25">
      <c r="A77" s="59">
        <v>42308</v>
      </c>
      <c r="B77" s="60">
        <f t="shared" si="13"/>
        <v>4</v>
      </c>
      <c r="C77" s="60">
        <f t="shared" si="11"/>
        <v>27</v>
      </c>
      <c r="D77" s="29">
        <f t="shared" si="14"/>
        <v>689292.2699999999</v>
      </c>
      <c r="E77" s="29">
        <f t="shared" si="17"/>
        <v>647790.3899999999</v>
      </c>
      <c r="F77" s="46">
        <f t="shared" si="18"/>
        <v>8320.8920215053749</v>
      </c>
      <c r="G77" s="30">
        <f t="shared" si="12"/>
        <v>8320.89</v>
      </c>
    </row>
    <row r="78" spans="1:7" x14ac:dyDescent="0.25">
      <c r="A78" s="47">
        <v>42338</v>
      </c>
      <c r="B78" s="48">
        <f t="shared" si="13"/>
        <v>4</v>
      </c>
      <c r="C78" s="48">
        <f t="shared" si="11"/>
        <v>26</v>
      </c>
      <c r="D78" s="29">
        <f t="shared" si="14"/>
        <v>647790.3899999999</v>
      </c>
      <c r="E78" s="29">
        <f t="shared" si="17"/>
        <v>606043.05999999994</v>
      </c>
      <c r="F78" s="46">
        <f t="shared" si="18"/>
        <v>7540.3859784946244</v>
      </c>
      <c r="G78" s="29">
        <f t="shared" si="12"/>
        <v>7540.39</v>
      </c>
    </row>
    <row r="79" spans="1:7" x14ac:dyDescent="0.25">
      <c r="A79" s="44">
        <v>42369</v>
      </c>
      <c r="B79" s="48">
        <f t="shared" si="13"/>
        <v>4</v>
      </c>
      <c r="C79" s="48">
        <f t="shared" si="11"/>
        <v>27</v>
      </c>
      <c r="D79" s="29">
        <f t="shared" si="14"/>
        <v>606043.05999999994</v>
      </c>
      <c r="E79" s="29">
        <f t="shared" si="17"/>
        <v>563514.81999999995</v>
      </c>
      <c r="F79" s="46">
        <f t="shared" si="18"/>
        <v>7248.9295053763453</v>
      </c>
      <c r="G79" s="29">
        <f t="shared" si="12"/>
        <v>7248.93</v>
      </c>
    </row>
    <row r="80" spans="1:7" x14ac:dyDescent="0.25">
      <c r="A80" s="47">
        <v>42400</v>
      </c>
      <c r="B80" s="48">
        <f t="shared" si="13"/>
        <v>4</v>
      </c>
      <c r="C80" s="48">
        <f t="shared" si="11"/>
        <v>27</v>
      </c>
      <c r="D80" s="29">
        <f t="shared" si="14"/>
        <v>563514.81999999995</v>
      </c>
      <c r="E80" s="29">
        <f t="shared" si="17"/>
        <v>520693.83999999997</v>
      </c>
      <c r="F80" s="46">
        <f t="shared" si="18"/>
        <v>6703.8896774193545</v>
      </c>
      <c r="G80" s="29">
        <f t="shared" si="12"/>
        <v>6703.89</v>
      </c>
    </row>
    <row r="81" spans="1:7" x14ac:dyDescent="0.25">
      <c r="A81" s="44">
        <v>42429</v>
      </c>
      <c r="B81" s="48">
        <f t="shared" si="13"/>
        <v>4</v>
      </c>
      <c r="C81" s="48">
        <f t="shared" si="11"/>
        <v>25</v>
      </c>
      <c r="D81" s="29">
        <f t="shared" si="14"/>
        <v>520693.83999999997</v>
      </c>
      <c r="E81" s="29">
        <f t="shared" si="17"/>
        <v>477327.33999999997</v>
      </c>
      <c r="F81" s="46">
        <f t="shared" si="18"/>
        <v>5759.9872080088981</v>
      </c>
      <c r="G81" s="29">
        <f t="shared" si="12"/>
        <v>5759.99</v>
      </c>
    </row>
    <row r="82" spans="1:7" x14ac:dyDescent="0.25">
      <c r="A82" s="47">
        <v>42460</v>
      </c>
      <c r="B82" s="48">
        <f t="shared" si="13"/>
        <v>4</v>
      </c>
      <c r="C82" s="48">
        <f t="shared" si="11"/>
        <v>27</v>
      </c>
      <c r="D82" s="29">
        <f t="shared" si="14"/>
        <v>477327.33999999997</v>
      </c>
      <c r="E82" s="29">
        <f t="shared" si="17"/>
        <v>433016.04</v>
      </c>
      <c r="F82" s="46">
        <f t="shared" si="18"/>
        <v>5589.3505339265848</v>
      </c>
      <c r="G82" s="29">
        <f t="shared" si="12"/>
        <v>5589.35</v>
      </c>
    </row>
    <row r="83" spans="1:7" x14ac:dyDescent="0.25">
      <c r="A83" s="44">
        <v>42490</v>
      </c>
      <c r="B83" s="48">
        <f t="shared" si="13"/>
        <v>4</v>
      </c>
      <c r="C83" s="48">
        <f t="shared" si="11"/>
        <v>26</v>
      </c>
      <c r="D83" s="29">
        <f t="shared" si="14"/>
        <v>433016.04</v>
      </c>
      <c r="E83" s="29">
        <f t="shared" si="17"/>
        <v>388532.55</v>
      </c>
      <c r="F83" s="46">
        <f t="shared" si="18"/>
        <v>4863.253741935484</v>
      </c>
      <c r="G83" s="29">
        <f t="shared" si="12"/>
        <v>4863.25</v>
      </c>
    </row>
    <row r="84" spans="1:7" x14ac:dyDescent="0.25">
      <c r="A84" s="47">
        <v>42521</v>
      </c>
      <c r="B84" s="48">
        <f t="shared" si="13"/>
        <v>4</v>
      </c>
      <c r="C84" s="48">
        <f t="shared" si="11"/>
        <v>27</v>
      </c>
      <c r="D84" s="29">
        <f t="shared" si="14"/>
        <v>388532.55</v>
      </c>
      <c r="E84" s="29">
        <f t="shared" si="17"/>
        <v>343322.68</v>
      </c>
      <c r="F84" s="46">
        <f t="shared" si="18"/>
        <v>4448.1575483870965</v>
      </c>
      <c r="G84" s="29">
        <f t="shared" si="12"/>
        <v>4448.16</v>
      </c>
    </row>
    <row r="85" spans="1:7" x14ac:dyDescent="0.25">
      <c r="A85" s="44">
        <v>42551</v>
      </c>
      <c r="B85" s="48">
        <f t="shared" si="13"/>
        <v>4</v>
      </c>
      <c r="C85" s="48">
        <f t="shared" si="11"/>
        <v>26</v>
      </c>
      <c r="D85" s="29">
        <f t="shared" si="14"/>
        <v>343322.68</v>
      </c>
      <c r="E85" s="29">
        <f t="shared" si="17"/>
        <v>297696.52</v>
      </c>
      <c r="F85" s="46">
        <f t="shared" si="18"/>
        <v>3745.2324516129033</v>
      </c>
      <c r="G85" s="29">
        <f t="shared" si="12"/>
        <v>3745.23</v>
      </c>
    </row>
    <row r="86" spans="1:7" x14ac:dyDescent="0.25">
      <c r="A86" s="47">
        <v>42582</v>
      </c>
      <c r="B86" s="48">
        <f t="shared" si="13"/>
        <v>4</v>
      </c>
      <c r="C86" s="48">
        <f t="shared" si="11"/>
        <v>27</v>
      </c>
      <c r="D86" s="29">
        <f t="shared" si="14"/>
        <v>297696.52</v>
      </c>
      <c r="E86" s="29">
        <f t="shared" si="17"/>
        <v>251366.75000000003</v>
      </c>
      <c r="F86" s="46">
        <f t="shared" si="18"/>
        <v>3278.4988387096778</v>
      </c>
      <c r="G86" s="29">
        <f t="shared" si="12"/>
        <v>3278.5</v>
      </c>
    </row>
    <row r="87" spans="1:7" x14ac:dyDescent="0.25">
      <c r="A87" s="44">
        <v>42613</v>
      </c>
      <c r="B87" s="48">
        <f t="shared" si="13"/>
        <v>4</v>
      </c>
      <c r="C87" s="48">
        <f t="shared" si="11"/>
        <v>27</v>
      </c>
      <c r="D87" s="29">
        <f t="shared" si="14"/>
        <v>251366.75000000003</v>
      </c>
      <c r="E87" s="29">
        <f t="shared" si="17"/>
        <v>204569.09000000003</v>
      </c>
      <c r="F87" s="46">
        <f t="shared" si="18"/>
        <v>2683.0777419354845</v>
      </c>
      <c r="G87" s="29">
        <f t="shared" si="12"/>
        <v>2683.08</v>
      </c>
    </row>
    <row r="88" spans="1:7" x14ac:dyDescent="0.25">
      <c r="A88" s="47">
        <v>42643</v>
      </c>
      <c r="B88" s="48">
        <f t="shared" si="13"/>
        <v>4</v>
      </c>
      <c r="C88" s="48">
        <f t="shared" si="11"/>
        <v>26</v>
      </c>
      <c r="D88" s="29">
        <f t="shared" si="14"/>
        <v>204569.09000000003</v>
      </c>
      <c r="E88" s="29">
        <f t="shared" si="17"/>
        <v>157175.24000000002</v>
      </c>
      <c r="F88" s="46">
        <f t="shared" si="18"/>
        <v>2015.6867526881717</v>
      </c>
      <c r="G88" s="29">
        <f t="shared" si="12"/>
        <v>2015.69</v>
      </c>
    </row>
    <row r="89" spans="1:7" x14ac:dyDescent="0.25">
      <c r="A89" s="44">
        <v>42674</v>
      </c>
      <c r="B89" s="48">
        <f t="shared" si="13"/>
        <v>4</v>
      </c>
      <c r="C89" s="48">
        <f t="shared" si="11"/>
        <v>27</v>
      </c>
      <c r="D89" s="29">
        <f t="shared" si="14"/>
        <v>157175.24000000002</v>
      </c>
      <c r="E89" s="29">
        <f t="shared" si="17"/>
        <v>139113.02000000002</v>
      </c>
      <c r="F89" s="46">
        <f t="shared" si="18"/>
        <v>1801.9519569892475</v>
      </c>
      <c r="G89" s="29">
        <f t="shared" si="12"/>
        <v>1801.95</v>
      </c>
    </row>
    <row r="90" spans="1:7" x14ac:dyDescent="0.25">
      <c r="A90" s="47">
        <v>42704</v>
      </c>
      <c r="B90" s="48">
        <f t="shared" si="13"/>
        <v>4</v>
      </c>
      <c r="C90" s="48">
        <f t="shared" si="11"/>
        <v>26</v>
      </c>
      <c r="D90" s="29">
        <f t="shared" si="14"/>
        <v>139113.02000000002</v>
      </c>
      <c r="E90" s="29">
        <f t="shared" si="17"/>
        <v>120885.28000000001</v>
      </c>
      <c r="F90" s="46">
        <f t="shared" si="18"/>
        <v>1520.3327096774192</v>
      </c>
      <c r="G90" s="29">
        <f t="shared" si="12"/>
        <v>1520.33</v>
      </c>
    </row>
    <row r="91" spans="1:7" x14ac:dyDescent="0.25">
      <c r="A91" s="44">
        <v>42735</v>
      </c>
      <c r="B91" s="48">
        <f t="shared" si="13"/>
        <v>4</v>
      </c>
      <c r="C91" s="48">
        <f t="shared" si="11"/>
        <v>27</v>
      </c>
      <c r="D91" s="29">
        <f t="shared" si="14"/>
        <v>120885.28000000001</v>
      </c>
      <c r="E91" s="29">
        <f t="shared" si="17"/>
        <v>102375.65000000001</v>
      </c>
      <c r="F91" s="46">
        <f t="shared" si="18"/>
        <v>1334.6669677419354</v>
      </c>
      <c r="G91" s="29">
        <f t="shared" si="12"/>
        <v>1334.67</v>
      </c>
    </row>
    <row r="92" spans="1:7" x14ac:dyDescent="0.25">
      <c r="A92" s="47">
        <v>42766</v>
      </c>
      <c r="B92" s="48">
        <f t="shared" si="13"/>
        <v>4</v>
      </c>
      <c r="C92" s="48">
        <f t="shared" si="11"/>
        <v>27</v>
      </c>
      <c r="D92" s="29">
        <f t="shared" si="14"/>
        <v>102375.65000000001</v>
      </c>
      <c r="E92" s="29">
        <f t="shared" si="17"/>
        <v>83679.890000000014</v>
      </c>
      <c r="F92" s="46">
        <f t="shared" si="18"/>
        <v>1096.7929032258064</v>
      </c>
      <c r="G92" s="29">
        <f t="shared" si="12"/>
        <v>1096.79</v>
      </c>
    </row>
    <row r="93" spans="1:7" x14ac:dyDescent="0.25">
      <c r="A93" s="44">
        <v>42794</v>
      </c>
      <c r="B93" s="48">
        <f t="shared" si="13"/>
        <v>4</v>
      </c>
      <c r="C93" s="48">
        <f t="shared" si="11"/>
        <v>24</v>
      </c>
      <c r="D93" s="29">
        <f t="shared" si="14"/>
        <v>83679.890000000014</v>
      </c>
      <c r="E93" s="29">
        <f t="shared" si="17"/>
        <v>64745.950000000012</v>
      </c>
      <c r="F93" s="46">
        <f t="shared" si="18"/>
        <v>776.14470046082943</v>
      </c>
      <c r="G93" s="29">
        <f t="shared" si="12"/>
        <v>776.14</v>
      </c>
    </row>
    <row r="94" spans="1:7" x14ac:dyDescent="0.25">
      <c r="A94" s="47">
        <v>42825</v>
      </c>
      <c r="B94" s="48">
        <f t="shared" si="13"/>
        <v>4</v>
      </c>
      <c r="C94" s="48">
        <f t="shared" si="11"/>
        <v>27</v>
      </c>
      <c r="D94" s="29">
        <f t="shared" si="14"/>
        <v>64745.950000000012</v>
      </c>
      <c r="E94" s="29">
        <f t="shared" si="17"/>
        <v>45490.970000000016</v>
      </c>
      <c r="F94" s="46">
        <f t="shared" si="18"/>
        <v>611.19207373271888</v>
      </c>
      <c r="G94" s="29">
        <f t="shared" si="12"/>
        <v>611.19000000000005</v>
      </c>
    </row>
    <row r="95" spans="1:7" x14ac:dyDescent="0.25">
      <c r="A95" s="44">
        <v>42855</v>
      </c>
      <c r="B95" s="48">
        <f t="shared" si="13"/>
        <v>4</v>
      </c>
      <c r="C95" s="48">
        <f t="shared" si="11"/>
        <v>26</v>
      </c>
      <c r="D95" s="29">
        <f t="shared" si="14"/>
        <v>45490.970000000016</v>
      </c>
      <c r="E95" s="29">
        <f t="shared" si="17"/>
        <v>26070.510000000017</v>
      </c>
      <c r="F95" s="46">
        <f t="shared" si="18"/>
        <v>353.34335483870973</v>
      </c>
      <c r="G95" s="29">
        <f t="shared" si="12"/>
        <v>353.34</v>
      </c>
    </row>
    <row r="96" spans="1:7" x14ac:dyDescent="0.25">
      <c r="A96" s="44">
        <v>42886</v>
      </c>
      <c r="B96" s="48">
        <f t="shared" si="13"/>
        <v>4</v>
      </c>
      <c r="C96" s="48">
        <f t="shared" si="11"/>
        <v>27</v>
      </c>
      <c r="D96" s="29">
        <f t="shared" si="14"/>
        <v>26070.510000000017</v>
      </c>
      <c r="E96" s="29">
        <f t="shared" si="17"/>
        <v>6391.9300000000148</v>
      </c>
      <c r="F96" s="46">
        <f t="shared" si="18"/>
        <v>113.77890322580646</v>
      </c>
      <c r="G96" s="29">
        <f t="shared" si="12"/>
        <v>113.78</v>
      </c>
    </row>
    <row r="97" spans="1:7" x14ac:dyDescent="0.25">
      <c r="A97" s="47">
        <v>42916</v>
      </c>
      <c r="B97" s="48">
        <f t="shared" si="13"/>
        <v>4</v>
      </c>
      <c r="C97" s="48">
        <f t="shared" si="11"/>
        <v>26</v>
      </c>
      <c r="D97" s="29">
        <f t="shared" si="14"/>
        <v>6391.9300000000148</v>
      </c>
      <c r="E97" s="29">
        <f t="shared" si="17"/>
        <v>0</v>
      </c>
      <c r="F97" s="46">
        <f>(E62/B62)*B97</f>
        <v>10.507096774193549</v>
      </c>
      <c r="G97" s="29">
        <f t="shared" si="12"/>
        <v>10.51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ABA8-26AA-4A9F-BB9D-4FF7C37364F1}">
  <dimension ref="A1:H97"/>
  <sheetViews>
    <sheetView topLeftCell="A42" workbookViewId="0">
      <selection activeCell="H62" sqref="H62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23" bestFit="1" customWidth="1"/>
    <col min="4" max="4" width="17.85546875" bestFit="1" customWidth="1"/>
    <col min="5" max="5" width="31.140625" bestFit="1" customWidth="1"/>
    <col min="6" max="7" width="18.7109375" bestFit="1" customWidth="1"/>
    <col min="8" max="8" width="10.28515625" bestFit="1" customWidth="1"/>
  </cols>
  <sheetData>
    <row r="1" spans="1:8" x14ac:dyDescent="0.25">
      <c r="A1" s="14" t="s">
        <v>33</v>
      </c>
      <c r="B1" s="19">
        <v>41855</v>
      </c>
      <c r="C1" s="13" t="s">
        <v>35</v>
      </c>
      <c r="D1" s="20">
        <f>ROUNDUP(34665.3286111111,0)</f>
        <v>34666</v>
      </c>
      <c r="E1" s="22" t="s">
        <v>48</v>
      </c>
      <c r="F1" s="21">
        <v>50000</v>
      </c>
      <c r="G1" s="25" t="s">
        <v>100</v>
      </c>
      <c r="H1" s="23">
        <v>42252</v>
      </c>
    </row>
    <row r="2" spans="1:8" x14ac:dyDescent="0.25">
      <c r="A2" s="14" t="s">
        <v>34</v>
      </c>
      <c r="B2" s="15">
        <v>0.15</v>
      </c>
      <c r="E2" s="22" t="s">
        <v>48</v>
      </c>
      <c r="F2" s="21">
        <v>20000</v>
      </c>
      <c r="G2" s="25" t="s">
        <v>101</v>
      </c>
      <c r="H2" s="23">
        <v>42618</v>
      </c>
    </row>
    <row r="3" spans="1:8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8" x14ac:dyDescent="0.25">
      <c r="A4" s="26">
        <v>41856</v>
      </c>
      <c r="B4" s="1">
        <f>DAYS360(B1,A4,TRUE)</f>
        <v>1</v>
      </c>
      <c r="C4" s="40" t="s">
        <v>28</v>
      </c>
      <c r="D4" s="3" t="s">
        <v>15</v>
      </c>
      <c r="E4" s="16">
        <f>ROUNDUP(F4*$B$2*B4/360,0)</f>
        <v>417</v>
      </c>
      <c r="F4" s="2">
        <v>1000000</v>
      </c>
      <c r="G4" s="2">
        <f>F4-D4</f>
        <v>1000000</v>
      </c>
    </row>
    <row r="5" spans="1:8" x14ac:dyDescent="0.25">
      <c r="A5" s="26">
        <v>41887</v>
      </c>
      <c r="B5" s="35">
        <f>DAYS360(A4,A5,TRUE)</f>
        <v>30</v>
      </c>
      <c r="C5" s="41">
        <f>$D$1</f>
        <v>34666</v>
      </c>
      <c r="D5" s="38">
        <f t="shared" ref="D5:D61" si="0">C5-E5</f>
        <v>22166</v>
      </c>
      <c r="E5" s="16">
        <f>ROUND(F5*$B$2*B5/360,2)</f>
        <v>12500</v>
      </c>
      <c r="F5" s="2">
        <f>G4</f>
        <v>1000000</v>
      </c>
      <c r="G5" s="2">
        <f>F5-D5</f>
        <v>977834</v>
      </c>
    </row>
    <row r="6" spans="1:8" x14ac:dyDescent="0.25">
      <c r="A6" s="26">
        <v>41917</v>
      </c>
      <c r="B6" s="35">
        <f t="shared" ref="B6:B39" si="1">DAYS360(A5,A6,TRUE)</f>
        <v>30</v>
      </c>
      <c r="C6" s="41">
        <f t="shared" ref="C6:C41" si="2">$D$1</f>
        <v>34666</v>
      </c>
      <c r="D6" s="38">
        <f t="shared" si="0"/>
        <v>22443.07</v>
      </c>
      <c r="E6" s="16">
        <f t="shared" ref="E6:E39" si="3">ROUND(F6*$B$2*B6/360,2)</f>
        <v>12222.93</v>
      </c>
      <c r="F6" s="2">
        <f t="shared" ref="F6:F39" si="4">G5</f>
        <v>977834</v>
      </c>
      <c r="G6" s="2">
        <f t="shared" ref="G6:G61" si="5">F6-D6</f>
        <v>955390.93</v>
      </c>
    </row>
    <row r="7" spans="1:8" x14ac:dyDescent="0.25">
      <c r="A7" s="26">
        <v>41948</v>
      </c>
      <c r="B7" s="35">
        <f t="shared" si="1"/>
        <v>30</v>
      </c>
      <c r="C7" s="41">
        <f t="shared" si="2"/>
        <v>34666</v>
      </c>
      <c r="D7" s="38">
        <f t="shared" si="0"/>
        <v>22723.61</v>
      </c>
      <c r="E7" s="16">
        <f t="shared" si="3"/>
        <v>11942.39</v>
      </c>
      <c r="F7" s="2">
        <f t="shared" si="4"/>
        <v>955390.93</v>
      </c>
      <c r="G7" s="2">
        <f t="shared" si="5"/>
        <v>932667.32000000007</v>
      </c>
    </row>
    <row r="8" spans="1:8" x14ac:dyDescent="0.25">
      <c r="A8" s="26">
        <v>41978</v>
      </c>
      <c r="B8" s="35">
        <f t="shared" si="1"/>
        <v>30</v>
      </c>
      <c r="C8" s="41">
        <f t="shared" si="2"/>
        <v>34666</v>
      </c>
      <c r="D8" s="38">
        <f t="shared" si="0"/>
        <v>23007.66</v>
      </c>
      <c r="E8" s="16">
        <f t="shared" si="3"/>
        <v>11658.34</v>
      </c>
      <c r="F8" s="2">
        <f t="shared" si="4"/>
        <v>932667.32000000007</v>
      </c>
      <c r="G8" s="2">
        <f t="shared" si="5"/>
        <v>909659.66</v>
      </c>
    </row>
    <row r="9" spans="1:8" x14ac:dyDescent="0.25">
      <c r="A9" s="26">
        <v>42009</v>
      </c>
      <c r="B9" s="35">
        <f t="shared" si="1"/>
        <v>30</v>
      </c>
      <c r="C9" s="41">
        <f t="shared" si="2"/>
        <v>34666</v>
      </c>
      <c r="D9" s="38">
        <f t="shared" si="0"/>
        <v>23295.25</v>
      </c>
      <c r="E9" s="16">
        <f t="shared" si="3"/>
        <v>11370.75</v>
      </c>
      <c r="F9" s="2">
        <f t="shared" si="4"/>
        <v>909659.66</v>
      </c>
      <c r="G9" s="2">
        <f t="shared" si="5"/>
        <v>886364.41</v>
      </c>
    </row>
    <row r="10" spans="1:8" x14ac:dyDescent="0.25">
      <c r="A10" s="26">
        <v>42040</v>
      </c>
      <c r="B10" s="35">
        <f t="shared" si="1"/>
        <v>30</v>
      </c>
      <c r="C10" s="41">
        <f t="shared" si="2"/>
        <v>34666</v>
      </c>
      <c r="D10" s="38">
        <f t="shared" si="0"/>
        <v>23586.440000000002</v>
      </c>
      <c r="E10" s="16">
        <f t="shared" si="3"/>
        <v>11079.56</v>
      </c>
      <c r="F10" s="2">
        <f t="shared" si="4"/>
        <v>886364.41</v>
      </c>
      <c r="G10" s="2">
        <f t="shared" si="5"/>
        <v>862777.97</v>
      </c>
    </row>
    <row r="11" spans="1:8" x14ac:dyDescent="0.25">
      <c r="A11" s="26">
        <v>42068</v>
      </c>
      <c r="B11" s="35">
        <f t="shared" si="1"/>
        <v>30</v>
      </c>
      <c r="C11" s="41">
        <f t="shared" si="2"/>
        <v>34666</v>
      </c>
      <c r="D11" s="38">
        <f t="shared" si="0"/>
        <v>23881.279999999999</v>
      </c>
      <c r="E11" s="16">
        <f t="shared" si="3"/>
        <v>10784.72</v>
      </c>
      <c r="F11" s="2">
        <f t="shared" si="4"/>
        <v>862777.97</v>
      </c>
      <c r="G11" s="2">
        <f t="shared" si="5"/>
        <v>838896.69</v>
      </c>
    </row>
    <row r="12" spans="1:8" x14ac:dyDescent="0.25">
      <c r="A12" s="26">
        <v>42099</v>
      </c>
      <c r="B12" s="35">
        <f t="shared" si="1"/>
        <v>30</v>
      </c>
      <c r="C12" s="41">
        <f t="shared" si="2"/>
        <v>34666</v>
      </c>
      <c r="D12" s="38">
        <f t="shared" si="0"/>
        <v>24179.79</v>
      </c>
      <c r="E12" s="16">
        <f t="shared" si="3"/>
        <v>10486.21</v>
      </c>
      <c r="F12" s="2">
        <f t="shared" si="4"/>
        <v>838896.69</v>
      </c>
      <c r="G12" s="2">
        <f t="shared" si="5"/>
        <v>814716.89999999991</v>
      </c>
    </row>
    <row r="13" spans="1:8" x14ac:dyDescent="0.25">
      <c r="A13" s="51">
        <v>42129</v>
      </c>
      <c r="B13" s="52">
        <f t="shared" si="1"/>
        <v>30</v>
      </c>
      <c r="C13" s="42">
        <f t="shared" si="2"/>
        <v>34666</v>
      </c>
      <c r="D13" s="53">
        <f t="shared" si="0"/>
        <v>24482.04</v>
      </c>
      <c r="E13" s="54">
        <f t="shared" si="3"/>
        <v>10183.959999999999</v>
      </c>
      <c r="F13" s="55">
        <f t="shared" si="4"/>
        <v>814716.89999999991</v>
      </c>
      <c r="G13" s="55">
        <f t="shared" si="5"/>
        <v>790234.85999999987</v>
      </c>
    </row>
    <row r="14" spans="1:8" x14ac:dyDescent="0.25">
      <c r="A14" s="26">
        <v>42160</v>
      </c>
      <c r="B14" s="35">
        <f t="shared" si="1"/>
        <v>30</v>
      </c>
      <c r="C14" s="41">
        <f t="shared" si="2"/>
        <v>34666</v>
      </c>
      <c r="D14" s="38">
        <f t="shared" si="0"/>
        <v>24788.059999999998</v>
      </c>
      <c r="E14" s="16">
        <f t="shared" si="3"/>
        <v>9877.94</v>
      </c>
      <c r="F14" s="2">
        <f t="shared" si="4"/>
        <v>790234.85999999987</v>
      </c>
      <c r="G14" s="2">
        <f t="shared" si="5"/>
        <v>765446.79999999981</v>
      </c>
    </row>
    <row r="15" spans="1:8" x14ac:dyDescent="0.25">
      <c r="A15" s="26">
        <v>42190</v>
      </c>
      <c r="B15" s="35">
        <f t="shared" si="1"/>
        <v>30</v>
      </c>
      <c r="C15" s="41">
        <f t="shared" si="2"/>
        <v>34666</v>
      </c>
      <c r="D15" s="38">
        <f t="shared" si="0"/>
        <v>25097.91</v>
      </c>
      <c r="E15" s="16">
        <f t="shared" si="3"/>
        <v>9568.09</v>
      </c>
      <c r="F15" s="2">
        <f t="shared" si="4"/>
        <v>765446.79999999981</v>
      </c>
      <c r="G15" s="2">
        <f t="shared" si="5"/>
        <v>740348.88999999978</v>
      </c>
    </row>
    <row r="16" spans="1:8" x14ac:dyDescent="0.25">
      <c r="A16" s="26">
        <v>42221</v>
      </c>
      <c r="B16" s="35">
        <f t="shared" si="1"/>
        <v>30</v>
      </c>
      <c r="C16" s="41">
        <f t="shared" si="2"/>
        <v>34666</v>
      </c>
      <c r="D16" s="38">
        <f t="shared" si="0"/>
        <v>25411.64</v>
      </c>
      <c r="E16" s="16">
        <f t="shared" si="3"/>
        <v>9254.36</v>
      </c>
      <c r="F16" s="2">
        <f t="shared" si="4"/>
        <v>740348.88999999978</v>
      </c>
      <c r="G16" s="2">
        <f t="shared" si="5"/>
        <v>714937.24999999977</v>
      </c>
    </row>
    <row r="17" spans="1:7" x14ac:dyDescent="0.25">
      <c r="A17" s="51">
        <v>42252</v>
      </c>
      <c r="B17" s="35">
        <f t="shared" si="1"/>
        <v>30</v>
      </c>
      <c r="C17" s="41">
        <f t="shared" si="2"/>
        <v>34666</v>
      </c>
      <c r="D17" s="38">
        <f t="shared" si="0"/>
        <v>25729.279999999999</v>
      </c>
      <c r="E17" s="16">
        <f t="shared" si="3"/>
        <v>8936.7199999999993</v>
      </c>
      <c r="F17" s="2">
        <f t="shared" si="4"/>
        <v>714937.24999999977</v>
      </c>
      <c r="G17" s="2">
        <f t="shared" si="5"/>
        <v>689207.96999999974</v>
      </c>
    </row>
    <row r="18" spans="1:7" x14ac:dyDescent="0.25">
      <c r="A18" s="26">
        <v>42282</v>
      </c>
      <c r="B18" s="35">
        <f t="shared" si="1"/>
        <v>30</v>
      </c>
      <c r="C18" s="41">
        <f t="shared" si="2"/>
        <v>34666</v>
      </c>
      <c r="D18" s="38">
        <f t="shared" si="0"/>
        <v>26050.9</v>
      </c>
      <c r="E18" s="16">
        <f t="shared" si="3"/>
        <v>8615.1</v>
      </c>
      <c r="F18" s="2">
        <f t="shared" si="4"/>
        <v>689207.96999999974</v>
      </c>
      <c r="G18" s="2">
        <f t="shared" si="5"/>
        <v>663157.06999999972</v>
      </c>
    </row>
    <row r="19" spans="1:7" x14ac:dyDescent="0.25">
      <c r="A19" s="26">
        <v>42313</v>
      </c>
      <c r="B19" s="35">
        <f t="shared" si="1"/>
        <v>30</v>
      </c>
      <c r="C19" s="41">
        <f t="shared" si="2"/>
        <v>34666</v>
      </c>
      <c r="D19" s="38">
        <f t="shared" si="0"/>
        <v>26376.54</v>
      </c>
      <c r="E19" s="16">
        <f t="shared" si="3"/>
        <v>8289.4599999999991</v>
      </c>
      <c r="F19" s="2">
        <f t="shared" si="4"/>
        <v>663157.06999999972</v>
      </c>
      <c r="G19" s="2">
        <f t="shared" si="5"/>
        <v>636780.52999999968</v>
      </c>
    </row>
    <row r="20" spans="1:7" x14ac:dyDescent="0.25">
      <c r="A20" s="26">
        <v>42343</v>
      </c>
      <c r="B20" s="35">
        <f t="shared" si="1"/>
        <v>30</v>
      </c>
      <c r="C20" s="41">
        <f t="shared" si="2"/>
        <v>34666</v>
      </c>
      <c r="D20" s="38">
        <f t="shared" si="0"/>
        <v>26706.239999999998</v>
      </c>
      <c r="E20" s="16">
        <f t="shared" si="3"/>
        <v>7959.76</v>
      </c>
      <c r="F20" s="2">
        <f t="shared" si="4"/>
        <v>636780.52999999968</v>
      </c>
      <c r="G20" s="2">
        <f t="shared" si="5"/>
        <v>610074.28999999969</v>
      </c>
    </row>
    <row r="21" spans="1:7" x14ac:dyDescent="0.25">
      <c r="A21" s="26">
        <v>42374</v>
      </c>
      <c r="B21" s="35">
        <f t="shared" si="1"/>
        <v>30</v>
      </c>
      <c r="C21" s="41">
        <f t="shared" si="2"/>
        <v>34666</v>
      </c>
      <c r="D21" s="38">
        <f t="shared" si="0"/>
        <v>27040.07</v>
      </c>
      <c r="E21" s="16">
        <f t="shared" si="3"/>
        <v>7625.93</v>
      </c>
      <c r="F21" s="2">
        <f t="shared" si="4"/>
        <v>610074.28999999969</v>
      </c>
      <c r="G21" s="2">
        <f t="shared" si="5"/>
        <v>583034.21999999974</v>
      </c>
    </row>
    <row r="22" spans="1:7" x14ac:dyDescent="0.25">
      <c r="A22" s="26">
        <v>42405</v>
      </c>
      <c r="B22" s="35">
        <f t="shared" si="1"/>
        <v>30</v>
      </c>
      <c r="C22" s="41">
        <f t="shared" si="2"/>
        <v>34666</v>
      </c>
      <c r="D22" s="38">
        <f t="shared" si="0"/>
        <v>27378.07</v>
      </c>
      <c r="E22" s="16">
        <f t="shared" si="3"/>
        <v>7287.93</v>
      </c>
      <c r="F22" s="2">
        <f t="shared" si="4"/>
        <v>583034.21999999974</v>
      </c>
      <c r="G22" s="2">
        <f t="shared" si="5"/>
        <v>555656.14999999979</v>
      </c>
    </row>
    <row r="23" spans="1:7" x14ac:dyDescent="0.25">
      <c r="A23" s="26">
        <v>42434</v>
      </c>
      <c r="B23" s="35">
        <f t="shared" si="1"/>
        <v>30</v>
      </c>
      <c r="C23" s="41">
        <f t="shared" si="2"/>
        <v>34666</v>
      </c>
      <c r="D23" s="38">
        <f t="shared" si="0"/>
        <v>27720.3</v>
      </c>
      <c r="E23" s="16">
        <f t="shared" si="3"/>
        <v>6945.7</v>
      </c>
      <c r="F23" s="2">
        <f t="shared" si="4"/>
        <v>555656.14999999979</v>
      </c>
      <c r="G23" s="2">
        <f t="shared" si="5"/>
        <v>527935.84999999974</v>
      </c>
    </row>
    <row r="24" spans="1:7" x14ac:dyDescent="0.25">
      <c r="A24" s="26">
        <v>42465</v>
      </c>
      <c r="B24" s="35">
        <f t="shared" si="1"/>
        <v>30</v>
      </c>
      <c r="C24" s="41">
        <f t="shared" si="2"/>
        <v>34666</v>
      </c>
      <c r="D24" s="38">
        <f t="shared" si="0"/>
        <v>28066.799999999999</v>
      </c>
      <c r="E24" s="16">
        <f t="shared" si="3"/>
        <v>6599.2</v>
      </c>
      <c r="F24" s="2">
        <f t="shared" si="4"/>
        <v>527935.84999999974</v>
      </c>
      <c r="G24" s="2">
        <f t="shared" si="5"/>
        <v>499869.04999999976</v>
      </c>
    </row>
    <row r="25" spans="1:7" x14ac:dyDescent="0.25">
      <c r="A25" s="26">
        <v>42495</v>
      </c>
      <c r="B25" s="35">
        <f t="shared" si="1"/>
        <v>30</v>
      </c>
      <c r="C25" s="41">
        <f t="shared" si="2"/>
        <v>34666</v>
      </c>
      <c r="D25" s="38">
        <f t="shared" si="0"/>
        <v>28417.64</v>
      </c>
      <c r="E25" s="16">
        <f t="shared" si="3"/>
        <v>6248.36</v>
      </c>
      <c r="F25" s="2">
        <f t="shared" si="4"/>
        <v>499869.04999999976</v>
      </c>
      <c r="G25" s="2">
        <f t="shared" si="5"/>
        <v>471451.40999999974</v>
      </c>
    </row>
    <row r="26" spans="1:7" x14ac:dyDescent="0.25">
      <c r="A26" s="26">
        <v>42526</v>
      </c>
      <c r="B26" s="35">
        <f t="shared" si="1"/>
        <v>30</v>
      </c>
      <c r="C26" s="41">
        <f>$D$1</f>
        <v>34666</v>
      </c>
      <c r="D26" s="38">
        <f t="shared" si="0"/>
        <v>28772.86</v>
      </c>
      <c r="E26" s="16">
        <f t="shared" si="3"/>
        <v>5893.14</v>
      </c>
      <c r="F26" s="2">
        <f t="shared" si="4"/>
        <v>471451.40999999974</v>
      </c>
      <c r="G26" s="2">
        <f t="shared" si="5"/>
        <v>442678.54999999976</v>
      </c>
    </row>
    <row r="27" spans="1:7" x14ac:dyDescent="0.25">
      <c r="A27" s="26">
        <v>42556</v>
      </c>
      <c r="B27" s="35">
        <f t="shared" si="1"/>
        <v>30</v>
      </c>
      <c r="C27" s="41">
        <f t="shared" si="2"/>
        <v>34666</v>
      </c>
      <c r="D27" s="38">
        <f t="shared" si="0"/>
        <v>29132.52</v>
      </c>
      <c r="E27" s="16">
        <f t="shared" si="3"/>
        <v>5533.48</v>
      </c>
      <c r="F27" s="2">
        <f t="shared" si="4"/>
        <v>442678.54999999976</v>
      </c>
      <c r="G27" s="2">
        <f t="shared" si="5"/>
        <v>413546.02999999974</v>
      </c>
    </row>
    <row r="28" spans="1:7" x14ac:dyDescent="0.25">
      <c r="A28" s="76">
        <v>42587</v>
      </c>
      <c r="B28" s="35">
        <f t="shared" si="1"/>
        <v>30</v>
      </c>
      <c r="C28" s="41">
        <f t="shared" si="2"/>
        <v>34666</v>
      </c>
      <c r="D28" s="38">
        <f t="shared" si="0"/>
        <v>29496.67</v>
      </c>
      <c r="E28" s="16">
        <f t="shared" si="3"/>
        <v>5169.33</v>
      </c>
      <c r="F28" s="2">
        <f t="shared" si="4"/>
        <v>413546.02999999974</v>
      </c>
      <c r="G28" s="2">
        <f t="shared" si="5"/>
        <v>384049.35999999975</v>
      </c>
    </row>
    <row r="29" spans="1:7" x14ac:dyDescent="0.25">
      <c r="A29" s="26">
        <v>42618</v>
      </c>
      <c r="B29" s="35">
        <f t="shared" si="1"/>
        <v>30</v>
      </c>
      <c r="C29" s="41">
        <f t="shared" si="2"/>
        <v>34666</v>
      </c>
      <c r="D29" s="38">
        <f t="shared" si="0"/>
        <v>29865.38</v>
      </c>
      <c r="E29" s="16">
        <f t="shared" si="3"/>
        <v>4800.62</v>
      </c>
      <c r="F29" s="2">
        <f t="shared" si="4"/>
        <v>384049.35999999975</v>
      </c>
      <c r="G29" s="2">
        <f t="shared" si="5"/>
        <v>354183.97999999975</v>
      </c>
    </row>
    <row r="30" spans="1:7" x14ac:dyDescent="0.25">
      <c r="A30" s="26">
        <v>42648</v>
      </c>
      <c r="B30" s="35">
        <f t="shared" si="1"/>
        <v>30</v>
      </c>
      <c r="C30" s="41">
        <f t="shared" si="2"/>
        <v>34666</v>
      </c>
      <c r="D30" s="38">
        <f t="shared" si="0"/>
        <v>30238.7</v>
      </c>
      <c r="E30" s="16">
        <f t="shared" si="3"/>
        <v>4427.3</v>
      </c>
      <c r="F30" s="2">
        <f t="shared" si="4"/>
        <v>354183.97999999975</v>
      </c>
      <c r="G30" s="2">
        <f t="shared" si="5"/>
        <v>323945.27999999974</v>
      </c>
    </row>
    <row r="31" spans="1:7" x14ac:dyDescent="0.25">
      <c r="A31" s="26">
        <v>42679</v>
      </c>
      <c r="B31" s="35">
        <f t="shared" si="1"/>
        <v>30</v>
      </c>
      <c r="C31" s="41">
        <f t="shared" si="2"/>
        <v>34666</v>
      </c>
      <c r="D31" s="38">
        <f t="shared" si="0"/>
        <v>30616.68</v>
      </c>
      <c r="E31" s="16">
        <f t="shared" si="3"/>
        <v>4049.32</v>
      </c>
      <c r="F31" s="2">
        <f t="shared" si="4"/>
        <v>323945.27999999974</v>
      </c>
      <c r="G31" s="2">
        <f t="shared" si="5"/>
        <v>293328.59999999974</v>
      </c>
    </row>
    <row r="32" spans="1:7" x14ac:dyDescent="0.25">
      <c r="A32" s="26">
        <v>42709</v>
      </c>
      <c r="B32" s="35">
        <f t="shared" si="1"/>
        <v>30</v>
      </c>
      <c r="C32" s="41">
        <f t="shared" si="2"/>
        <v>34666</v>
      </c>
      <c r="D32" s="38">
        <f t="shared" si="0"/>
        <v>30999.39</v>
      </c>
      <c r="E32" s="16">
        <f t="shared" si="3"/>
        <v>3666.61</v>
      </c>
      <c r="F32" s="2">
        <f t="shared" si="4"/>
        <v>293328.59999999974</v>
      </c>
      <c r="G32" s="2">
        <f t="shared" si="5"/>
        <v>262329.20999999973</v>
      </c>
    </row>
    <row r="33" spans="1:7" x14ac:dyDescent="0.25">
      <c r="A33" s="26">
        <v>42740</v>
      </c>
      <c r="B33" s="35">
        <f t="shared" si="1"/>
        <v>30</v>
      </c>
      <c r="C33" s="41">
        <f t="shared" si="2"/>
        <v>34666</v>
      </c>
      <c r="D33" s="38">
        <f t="shared" si="0"/>
        <v>31386.880000000001</v>
      </c>
      <c r="E33" s="16">
        <f t="shared" si="3"/>
        <v>3279.12</v>
      </c>
      <c r="F33" s="2">
        <f t="shared" si="4"/>
        <v>262329.20999999973</v>
      </c>
      <c r="G33" s="2">
        <f t="shared" si="5"/>
        <v>230942.32999999973</v>
      </c>
    </row>
    <row r="34" spans="1:7" x14ac:dyDescent="0.25">
      <c r="A34" s="26">
        <v>42771</v>
      </c>
      <c r="B34" s="35">
        <f t="shared" si="1"/>
        <v>30</v>
      </c>
      <c r="C34" s="41">
        <f t="shared" si="2"/>
        <v>34666</v>
      </c>
      <c r="D34" s="38">
        <f t="shared" si="0"/>
        <v>31779.22</v>
      </c>
      <c r="E34" s="16">
        <f t="shared" si="3"/>
        <v>2886.78</v>
      </c>
      <c r="F34" s="2">
        <f t="shared" si="4"/>
        <v>230942.32999999973</v>
      </c>
      <c r="G34" s="2">
        <f t="shared" si="5"/>
        <v>199163.10999999972</v>
      </c>
    </row>
    <row r="35" spans="1:7" x14ac:dyDescent="0.25">
      <c r="A35" s="26">
        <v>42799</v>
      </c>
      <c r="B35" s="35">
        <f t="shared" si="1"/>
        <v>30</v>
      </c>
      <c r="C35" s="41">
        <f t="shared" si="2"/>
        <v>34666</v>
      </c>
      <c r="D35" s="38">
        <f t="shared" si="0"/>
        <v>32176.46</v>
      </c>
      <c r="E35" s="16">
        <f t="shared" si="3"/>
        <v>2489.54</v>
      </c>
      <c r="F35" s="2">
        <f t="shared" si="4"/>
        <v>199163.10999999972</v>
      </c>
      <c r="G35" s="2">
        <f t="shared" si="5"/>
        <v>166986.64999999973</v>
      </c>
    </row>
    <row r="36" spans="1:7" x14ac:dyDescent="0.25">
      <c r="A36" s="26">
        <v>42830</v>
      </c>
      <c r="B36" s="35">
        <f t="shared" si="1"/>
        <v>30</v>
      </c>
      <c r="C36" s="41">
        <f t="shared" si="2"/>
        <v>34666</v>
      </c>
      <c r="D36" s="38">
        <f t="shared" si="0"/>
        <v>32578.67</v>
      </c>
      <c r="E36" s="16">
        <f t="shared" si="3"/>
        <v>2087.33</v>
      </c>
      <c r="F36" s="2">
        <f t="shared" si="4"/>
        <v>166986.64999999973</v>
      </c>
      <c r="G36" s="2">
        <f t="shared" si="5"/>
        <v>134407.97999999975</v>
      </c>
    </row>
    <row r="37" spans="1:7" x14ac:dyDescent="0.25">
      <c r="A37" s="26">
        <v>42860</v>
      </c>
      <c r="B37" s="35">
        <f t="shared" si="1"/>
        <v>30</v>
      </c>
      <c r="C37" s="41">
        <f t="shared" si="2"/>
        <v>34666</v>
      </c>
      <c r="D37" s="38">
        <f t="shared" si="0"/>
        <v>32985.9</v>
      </c>
      <c r="E37" s="16">
        <f t="shared" si="3"/>
        <v>1680.1</v>
      </c>
      <c r="F37" s="2">
        <f t="shared" si="4"/>
        <v>134407.97999999975</v>
      </c>
      <c r="G37" s="2">
        <f t="shared" si="5"/>
        <v>101422.07999999975</v>
      </c>
    </row>
    <row r="38" spans="1:7" x14ac:dyDescent="0.25">
      <c r="A38" s="26">
        <v>42891</v>
      </c>
      <c r="B38" s="35">
        <f t="shared" si="1"/>
        <v>30</v>
      </c>
      <c r="C38" s="41">
        <f t="shared" si="2"/>
        <v>34666</v>
      </c>
      <c r="D38" s="38">
        <f t="shared" si="0"/>
        <v>33398.22</v>
      </c>
      <c r="E38" s="16">
        <f t="shared" si="3"/>
        <v>1267.78</v>
      </c>
      <c r="F38" s="2">
        <f t="shared" si="4"/>
        <v>101422.07999999975</v>
      </c>
      <c r="G38" s="2">
        <f t="shared" si="5"/>
        <v>68023.859999999753</v>
      </c>
    </row>
    <row r="39" spans="1:7" x14ac:dyDescent="0.25">
      <c r="A39" s="26">
        <v>42921</v>
      </c>
      <c r="B39" s="35">
        <f t="shared" si="1"/>
        <v>30</v>
      </c>
      <c r="C39" s="41">
        <f t="shared" si="2"/>
        <v>34666</v>
      </c>
      <c r="D39" s="38">
        <f t="shared" si="0"/>
        <v>33815.699999999997</v>
      </c>
      <c r="E39" s="16">
        <f t="shared" si="3"/>
        <v>850.3</v>
      </c>
      <c r="F39" s="2">
        <f t="shared" si="4"/>
        <v>68023.859999999753</v>
      </c>
      <c r="G39" s="2">
        <f t="shared" si="5"/>
        <v>34208.159999999756</v>
      </c>
    </row>
    <row r="40" spans="1:7" x14ac:dyDescent="0.25">
      <c r="A40" s="26">
        <v>42952</v>
      </c>
      <c r="B40" s="35">
        <f t="shared" ref="B40" si="6">DAYS360(A39,A40,TRUE)</f>
        <v>30</v>
      </c>
      <c r="C40" s="41">
        <f t="shared" si="2"/>
        <v>34666</v>
      </c>
      <c r="D40" s="38">
        <f t="shared" ref="D40" si="7">C40-E40</f>
        <v>34208.159999999756</v>
      </c>
      <c r="E40" s="16">
        <v>457.84000000024537</v>
      </c>
      <c r="F40" s="2">
        <f t="shared" ref="F40" si="8">G39</f>
        <v>34208.159999999756</v>
      </c>
      <c r="G40" s="2">
        <f t="shared" ref="G40" si="9">F40-D40</f>
        <v>0</v>
      </c>
    </row>
    <row r="41" spans="1:7" x14ac:dyDescent="0.25">
      <c r="A41" s="51">
        <v>42252</v>
      </c>
      <c r="B41" s="52">
        <f>DAYS360(A16,A41,TRUE)</f>
        <v>30</v>
      </c>
      <c r="C41" s="41">
        <f t="shared" si="2"/>
        <v>34666</v>
      </c>
      <c r="D41" s="53">
        <f t="shared" si="0"/>
        <v>25729.279999999999</v>
      </c>
      <c r="E41" s="54">
        <f>ROUND(F41*$B$2*B41/360,2)</f>
        <v>8936.7199999999993</v>
      </c>
      <c r="F41" s="55">
        <f>F17</f>
        <v>714937.24999999977</v>
      </c>
      <c r="G41" s="55">
        <f t="shared" si="5"/>
        <v>689207.96999999974</v>
      </c>
    </row>
    <row r="42" spans="1:7" x14ac:dyDescent="0.25">
      <c r="A42" s="26">
        <v>42282</v>
      </c>
      <c r="B42" s="35">
        <f>DAYS360(A41,A42,TRUE)</f>
        <v>30</v>
      </c>
      <c r="C42" s="41">
        <f>$F$1</f>
        <v>50000</v>
      </c>
      <c r="D42" s="38">
        <f t="shared" si="0"/>
        <v>41384.9</v>
      </c>
      <c r="E42" s="16">
        <f>ROUND(F42*$B$2*B42/360,2)</f>
        <v>8615.1</v>
      </c>
      <c r="F42" s="2">
        <f>G41</f>
        <v>689207.96999999974</v>
      </c>
      <c r="G42" s="2">
        <f t="shared" si="5"/>
        <v>647823.06999999972</v>
      </c>
    </row>
    <row r="43" spans="1:7" x14ac:dyDescent="0.25">
      <c r="A43" s="26">
        <v>42313</v>
      </c>
      <c r="B43" s="35">
        <f t="shared" ref="B43:B60" si="10">DAYS360(A42,A43,TRUE)</f>
        <v>30</v>
      </c>
      <c r="C43" s="41">
        <f t="shared" ref="C43:C53" si="11">$F$1</f>
        <v>50000</v>
      </c>
      <c r="D43" s="38">
        <f t="shared" si="0"/>
        <v>41902.21</v>
      </c>
      <c r="E43" s="16">
        <f t="shared" ref="E43:E62" si="12">ROUND(F43*$B$2*B43/360,2)</f>
        <v>8097.79</v>
      </c>
      <c r="F43" s="2">
        <f t="shared" ref="F43:F60" si="13">G42</f>
        <v>647823.06999999972</v>
      </c>
      <c r="G43" s="2">
        <f t="shared" si="5"/>
        <v>605920.85999999975</v>
      </c>
    </row>
    <row r="44" spans="1:7" x14ac:dyDescent="0.25">
      <c r="A44" s="26">
        <v>42343</v>
      </c>
      <c r="B44" s="35">
        <f t="shared" si="10"/>
        <v>30</v>
      </c>
      <c r="C44" s="41">
        <f t="shared" si="11"/>
        <v>50000</v>
      </c>
      <c r="D44" s="38">
        <f t="shared" si="0"/>
        <v>42425.99</v>
      </c>
      <c r="E44" s="16">
        <f t="shared" si="12"/>
        <v>7574.01</v>
      </c>
      <c r="F44" s="2">
        <f t="shared" si="13"/>
        <v>605920.85999999975</v>
      </c>
      <c r="G44" s="2">
        <f t="shared" si="5"/>
        <v>563494.86999999976</v>
      </c>
    </row>
    <row r="45" spans="1:7" x14ac:dyDescent="0.25">
      <c r="A45" s="26">
        <v>42374</v>
      </c>
      <c r="B45" s="35">
        <f t="shared" si="10"/>
        <v>30</v>
      </c>
      <c r="C45" s="41">
        <f t="shared" si="11"/>
        <v>50000</v>
      </c>
      <c r="D45" s="38">
        <f t="shared" si="0"/>
        <v>42956.31</v>
      </c>
      <c r="E45" s="16">
        <f t="shared" si="12"/>
        <v>7043.69</v>
      </c>
      <c r="F45" s="2">
        <f t="shared" si="13"/>
        <v>563494.86999999976</v>
      </c>
      <c r="G45" s="2">
        <f t="shared" si="5"/>
        <v>520538.55999999976</v>
      </c>
    </row>
    <row r="46" spans="1:7" x14ac:dyDescent="0.25">
      <c r="A46" s="26">
        <v>42405</v>
      </c>
      <c r="B46" s="35">
        <f t="shared" si="10"/>
        <v>30</v>
      </c>
      <c r="C46" s="41">
        <f t="shared" si="11"/>
        <v>50000</v>
      </c>
      <c r="D46" s="38">
        <f t="shared" si="0"/>
        <v>43493.270000000004</v>
      </c>
      <c r="E46" s="16">
        <f t="shared" si="12"/>
        <v>6506.73</v>
      </c>
      <c r="F46" s="2">
        <f t="shared" si="13"/>
        <v>520538.55999999976</v>
      </c>
      <c r="G46" s="2">
        <f t="shared" si="5"/>
        <v>477045.28999999975</v>
      </c>
    </row>
    <row r="47" spans="1:7" x14ac:dyDescent="0.25">
      <c r="A47" s="26">
        <v>42434</v>
      </c>
      <c r="B47" s="35">
        <f t="shared" si="10"/>
        <v>30</v>
      </c>
      <c r="C47" s="41">
        <f t="shared" si="11"/>
        <v>50000</v>
      </c>
      <c r="D47" s="38">
        <f t="shared" si="0"/>
        <v>44036.93</v>
      </c>
      <c r="E47" s="16">
        <f t="shared" si="12"/>
        <v>5963.07</v>
      </c>
      <c r="F47" s="2">
        <f t="shared" si="13"/>
        <v>477045.28999999975</v>
      </c>
      <c r="G47" s="2">
        <f t="shared" si="5"/>
        <v>433008.35999999975</v>
      </c>
    </row>
    <row r="48" spans="1:7" x14ac:dyDescent="0.25">
      <c r="A48" s="26">
        <v>42465</v>
      </c>
      <c r="B48" s="35">
        <f t="shared" si="10"/>
        <v>30</v>
      </c>
      <c r="C48" s="41">
        <f t="shared" si="11"/>
        <v>50000</v>
      </c>
      <c r="D48" s="38">
        <f t="shared" si="0"/>
        <v>44587.4</v>
      </c>
      <c r="E48" s="16">
        <f t="shared" si="12"/>
        <v>5412.6</v>
      </c>
      <c r="F48" s="2">
        <f t="shared" si="13"/>
        <v>433008.35999999975</v>
      </c>
      <c r="G48" s="2">
        <f t="shared" si="5"/>
        <v>388420.95999999973</v>
      </c>
    </row>
    <row r="49" spans="1:7" x14ac:dyDescent="0.25">
      <c r="A49" s="26">
        <v>42495</v>
      </c>
      <c r="B49" s="35">
        <f t="shared" si="10"/>
        <v>30</v>
      </c>
      <c r="C49" s="41">
        <f t="shared" si="11"/>
        <v>50000</v>
      </c>
      <c r="D49" s="38">
        <f t="shared" si="0"/>
        <v>45144.74</v>
      </c>
      <c r="E49" s="16">
        <f t="shared" si="12"/>
        <v>4855.26</v>
      </c>
      <c r="F49" s="2">
        <f t="shared" si="13"/>
        <v>388420.95999999973</v>
      </c>
      <c r="G49" s="2">
        <f t="shared" si="5"/>
        <v>343276.21999999974</v>
      </c>
    </row>
    <row r="50" spans="1:7" x14ac:dyDescent="0.25">
      <c r="A50" s="26">
        <v>42526</v>
      </c>
      <c r="B50" s="35">
        <f t="shared" si="10"/>
        <v>30</v>
      </c>
      <c r="C50" s="41">
        <f t="shared" si="11"/>
        <v>50000</v>
      </c>
      <c r="D50" s="38">
        <f t="shared" si="0"/>
        <v>45709.05</v>
      </c>
      <c r="E50" s="16">
        <f t="shared" si="12"/>
        <v>4290.95</v>
      </c>
      <c r="F50" s="2">
        <f t="shared" si="13"/>
        <v>343276.21999999974</v>
      </c>
      <c r="G50" s="2">
        <f t="shared" si="5"/>
        <v>297567.16999999975</v>
      </c>
    </row>
    <row r="51" spans="1:7" x14ac:dyDescent="0.25">
      <c r="A51" s="26">
        <v>42556</v>
      </c>
      <c r="B51" s="35">
        <f t="shared" si="10"/>
        <v>30</v>
      </c>
      <c r="C51" s="41">
        <f t="shared" si="11"/>
        <v>50000</v>
      </c>
      <c r="D51" s="38">
        <f t="shared" si="0"/>
        <v>46280.41</v>
      </c>
      <c r="E51" s="16">
        <f t="shared" si="12"/>
        <v>3719.59</v>
      </c>
      <c r="F51" s="2">
        <f t="shared" si="13"/>
        <v>297567.16999999975</v>
      </c>
      <c r="G51" s="2">
        <f t="shared" si="5"/>
        <v>251286.75999999975</v>
      </c>
    </row>
    <row r="52" spans="1:7" x14ac:dyDescent="0.25">
      <c r="A52" s="76">
        <v>42587</v>
      </c>
      <c r="B52" s="35">
        <f t="shared" si="10"/>
        <v>30</v>
      </c>
      <c r="C52" s="41">
        <f t="shared" si="11"/>
        <v>50000</v>
      </c>
      <c r="D52" s="38">
        <f t="shared" si="0"/>
        <v>46858.92</v>
      </c>
      <c r="E52" s="16">
        <f t="shared" si="12"/>
        <v>3141.08</v>
      </c>
      <c r="F52" s="2">
        <f t="shared" si="13"/>
        <v>251286.75999999975</v>
      </c>
      <c r="G52" s="2">
        <f t="shared" si="5"/>
        <v>204427.83999999973</v>
      </c>
    </row>
    <row r="53" spans="1:7" x14ac:dyDescent="0.25">
      <c r="A53" s="26">
        <v>42618</v>
      </c>
      <c r="B53" s="35">
        <f t="shared" si="10"/>
        <v>30</v>
      </c>
      <c r="C53" s="41">
        <f t="shared" si="11"/>
        <v>50000</v>
      </c>
      <c r="D53" s="38">
        <f t="shared" si="0"/>
        <v>47444.65</v>
      </c>
      <c r="E53" s="16">
        <f t="shared" si="12"/>
        <v>2555.35</v>
      </c>
      <c r="F53" s="2">
        <f t="shared" si="13"/>
        <v>204427.83999999973</v>
      </c>
      <c r="G53" s="2">
        <f t="shared" si="5"/>
        <v>156983.18999999974</v>
      </c>
    </row>
    <row r="54" spans="1:7" x14ac:dyDescent="0.25">
      <c r="A54" s="26">
        <v>42648</v>
      </c>
      <c r="B54" s="35">
        <f t="shared" si="10"/>
        <v>30</v>
      </c>
      <c r="C54" s="41">
        <f>$F$2</f>
        <v>20000</v>
      </c>
      <c r="D54" s="38">
        <f t="shared" si="0"/>
        <v>18037.71</v>
      </c>
      <c r="E54" s="16">
        <f t="shared" si="12"/>
        <v>1962.29</v>
      </c>
      <c r="F54" s="2">
        <f t="shared" si="13"/>
        <v>156983.18999999974</v>
      </c>
      <c r="G54" s="2">
        <f t="shared" si="5"/>
        <v>138945.47999999975</v>
      </c>
    </row>
    <row r="55" spans="1:7" x14ac:dyDescent="0.25">
      <c r="A55" s="26">
        <v>42679</v>
      </c>
      <c r="B55" s="35">
        <f t="shared" si="10"/>
        <v>30</v>
      </c>
      <c r="C55" s="41">
        <f t="shared" ref="C55:C61" si="14">$F$2</f>
        <v>20000</v>
      </c>
      <c r="D55" s="38">
        <f t="shared" si="0"/>
        <v>18263.18</v>
      </c>
      <c r="E55" s="16">
        <f t="shared" si="12"/>
        <v>1736.82</v>
      </c>
      <c r="F55" s="2">
        <f t="shared" si="13"/>
        <v>138945.47999999975</v>
      </c>
      <c r="G55" s="2">
        <f t="shared" si="5"/>
        <v>120682.29999999976</v>
      </c>
    </row>
    <row r="56" spans="1:7" x14ac:dyDescent="0.25">
      <c r="A56" s="26">
        <v>42709</v>
      </c>
      <c r="B56" s="35">
        <f t="shared" si="10"/>
        <v>30</v>
      </c>
      <c r="C56" s="41">
        <f t="shared" si="14"/>
        <v>20000</v>
      </c>
      <c r="D56" s="38">
        <f t="shared" si="0"/>
        <v>18491.47</v>
      </c>
      <c r="E56" s="16">
        <f t="shared" si="12"/>
        <v>1508.53</v>
      </c>
      <c r="F56" s="2">
        <f t="shared" si="13"/>
        <v>120682.29999999976</v>
      </c>
      <c r="G56" s="2">
        <f t="shared" si="5"/>
        <v>102190.82999999975</v>
      </c>
    </row>
    <row r="57" spans="1:7" x14ac:dyDescent="0.25">
      <c r="A57" s="26">
        <v>42740</v>
      </c>
      <c r="B57" s="35">
        <f t="shared" si="10"/>
        <v>30</v>
      </c>
      <c r="C57" s="41">
        <f t="shared" si="14"/>
        <v>20000</v>
      </c>
      <c r="D57" s="38">
        <f t="shared" si="0"/>
        <v>18722.61</v>
      </c>
      <c r="E57" s="16">
        <f t="shared" si="12"/>
        <v>1277.3900000000001</v>
      </c>
      <c r="F57" s="2">
        <f t="shared" si="13"/>
        <v>102190.82999999975</v>
      </c>
      <c r="G57" s="2">
        <f t="shared" si="5"/>
        <v>83468.219999999754</v>
      </c>
    </row>
    <row r="58" spans="1:7" x14ac:dyDescent="0.25">
      <c r="A58" s="26">
        <v>42771</v>
      </c>
      <c r="B58" s="35">
        <f t="shared" si="10"/>
        <v>30</v>
      </c>
      <c r="C58" s="41">
        <f t="shared" si="14"/>
        <v>20000</v>
      </c>
      <c r="D58" s="38">
        <f t="shared" si="0"/>
        <v>18956.650000000001</v>
      </c>
      <c r="E58" s="16">
        <f t="shared" si="12"/>
        <v>1043.3499999999999</v>
      </c>
      <c r="F58" s="2">
        <f t="shared" si="13"/>
        <v>83468.219999999754</v>
      </c>
      <c r="G58" s="2">
        <f t="shared" si="5"/>
        <v>64511.569999999752</v>
      </c>
    </row>
    <row r="59" spans="1:7" x14ac:dyDescent="0.25">
      <c r="A59" s="26">
        <v>42799</v>
      </c>
      <c r="B59" s="35">
        <f t="shared" si="10"/>
        <v>30</v>
      </c>
      <c r="C59" s="41">
        <f t="shared" si="14"/>
        <v>20000</v>
      </c>
      <c r="D59" s="38">
        <f t="shared" si="0"/>
        <v>19193.61</v>
      </c>
      <c r="E59" s="16">
        <f t="shared" si="12"/>
        <v>806.39</v>
      </c>
      <c r="F59" s="2">
        <f t="shared" si="13"/>
        <v>64511.569999999752</v>
      </c>
      <c r="G59" s="2">
        <f t="shared" si="5"/>
        <v>45317.959999999752</v>
      </c>
    </row>
    <row r="60" spans="1:7" x14ac:dyDescent="0.25">
      <c r="A60" s="26">
        <v>42830</v>
      </c>
      <c r="B60" s="35">
        <f t="shared" si="10"/>
        <v>30</v>
      </c>
      <c r="C60" s="41">
        <f t="shared" si="14"/>
        <v>20000</v>
      </c>
      <c r="D60" s="38">
        <f t="shared" si="0"/>
        <v>19433.53</v>
      </c>
      <c r="E60" s="16">
        <f t="shared" si="12"/>
        <v>566.47</v>
      </c>
      <c r="F60" s="2">
        <f t="shared" si="13"/>
        <v>45317.959999999752</v>
      </c>
      <c r="G60" s="2">
        <f t="shared" si="5"/>
        <v>25884.429999999753</v>
      </c>
    </row>
    <row r="61" spans="1:7" x14ac:dyDescent="0.25">
      <c r="A61" s="26">
        <v>42860</v>
      </c>
      <c r="B61" s="35">
        <f>DAYS360(A60,A61,TRUE)</f>
        <v>30</v>
      </c>
      <c r="C61" s="41">
        <f t="shared" si="14"/>
        <v>20000</v>
      </c>
      <c r="D61" s="38">
        <f t="shared" si="0"/>
        <v>19676.439999999999</v>
      </c>
      <c r="E61" s="16">
        <f t="shared" si="12"/>
        <v>323.56</v>
      </c>
      <c r="F61" s="2">
        <f>G60</f>
        <v>25884.429999999753</v>
      </c>
      <c r="G61" s="2">
        <f t="shared" si="5"/>
        <v>6207.9899999997542</v>
      </c>
    </row>
    <row r="62" spans="1:7" x14ac:dyDescent="0.25">
      <c r="A62" s="26">
        <v>42891</v>
      </c>
      <c r="B62" s="35">
        <f t="shared" ref="B62" si="15">DAYS360(A61,A62,TRUE)</f>
        <v>30</v>
      </c>
      <c r="C62" s="41">
        <f>G61+E62</f>
        <v>6285.5899999997546</v>
      </c>
      <c r="D62" s="38">
        <f t="shared" ref="D62" si="16">C62-E62</f>
        <v>6207.9899999997542</v>
      </c>
      <c r="E62" s="16">
        <f t="shared" si="12"/>
        <v>77.599999999999994</v>
      </c>
      <c r="F62" s="2">
        <f t="shared" ref="F62" si="17">G61</f>
        <v>6207.9899999997542</v>
      </c>
      <c r="G62" s="2">
        <f t="shared" ref="G62" si="18">F62-D62</f>
        <v>0</v>
      </c>
    </row>
    <row r="63" spans="1:7" x14ac:dyDescent="0.25">
      <c r="A63" s="44">
        <v>41882</v>
      </c>
      <c r="B63" s="48">
        <f>DAYS360(B1,A4,TRUE)</f>
        <v>1</v>
      </c>
      <c r="C63" s="48">
        <f t="shared" ref="C63:C68" si="19">DAYS360(A4,A63,TRUE)+1</f>
        <v>26</v>
      </c>
      <c r="D63" s="29">
        <f>F4</f>
        <v>1000000</v>
      </c>
      <c r="E63" s="29">
        <f>D63</f>
        <v>1000000</v>
      </c>
      <c r="F63" s="46">
        <f>E4+(E5/B5)*C63</f>
        <v>11250.333333333334</v>
      </c>
      <c r="G63" s="29">
        <f t="shared" ref="G63:G96" si="20">ROUND(F63,2)</f>
        <v>11250.33</v>
      </c>
    </row>
    <row r="64" spans="1:7" x14ac:dyDescent="0.25">
      <c r="A64" s="47">
        <v>41912</v>
      </c>
      <c r="B64" s="48">
        <f t="shared" ref="B64:B69" si="21">DAYS360(A63,A5,TRUE)-1</f>
        <v>4</v>
      </c>
      <c r="C64" s="48">
        <f t="shared" si="19"/>
        <v>26</v>
      </c>
      <c r="D64" s="29">
        <f t="shared" ref="D64:D97" si="22">E63</f>
        <v>1000000</v>
      </c>
      <c r="E64" s="29">
        <f t="shared" ref="E64:E75" si="23">D64-D5</f>
        <v>977834</v>
      </c>
      <c r="F64" s="46">
        <f t="shared" ref="F64:F75" si="24">(E5/B5)*B64+(E6/B6)*C64</f>
        <v>12259.872666666666</v>
      </c>
      <c r="G64" s="29">
        <f t="shared" si="20"/>
        <v>12259.87</v>
      </c>
    </row>
    <row r="65" spans="1:7" x14ac:dyDescent="0.25">
      <c r="A65" s="44">
        <v>41943</v>
      </c>
      <c r="B65" s="48">
        <f t="shared" si="21"/>
        <v>4</v>
      </c>
      <c r="C65" s="48">
        <f t="shared" si="19"/>
        <v>26</v>
      </c>
      <c r="D65" s="29">
        <f t="shared" si="22"/>
        <v>977834</v>
      </c>
      <c r="E65" s="29">
        <f t="shared" si="23"/>
        <v>955390.93</v>
      </c>
      <c r="F65" s="46">
        <f t="shared" si="24"/>
        <v>11979.795333333333</v>
      </c>
      <c r="G65" s="29">
        <f t="shared" si="20"/>
        <v>11979.8</v>
      </c>
    </row>
    <row r="66" spans="1:7" x14ac:dyDescent="0.25">
      <c r="A66" s="47">
        <v>41973</v>
      </c>
      <c r="B66" s="48">
        <f t="shared" si="21"/>
        <v>4</v>
      </c>
      <c r="C66" s="48">
        <f t="shared" si="19"/>
        <v>26</v>
      </c>
      <c r="D66" s="29">
        <f t="shared" si="22"/>
        <v>955390.93</v>
      </c>
      <c r="E66" s="29">
        <f t="shared" si="23"/>
        <v>932667.32000000007</v>
      </c>
      <c r="F66" s="46">
        <f t="shared" si="24"/>
        <v>11696.213333333333</v>
      </c>
      <c r="G66" s="29">
        <f t="shared" si="20"/>
        <v>11696.21</v>
      </c>
    </row>
    <row r="67" spans="1:7" x14ac:dyDescent="0.25">
      <c r="A67" s="44">
        <v>42004</v>
      </c>
      <c r="B67" s="48">
        <f t="shared" si="21"/>
        <v>4</v>
      </c>
      <c r="C67" s="48">
        <f t="shared" si="19"/>
        <v>26</v>
      </c>
      <c r="D67" s="29">
        <f t="shared" si="22"/>
        <v>932667.32000000007</v>
      </c>
      <c r="E67" s="29">
        <f t="shared" si="23"/>
        <v>909659.66</v>
      </c>
      <c r="F67" s="46">
        <f t="shared" si="24"/>
        <v>11409.095333333333</v>
      </c>
      <c r="G67" s="29">
        <f t="shared" si="20"/>
        <v>11409.1</v>
      </c>
    </row>
    <row r="68" spans="1:7" x14ac:dyDescent="0.25">
      <c r="A68" s="47">
        <v>42035</v>
      </c>
      <c r="B68" s="48">
        <f t="shared" si="21"/>
        <v>4</v>
      </c>
      <c r="C68" s="48">
        <f t="shared" si="19"/>
        <v>26</v>
      </c>
      <c r="D68" s="29">
        <f t="shared" si="22"/>
        <v>909659.66</v>
      </c>
      <c r="E68" s="29">
        <f t="shared" si="23"/>
        <v>886364.41</v>
      </c>
      <c r="F68" s="46">
        <f t="shared" si="24"/>
        <v>11118.385333333334</v>
      </c>
      <c r="G68" s="29">
        <f t="shared" si="20"/>
        <v>11118.39</v>
      </c>
    </row>
    <row r="69" spans="1:7" x14ac:dyDescent="0.25">
      <c r="A69" s="44">
        <v>42063</v>
      </c>
      <c r="B69" s="48">
        <f t="shared" si="21"/>
        <v>4</v>
      </c>
      <c r="C69" s="48">
        <f>DAYS360(A10,A69,TRUE)+3</f>
        <v>26</v>
      </c>
      <c r="D69" s="29">
        <f t="shared" si="22"/>
        <v>886364.41</v>
      </c>
      <c r="E69" s="29">
        <f t="shared" si="23"/>
        <v>862777.97</v>
      </c>
      <c r="F69" s="46">
        <f t="shared" si="24"/>
        <v>10824.031999999999</v>
      </c>
      <c r="G69" s="29">
        <f t="shared" si="20"/>
        <v>10824.03</v>
      </c>
    </row>
    <row r="70" spans="1:7" x14ac:dyDescent="0.25">
      <c r="A70" s="47">
        <v>42094</v>
      </c>
      <c r="B70" s="48">
        <f>DAYS360(A69,A11,TRUE)-3</f>
        <v>4</v>
      </c>
      <c r="C70" s="48">
        <f t="shared" ref="C70:C80" si="25">DAYS360(A11,A70,TRUE)+1</f>
        <v>26</v>
      </c>
      <c r="D70" s="29">
        <f t="shared" si="22"/>
        <v>862777.97</v>
      </c>
      <c r="E70" s="29">
        <f t="shared" si="23"/>
        <v>838896.69</v>
      </c>
      <c r="F70" s="46">
        <f t="shared" si="24"/>
        <v>10526.011333333332</v>
      </c>
      <c r="G70" s="29">
        <f t="shared" si="20"/>
        <v>10526.01</v>
      </c>
    </row>
    <row r="71" spans="1:7" x14ac:dyDescent="0.25">
      <c r="A71" s="44">
        <v>42124</v>
      </c>
      <c r="B71" s="48">
        <f t="shared" ref="B71:B81" si="26">DAYS360(A70,A12,TRUE)-1</f>
        <v>4</v>
      </c>
      <c r="C71" s="48">
        <f t="shared" si="25"/>
        <v>26</v>
      </c>
      <c r="D71" s="29">
        <f t="shared" si="22"/>
        <v>838896.69</v>
      </c>
      <c r="E71" s="29">
        <f t="shared" si="23"/>
        <v>814716.89999999991</v>
      </c>
      <c r="F71" s="46">
        <f t="shared" si="24"/>
        <v>10224.26</v>
      </c>
      <c r="G71" s="29">
        <f t="shared" si="20"/>
        <v>10224.26</v>
      </c>
    </row>
    <row r="72" spans="1:7" x14ac:dyDescent="0.25">
      <c r="A72" s="47">
        <v>42155</v>
      </c>
      <c r="B72" s="48">
        <f t="shared" si="26"/>
        <v>4</v>
      </c>
      <c r="C72" s="48">
        <f t="shared" si="25"/>
        <v>26</v>
      </c>
      <c r="D72" s="29">
        <f t="shared" si="22"/>
        <v>814716.89999999991</v>
      </c>
      <c r="E72" s="29">
        <f t="shared" si="23"/>
        <v>790234.85999999987</v>
      </c>
      <c r="F72" s="46">
        <f t="shared" si="24"/>
        <v>9918.7426666666688</v>
      </c>
      <c r="G72" s="29">
        <f t="shared" si="20"/>
        <v>9918.74</v>
      </c>
    </row>
    <row r="73" spans="1:7" x14ac:dyDescent="0.25">
      <c r="A73" s="44">
        <v>42185</v>
      </c>
      <c r="B73" s="48">
        <f t="shared" si="26"/>
        <v>4</v>
      </c>
      <c r="C73" s="48">
        <f t="shared" si="25"/>
        <v>26</v>
      </c>
      <c r="D73" s="29">
        <f t="shared" si="22"/>
        <v>790234.85999999987</v>
      </c>
      <c r="E73" s="29">
        <f t="shared" si="23"/>
        <v>765446.79999999981</v>
      </c>
      <c r="F73" s="46">
        <f t="shared" si="24"/>
        <v>9609.4033333333318</v>
      </c>
      <c r="G73" s="29">
        <f t="shared" si="20"/>
        <v>9609.4</v>
      </c>
    </row>
    <row r="74" spans="1:7" x14ac:dyDescent="0.25">
      <c r="A74" s="47">
        <v>42216</v>
      </c>
      <c r="B74" s="48">
        <f t="shared" si="26"/>
        <v>4</v>
      </c>
      <c r="C74" s="48">
        <f t="shared" si="25"/>
        <v>26</v>
      </c>
      <c r="D74" s="29">
        <f t="shared" si="22"/>
        <v>765446.79999999981</v>
      </c>
      <c r="E74" s="29">
        <f t="shared" si="23"/>
        <v>740348.88999999978</v>
      </c>
      <c r="F74" s="46">
        <f t="shared" si="24"/>
        <v>9296.1906666666673</v>
      </c>
      <c r="G74" s="29">
        <f t="shared" si="20"/>
        <v>9296.19</v>
      </c>
    </row>
    <row r="75" spans="1:7" x14ac:dyDescent="0.25">
      <c r="A75" s="44">
        <v>42247</v>
      </c>
      <c r="B75" s="48">
        <f t="shared" si="26"/>
        <v>4</v>
      </c>
      <c r="C75" s="48">
        <f t="shared" si="25"/>
        <v>26</v>
      </c>
      <c r="D75" s="29">
        <f t="shared" si="22"/>
        <v>740348.88999999978</v>
      </c>
      <c r="E75" s="29">
        <f t="shared" si="23"/>
        <v>714937.24999999977</v>
      </c>
      <c r="F75" s="46">
        <f t="shared" si="24"/>
        <v>8979.0719999999983</v>
      </c>
      <c r="G75" s="29">
        <f t="shared" si="20"/>
        <v>8979.07</v>
      </c>
    </row>
    <row r="76" spans="1:7" x14ac:dyDescent="0.25">
      <c r="A76" s="77">
        <v>42277</v>
      </c>
      <c r="B76" s="67">
        <f t="shared" si="26"/>
        <v>4</v>
      </c>
      <c r="C76" s="67">
        <f t="shared" si="25"/>
        <v>26</v>
      </c>
      <c r="D76" s="29">
        <f t="shared" si="22"/>
        <v>714937.24999999977</v>
      </c>
      <c r="E76" s="29">
        <f t="shared" ref="E76:E97" si="27">D76-D41</f>
        <v>689207.96999999974</v>
      </c>
      <c r="F76" s="78">
        <f t="shared" ref="F76:F96" si="28">(E41/B41)*B76+(E42/B42)*C76</f>
        <v>8657.9826666666668</v>
      </c>
      <c r="G76" s="68">
        <f t="shared" si="20"/>
        <v>8657.98</v>
      </c>
    </row>
    <row r="77" spans="1:7" x14ac:dyDescent="0.25">
      <c r="A77" s="44">
        <v>42308</v>
      </c>
      <c r="B77" s="48">
        <f t="shared" si="26"/>
        <v>4</v>
      </c>
      <c r="C77" s="48">
        <f t="shared" si="25"/>
        <v>26</v>
      </c>
      <c r="D77" s="29">
        <f t="shared" si="22"/>
        <v>689207.96999999974</v>
      </c>
      <c r="E77" s="29">
        <f t="shared" si="27"/>
        <v>647823.06999999972</v>
      </c>
      <c r="F77" s="78">
        <f t="shared" si="28"/>
        <v>8166.7646666666669</v>
      </c>
      <c r="G77" s="68">
        <f t="shared" si="20"/>
        <v>8166.76</v>
      </c>
    </row>
    <row r="78" spans="1:7" x14ac:dyDescent="0.25">
      <c r="A78" s="47">
        <v>42338</v>
      </c>
      <c r="B78" s="48">
        <f t="shared" si="26"/>
        <v>4</v>
      </c>
      <c r="C78" s="48">
        <f t="shared" si="25"/>
        <v>26</v>
      </c>
      <c r="D78" s="29">
        <f t="shared" si="22"/>
        <v>647823.06999999972</v>
      </c>
      <c r="E78" s="29">
        <f t="shared" si="27"/>
        <v>605920.85999999975</v>
      </c>
      <c r="F78" s="78">
        <f t="shared" si="28"/>
        <v>7643.8473333333341</v>
      </c>
      <c r="G78" s="29">
        <f t="shared" si="20"/>
        <v>7643.85</v>
      </c>
    </row>
    <row r="79" spans="1:7" x14ac:dyDescent="0.25">
      <c r="A79" s="44">
        <v>42369</v>
      </c>
      <c r="B79" s="48">
        <f t="shared" si="26"/>
        <v>4</v>
      </c>
      <c r="C79" s="48">
        <f t="shared" si="25"/>
        <v>26</v>
      </c>
      <c r="D79" s="29">
        <f t="shared" si="22"/>
        <v>605920.85999999975</v>
      </c>
      <c r="E79" s="29">
        <f t="shared" si="27"/>
        <v>563494.86999999976</v>
      </c>
      <c r="F79" s="78">
        <f t="shared" si="28"/>
        <v>7114.3993333333328</v>
      </c>
      <c r="G79" s="29">
        <f t="shared" si="20"/>
        <v>7114.4</v>
      </c>
    </row>
    <row r="80" spans="1:7" x14ac:dyDescent="0.25">
      <c r="A80" s="47">
        <v>42400</v>
      </c>
      <c r="B80" s="48">
        <f t="shared" si="26"/>
        <v>4</v>
      </c>
      <c r="C80" s="48">
        <f t="shared" si="25"/>
        <v>26</v>
      </c>
      <c r="D80" s="29">
        <f t="shared" si="22"/>
        <v>563494.86999999976</v>
      </c>
      <c r="E80" s="29">
        <f t="shared" si="27"/>
        <v>520538.55999999976</v>
      </c>
      <c r="F80" s="78">
        <f t="shared" si="28"/>
        <v>6578.3246666666664</v>
      </c>
      <c r="G80" s="29">
        <f t="shared" si="20"/>
        <v>6578.32</v>
      </c>
    </row>
    <row r="81" spans="1:7" x14ac:dyDescent="0.25">
      <c r="A81" s="44">
        <v>42429</v>
      </c>
      <c r="B81" s="48">
        <f t="shared" si="26"/>
        <v>4</v>
      </c>
      <c r="C81" s="28">
        <f>DAYS360(A22,A81,TRUE)+2</f>
        <v>26</v>
      </c>
      <c r="D81" s="29">
        <f t="shared" si="22"/>
        <v>520538.55999999976</v>
      </c>
      <c r="E81" s="29">
        <f t="shared" si="27"/>
        <v>477045.28999999975</v>
      </c>
      <c r="F81" s="78">
        <f t="shared" si="28"/>
        <v>6035.558</v>
      </c>
      <c r="G81" s="29">
        <f t="shared" si="20"/>
        <v>6035.56</v>
      </c>
    </row>
    <row r="82" spans="1:7" x14ac:dyDescent="0.25">
      <c r="A82" s="47">
        <v>42460</v>
      </c>
      <c r="B82" s="28">
        <f>DAYS360(A81,A23,TRUE)-2</f>
        <v>4</v>
      </c>
      <c r="C82" s="48">
        <f t="shared" ref="C82:C92" si="29">DAYS360(A23,A82,TRUE)+1</f>
        <v>26</v>
      </c>
      <c r="D82" s="29">
        <f t="shared" si="22"/>
        <v>477045.28999999975</v>
      </c>
      <c r="E82" s="29">
        <f t="shared" si="27"/>
        <v>433008.35999999975</v>
      </c>
      <c r="F82" s="78">
        <f t="shared" si="28"/>
        <v>5485.9960000000001</v>
      </c>
      <c r="G82" s="29">
        <f t="shared" si="20"/>
        <v>5486</v>
      </c>
    </row>
    <row r="83" spans="1:7" x14ac:dyDescent="0.25">
      <c r="A83" s="44">
        <v>42490</v>
      </c>
      <c r="B83" s="48">
        <f t="shared" ref="B83:B93" si="30">DAYS360(A82,A24,TRUE)-1</f>
        <v>4</v>
      </c>
      <c r="C83" s="48">
        <f t="shared" si="29"/>
        <v>26</v>
      </c>
      <c r="D83" s="29">
        <f t="shared" si="22"/>
        <v>433008.35999999975</v>
      </c>
      <c r="E83" s="29">
        <f t="shared" si="27"/>
        <v>388420.95999999973</v>
      </c>
      <c r="F83" s="78">
        <f t="shared" si="28"/>
        <v>4929.572000000001</v>
      </c>
      <c r="G83" s="29">
        <f t="shared" si="20"/>
        <v>4929.57</v>
      </c>
    </row>
    <row r="84" spans="1:7" x14ac:dyDescent="0.25">
      <c r="A84" s="47">
        <v>42521</v>
      </c>
      <c r="B84" s="48">
        <f t="shared" si="30"/>
        <v>4</v>
      </c>
      <c r="C84" s="48">
        <f t="shared" si="29"/>
        <v>26</v>
      </c>
      <c r="D84" s="29">
        <f t="shared" si="22"/>
        <v>388420.95999999973</v>
      </c>
      <c r="E84" s="29">
        <f t="shared" si="27"/>
        <v>343276.21999999974</v>
      </c>
      <c r="F84" s="78">
        <f t="shared" si="28"/>
        <v>4366.1913333333332</v>
      </c>
      <c r="G84" s="29">
        <f t="shared" si="20"/>
        <v>4366.1899999999996</v>
      </c>
    </row>
    <row r="85" spans="1:7" x14ac:dyDescent="0.25">
      <c r="A85" s="44">
        <v>42551</v>
      </c>
      <c r="B85" s="48">
        <f t="shared" si="30"/>
        <v>4</v>
      </c>
      <c r="C85" s="48">
        <f t="shared" si="29"/>
        <v>26</v>
      </c>
      <c r="D85" s="29">
        <f t="shared" si="22"/>
        <v>343276.21999999974</v>
      </c>
      <c r="E85" s="29">
        <f t="shared" si="27"/>
        <v>297567.16999999975</v>
      </c>
      <c r="F85" s="78">
        <f t="shared" si="28"/>
        <v>3795.7713333333331</v>
      </c>
      <c r="G85" s="29">
        <f t="shared" si="20"/>
        <v>3795.77</v>
      </c>
    </row>
    <row r="86" spans="1:7" x14ac:dyDescent="0.25">
      <c r="A86" s="47">
        <v>42582</v>
      </c>
      <c r="B86" s="48">
        <f t="shared" si="30"/>
        <v>4</v>
      </c>
      <c r="C86" s="48">
        <f t="shared" si="29"/>
        <v>26</v>
      </c>
      <c r="D86" s="29">
        <f t="shared" si="22"/>
        <v>297567.16999999975</v>
      </c>
      <c r="E86" s="29">
        <f t="shared" si="27"/>
        <v>251286.75999999975</v>
      </c>
      <c r="F86" s="78">
        <f t="shared" si="28"/>
        <v>3218.2146666666667</v>
      </c>
      <c r="G86" s="29">
        <f t="shared" si="20"/>
        <v>3218.21</v>
      </c>
    </row>
    <row r="87" spans="1:7" x14ac:dyDescent="0.25">
      <c r="A87" s="44">
        <v>42613</v>
      </c>
      <c r="B87" s="48">
        <f t="shared" si="30"/>
        <v>4</v>
      </c>
      <c r="C87" s="48">
        <f t="shared" si="29"/>
        <v>26</v>
      </c>
      <c r="D87" s="29">
        <f t="shared" si="22"/>
        <v>251286.75999999975</v>
      </c>
      <c r="E87" s="29">
        <f t="shared" si="27"/>
        <v>204427.83999999973</v>
      </c>
      <c r="F87" s="78">
        <f t="shared" si="28"/>
        <v>2633.4473333333331</v>
      </c>
      <c r="G87" s="29">
        <f t="shared" si="20"/>
        <v>2633.45</v>
      </c>
    </row>
    <row r="88" spans="1:7" x14ac:dyDescent="0.25">
      <c r="A88" s="47">
        <v>42643</v>
      </c>
      <c r="B88" s="48">
        <f t="shared" si="30"/>
        <v>4</v>
      </c>
      <c r="C88" s="48">
        <f t="shared" si="29"/>
        <v>26</v>
      </c>
      <c r="D88" s="29">
        <f t="shared" si="22"/>
        <v>204427.83999999973</v>
      </c>
      <c r="E88" s="29">
        <f t="shared" si="27"/>
        <v>156983.18999999974</v>
      </c>
      <c r="F88" s="78">
        <f t="shared" si="28"/>
        <v>2041.3646666666666</v>
      </c>
      <c r="G88" s="29">
        <f t="shared" si="20"/>
        <v>2041.36</v>
      </c>
    </row>
    <row r="89" spans="1:7" x14ac:dyDescent="0.25">
      <c r="A89" s="44">
        <v>42674</v>
      </c>
      <c r="B89" s="48">
        <f t="shared" si="30"/>
        <v>4</v>
      </c>
      <c r="C89" s="48">
        <f t="shared" si="29"/>
        <v>26</v>
      </c>
      <c r="D89" s="29">
        <f t="shared" si="22"/>
        <v>156983.18999999974</v>
      </c>
      <c r="E89" s="29">
        <f t="shared" si="27"/>
        <v>138945.47999999975</v>
      </c>
      <c r="F89" s="78">
        <f t="shared" si="28"/>
        <v>1766.8826666666666</v>
      </c>
      <c r="G89" s="29">
        <f t="shared" si="20"/>
        <v>1766.88</v>
      </c>
    </row>
    <row r="90" spans="1:7" x14ac:dyDescent="0.25">
      <c r="A90" s="47">
        <v>42704</v>
      </c>
      <c r="B90" s="48">
        <f t="shared" si="30"/>
        <v>4</v>
      </c>
      <c r="C90" s="48">
        <f t="shared" si="29"/>
        <v>26</v>
      </c>
      <c r="D90" s="29">
        <f t="shared" si="22"/>
        <v>138945.47999999975</v>
      </c>
      <c r="E90" s="29">
        <f t="shared" si="27"/>
        <v>120682.29999999976</v>
      </c>
      <c r="F90" s="78">
        <f t="shared" si="28"/>
        <v>1538.9686666666666</v>
      </c>
      <c r="G90" s="29">
        <f t="shared" si="20"/>
        <v>1538.97</v>
      </c>
    </row>
    <row r="91" spans="1:7" x14ac:dyDescent="0.25">
      <c r="A91" s="44">
        <v>42735</v>
      </c>
      <c r="B91" s="48">
        <f t="shared" si="30"/>
        <v>4</v>
      </c>
      <c r="C91" s="48">
        <f t="shared" si="29"/>
        <v>26</v>
      </c>
      <c r="D91" s="29">
        <f t="shared" si="22"/>
        <v>120682.29999999976</v>
      </c>
      <c r="E91" s="29">
        <f t="shared" si="27"/>
        <v>102190.82999999975</v>
      </c>
      <c r="F91" s="78">
        <f t="shared" si="28"/>
        <v>1308.2086666666667</v>
      </c>
      <c r="G91" s="29">
        <f t="shared" si="20"/>
        <v>1308.21</v>
      </c>
    </row>
    <row r="92" spans="1:7" x14ac:dyDescent="0.25">
      <c r="A92" s="47">
        <v>42766</v>
      </c>
      <c r="B92" s="48">
        <f t="shared" si="30"/>
        <v>4</v>
      </c>
      <c r="C92" s="48">
        <f t="shared" si="29"/>
        <v>26</v>
      </c>
      <c r="D92" s="29">
        <f t="shared" si="22"/>
        <v>102190.82999999975</v>
      </c>
      <c r="E92" s="29">
        <f t="shared" si="27"/>
        <v>83468.219999999754</v>
      </c>
      <c r="F92" s="78">
        <f t="shared" si="28"/>
        <v>1074.5553333333332</v>
      </c>
      <c r="G92" s="29">
        <f t="shared" si="20"/>
        <v>1074.56</v>
      </c>
    </row>
    <row r="93" spans="1:7" x14ac:dyDescent="0.25">
      <c r="A93" s="44">
        <v>42794</v>
      </c>
      <c r="B93" s="48">
        <f t="shared" si="30"/>
        <v>4</v>
      </c>
      <c r="C93" s="48">
        <f>DAYS360(A34,A93,TRUE)+3</f>
        <v>26</v>
      </c>
      <c r="D93" s="29">
        <f t="shared" si="22"/>
        <v>83468.219999999754</v>
      </c>
      <c r="E93" s="29">
        <f t="shared" si="27"/>
        <v>64511.569999999752</v>
      </c>
      <c r="F93" s="78">
        <f t="shared" si="28"/>
        <v>837.98466666666661</v>
      </c>
      <c r="G93" s="29">
        <f t="shared" si="20"/>
        <v>837.98</v>
      </c>
    </row>
    <row r="94" spans="1:7" x14ac:dyDescent="0.25">
      <c r="A94" s="47">
        <v>42825</v>
      </c>
      <c r="B94" s="48">
        <f>DAYS360(A93,A35,TRUE)-3</f>
        <v>4</v>
      </c>
      <c r="C94" s="48">
        <f>DAYS360(A35,A94,TRUE)+1</f>
        <v>26</v>
      </c>
      <c r="D94" s="29">
        <f t="shared" si="22"/>
        <v>64511.569999999752</v>
      </c>
      <c r="E94" s="29">
        <f t="shared" si="27"/>
        <v>45317.959999999752</v>
      </c>
      <c r="F94" s="78">
        <f t="shared" si="28"/>
        <v>598.45933333333346</v>
      </c>
      <c r="G94" s="29">
        <f t="shared" si="20"/>
        <v>598.46</v>
      </c>
    </row>
    <row r="95" spans="1:7" x14ac:dyDescent="0.25">
      <c r="A95" s="44">
        <v>42855</v>
      </c>
      <c r="B95" s="48">
        <f>DAYS360(A94,A36,TRUE)-1</f>
        <v>4</v>
      </c>
      <c r="C95" s="48">
        <f>DAYS360(A36,A95,TRUE)+1</f>
        <v>26</v>
      </c>
      <c r="D95" s="29">
        <f t="shared" si="22"/>
        <v>45317.959999999752</v>
      </c>
      <c r="E95" s="29">
        <f t="shared" si="27"/>
        <v>25884.429999999753</v>
      </c>
      <c r="F95" s="78">
        <f t="shared" si="28"/>
        <v>355.94800000000004</v>
      </c>
      <c r="G95" s="29">
        <f t="shared" si="20"/>
        <v>355.95</v>
      </c>
    </row>
    <row r="96" spans="1:7" x14ac:dyDescent="0.25">
      <c r="A96" s="47">
        <v>42886</v>
      </c>
      <c r="B96" s="48">
        <f>DAYS360(A95,A37,TRUE)-1</f>
        <v>4</v>
      </c>
      <c r="C96" s="48">
        <f>DAYS360(A37,A96,TRUE)+1</f>
        <v>26</v>
      </c>
      <c r="D96" s="29">
        <f t="shared" si="22"/>
        <v>25884.429999999753</v>
      </c>
      <c r="E96" s="29">
        <f t="shared" si="27"/>
        <v>6207.9899999997542</v>
      </c>
      <c r="F96" s="78">
        <f t="shared" si="28"/>
        <v>110.39466666666667</v>
      </c>
      <c r="G96" s="29">
        <f t="shared" si="20"/>
        <v>110.39</v>
      </c>
    </row>
    <row r="97" spans="1:7" x14ac:dyDescent="0.25">
      <c r="A97" s="44">
        <v>42916</v>
      </c>
      <c r="B97" s="48">
        <f>DAYS360(A96,A38,TRUE)-1</f>
        <v>4</v>
      </c>
      <c r="C97" s="48">
        <f>DAYS360(A38,A97,TRUE)+3</f>
        <v>28</v>
      </c>
      <c r="D97" s="29">
        <f t="shared" si="22"/>
        <v>6207.9899999997542</v>
      </c>
      <c r="E97" s="29">
        <f t="shared" si="27"/>
        <v>0</v>
      </c>
      <c r="F97" s="78">
        <f>(E62/B62)*B97</f>
        <v>10.346666666666666</v>
      </c>
      <c r="G97" s="29">
        <f t="shared" ref="G97" si="31">ROUND(F97,2)</f>
        <v>10.35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6B0A-4FAD-467E-896E-E6F296E1EF55}">
  <dimension ref="A1:V3"/>
  <sheetViews>
    <sheetView workbookViewId="0"/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6.28515625" bestFit="1" customWidth="1"/>
    <col min="14" max="14" width="19.85546875" bestFit="1" customWidth="1"/>
    <col min="15" max="15" width="12.85546875" bestFit="1" customWidth="1"/>
    <col min="16" max="17" width="17" bestFit="1" customWidth="1"/>
    <col min="18" max="18" width="16.85546875" bestFit="1" customWidth="1"/>
    <col min="19" max="20" width="17" bestFit="1" customWidth="1"/>
    <col min="21" max="21" width="16.85546875" bestFit="1" customWidth="1"/>
    <col min="22" max="22" width="110.2851562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55</v>
      </c>
      <c r="D2" s="8" t="s">
        <v>37</v>
      </c>
      <c r="E2" s="8" t="s">
        <v>23</v>
      </c>
      <c r="F2" s="8" t="s">
        <v>38</v>
      </c>
      <c r="G2" s="9" t="s">
        <v>24</v>
      </c>
      <c r="H2" s="9" t="s">
        <v>13</v>
      </c>
      <c r="I2" s="9" t="s">
        <v>0</v>
      </c>
      <c r="J2" s="9" t="s">
        <v>39</v>
      </c>
      <c r="K2" s="9" t="s">
        <v>25</v>
      </c>
      <c r="L2" s="9" t="s">
        <v>26</v>
      </c>
      <c r="M2" s="9" t="s">
        <v>26</v>
      </c>
      <c r="N2" s="9" t="s">
        <v>27</v>
      </c>
      <c r="O2" s="17" t="s">
        <v>29</v>
      </c>
      <c r="P2" s="17" t="s">
        <v>103</v>
      </c>
      <c r="Q2" s="17" t="s">
        <v>95</v>
      </c>
      <c r="R2" s="17" t="s">
        <v>97</v>
      </c>
      <c r="S2" s="17" t="s">
        <v>105</v>
      </c>
      <c r="T2" s="17" t="s">
        <v>95</v>
      </c>
      <c r="U2" s="17" t="s">
        <v>96</v>
      </c>
      <c r="V2" s="17" t="s">
        <v>98</v>
      </c>
    </row>
    <row r="3" spans="1:22" x14ac:dyDescent="0.25">
      <c r="A3" s="12" t="s">
        <v>0</v>
      </c>
      <c r="B3" s="7" t="s">
        <v>9</v>
      </c>
      <c r="C3" s="7" t="s">
        <v>55</v>
      </c>
      <c r="D3" s="8" t="s">
        <v>37</v>
      </c>
      <c r="E3" s="8" t="s">
        <v>23</v>
      </c>
      <c r="F3" s="8" t="s">
        <v>38</v>
      </c>
      <c r="G3" s="9" t="s">
        <v>24</v>
      </c>
      <c r="H3" s="9" t="s">
        <v>13</v>
      </c>
      <c r="I3" s="9" t="s">
        <v>0</v>
      </c>
      <c r="J3" s="9" t="s">
        <v>39</v>
      </c>
      <c r="K3" s="9" t="s">
        <v>31</v>
      </c>
      <c r="L3" s="9" t="s">
        <v>26</v>
      </c>
      <c r="M3" s="9" t="s">
        <v>26</v>
      </c>
      <c r="N3" s="9" t="s">
        <v>27</v>
      </c>
      <c r="O3" s="17" t="s">
        <v>29</v>
      </c>
      <c r="P3" s="17" t="s">
        <v>103</v>
      </c>
      <c r="Q3" s="17" t="s">
        <v>95</v>
      </c>
      <c r="R3" s="17" t="s">
        <v>97</v>
      </c>
      <c r="S3" s="17" t="s">
        <v>105</v>
      </c>
      <c r="T3" s="17" t="s">
        <v>95</v>
      </c>
      <c r="U3" s="17" t="s">
        <v>96</v>
      </c>
      <c r="V3" s="17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0435-5BBC-4399-B179-2850CDD2F6B6}">
  <dimension ref="A1:H103"/>
  <sheetViews>
    <sheetView zoomScale="84" zoomScaleNormal="100" workbookViewId="0">
      <pane ySplit="3" topLeftCell="A80" activePane="bottomLeft" state="frozen"/>
      <selection activeCell="R3" sqref="R3"/>
      <selection pane="bottomLeft" activeCell="A66" sqref="A66:G103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23" bestFit="1" customWidth="1"/>
    <col min="4" max="4" width="17.85546875" bestFit="1" customWidth="1"/>
    <col min="5" max="5" width="31.140625" bestFit="1" customWidth="1"/>
    <col min="6" max="6" width="18.7109375" bestFit="1" customWidth="1"/>
    <col min="7" max="7" width="25.7109375" bestFit="1" customWidth="1"/>
    <col min="8" max="8" width="10.42578125" bestFit="1" customWidth="1"/>
    <col min="9" max="9" width="31.140625" bestFit="1" customWidth="1"/>
    <col min="11" max="11" width="31.140625" bestFit="1" customWidth="1"/>
  </cols>
  <sheetData>
    <row r="1" spans="1:8" x14ac:dyDescent="0.25">
      <c r="A1" s="14" t="s">
        <v>33</v>
      </c>
      <c r="B1" s="19">
        <v>41855</v>
      </c>
      <c r="C1" s="13" t="s">
        <v>35</v>
      </c>
      <c r="D1" s="20">
        <f>ROUNDUP(34673.5344444444,0)</f>
        <v>34674</v>
      </c>
      <c r="E1" s="22" t="s">
        <v>48</v>
      </c>
      <c r="F1" s="21">
        <v>20000</v>
      </c>
      <c r="G1" s="25" t="s">
        <v>100</v>
      </c>
      <c r="H1" s="23">
        <v>42252</v>
      </c>
    </row>
    <row r="2" spans="1:8" x14ac:dyDescent="0.25">
      <c r="A2" s="14" t="s">
        <v>34</v>
      </c>
      <c r="B2" s="15">
        <v>0.15</v>
      </c>
      <c r="E2" s="22" t="s">
        <v>48</v>
      </c>
      <c r="F2" s="21">
        <v>50000</v>
      </c>
      <c r="G2" s="25" t="s">
        <v>101</v>
      </c>
      <c r="H2" s="23">
        <v>42618</v>
      </c>
    </row>
    <row r="3" spans="1:8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8" x14ac:dyDescent="0.25">
      <c r="A4" s="26">
        <v>41856</v>
      </c>
      <c r="B4" s="1">
        <f>_xlfn.DAYS(A4,B1)</f>
        <v>1</v>
      </c>
      <c r="C4" s="40" t="s">
        <v>28</v>
      </c>
      <c r="D4" s="3" t="s">
        <v>15</v>
      </c>
      <c r="E4" s="16">
        <f>ROUNDUP(F4*$B$2*B4/365,0)</f>
        <v>411</v>
      </c>
      <c r="F4" s="2">
        <v>1000000</v>
      </c>
      <c r="G4" s="2">
        <f>F4-D4</f>
        <v>1000000</v>
      </c>
    </row>
    <row r="5" spans="1:8" x14ac:dyDescent="0.25">
      <c r="A5" s="26">
        <v>41887</v>
      </c>
      <c r="B5" s="35">
        <f>_xlfn.DAYS(A5,A4)</f>
        <v>31</v>
      </c>
      <c r="C5" s="41">
        <f>$D$1</f>
        <v>34674</v>
      </c>
      <c r="D5" s="38">
        <f t="shared" ref="D5:D61" si="0">C5-E5</f>
        <v>21934.27</v>
      </c>
      <c r="E5" s="16">
        <f>ROUND(F5*$B$2*B5/365,2)</f>
        <v>12739.73</v>
      </c>
      <c r="F5" s="2">
        <f>G4</f>
        <v>1000000</v>
      </c>
      <c r="G5" s="2">
        <f>F5-D5</f>
        <v>978065.73</v>
      </c>
    </row>
    <row r="6" spans="1:8" x14ac:dyDescent="0.25">
      <c r="A6" s="26">
        <v>41917</v>
      </c>
      <c r="B6" s="35">
        <f t="shared" ref="B6:B40" si="1">_xlfn.DAYS(A6,A5)</f>
        <v>30</v>
      </c>
      <c r="C6" s="41">
        <f t="shared" ref="C6:C41" si="2">$D$1</f>
        <v>34674</v>
      </c>
      <c r="D6" s="38">
        <f t="shared" si="0"/>
        <v>22615.66</v>
      </c>
      <c r="E6" s="16">
        <f t="shared" ref="E6:E39" si="3">ROUND(F6*$B$2*B6/365,2)</f>
        <v>12058.34</v>
      </c>
      <c r="F6" s="2">
        <f t="shared" ref="F6:F40" si="4">G5</f>
        <v>978065.73</v>
      </c>
      <c r="G6" s="2">
        <f t="shared" ref="G6:G61" si="5">F6-D6</f>
        <v>955450.07</v>
      </c>
    </row>
    <row r="7" spans="1:8" x14ac:dyDescent="0.25">
      <c r="A7" s="26">
        <v>41948</v>
      </c>
      <c r="B7" s="35">
        <f t="shared" si="1"/>
        <v>31</v>
      </c>
      <c r="C7" s="41">
        <f t="shared" si="2"/>
        <v>34674</v>
      </c>
      <c r="D7" s="38">
        <f t="shared" si="0"/>
        <v>22501.83</v>
      </c>
      <c r="E7" s="16">
        <f t="shared" si="3"/>
        <v>12172.17</v>
      </c>
      <c r="F7" s="2">
        <f t="shared" si="4"/>
        <v>955450.07</v>
      </c>
      <c r="G7" s="2">
        <f t="shared" si="5"/>
        <v>932948.24</v>
      </c>
    </row>
    <row r="8" spans="1:8" x14ac:dyDescent="0.25">
      <c r="A8" s="26">
        <v>41978</v>
      </c>
      <c r="B8" s="35">
        <f t="shared" si="1"/>
        <v>30</v>
      </c>
      <c r="C8" s="41">
        <f t="shared" si="2"/>
        <v>34674</v>
      </c>
      <c r="D8" s="38">
        <f t="shared" si="0"/>
        <v>23171.9</v>
      </c>
      <c r="E8" s="16">
        <f t="shared" si="3"/>
        <v>11502.1</v>
      </c>
      <c r="F8" s="2">
        <f t="shared" si="4"/>
        <v>932948.24</v>
      </c>
      <c r="G8" s="2">
        <f t="shared" si="5"/>
        <v>909776.34</v>
      </c>
    </row>
    <row r="9" spans="1:8" x14ac:dyDescent="0.25">
      <c r="A9" s="26">
        <v>42009</v>
      </c>
      <c r="B9" s="35">
        <f t="shared" si="1"/>
        <v>31</v>
      </c>
      <c r="C9" s="41">
        <f t="shared" si="2"/>
        <v>34674</v>
      </c>
      <c r="D9" s="38">
        <f t="shared" si="0"/>
        <v>23083.7</v>
      </c>
      <c r="E9" s="16">
        <f t="shared" si="3"/>
        <v>11590.3</v>
      </c>
      <c r="F9" s="2">
        <f t="shared" si="4"/>
        <v>909776.34</v>
      </c>
      <c r="G9" s="2">
        <f t="shared" si="5"/>
        <v>886692.64</v>
      </c>
    </row>
    <row r="10" spans="1:8" x14ac:dyDescent="0.25">
      <c r="A10" s="26">
        <v>42040</v>
      </c>
      <c r="B10" s="35">
        <f t="shared" si="1"/>
        <v>31</v>
      </c>
      <c r="C10" s="41">
        <f t="shared" si="2"/>
        <v>34674</v>
      </c>
      <c r="D10" s="38">
        <f t="shared" si="0"/>
        <v>23377.78</v>
      </c>
      <c r="E10" s="16">
        <f t="shared" si="3"/>
        <v>11296.22</v>
      </c>
      <c r="F10" s="2">
        <f t="shared" si="4"/>
        <v>886692.64</v>
      </c>
      <c r="G10" s="2">
        <f t="shared" si="5"/>
        <v>863314.86</v>
      </c>
    </row>
    <row r="11" spans="1:8" x14ac:dyDescent="0.25">
      <c r="A11" s="26">
        <v>42068</v>
      </c>
      <c r="B11" s="35">
        <f t="shared" si="1"/>
        <v>28</v>
      </c>
      <c r="C11" s="41">
        <f t="shared" si="2"/>
        <v>34674</v>
      </c>
      <c r="D11" s="38">
        <f t="shared" si="0"/>
        <v>24739.97</v>
      </c>
      <c r="E11" s="16">
        <f t="shared" si="3"/>
        <v>9934.0300000000007</v>
      </c>
      <c r="F11" s="2">
        <f t="shared" si="4"/>
        <v>863314.86</v>
      </c>
      <c r="G11" s="2">
        <f t="shared" si="5"/>
        <v>838574.89</v>
      </c>
    </row>
    <row r="12" spans="1:8" x14ac:dyDescent="0.25">
      <c r="A12" s="26">
        <v>42099</v>
      </c>
      <c r="B12" s="35">
        <f t="shared" si="1"/>
        <v>31</v>
      </c>
      <c r="C12" s="41">
        <f t="shared" si="2"/>
        <v>34674</v>
      </c>
      <c r="D12" s="38">
        <f t="shared" si="0"/>
        <v>23990.79</v>
      </c>
      <c r="E12" s="16">
        <f t="shared" si="3"/>
        <v>10683.21</v>
      </c>
      <c r="F12" s="2">
        <f t="shared" si="4"/>
        <v>838574.89</v>
      </c>
      <c r="G12" s="2">
        <f t="shared" si="5"/>
        <v>814584.1</v>
      </c>
    </row>
    <row r="13" spans="1:8" ht="18.75" customHeight="1" x14ac:dyDescent="0.25">
      <c r="A13" s="26">
        <v>42129</v>
      </c>
      <c r="B13" s="35">
        <f t="shared" si="1"/>
        <v>30</v>
      </c>
      <c r="C13" s="41">
        <f t="shared" si="2"/>
        <v>34674</v>
      </c>
      <c r="D13" s="38">
        <f t="shared" si="0"/>
        <v>24631.18</v>
      </c>
      <c r="E13" s="16">
        <f t="shared" si="3"/>
        <v>10042.82</v>
      </c>
      <c r="F13" s="2">
        <f t="shared" si="4"/>
        <v>814584.1</v>
      </c>
      <c r="G13" s="2">
        <f t="shared" si="5"/>
        <v>789952.91999999993</v>
      </c>
    </row>
    <row r="14" spans="1:8" x14ac:dyDescent="0.25">
      <c r="A14" s="51">
        <v>42160</v>
      </c>
      <c r="B14" s="52">
        <f t="shared" si="1"/>
        <v>31</v>
      </c>
      <c r="C14" s="42">
        <f t="shared" si="2"/>
        <v>34674</v>
      </c>
      <c r="D14" s="53">
        <f t="shared" si="0"/>
        <v>24610.22</v>
      </c>
      <c r="E14" s="54">
        <f t="shared" si="3"/>
        <v>10063.780000000001</v>
      </c>
      <c r="F14" s="55">
        <f t="shared" si="4"/>
        <v>789952.91999999993</v>
      </c>
      <c r="G14" s="55">
        <f t="shared" si="5"/>
        <v>765342.7</v>
      </c>
    </row>
    <row r="15" spans="1:8" x14ac:dyDescent="0.25">
      <c r="A15" s="26">
        <v>42190</v>
      </c>
      <c r="B15" s="35">
        <f t="shared" si="1"/>
        <v>30</v>
      </c>
      <c r="C15" s="41">
        <f t="shared" si="2"/>
        <v>34674</v>
      </c>
      <c r="D15" s="38">
        <f t="shared" si="0"/>
        <v>25238.27</v>
      </c>
      <c r="E15" s="16">
        <f t="shared" si="3"/>
        <v>9435.73</v>
      </c>
      <c r="F15" s="2">
        <f t="shared" si="4"/>
        <v>765342.7</v>
      </c>
      <c r="G15" s="2">
        <f t="shared" si="5"/>
        <v>740104.42999999993</v>
      </c>
    </row>
    <row r="16" spans="1:8" x14ac:dyDescent="0.25">
      <c r="A16" s="26">
        <v>42221</v>
      </c>
      <c r="B16" s="35">
        <f t="shared" si="1"/>
        <v>31</v>
      </c>
      <c r="C16" s="41">
        <f t="shared" si="2"/>
        <v>34674</v>
      </c>
      <c r="D16" s="38">
        <f t="shared" si="0"/>
        <v>25245.27</v>
      </c>
      <c r="E16" s="16">
        <f t="shared" si="3"/>
        <v>9428.73</v>
      </c>
      <c r="F16" s="2">
        <f t="shared" si="4"/>
        <v>740104.42999999993</v>
      </c>
      <c r="G16" s="2">
        <f t="shared" si="5"/>
        <v>714859.15999999992</v>
      </c>
    </row>
    <row r="17" spans="1:7" x14ac:dyDescent="0.25">
      <c r="A17" s="26">
        <v>42252</v>
      </c>
      <c r="B17" s="35">
        <f t="shared" si="1"/>
        <v>31</v>
      </c>
      <c r="C17" s="41">
        <f t="shared" si="2"/>
        <v>34674</v>
      </c>
      <c r="D17" s="38">
        <f t="shared" si="0"/>
        <v>25566.89</v>
      </c>
      <c r="E17" s="16">
        <f t="shared" si="3"/>
        <v>9107.11</v>
      </c>
      <c r="F17" s="2">
        <f t="shared" si="4"/>
        <v>714859.15999999992</v>
      </c>
      <c r="G17" s="2">
        <f t="shared" si="5"/>
        <v>689292.2699999999</v>
      </c>
    </row>
    <row r="18" spans="1:7" x14ac:dyDescent="0.25">
      <c r="A18" s="26">
        <v>42282</v>
      </c>
      <c r="B18" s="35">
        <f t="shared" si="1"/>
        <v>30</v>
      </c>
      <c r="C18" s="41">
        <f t="shared" si="2"/>
        <v>34674</v>
      </c>
      <c r="D18" s="38">
        <f t="shared" si="0"/>
        <v>26175.879999999997</v>
      </c>
      <c r="E18" s="16">
        <f t="shared" si="3"/>
        <v>8498.1200000000008</v>
      </c>
      <c r="F18" s="2">
        <f t="shared" si="4"/>
        <v>689292.2699999999</v>
      </c>
      <c r="G18" s="2">
        <f t="shared" si="5"/>
        <v>663116.3899999999</v>
      </c>
    </row>
    <row r="19" spans="1:7" x14ac:dyDescent="0.25">
      <c r="A19" s="26">
        <v>42313</v>
      </c>
      <c r="B19" s="35">
        <f t="shared" si="1"/>
        <v>31</v>
      </c>
      <c r="C19" s="41">
        <f t="shared" si="2"/>
        <v>34674</v>
      </c>
      <c r="D19" s="38">
        <f t="shared" si="0"/>
        <v>26226.080000000002</v>
      </c>
      <c r="E19" s="16">
        <f t="shared" si="3"/>
        <v>8447.92</v>
      </c>
      <c r="F19" s="2">
        <f t="shared" si="4"/>
        <v>663116.3899999999</v>
      </c>
      <c r="G19" s="2">
        <f t="shared" si="5"/>
        <v>636890.30999999994</v>
      </c>
    </row>
    <row r="20" spans="1:7" x14ac:dyDescent="0.25">
      <c r="A20" s="26">
        <v>42343</v>
      </c>
      <c r="B20" s="35">
        <f t="shared" si="1"/>
        <v>30</v>
      </c>
      <c r="C20" s="41">
        <f t="shared" si="2"/>
        <v>34674</v>
      </c>
      <c r="D20" s="38">
        <f t="shared" si="0"/>
        <v>26821.93</v>
      </c>
      <c r="E20" s="16">
        <f t="shared" si="3"/>
        <v>7852.07</v>
      </c>
      <c r="F20" s="2">
        <f t="shared" si="4"/>
        <v>636890.30999999994</v>
      </c>
      <c r="G20" s="2">
        <f t="shared" si="5"/>
        <v>610068.37999999989</v>
      </c>
    </row>
    <row r="21" spans="1:7" x14ac:dyDescent="0.25">
      <c r="A21" s="26">
        <v>42374</v>
      </c>
      <c r="B21" s="35">
        <f t="shared" si="1"/>
        <v>31</v>
      </c>
      <c r="C21" s="41">
        <f t="shared" si="2"/>
        <v>34674</v>
      </c>
      <c r="D21" s="38">
        <f t="shared" si="0"/>
        <v>26901.9</v>
      </c>
      <c r="E21" s="16">
        <f t="shared" si="3"/>
        <v>7772.1</v>
      </c>
      <c r="F21" s="2">
        <f t="shared" si="4"/>
        <v>610068.37999999989</v>
      </c>
      <c r="G21" s="2">
        <f t="shared" si="5"/>
        <v>583166.47999999986</v>
      </c>
    </row>
    <row r="22" spans="1:7" x14ac:dyDescent="0.25">
      <c r="A22" s="26">
        <v>42405</v>
      </c>
      <c r="B22" s="35">
        <f t="shared" si="1"/>
        <v>31</v>
      </c>
      <c r="C22" s="41">
        <f t="shared" si="2"/>
        <v>34674</v>
      </c>
      <c r="D22" s="38">
        <f t="shared" si="0"/>
        <v>27244.62</v>
      </c>
      <c r="E22" s="16">
        <f t="shared" si="3"/>
        <v>7429.38</v>
      </c>
      <c r="F22" s="2">
        <f t="shared" si="4"/>
        <v>583166.47999999986</v>
      </c>
      <c r="G22" s="2">
        <f t="shared" si="5"/>
        <v>555921.85999999987</v>
      </c>
    </row>
    <row r="23" spans="1:7" x14ac:dyDescent="0.25">
      <c r="A23" s="26">
        <v>42434</v>
      </c>
      <c r="B23" s="35">
        <f t="shared" si="1"/>
        <v>29</v>
      </c>
      <c r="C23" s="41">
        <f t="shared" si="2"/>
        <v>34674</v>
      </c>
      <c r="D23" s="38">
        <f t="shared" si="0"/>
        <v>28048.63</v>
      </c>
      <c r="E23" s="16">
        <f t="shared" si="3"/>
        <v>6625.37</v>
      </c>
      <c r="F23" s="2">
        <f t="shared" si="4"/>
        <v>555921.85999999987</v>
      </c>
      <c r="G23" s="2">
        <f t="shared" si="5"/>
        <v>527873.22999999986</v>
      </c>
    </row>
    <row r="24" spans="1:7" x14ac:dyDescent="0.25">
      <c r="A24" s="26">
        <v>42465</v>
      </c>
      <c r="B24" s="35">
        <f t="shared" si="1"/>
        <v>31</v>
      </c>
      <c r="C24" s="41">
        <f t="shared" si="2"/>
        <v>34674</v>
      </c>
      <c r="D24" s="38">
        <f t="shared" si="0"/>
        <v>27949.040000000001</v>
      </c>
      <c r="E24" s="16">
        <f t="shared" si="3"/>
        <v>6724.96</v>
      </c>
      <c r="F24" s="2">
        <f t="shared" si="4"/>
        <v>527873.22999999986</v>
      </c>
      <c r="G24" s="2">
        <f t="shared" si="5"/>
        <v>499924.18999999989</v>
      </c>
    </row>
    <row r="25" spans="1:7" x14ac:dyDescent="0.25">
      <c r="A25" s="26">
        <v>42495</v>
      </c>
      <c r="B25" s="35">
        <f t="shared" si="1"/>
        <v>30</v>
      </c>
      <c r="C25" s="41">
        <f t="shared" si="2"/>
        <v>34674</v>
      </c>
      <c r="D25" s="38">
        <f t="shared" si="0"/>
        <v>28510.55</v>
      </c>
      <c r="E25" s="16">
        <f t="shared" si="3"/>
        <v>6163.45</v>
      </c>
      <c r="F25" s="2">
        <f t="shared" si="4"/>
        <v>499924.18999999989</v>
      </c>
      <c r="G25" s="2">
        <f t="shared" si="5"/>
        <v>471413.6399999999</v>
      </c>
    </row>
    <row r="26" spans="1:7" x14ac:dyDescent="0.25">
      <c r="A26" s="26">
        <v>42526</v>
      </c>
      <c r="B26" s="35">
        <f t="shared" si="1"/>
        <v>31</v>
      </c>
      <c r="C26" s="41">
        <f t="shared" si="2"/>
        <v>34674</v>
      </c>
      <c r="D26" s="38">
        <f t="shared" si="0"/>
        <v>28668.32</v>
      </c>
      <c r="E26" s="16">
        <f t="shared" si="3"/>
        <v>6005.68</v>
      </c>
      <c r="F26" s="2">
        <f t="shared" si="4"/>
        <v>471413.6399999999</v>
      </c>
      <c r="G26" s="2">
        <f t="shared" si="5"/>
        <v>442745.31999999989</v>
      </c>
    </row>
    <row r="27" spans="1:7" x14ac:dyDescent="0.25">
      <c r="A27" s="26">
        <v>42556</v>
      </c>
      <c r="B27" s="35">
        <f t="shared" si="1"/>
        <v>30</v>
      </c>
      <c r="C27" s="41">
        <f t="shared" si="2"/>
        <v>34674</v>
      </c>
      <c r="D27" s="38">
        <f t="shared" si="0"/>
        <v>29215.5</v>
      </c>
      <c r="E27" s="16">
        <f t="shared" si="3"/>
        <v>5458.5</v>
      </c>
      <c r="F27" s="2">
        <f t="shared" si="4"/>
        <v>442745.31999999989</v>
      </c>
      <c r="G27" s="2">
        <f t="shared" si="5"/>
        <v>413529.81999999989</v>
      </c>
    </row>
    <row r="28" spans="1:7" x14ac:dyDescent="0.25">
      <c r="A28" s="69">
        <v>42587</v>
      </c>
      <c r="B28" s="35">
        <f t="shared" si="1"/>
        <v>31</v>
      </c>
      <c r="C28" s="41">
        <f t="shared" si="2"/>
        <v>34674</v>
      </c>
      <c r="D28" s="38">
        <f t="shared" si="0"/>
        <v>29405.739999999998</v>
      </c>
      <c r="E28" s="16">
        <f t="shared" si="3"/>
        <v>5268.26</v>
      </c>
      <c r="F28" s="2">
        <f t="shared" si="4"/>
        <v>413529.81999999989</v>
      </c>
      <c r="G28" s="2">
        <f t="shared" si="5"/>
        <v>384124.0799999999</v>
      </c>
    </row>
    <row r="29" spans="1:7" x14ac:dyDescent="0.25">
      <c r="A29" s="26">
        <v>42618</v>
      </c>
      <c r="B29" s="35">
        <f t="shared" si="1"/>
        <v>31</v>
      </c>
      <c r="C29" s="41">
        <f t="shared" si="2"/>
        <v>34674</v>
      </c>
      <c r="D29" s="38">
        <f t="shared" si="0"/>
        <v>29780.36</v>
      </c>
      <c r="E29" s="16">
        <f t="shared" si="3"/>
        <v>4893.6400000000003</v>
      </c>
      <c r="F29" s="2">
        <f t="shared" si="4"/>
        <v>384124.0799999999</v>
      </c>
      <c r="G29" s="2">
        <f t="shared" si="5"/>
        <v>354343.71999999991</v>
      </c>
    </row>
    <row r="30" spans="1:7" x14ac:dyDescent="0.25">
      <c r="A30" s="26">
        <v>42648</v>
      </c>
      <c r="B30" s="35">
        <f t="shared" si="1"/>
        <v>30</v>
      </c>
      <c r="C30" s="41">
        <f t="shared" si="2"/>
        <v>34674</v>
      </c>
      <c r="D30" s="38">
        <f t="shared" si="0"/>
        <v>30305.38</v>
      </c>
      <c r="E30" s="16">
        <f t="shared" si="3"/>
        <v>4368.62</v>
      </c>
      <c r="F30" s="2">
        <f t="shared" si="4"/>
        <v>354343.71999999991</v>
      </c>
      <c r="G30" s="2">
        <f t="shared" si="5"/>
        <v>324038.33999999991</v>
      </c>
    </row>
    <row r="31" spans="1:7" x14ac:dyDescent="0.25">
      <c r="A31" s="26">
        <v>42679</v>
      </c>
      <c r="B31" s="35">
        <f t="shared" si="1"/>
        <v>31</v>
      </c>
      <c r="C31" s="41">
        <f t="shared" si="2"/>
        <v>34674</v>
      </c>
      <c r="D31" s="38">
        <f t="shared" si="0"/>
        <v>30545.84</v>
      </c>
      <c r="E31" s="16">
        <f t="shared" si="3"/>
        <v>4128.16</v>
      </c>
      <c r="F31" s="2">
        <f t="shared" si="4"/>
        <v>324038.33999999991</v>
      </c>
      <c r="G31" s="2">
        <f t="shared" si="5"/>
        <v>293492.49999999988</v>
      </c>
    </row>
    <row r="32" spans="1:7" x14ac:dyDescent="0.25">
      <c r="A32" s="26">
        <v>42709</v>
      </c>
      <c r="B32" s="35">
        <f t="shared" si="1"/>
        <v>30</v>
      </c>
      <c r="C32" s="41">
        <f t="shared" si="2"/>
        <v>34674</v>
      </c>
      <c r="D32" s="38">
        <f t="shared" si="0"/>
        <v>31055.599999999999</v>
      </c>
      <c r="E32" s="16">
        <f t="shared" si="3"/>
        <v>3618.4</v>
      </c>
      <c r="F32" s="2">
        <f t="shared" si="4"/>
        <v>293492.49999999988</v>
      </c>
      <c r="G32" s="2">
        <f t="shared" si="5"/>
        <v>262436.89999999991</v>
      </c>
    </row>
    <row r="33" spans="1:7" x14ac:dyDescent="0.25">
      <c r="A33" s="26">
        <v>42740</v>
      </c>
      <c r="B33" s="35">
        <f t="shared" si="1"/>
        <v>31</v>
      </c>
      <c r="C33" s="41">
        <f t="shared" si="2"/>
        <v>34674</v>
      </c>
      <c r="D33" s="38">
        <f t="shared" si="0"/>
        <v>31330.63</v>
      </c>
      <c r="E33" s="16">
        <f t="shared" si="3"/>
        <v>3343.37</v>
      </c>
      <c r="F33" s="2">
        <f t="shared" si="4"/>
        <v>262436.89999999991</v>
      </c>
      <c r="G33" s="2">
        <f t="shared" si="5"/>
        <v>231106.2699999999</v>
      </c>
    </row>
    <row r="34" spans="1:7" x14ac:dyDescent="0.25">
      <c r="A34" s="26">
        <v>42771</v>
      </c>
      <c r="B34" s="35">
        <f t="shared" si="1"/>
        <v>31</v>
      </c>
      <c r="C34" s="41">
        <f t="shared" si="2"/>
        <v>34674</v>
      </c>
      <c r="D34" s="38">
        <f t="shared" si="0"/>
        <v>31729.77</v>
      </c>
      <c r="E34" s="16">
        <f t="shared" si="3"/>
        <v>2944.23</v>
      </c>
      <c r="F34" s="2">
        <f t="shared" si="4"/>
        <v>231106.2699999999</v>
      </c>
      <c r="G34" s="2">
        <f t="shared" si="5"/>
        <v>199376.49999999991</v>
      </c>
    </row>
    <row r="35" spans="1:7" x14ac:dyDescent="0.25">
      <c r="A35" s="26">
        <v>42799</v>
      </c>
      <c r="B35" s="35">
        <f t="shared" si="1"/>
        <v>28</v>
      </c>
      <c r="C35" s="41">
        <f t="shared" si="2"/>
        <v>34674</v>
      </c>
      <c r="D35" s="38">
        <f t="shared" si="0"/>
        <v>32379.8</v>
      </c>
      <c r="E35" s="16">
        <f t="shared" si="3"/>
        <v>2294.1999999999998</v>
      </c>
      <c r="F35" s="2">
        <f t="shared" si="4"/>
        <v>199376.49999999991</v>
      </c>
      <c r="G35" s="2">
        <f t="shared" si="5"/>
        <v>166996.69999999992</v>
      </c>
    </row>
    <row r="36" spans="1:7" x14ac:dyDescent="0.25">
      <c r="A36" s="26">
        <v>42830</v>
      </c>
      <c r="B36" s="35">
        <f t="shared" si="1"/>
        <v>31</v>
      </c>
      <c r="C36" s="41">
        <f t="shared" si="2"/>
        <v>34674</v>
      </c>
      <c r="D36" s="38">
        <f t="shared" si="0"/>
        <v>32546.510000000002</v>
      </c>
      <c r="E36" s="16">
        <f t="shared" si="3"/>
        <v>2127.4899999999998</v>
      </c>
      <c r="F36" s="2">
        <f t="shared" si="4"/>
        <v>166996.69999999992</v>
      </c>
      <c r="G36" s="2">
        <f t="shared" si="5"/>
        <v>134450.18999999992</v>
      </c>
    </row>
    <row r="37" spans="1:7" x14ac:dyDescent="0.25">
      <c r="A37" s="26">
        <v>42860</v>
      </c>
      <c r="B37" s="35">
        <f t="shared" si="1"/>
        <v>30</v>
      </c>
      <c r="C37" s="41">
        <f t="shared" si="2"/>
        <v>34674</v>
      </c>
      <c r="D37" s="38">
        <f t="shared" si="0"/>
        <v>33016.39</v>
      </c>
      <c r="E37" s="16">
        <f t="shared" si="3"/>
        <v>1657.61</v>
      </c>
      <c r="F37" s="2">
        <f t="shared" si="4"/>
        <v>134450.18999999992</v>
      </c>
      <c r="G37" s="2">
        <f t="shared" si="5"/>
        <v>101433.79999999992</v>
      </c>
    </row>
    <row r="38" spans="1:7" x14ac:dyDescent="0.25">
      <c r="A38" s="26">
        <v>42891</v>
      </c>
      <c r="B38" s="35">
        <f t="shared" si="1"/>
        <v>31</v>
      </c>
      <c r="C38" s="41">
        <f t="shared" si="2"/>
        <v>34674</v>
      </c>
      <c r="D38" s="38">
        <f t="shared" si="0"/>
        <v>33381.760000000002</v>
      </c>
      <c r="E38" s="16">
        <f t="shared" si="3"/>
        <v>1292.24</v>
      </c>
      <c r="F38" s="2">
        <f t="shared" si="4"/>
        <v>101433.79999999992</v>
      </c>
      <c r="G38" s="2">
        <f t="shared" si="5"/>
        <v>68052.039999999921</v>
      </c>
    </row>
    <row r="39" spans="1:7" x14ac:dyDescent="0.25">
      <c r="A39" s="26">
        <v>42921</v>
      </c>
      <c r="B39" s="35">
        <f t="shared" si="1"/>
        <v>30</v>
      </c>
      <c r="C39" s="41">
        <f t="shared" si="2"/>
        <v>34674</v>
      </c>
      <c r="D39" s="38">
        <f t="shared" si="0"/>
        <v>33835</v>
      </c>
      <c r="E39" s="16">
        <f t="shared" si="3"/>
        <v>839</v>
      </c>
      <c r="F39" s="2">
        <f t="shared" si="4"/>
        <v>68052.039999999921</v>
      </c>
      <c r="G39" s="2">
        <f t="shared" si="5"/>
        <v>34217.039999999921</v>
      </c>
    </row>
    <row r="40" spans="1:7" x14ac:dyDescent="0.25">
      <c r="A40" s="26">
        <v>42952</v>
      </c>
      <c r="B40" s="35">
        <f t="shared" si="1"/>
        <v>31</v>
      </c>
      <c r="C40" s="41">
        <f t="shared" si="2"/>
        <v>34674</v>
      </c>
      <c r="D40" s="38">
        <f t="shared" si="0"/>
        <v>34217.039999999921</v>
      </c>
      <c r="E40" s="16">
        <v>456.96000000008092</v>
      </c>
      <c r="F40" s="2">
        <f t="shared" si="4"/>
        <v>34217.039999999921</v>
      </c>
      <c r="G40" s="2">
        <f t="shared" si="5"/>
        <v>0</v>
      </c>
    </row>
    <row r="41" spans="1:7" x14ac:dyDescent="0.25">
      <c r="A41" s="69">
        <v>42252</v>
      </c>
      <c r="B41" s="70">
        <f>_xlfn.DAYS(A41,A16)</f>
        <v>31</v>
      </c>
      <c r="C41" s="41">
        <f t="shared" si="2"/>
        <v>34674</v>
      </c>
      <c r="D41" s="72">
        <f t="shared" si="0"/>
        <v>25566.89</v>
      </c>
      <c r="E41" s="73">
        <f t="shared" ref="E41:E61" si="6">ROUND(F41*$B$2*B41/365,2)</f>
        <v>9107.11</v>
      </c>
      <c r="F41" s="74">
        <f>F17</f>
        <v>714859.15999999992</v>
      </c>
      <c r="G41" s="74">
        <f t="shared" si="5"/>
        <v>689292.2699999999</v>
      </c>
    </row>
    <row r="42" spans="1:7" x14ac:dyDescent="0.25">
      <c r="A42" s="26">
        <v>42282</v>
      </c>
      <c r="B42" s="35">
        <f t="shared" ref="B42:B61" si="7">_xlfn.DAYS(A42,A41)</f>
        <v>30</v>
      </c>
      <c r="C42" s="41">
        <f>$F$1</f>
        <v>20000</v>
      </c>
      <c r="D42" s="38">
        <f t="shared" si="0"/>
        <v>11501.88</v>
      </c>
      <c r="E42" s="16">
        <f t="shared" si="6"/>
        <v>8498.1200000000008</v>
      </c>
      <c r="F42" s="2">
        <f t="shared" ref="F42:F61" si="8">G41</f>
        <v>689292.2699999999</v>
      </c>
      <c r="G42" s="2">
        <f t="shared" si="5"/>
        <v>677790.3899999999</v>
      </c>
    </row>
    <row r="43" spans="1:7" x14ac:dyDescent="0.25">
      <c r="A43" s="26">
        <v>42313</v>
      </c>
      <c r="B43" s="35">
        <f t="shared" si="7"/>
        <v>31</v>
      </c>
      <c r="C43" s="41">
        <f t="shared" ref="C43:C53" si="9">$F$1</f>
        <v>20000</v>
      </c>
      <c r="D43" s="38">
        <f t="shared" si="0"/>
        <v>11365.14</v>
      </c>
      <c r="E43" s="16">
        <f t="shared" si="6"/>
        <v>8634.86</v>
      </c>
      <c r="F43" s="2">
        <f t="shared" si="8"/>
        <v>677790.3899999999</v>
      </c>
      <c r="G43" s="2">
        <f t="shared" si="5"/>
        <v>666425.24999999988</v>
      </c>
    </row>
    <row r="44" spans="1:7" x14ac:dyDescent="0.25">
      <c r="A44" s="26">
        <v>42343</v>
      </c>
      <c r="B44" s="35">
        <f t="shared" si="7"/>
        <v>30</v>
      </c>
      <c r="C44" s="41">
        <f t="shared" si="9"/>
        <v>20000</v>
      </c>
      <c r="D44" s="38">
        <f t="shared" si="0"/>
        <v>11783.8</v>
      </c>
      <c r="E44" s="16">
        <f t="shared" si="6"/>
        <v>8216.2000000000007</v>
      </c>
      <c r="F44" s="2">
        <f t="shared" si="8"/>
        <v>666425.24999999988</v>
      </c>
      <c r="G44" s="2">
        <f t="shared" si="5"/>
        <v>654641.44999999984</v>
      </c>
    </row>
    <row r="45" spans="1:7" x14ac:dyDescent="0.25">
      <c r="A45" s="26">
        <v>42374</v>
      </c>
      <c r="B45" s="35">
        <f t="shared" si="7"/>
        <v>31</v>
      </c>
      <c r="C45" s="41">
        <f t="shared" si="9"/>
        <v>20000</v>
      </c>
      <c r="D45" s="38">
        <f t="shared" si="0"/>
        <v>11660.05</v>
      </c>
      <c r="E45" s="16">
        <f t="shared" si="6"/>
        <v>8339.9500000000007</v>
      </c>
      <c r="F45" s="2">
        <f t="shared" si="8"/>
        <v>654641.44999999984</v>
      </c>
      <c r="G45" s="2">
        <f t="shared" si="5"/>
        <v>642981.39999999979</v>
      </c>
    </row>
    <row r="46" spans="1:7" x14ac:dyDescent="0.25">
      <c r="A46" s="26">
        <v>42405</v>
      </c>
      <c r="B46" s="35">
        <f t="shared" si="7"/>
        <v>31</v>
      </c>
      <c r="C46" s="41">
        <f t="shared" si="9"/>
        <v>20000</v>
      </c>
      <c r="D46" s="38">
        <f t="shared" si="0"/>
        <v>11808.59</v>
      </c>
      <c r="E46" s="16">
        <f t="shared" si="6"/>
        <v>8191.41</v>
      </c>
      <c r="F46" s="2">
        <f t="shared" si="8"/>
        <v>642981.39999999979</v>
      </c>
      <c r="G46" s="2">
        <f t="shared" si="5"/>
        <v>631172.80999999982</v>
      </c>
    </row>
    <row r="47" spans="1:7" x14ac:dyDescent="0.25">
      <c r="A47" s="26">
        <v>42434</v>
      </c>
      <c r="B47" s="35">
        <f t="shared" si="7"/>
        <v>29</v>
      </c>
      <c r="C47" s="41">
        <f t="shared" si="9"/>
        <v>20000</v>
      </c>
      <c r="D47" s="38">
        <f t="shared" si="0"/>
        <v>12477.8</v>
      </c>
      <c r="E47" s="16">
        <f t="shared" si="6"/>
        <v>7522.2</v>
      </c>
      <c r="F47" s="2">
        <f t="shared" si="8"/>
        <v>631172.80999999982</v>
      </c>
      <c r="G47" s="2">
        <f t="shared" si="5"/>
        <v>618695.00999999978</v>
      </c>
    </row>
    <row r="48" spans="1:7" x14ac:dyDescent="0.25">
      <c r="A48" s="26">
        <v>42465</v>
      </c>
      <c r="B48" s="35">
        <f t="shared" si="7"/>
        <v>31</v>
      </c>
      <c r="C48" s="41">
        <f t="shared" si="9"/>
        <v>20000</v>
      </c>
      <c r="D48" s="38">
        <f t="shared" si="0"/>
        <v>12118</v>
      </c>
      <c r="E48" s="16">
        <f t="shared" si="6"/>
        <v>7882</v>
      </c>
      <c r="F48" s="2">
        <f t="shared" si="8"/>
        <v>618695.00999999978</v>
      </c>
      <c r="G48" s="2">
        <f t="shared" si="5"/>
        <v>606577.00999999978</v>
      </c>
    </row>
    <row r="49" spans="1:7" x14ac:dyDescent="0.25">
      <c r="A49" s="26">
        <v>42495</v>
      </c>
      <c r="B49" s="35">
        <f t="shared" si="7"/>
        <v>30</v>
      </c>
      <c r="C49" s="41">
        <f t="shared" si="9"/>
        <v>20000</v>
      </c>
      <c r="D49" s="38">
        <f t="shared" si="0"/>
        <v>12521.65</v>
      </c>
      <c r="E49" s="16">
        <f t="shared" si="6"/>
        <v>7478.35</v>
      </c>
      <c r="F49" s="2">
        <f t="shared" si="8"/>
        <v>606577.00999999978</v>
      </c>
      <c r="G49" s="2">
        <f t="shared" si="5"/>
        <v>594055.35999999975</v>
      </c>
    </row>
    <row r="50" spans="1:7" x14ac:dyDescent="0.25">
      <c r="A50" s="26">
        <v>42526</v>
      </c>
      <c r="B50" s="35">
        <f t="shared" si="7"/>
        <v>31</v>
      </c>
      <c r="C50" s="41">
        <f t="shared" si="9"/>
        <v>20000</v>
      </c>
      <c r="D50" s="38">
        <f t="shared" si="0"/>
        <v>12431.9</v>
      </c>
      <c r="E50" s="16">
        <f t="shared" si="6"/>
        <v>7568.1</v>
      </c>
      <c r="F50" s="2">
        <f t="shared" si="8"/>
        <v>594055.35999999975</v>
      </c>
      <c r="G50" s="2">
        <f t="shared" si="5"/>
        <v>581623.45999999973</v>
      </c>
    </row>
    <row r="51" spans="1:7" x14ac:dyDescent="0.25">
      <c r="A51" s="26">
        <v>42556</v>
      </c>
      <c r="B51" s="35">
        <f t="shared" si="7"/>
        <v>30</v>
      </c>
      <c r="C51" s="41">
        <f t="shared" si="9"/>
        <v>20000</v>
      </c>
      <c r="D51" s="38">
        <f t="shared" si="0"/>
        <v>12829.3</v>
      </c>
      <c r="E51" s="16">
        <f t="shared" si="6"/>
        <v>7170.7</v>
      </c>
      <c r="F51" s="2">
        <f t="shared" si="8"/>
        <v>581623.45999999973</v>
      </c>
      <c r="G51" s="2">
        <f t="shared" si="5"/>
        <v>568794.15999999968</v>
      </c>
    </row>
    <row r="52" spans="1:7" x14ac:dyDescent="0.25">
      <c r="A52" s="51">
        <v>42587</v>
      </c>
      <c r="B52" s="35">
        <f t="shared" si="7"/>
        <v>31</v>
      </c>
      <c r="C52" s="41">
        <f t="shared" si="9"/>
        <v>20000</v>
      </c>
      <c r="D52" s="38">
        <f t="shared" si="0"/>
        <v>12753.720000000001</v>
      </c>
      <c r="E52" s="16">
        <f t="shared" si="6"/>
        <v>7246.28</v>
      </c>
      <c r="F52" s="2">
        <f t="shared" si="8"/>
        <v>568794.15999999968</v>
      </c>
      <c r="G52" s="2">
        <f t="shared" si="5"/>
        <v>556040.43999999971</v>
      </c>
    </row>
    <row r="53" spans="1:7" x14ac:dyDescent="0.25">
      <c r="A53" s="26">
        <v>42618</v>
      </c>
      <c r="B53" s="35">
        <f t="shared" si="7"/>
        <v>31</v>
      </c>
      <c r="C53" s="41">
        <f t="shared" si="9"/>
        <v>20000</v>
      </c>
      <c r="D53" s="38">
        <f t="shared" si="0"/>
        <v>12916.2</v>
      </c>
      <c r="E53" s="16">
        <f t="shared" si="6"/>
        <v>7083.8</v>
      </c>
      <c r="F53" s="2">
        <f t="shared" si="8"/>
        <v>556040.43999999971</v>
      </c>
      <c r="G53" s="2">
        <f t="shared" si="5"/>
        <v>543124.23999999976</v>
      </c>
    </row>
    <row r="54" spans="1:7" x14ac:dyDescent="0.25">
      <c r="A54" s="26">
        <v>42648</v>
      </c>
      <c r="B54" s="35">
        <f t="shared" si="7"/>
        <v>30</v>
      </c>
      <c r="C54" s="41">
        <f t="shared" ref="C54:C64" si="10">$F$2</f>
        <v>50000</v>
      </c>
      <c r="D54" s="38">
        <f t="shared" si="0"/>
        <v>43303.95</v>
      </c>
      <c r="E54" s="16">
        <f t="shared" si="6"/>
        <v>6696.05</v>
      </c>
      <c r="F54" s="2">
        <f t="shared" si="8"/>
        <v>543124.23999999976</v>
      </c>
      <c r="G54" s="2">
        <f t="shared" si="5"/>
        <v>499820.28999999975</v>
      </c>
    </row>
    <row r="55" spans="1:7" x14ac:dyDescent="0.25">
      <c r="A55" s="26">
        <v>42679</v>
      </c>
      <c r="B55" s="35">
        <f t="shared" si="7"/>
        <v>31</v>
      </c>
      <c r="C55" s="41">
        <f t="shared" si="10"/>
        <v>50000</v>
      </c>
      <c r="D55" s="38">
        <f t="shared" si="0"/>
        <v>43632.43</v>
      </c>
      <c r="E55" s="16">
        <f t="shared" si="6"/>
        <v>6367.57</v>
      </c>
      <c r="F55" s="2">
        <f t="shared" si="8"/>
        <v>499820.28999999975</v>
      </c>
      <c r="G55" s="2">
        <f t="shared" si="5"/>
        <v>456187.85999999975</v>
      </c>
    </row>
    <row r="56" spans="1:7" x14ac:dyDescent="0.25">
      <c r="A56" s="26">
        <v>42709</v>
      </c>
      <c r="B56" s="35">
        <f t="shared" si="7"/>
        <v>30</v>
      </c>
      <c r="C56" s="41">
        <f t="shared" si="10"/>
        <v>50000</v>
      </c>
      <c r="D56" s="38">
        <f t="shared" si="0"/>
        <v>44375.770000000004</v>
      </c>
      <c r="E56" s="16">
        <f t="shared" si="6"/>
        <v>5624.23</v>
      </c>
      <c r="F56" s="2">
        <f t="shared" si="8"/>
        <v>456187.85999999975</v>
      </c>
      <c r="G56" s="2">
        <f t="shared" si="5"/>
        <v>411812.08999999973</v>
      </c>
    </row>
    <row r="57" spans="1:7" x14ac:dyDescent="0.25">
      <c r="A57" s="26">
        <v>42740</v>
      </c>
      <c r="B57" s="35">
        <f t="shared" si="7"/>
        <v>31</v>
      </c>
      <c r="C57" s="41">
        <f t="shared" si="10"/>
        <v>50000</v>
      </c>
      <c r="D57" s="38">
        <f t="shared" si="0"/>
        <v>44753.63</v>
      </c>
      <c r="E57" s="16">
        <f t="shared" si="6"/>
        <v>5246.37</v>
      </c>
      <c r="F57" s="2">
        <f t="shared" si="8"/>
        <v>411812.08999999973</v>
      </c>
      <c r="G57" s="2">
        <f t="shared" si="5"/>
        <v>367058.45999999973</v>
      </c>
    </row>
    <row r="58" spans="1:7" x14ac:dyDescent="0.25">
      <c r="A58" s="26">
        <v>42771</v>
      </c>
      <c r="B58" s="35">
        <f t="shared" si="7"/>
        <v>31</v>
      </c>
      <c r="C58" s="41">
        <f t="shared" si="10"/>
        <v>50000</v>
      </c>
      <c r="D58" s="38">
        <f t="shared" si="0"/>
        <v>45323.78</v>
      </c>
      <c r="E58" s="16">
        <f t="shared" si="6"/>
        <v>4676.22</v>
      </c>
      <c r="F58" s="2">
        <f t="shared" si="8"/>
        <v>367058.45999999973</v>
      </c>
      <c r="G58" s="2">
        <f t="shared" si="5"/>
        <v>321734.6799999997</v>
      </c>
    </row>
    <row r="59" spans="1:7" x14ac:dyDescent="0.25">
      <c r="A59" s="26">
        <v>42799</v>
      </c>
      <c r="B59" s="35">
        <f t="shared" si="7"/>
        <v>28</v>
      </c>
      <c r="C59" s="41">
        <f t="shared" si="10"/>
        <v>50000</v>
      </c>
      <c r="D59" s="38">
        <f t="shared" si="0"/>
        <v>46297.85</v>
      </c>
      <c r="E59" s="16">
        <f t="shared" si="6"/>
        <v>3702.15</v>
      </c>
      <c r="F59" s="2">
        <f t="shared" si="8"/>
        <v>321734.6799999997</v>
      </c>
      <c r="G59" s="2">
        <f t="shared" si="5"/>
        <v>275436.82999999973</v>
      </c>
    </row>
    <row r="60" spans="1:7" x14ac:dyDescent="0.25">
      <c r="A60" s="26">
        <v>42830</v>
      </c>
      <c r="B60" s="35">
        <f t="shared" si="7"/>
        <v>31</v>
      </c>
      <c r="C60" s="41">
        <f t="shared" si="10"/>
        <v>50000</v>
      </c>
      <c r="D60" s="38">
        <f t="shared" si="0"/>
        <v>46491.01</v>
      </c>
      <c r="E60" s="16">
        <f t="shared" si="6"/>
        <v>3508.99</v>
      </c>
      <c r="F60" s="2">
        <f t="shared" si="8"/>
        <v>275436.82999999973</v>
      </c>
      <c r="G60" s="2">
        <f t="shared" si="5"/>
        <v>228945.81999999972</v>
      </c>
    </row>
    <row r="61" spans="1:7" x14ac:dyDescent="0.25">
      <c r="A61" s="26">
        <v>42860</v>
      </c>
      <c r="B61" s="35">
        <f t="shared" si="7"/>
        <v>30</v>
      </c>
      <c r="C61" s="41">
        <f t="shared" si="10"/>
        <v>50000</v>
      </c>
      <c r="D61" s="38">
        <f t="shared" si="0"/>
        <v>47177.38</v>
      </c>
      <c r="E61" s="16">
        <f t="shared" si="6"/>
        <v>2822.62</v>
      </c>
      <c r="F61" s="2">
        <f t="shared" si="8"/>
        <v>228945.81999999972</v>
      </c>
      <c r="G61" s="2">
        <f t="shared" si="5"/>
        <v>181768.43999999971</v>
      </c>
    </row>
    <row r="62" spans="1:7" x14ac:dyDescent="0.25">
      <c r="A62" s="26">
        <v>42891</v>
      </c>
      <c r="B62" s="35">
        <f t="shared" ref="B62:B65" si="11">_xlfn.DAYS(A62,A61)</f>
        <v>31</v>
      </c>
      <c r="C62" s="41">
        <f t="shared" si="10"/>
        <v>50000</v>
      </c>
      <c r="D62" s="38">
        <f t="shared" ref="D62:D65" si="12">C62-E62</f>
        <v>47684.32</v>
      </c>
      <c r="E62" s="16">
        <f t="shared" ref="E62:E65" si="13">ROUND(F62*$B$2*B62/365,2)</f>
        <v>2315.6799999999998</v>
      </c>
      <c r="F62" s="2">
        <f t="shared" ref="F62:F65" si="14">G61</f>
        <v>181768.43999999971</v>
      </c>
      <c r="G62" s="2">
        <f t="shared" ref="G62:G65" si="15">F62-D62</f>
        <v>134084.1199999997</v>
      </c>
    </row>
    <row r="63" spans="1:7" x14ac:dyDescent="0.25">
      <c r="A63" s="26">
        <v>42921</v>
      </c>
      <c r="B63" s="35">
        <f t="shared" si="11"/>
        <v>30</v>
      </c>
      <c r="C63" s="41">
        <f t="shared" si="10"/>
        <v>50000</v>
      </c>
      <c r="D63" s="38">
        <f t="shared" si="12"/>
        <v>48346.91</v>
      </c>
      <c r="E63" s="16">
        <f t="shared" si="13"/>
        <v>1653.09</v>
      </c>
      <c r="F63" s="2">
        <f t="shared" si="14"/>
        <v>134084.1199999997</v>
      </c>
      <c r="G63" s="2">
        <f t="shared" si="15"/>
        <v>85737.209999999701</v>
      </c>
    </row>
    <row r="64" spans="1:7" x14ac:dyDescent="0.25">
      <c r="A64" s="26">
        <v>42952</v>
      </c>
      <c r="B64" s="35">
        <f t="shared" si="11"/>
        <v>31</v>
      </c>
      <c r="C64" s="41">
        <f t="shared" si="10"/>
        <v>50000</v>
      </c>
      <c r="D64" s="38">
        <f t="shared" si="12"/>
        <v>48907.73</v>
      </c>
      <c r="E64" s="16">
        <f t="shared" si="13"/>
        <v>1092.27</v>
      </c>
      <c r="F64" s="2">
        <f t="shared" si="14"/>
        <v>85737.209999999701</v>
      </c>
      <c r="G64" s="2">
        <f t="shared" si="15"/>
        <v>36829.479999999698</v>
      </c>
    </row>
    <row r="65" spans="1:7" x14ac:dyDescent="0.25">
      <c r="A65" s="26">
        <v>42983</v>
      </c>
      <c r="B65" s="35">
        <f t="shared" si="11"/>
        <v>31</v>
      </c>
      <c r="C65" s="41">
        <f>G64+E65</f>
        <v>37298.679999999695</v>
      </c>
      <c r="D65" s="38">
        <f t="shared" si="12"/>
        <v>36829.479999999698</v>
      </c>
      <c r="E65" s="16">
        <f t="shared" si="13"/>
        <v>469.2</v>
      </c>
      <c r="F65" s="2">
        <f t="shared" si="14"/>
        <v>36829.479999999698</v>
      </c>
      <c r="G65" s="2">
        <f t="shared" si="15"/>
        <v>0</v>
      </c>
    </row>
    <row r="66" spans="1:7" x14ac:dyDescent="0.25">
      <c r="A66" s="44">
        <v>41882</v>
      </c>
      <c r="B66" s="48">
        <f>_xlfn.DAYS(A4,B1)</f>
        <v>1</v>
      </c>
      <c r="C66" s="48">
        <f t="shared" ref="C66:C100" si="16">_xlfn.DAYS(A66,A4)+1</f>
        <v>27</v>
      </c>
      <c r="D66" s="29">
        <f>F4</f>
        <v>1000000</v>
      </c>
      <c r="E66" s="29">
        <f>G4</f>
        <v>1000000</v>
      </c>
      <c r="F66" s="46">
        <f>E4+(E5/B5)*C66</f>
        <v>11506.893870967742</v>
      </c>
      <c r="G66" s="29">
        <f t="shared" ref="G66:G100" si="17">ROUND(F66,2)</f>
        <v>11506.89</v>
      </c>
    </row>
    <row r="67" spans="1:7" x14ac:dyDescent="0.25">
      <c r="A67" s="47">
        <v>41912</v>
      </c>
      <c r="B67" s="48">
        <f t="shared" ref="B67:B100" si="18">_xlfn.DAYS(A5,A66)-1</f>
        <v>4</v>
      </c>
      <c r="C67" s="48">
        <f t="shared" si="16"/>
        <v>26</v>
      </c>
      <c r="D67" s="29">
        <f t="shared" ref="D67:D100" si="19">E66</f>
        <v>1000000</v>
      </c>
      <c r="E67" s="29">
        <f t="shared" ref="E67:E78" si="20">D67-D5</f>
        <v>978065.73</v>
      </c>
      <c r="F67" s="46">
        <f t="shared" ref="F67:F78" si="21">(E5/B5)*B67+(E6/B6)*C67</f>
        <v>12094.39746236559</v>
      </c>
      <c r="G67" s="29">
        <f t="shared" si="17"/>
        <v>12094.4</v>
      </c>
    </row>
    <row r="68" spans="1:7" x14ac:dyDescent="0.25">
      <c r="A68" s="44">
        <v>41943</v>
      </c>
      <c r="B68" s="48">
        <f t="shared" si="18"/>
        <v>4</v>
      </c>
      <c r="C68" s="48">
        <f t="shared" si="16"/>
        <v>27</v>
      </c>
      <c r="D68" s="29">
        <f t="shared" si="19"/>
        <v>978065.73</v>
      </c>
      <c r="E68" s="29">
        <f t="shared" si="20"/>
        <v>955450.07</v>
      </c>
      <c r="F68" s="46">
        <f t="shared" si="21"/>
        <v>12209.346086021505</v>
      </c>
      <c r="G68" s="29">
        <f t="shared" si="17"/>
        <v>12209.35</v>
      </c>
    </row>
    <row r="69" spans="1:7" x14ac:dyDescent="0.25">
      <c r="A69" s="47">
        <v>41973</v>
      </c>
      <c r="B69" s="48">
        <f t="shared" si="18"/>
        <v>4</v>
      </c>
      <c r="C69" s="48">
        <f t="shared" si="16"/>
        <v>26</v>
      </c>
      <c r="D69" s="29">
        <f t="shared" si="19"/>
        <v>955450.07</v>
      </c>
      <c r="E69" s="29">
        <f t="shared" si="20"/>
        <v>932948.24</v>
      </c>
      <c r="F69" s="46">
        <f t="shared" si="21"/>
        <v>11539.089247311829</v>
      </c>
      <c r="G69" s="29">
        <f t="shared" si="17"/>
        <v>11539.09</v>
      </c>
    </row>
    <row r="70" spans="1:7" x14ac:dyDescent="0.25">
      <c r="A70" s="44">
        <v>42004</v>
      </c>
      <c r="B70" s="48">
        <f t="shared" si="18"/>
        <v>4</v>
      </c>
      <c r="C70" s="48">
        <f t="shared" si="16"/>
        <v>27</v>
      </c>
      <c r="D70" s="29">
        <f t="shared" si="19"/>
        <v>932948.24</v>
      </c>
      <c r="E70" s="29">
        <f t="shared" si="20"/>
        <v>909776.34</v>
      </c>
      <c r="F70" s="46">
        <f t="shared" si="21"/>
        <v>11628.390752688172</v>
      </c>
      <c r="G70" s="29">
        <f t="shared" si="17"/>
        <v>11628.39</v>
      </c>
    </row>
    <row r="71" spans="1:7" x14ac:dyDescent="0.25">
      <c r="A71" s="47">
        <v>42035</v>
      </c>
      <c r="B71" s="48">
        <f t="shared" si="18"/>
        <v>4</v>
      </c>
      <c r="C71" s="48">
        <f t="shared" si="16"/>
        <v>27</v>
      </c>
      <c r="D71" s="29">
        <f t="shared" si="19"/>
        <v>909776.34</v>
      </c>
      <c r="E71" s="29">
        <f t="shared" si="20"/>
        <v>886692.64</v>
      </c>
      <c r="F71" s="46">
        <f t="shared" si="21"/>
        <v>11334.165806451612</v>
      </c>
      <c r="G71" s="29">
        <f t="shared" si="17"/>
        <v>11334.17</v>
      </c>
    </row>
    <row r="72" spans="1:7" x14ac:dyDescent="0.25">
      <c r="A72" s="44">
        <v>42063</v>
      </c>
      <c r="B72" s="48">
        <f t="shared" si="18"/>
        <v>4</v>
      </c>
      <c r="C72" s="48">
        <f t="shared" si="16"/>
        <v>24</v>
      </c>
      <c r="D72" s="29">
        <f t="shared" si="19"/>
        <v>886692.64</v>
      </c>
      <c r="E72" s="29">
        <f t="shared" si="20"/>
        <v>863314.86</v>
      </c>
      <c r="F72" s="46">
        <f t="shared" si="21"/>
        <v>9972.4596313364054</v>
      </c>
      <c r="G72" s="29">
        <f t="shared" si="17"/>
        <v>9972.4599999999991</v>
      </c>
    </row>
    <row r="73" spans="1:7" x14ac:dyDescent="0.25">
      <c r="A73" s="47">
        <v>42094</v>
      </c>
      <c r="B73" s="48">
        <f t="shared" si="18"/>
        <v>4</v>
      </c>
      <c r="C73" s="48">
        <f t="shared" si="16"/>
        <v>27</v>
      </c>
      <c r="D73" s="29">
        <f t="shared" si="19"/>
        <v>863314.86</v>
      </c>
      <c r="E73" s="29">
        <f t="shared" si="20"/>
        <v>838574.89</v>
      </c>
      <c r="F73" s="46">
        <f t="shared" si="21"/>
        <v>10723.878433179721</v>
      </c>
      <c r="G73" s="49">
        <f t="shared" si="17"/>
        <v>10723.88</v>
      </c>
    </row>
    <row r="74" spans="1:7" x14ac:dyDescent="0.25">
      <c r="A74" s="44">
        <v>42124</v>
      </c>
      <c r="B74" s="48">
        <f t="shared" si="18"/>
        <v>4</v>
      </c>
      <c r="C74" s="48">
        <f t="shared" si="16"/>
        <v>26</v>
      </c>
      <c r="D74" s="29">
        <f t="shared" si="19"/>
        <v>838574.89</v>
      </c>
      <c r="E74" s="29">
        <f t="shared" si="20"/>
        <v>814584.1</v>
      </c>
      <c r="F74" s="46">
        <f t="shared" si="21"/>
        <v>10082.256043010753</v>
      </c>
      <c r="G74" s="29">
        <f t="shared" si="17"/>
        <v>10082.26</v>
      </c>
    </row>
    <row r="75" spans="1:7" x14ac:dyDescent="0.25">
      <c r="A75" s="47">
        <v>42155</v>
      </c>
      <c r="B75" s="48">
        <f t="shared" si="18"/>
        <v>4</v>
      </c>
      <c r="C75" s="48">
        <f t="shared" si="16"/>
        <v>27</v>
      </c>
      <c r="D75" s="29">
        <f t="shared" si="19"/>
        <v>814584.1</v>
      </c>
      <c r="E75" s="29">
        <f t="shared" si="20"/>
        <v>789952.91999999993</v>
      </c>
      <c r="F75" s="46">
        <f t="shared" si="21"/>
        <v>10104.270408602151</v>
      </c>
      <c r="G75" s="30">
        <f t="shared" si="17"/>
        <v>10104.27</v>
      </c>
    </row>
    <row r="76" spans="1:7" x14ac:dyDescent="0.25">
      <c r="A76" s="44">
        <v>42185</v>
      </c>
      <c r="B76" s="48">
        <f t="shared" si="18"/>
        <v>4</v>
      </c>
      <c r="C76" s="48">
        <f t="shared" si="16"/>
        <v>26</v>
      </c>
      <c r="D76" s="29">
        <f t="shared" si="19"/>
        <v>789952.91999999993</v>
      </c>
      <c r="E76" s="29">
        <f t="shared" si="20"/>
        <v>765342.7</v>
      </c>
      <c r="F76" s="46">
        <f t="shared" si="21"/>
        <v>9476.1849247311839</v>
      </c>
      <c r="G76" s="29">
        <f t="shared" si="17"/>
        <v>9476.18</v>
      </c>
    </row>
    <row r="77" spans="1:7" x14ac:dyDescent="0.25">
      <c r="A77" s="47">
        <v>42216</v>
      </c>
      <c r="B77" s="48">
        <f t="shared" si="18"/>
        <v>4</v>
      </c>
      <c r="C77" s="48">
        <f t="shared" si="16"/>
        <v>27</v>
      </c>
      <c r="D77" s="29">
        <f t="shared" si="19"/>
        <v>765342.7</v>
      </c>
      <c r="E77" s="29">
        <f t="shared" si="20"/>
        <v>740104.42999999993</v>
      </c>
      <c r="F77" s="46">
        <f t="shared" si="21"/>
        <v>9470.2170107526872</v>
      </c>
      <c r="G77" s="29">
        <f t="shared" si="17"/>
        <v>9470.2199999999993</v>
      </c>
    </row>
    <row r="78" spans="1:7" x14ac:dyDescent="0.25">
      <c r="A78" s="44">
        <v>42247</v>
      </c>
      <c r="B78" s="48">
        <f t="shared" si="18"/>
        <v>4</v>
      </c>
      <c r="C78" s="48">
        <f t="shared" si="16"/>
        <v>27</v>
      </c>
      <c r="D78" s="29">
        <f t="shared" si="19"/>
        <v>740104.42999999993</v>
      </c>
      <c r="E78" s="29">
        <f t="shared" si="20"/>
        <v>714859.15999999992</v>
      </c>
      <c r="F78" s="46">
        <f t="shared" si="21"/>
        <v>9148.6093548387107</v>
      </c>
      <c r="G78" s="29">
        <f t="shared" si="17"/>
        <v>9148.61</v>
      </c>
    </row>
    <row r="79" spans="1:7" x14ac:dyDescent="0.25">
      <c r="A79" s="47">
        <v>42277</v>
      </c>
      <c r="B79" s="48">
        <f t="shared" si="18"/>
        <v>4</v>
      </c>
      <c r="C79" s="48">
        <f t="shared" si="16"/>
        <v>26</v>
      </c>
      <c r="D79" s="29">
        <f t="shared" si="19"/>
        <v>714859.15999999992</v>
      </c>
      <c r="E79" s="29">
        <f t="shared" ref="E79:E100" si="22">D79-D41</f>
        <v>689292.2699999999</v>
      </c>
      <c r="F79" s="46">
        <f t="shared" ref="F79:F99" si="23">(E41/B41)*B79+(E42/B42)*C79</f>
        <v>8540.148301075269</v>
      </c>
      <c r="G79" s="29">
        <f t="shared" si="17"/>
        <v>8540.15</v>
      </c>
    </row>
    <row r="80" spans="1:7" x14ac:dyDescent="0.25">
      <c r="A80" s="59">
        <v>42308</v>
      </c>
      <c r="B80" s="60">
        <f t="shared" si="18"/>
        <v>4</v>
      </c>
      <c r="C80" s="60">
        <f t="shared" si="16"/>
        <v>27</v>
      </c>
      <c r="D80" s="29">
        <f t="shared" si="19"/>
        <v>689292.2699999999</v>
      </c>
      <c r="E80" s="29">
        <f t="shared" si="22"/>
        <v>677790.3899999999</v>
      </c>
      <c r="F80" s="46">
        <f t="shared" si="23"/>
        <v>8653.7671827957001</v>
      </c>
      <c r="G80" s="30">
        <f t="shared" si="17"/>
        <v>8653.77</v>
      </c>
    </row>
    <row r="81" spans="1:7" x14ac:dyDescent="0.25">
      <c r="A81" s="47">
        <v>42338</v>
      </c>
      <c r="B81" s="48">
        <f t="shared" si="18"/>
        <v>4</v>
      </c>
      <c r="C81" s="48">
        <f t="shared" si="16"/>
        <v>26</v>
      </c>
      <c r="D81" s="29">
        <f t="shared" si="19"/>
        <v>677790.3899999999</v>
      </c>
      <c r="E81" s="29">
        <f t="shared" si="22"/>
        <v>666425.24999999988</v>
      </c>
      <c r="F81" s="46">
        <f t="shared" si="23"/>
        <v>8234.8821505376345</v>
      </c>
      <c r="G81" s="29">
        <f t="shared" si="17"/>
        <v>8234.8799999999992</v>
      </c>
    </row>
    <row r="82" spans="1:7" x14ac:dyDescent="0.25">
      <c r="A82" s="44">
        <v>42369</v>
      </c>
      <c r="B82" s="48">
        <f t="shared" si="18"/>
        <v>4</v>
      </c>
      <c r="C82" s="48">
        <f t="shared" si="16"/>
        <v>27</v>
      </c>
      <c r="D82" s="29">
        <f t="shared" si="19"/>
        <v>666425.24999999988</v>
      </c>
      <c r="E82" s="29">
        <f t="shared" si="22"/>
        <v>654641.44999999984</v>
      </c>
      <c r="F82" s="46">
        <f t="shared" si="23"/>
        <v>8359.3207526881724</v>
      </c>
      <c r="G82" s="29">
        <f t="shared" si="17"/>
        <v>8359.32</v>
      </c>
    </row>
    <row r="83" spans="1:7" x14ac:dyDescent="0.25">
      <c r="A83" s="47">
        <v>42400</v>
      </c>
      <c r="B83" s="48">
        <f t="shared" si="18"/>
        <v>4</v>
      </c>
      <c r="C83" s="48">
        <f t="shared" si="16"/>
        <v>27</v>
      </c>
      <c r="D83" s="29">
        <f t="shared" si="19"/>
        <v>654641.44999999984</v>
      </c>
      <c r="E83" s="29">
        <f t="shared" si="22"/>
        <v>642981.39999999979</v>
      </c>
      <c r="F83" s="46">
        <f t="shared" si="23"/>
        <v>8210.5764516129038</v>
      </c>
      <c r="G83" s="29">
        <f t="shared" si="17"/>
        <v>8210.58</v>
      </c>
    </row>
    <row r="84" spans="1:7" x14ac:dyDescent="0.25">
      <c r="A84" s="44">
        <v>42429</v>
      </c>
      <c r="B84" s="48">
        <f t="shared" si="18"/>
        <v>4</v>
      </c>
      <c r="C84" s="48">
        <f t="shared" si="16"/>
        <v>25</v>
      </c>
      <c r="D84" s="29">
        <f t="shared" si="19"/>
        <v>642981.39999999979</v>
      </c>
      <c r="E84" s="29">
        <f t="shared" si="22"/>
        <v>631172.80999999982</v>
      </c>
      <c r="F84" s="46">
        <f t="shared" si="23"/>
        <v>7541.6113014460507</v>
      </c>
      <c r="G84" s="29">
        <f t="shared" si="17"/>
        <v>7541.61</v>
      </c>
    </row>
    <row r="85" spans="1:7" x14ac:dyDescent="0.25">
      <c r="A85" s="47">
        <v>42460</v>
      </c>
      <c r="B85" s="48">
        <f t="shared" si="18"/>
        <v>4</v>
      </c>
      <c r="C85" s="48">
        <f t="shared" si="16"/>
        <v>27</v>
      </c>
      <c r="D85" s="29">
        <f t="shared" si="19"/>
        <v>631172.80999999982</v>
      </c>
      <c r="E85" s="29">
        <f t="shared" si="22"/>
        <v>618695.00999999978</v>
      </c>
      <c r="F85" s="46">
        <f t="shared" si="23"/>
        <v>7902.5125695216902</v>
      </c>
      <c r="G85" s="29">
        <f t="shared" si="17"/>
        <v>7902.51</v>
      </c>
    </row>
    <row r="86" spans="1:7" x14ac:dyDescent="0.25">
      <c r="A86" s="44">
        <v>42490</v>
      </c>
      <c r="B86" s="48">
        <f t="shared" si="18"/>
        <v>4</v>
      </c>
      <c r="C86" s="48">
        <f t="shared" si="16"/>
        <v>26</v>
      </c>
      <c r="D86" s="29">
        <f t="shared" si="19"/>
        <v>618695.00999999978</v>
      </c>
      <c r="E86" s="29">
        <f t="shared" si="22"/>
        <v>606577.00999999978</v>
      </c>
      <c r="F86" s="46">
        <f t="shared" si="23"/>
        <v>7498.2689247311828</v>
      </c>
      <c r="G86" s="29">
        <f t="shared" si="17"/>
        <v>7498.27</v>
      </c>
    </row>
    <row r="87" spans="1:7" x14ac:dyDescent="0.25">
      <c r="A87" s="47">
        <v>42521</v>
      </c>
      <c r="B87" s="48">
        <f t="shared" si="18"/>
        <v>4</v>
      </c>
      <c r="C87" s="48">
        <f t="shared" si="16"/>
        <v>27</v>
      </c>
      <c r="D87" s="29">
        <f t="shared" si="19"/>
        <v>606577.00999999978</v>
      </c>
      <c r="E87" s="29">
        <f t="shared" si="22"/>
        <v>594055.35999999975</v>
      </c>
      <c r="F87" s="46">
        <f t="shared" si="23"/>
        <v>7588.68430107527</v>
      </c>
      <c r="G87" s="29">
        <f t="shared" si="17"/>
        <v>7588.68</v>
      </c>
    </row>
    <row r="88" spans="1:7" x14ac:dyDescent="0.25">
      <c r="A88" s="44">
        <v>42551</v>
      </c>
      <c r="B88" s="48">
        <f t="shared" si="18"/>
        <v>4</v>
      </c>
      <c r="C88" s="48">
        <f t="shared" si="16"/>
        <v>26</v>
      </c>
      <c r="D88" s="29">
        <f t="shared" si="19"/>
        <v>594055.35999999975</v>
      </c>
      <c r="E88" s="29">
        <f t="shared" si="22"/>
        <v>581623.45999999973</v>
      </c>
      <c r="F88" s="46">
        <f t="shared" si="23"/>
        <v>7191.1356989247315</v>
      </c>
      <c r="G88" s="29">
        <f t="shared" si="17"/>
        <v>7191.14</v>
      </c>
    </row>
    <row r="89" spans="1:7" x14ac:dyDescent="0.25">
      <c r="A89" s="47">
        <v>42582</v>
      </c>
      <c r="B89" s="48">
        <f t="shared" si="18"/>
        <v>4</v>
      </c>
      <c r="C89" s="48">
        <f t="shared" si="16"/>
        <v>27</v>
      </c>
      <c r="D89" s="29">
        <f t="shared" si="19"/>
        <v>581623.45999999973</v>
      </c>
      <c r="E89" s="29">
        <f t="shared" si="22"/>
        <v>568794.15999999968</v>
      </c>
      <c r="F89" s="46">
        <f t="shared" si="23"/>
        <v>7267.3694623655911</v>
      </c>
      <c r="G89" s="29">
        <f t="shared" si="17"/>
        <v>7267.37</v>
      </c>
    </row>
    <row r="90" spans="1:7" x14ac:dyDescent="0.25">
      <c r="A90" s="44">
        <v>42613</v>
      </c>
      <c r="B90" s="48">
        <f t="shared" si="18"/>
        <v>4</v>
      </c>
      <c r="C90" s="48">
        <f t="shared" si="16"/>
        <v>27</v>
      </c>
      <c r="D90" s="29">
        <f t="shared" si="19"/>
        <v>568794.15999999968</v>
      </c>
      <c r="E90" s="29">
        <f t="shared" si="22"/>
        <v>556040.43999999971</v>
      </c>
      <c r="F90" s="46">
        <f t="shared" si="23"/>
        <v>7104.7651612903228</v>
      </c>
      <c r="G90" s="29">
        <f t="shared" si="17"/>
        <v>7104.77</v>
      </c>
    </row>
    <row r="91" spans="1:7" x14ac:dyDescent="0.25">
      <c r="A91" s="47">
        <v>42643</v>
      </c>
      <c r="B91" s="48">
        <f t="shared" si="18"/>
        <v>4</v>
      </c>
      <c r="C91" s="48">
        <f t="shared" si="16"/>
        <v>26</v>
      </c>
      <c r="D91" s="29">
        <f t="shared" si="19"/>
        <v>556040.43999999971</v>
      </c>
      <c r="E91" s="29">
        <f t="shared" si="22"/>
        <v>543124.23999999976</v>
      </c>
      <c r="F91" s="46">
        <f t="shared" si="23"/>
        <v>6717.2820430107531</v>
      </c>
      <c r="G91" s="29">
        <f t="shared" si="17"/>
        <v>6717.28</v>
      </c>
    </row>
    <row r="92" spans="1:7" x14ac:dyDescent="0.25">
      <c r="A92" s="44">
        <v>42674</v>
      </c>
      <c r="B92" s="48">
        <f t="shared" si="18"/>
        <v>4</v>
      </c>
      <c r="C92" s="48">
        <f t="shared" si="16"/>
        <v>27</v>
      </c>
      <c r="D92" s="29">
        <f t="shared" si="19"/>
        <v>543124.23999999976</v>
      </c>
      <c r="E92" s="29">
        <f t="shared" si="22"/>
        <v>499820.28999999975</v>
      </c>
      <c r="F92" s="46">
        <f t="shared" si="23"/>
        <v>6438.7547311827957</v>
      </c>
      <c r="G92" s="29">
        <f t="shared" si="17"/>
        <v>6438.75</v>
      </c>
    </row>
    <row r="93" spans="1:7" x14ac:dyDescent="0.25">
      <c r="A93" s="47">
        <v>42704</v>
      </c>
      <c r="B93" s="48">
        <f t="shared" si="18"/>
        <v>4</v>
      </c>
      <c r="C93" s="48">
        <f t="shared" si="16"/>
        <v>26</v>
      </c>
      <c r="D93" s="29">
        <f t="shared" si="19"/>
        <v>499820.28999999975</v>
      </c>
      <c r="E93" s="29">
        <f t="shared" si="22"/>
        <v>456187.85999999975</v>
      </c>
      <c r="F93" s="46">
        <f t="shared" si="23"/>
        <v>5695.9546021505375</v>
      </c>
      <c r="G93" s="29">
        <f t="shared" si="17"/>
        <v>5695.95</v>
      </c>
    </row>
    <row r="94" spans="1:7" x14ac:dyDescent="0.25">
      <c r="A94" s="44">
        <v>42735</v>
      </c>
      <c r="B94" s="48">
        <f t="shared" si="18"/>
        <v>4</v>
      </c>
      <c r="C94" s="48">
        <f t="shared" si="16"/>
        <v>27</v>
      </c>
      <c r="D94" s="29">
        <f t="shared" si="19"/>
        <v>456187.85999999975</v>
      </c>
      <c r="E94" s="29">
        <f t="shared" si="22"/>
        <v>411812.08999999973</v>
      </c>
      <c r="F94" s="46">
        <f t="shared" si="23"/>
        <v>5319.3163655913977</v>
      </c>
      <c r="G94" s="29">
        <f t="shared" si="17"/>
        <v>5319.32</v>
      </c>
    </row>
    <row r="95" spans="1:7" x14ac:dyDescent="0.25">
      <c r="A95" s="47">
        <v>42766</v>
      </c>
      <c r="B95" s="48">
        <f t="shared" si="18"/>
        <v>4</v>
      </c>
      <c r="C95" s="48">
        <f t="shared" si="16"/>
        <v>27</v>
      </c>
      <c r="D95" s="29">
        <f t="shared" si="19"/>
        <v>411812.08999999973</v>
      </c>
      <c r="E95" s="29">
        <f t="shared" si="22"/>
        <v>367058.45999999973</v>
      </c>
      <c r="F95" s="46">
        <f t="shared" si="23"/>
        <v>4749.7877419354836</v>
      </c>
      <c r="G95" s="29">
        <f t="shared" si="17"/>
        <v>4749.79</v>
      </c>
    </row>
    <row r="96" spans="1:7" x14ac:dyDescent="0.25">
      <c r="A96" s="44">
        <v>42794</v>
      </c>
      <c r="B96" s="48">
        <f t="shared" si="18"/>
        <v>4</v>
      </c>
      <c r="C96" s="48">
        <f t="shared" si="16"/>
        <v>24</v>
      </c>
      <c r="D96" s="29">
        <f t="shared" si="19"/>
        <v>367058.45999999973</v>
      </c>
      <c r="E96" s="29">
        <f t="shared" si="22"/>
        <v>321734.6799999997</v>
      </c>
      <c r="F96" s="46">
        <f t="shared" si="23"/>
        <v>3776.6546543778809</v>
      </c>
      <c r="G96" s="29">
        <f t="shared" si="17"/>
        <v>3776.65</v>
      </c>
    </row>
    <row r="97" spans="1:7" x14ac:dyDescent="0.25">
      <c r="A97" s="47">
        <v>42825</v>
      </c>
      <c r="B97" s="48">
        <f t="shared" si="18"/>
        <v>4</v>
      </c>
      <c r="C97" s="48">
        <f t="shared" si="16"/>
        <v>27</v>
      </c>
      <c r="D97" s="29">
        <f t="shared" si="19"/>
        <v>321734.6799999997</v>
      </c>
      <c r="E97" s="29">
        <f t="shared" si="22"/>
        <v>275436.82999999973</v>
      </c>
      <c r="F97" s="46">
        <f t="shared" si="23"/>
        <v>3585.095668202765</v>
      </c>
      <c r="G97" s="29">
        <f t="shared" si="17"/>
        <v>3585.1</v>
      </c>
    </row>
    <row r="98" spans="1:7" x14ac:dyDescent="0.25">
      <c r="A98" s="44">
        <v>42855</v>
      </c>
      <c r="B98" s="48">
        <f t="shared" si="18"/>
        <v>4</v>
      </c>
      <c r="C98" s="48">
        <f t="shared" si="16"/>
        <v>26</v>
      </c>
      <c r="D98" s="29">
        <f t="shared" si="19"/>
        <v>275436.82999999973</v>
      </c>
      <c r="E98" s="29">
        <f t="shared" si="22"/>
        <v>228945.81999999972</v>
      </c>
      <c r="F98" s="46">
        <f t="shared" si="23"/>
        <v>2899.043569892473</v>
      </c>
      <c r="G98" s="29">
        <f t="shared" si="17"/>
        <v>2899.04</v>
      </c>
    </row>
    <row r="99" spans="1:7" x14ac:dyDescent="0.25">
      <c r="A99" s="44">
        <v>42886</v>
      </c>
      <c r="B99" s="48">
        <f t="shared" si="18"/>
        <v>4</v>
      </c>
      <c r="C99" s="48">
        <f t="shared" si="16"/>
        <v>27</v>
      </c>
      <c r="D99" s="29">
        <f t="shared" si="19"/>
        <v>228945.81999999972</v>
      </c>
      <c r="E99" s="29">
        <f t="shared" si="22"/>
        <v>181768.43999999971</v>
      </c>
      <c r="F99" s="46">
        <f t="shared" si="23"/>
        <v>2393.231913978494</v>
      </c>
      <c r="G99" s="29">
        <f t="shared" si="17"/>
        <v>2393.23</v>
      </c>
    </row>
    <row r="100" spans="1:7" x14ac:dyDescent="0.25">
      <c r="A100" s="47">
        <v>42916</v>
      </c>
      <c r="B100" s="48">
        <f t="shared" si="18"/>
        <v>4</v>
      </c>
      <c r="C100" s="48">
        <f t="shared" si="16"/>
        <v>26</v>
      </c>
      <c r="D100" s="29">
        <f t="shared" si="19"/>
        <v>181768.43999999971</v>
      </c>
      <c r="E100" s="29">
        <f t="shared" si="22"/>
        <v>134084.1199999997</v>
      </c>
      <c r="F100" s="46">
        <f>(E62/B62)*B100</f>
        <v>298.79741935483867</v>
      </c>
      <c r="G100" s="29">
        <f t="shared" si="17"/>
        <v>298.8</v>
      </c>
    </row>
    <row r="101" spans="1:7" x14ac:dyDescent="0.25">
      <c r="A101" s="47">
        <v>42947</v>
      </c>
      <c r="B101" s="48">
        <f t="shared" ref="B101:B102" si="24">_xlfn.DAYS(A39,A100)-1</f>
        <v>4</v>
      </c>
      <c r="C101" s="48">
        <f t="shared" ref="C101:C102" si="25">_xlfn.DAYS(A101,A39)+1</f>
        <v>27</v>
      </c>
      <c r="D101" s="29">
        <f t="shared" ref="D101:D103" si="26">E100</f>
        <v>134084.1199999997</v>
      </c>
      <c r="E101" s="29">
        <f t="shared" ref="E101:E103" si="27">D101-D63</f>
        <v>85737.209999999701</v>
      </c>
      <c r="F101" s="46">
        <f t="shared" ref="F101:F102" si="28">(E63/B63)*B101+(E64/B64)*C101</f>
        <v>1171.7439354838709</v>
      </c>
      <c r="G101" s="29">
        <f t="shared" ref="G101:G103" si="29">ROUND(F101,2)</f>
        <v>1171.74</v>
      </c>
    </row>
    <row r="102" spans="1:7" x14ac:dyDescent="0.25">
      <c r="A102" s="44">
        <v>42978</v>
      </c>
      <c r="B102" s="48">
        <f t="shared" si="24"/>
        <v>4</v>
      </c>
      <c r="C102" s="48">
        <f t="shared" si="25"/>
        <v>27</v>
      </c>
      <c r="D102" s="29">
        <f t="shared" si="26"/>
        <v>85737.209999999701</v>
      </c>
      <c r="E102" s="29">
        <f t="shared" si="27"/>
        <v>36829.479999999698</v>
      </c>
      <c r="F102" s="46">
        <f t="shared" si="28"/>
        <v>549.59612903225798</v>
      </c>
      <c r="G102" s="29">
        <f t="shared" si="29"/>
        <v>549.6</v>
      </c>
    </row>
    <row r="103" spans="1:7" x14ac:dyDescent="0.25">
      <c r="A103" s="44">
        <v>43008</v>
      </c>
      <c r="B103" s="28">
        <f>_xlfn.DAYS(A65,A102)-1</f>
        <v>4</v>
      </c>
      <c r="C103" s="28">
        <f>_xlfn.DAYS(A103,A65)+1</f>
        <v>26</v>
      </c>
      <c r="D103" s="29">
        <f t="shared" si="26"/>
        <v>36829.479999999698</v>
      </c>
      <c r="E103" s="29">
        <f t="shared" si="27"/>
        <v>0</v>
      </c>
      <c r="F103" s="46">
        <f>(E65/B65)*B103</f>
        <v>60.541935483870965</v>
      </c>
      <c r="G103" s="29">
        <f t="shared" si="29"/>
        <v>60.54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83C4-8137-4FD4-90F3-CC2E60675CA9}">
  <dimension ref="A1:H103"/>
  <sheetViews>
    <sheetView topLeftCell="A53" workbookViewId="0">
      <selection activeCell="E67" sqref="E67"/>
    </sheetView>
  </sheetViews>
  <sheetFormatPr defaultRowHeight="15" x14ac:dyDescent="0.25"/>
  <cols>
    <col min="1" max="1" width="15.28515625" bestFit="1" customWidth="1"/>
    <col min="2" max="2" width="13.42578125" bestFit="1" customWidth="1"/>
    <col min="3" max="3" width="23" bestFit="1" customWidth="1"/>
    <col min="4" max="4" width="17.85546875" bestFit="1" customWidth="1"/>
    <col min="5" max="5" width="31.140625" bestFit="1" customWidth="1"/>
    <col min="6" max="7" width="18.7109375" bestFit="1" customWidth="1"/>
    <col min="8" max="8" width="10.28515625" bestFit="1" customWidth="1"/>
  </cols>
  <sheetData>
    <row r="1" spans="1:8" x14ac:dyDescent="0.25">
      <c r="A1" s="14" t="s">
        <v>33</v>
      </c>
      <c r="B1" s="19">
        <v>41855</v>
      </c>
      <c r="C1" s="13" t="s">
        <v>35</v>
      </c>
      <c r="D1" s="20">
        <f>ROUNDUP(34665.3286111111,0)</f>
        <v>34666</v>
      </c>
      <c r="E1" s="22" t="s">
        <v>48</v>
      </c>
      <c r="F1" s="21">
        <v>20000</v>
      </c>
      <c r="G1" s="25" t="s">
        <v>100</v>
      </c>
      <c r="H1" s="23">
        <v>42252</v>
      </c>
    </row>
    <row r="2" spans="1:8" x14ac:dyDescent="0.25">
      <c r="A2" s="14" t="s">
        <v>34</v>
      </c>
      <c r="B2" s="15">
        <v>0.15</v>
      </c>
      <c r="E2" s="22" t="s">
        <v>48</v>
      </c>
      <c r="F2" s="21">
        <v>50000</v>
      </c>
      <c r="G2" s="25" t="s">
        <v>101</v>
      </c>
      <c r="H2" s="23">
        <v>42618</v>
      </c>
    </row>
    <row r="3" spans="1:8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</row>
    <row r="4" spans="1:8" x14ac:dyDescent="0.25">
      <c r="A4" s="26">
        <v>41856</v>
      </c>
      <c r="B4" s="1">
        <f>DAYS360(B1,A4,TRUE)</f>
        <v>1</v>
      </c>
      <c r="C4" s="40" t="s">
        <v>28</v>
      </c>
      <c r="D4" s="3" t="s">
        <v>15</v>
      </c>
      <c r="E4" s="16">
        <f>ROUNDUP(F4*$B$2*B4/360,0)</f>
        <v>417</v>
      </c>
      <c r="F4" s="2">
        <v>1000000</v>
      </c>
      <c r="G4" s="2">
        <f>F4-D4</f>
        <v>1000000</v>
      </c>
    </row>
    <row r="5" spans="1:8" x14ac:dyDescent="0.25">
      <c r="A5" s="26">
        <v>41887</v>
      </c>
      <c r="B5" s="35">
        <f>DAYS360(A4,A5,TRUE)</f>
        <v>30</v>
      </c>
      <c r="C5" s="41">
        <f>$D$1</f>
        <v>34666</v>
      </c>
      <c r="D5" s="38">
        <f t="shared" ref="D5:D60" si="0">C5-E5</f>
        <v>22166</v>
      </c>
      <c r="E5" s="16">
        <f>ROUND(F5*$B$2*B5/360,2)</f>
        <v>12500</v>
      </c>
      <c r="F5" s="2">
        <f>G4</f>
        <v>1000000</v>
      </c>
      <c r="G5" s="2">
        <f>F5-D5</f>
        <v>977834</v>
      </c>
    </row>
    <row r="6" spans="1:8" x14ac:dyDescent="0.25">
      <c r="A6" s="26">
        <v>41917</v>
      </c>
      <c r="B6" s="35">
        <f t="shared" ref="B6:B39" si="1">DAYS360(A5,A6,TRUE)</f>
        <v>30</v>
      </c>
      <c r="C6" s="41">
        <f t="shared" ref="C6:C41" si="2">$D$1</f>
        <v>34666</v>
      </c>
      <c r="D6" s="38">
        <f t="shared" si="0"/>
        <v>22443.07</v>
      </c>
      <c r="E6" s="16">
        <f t="shared" ref="E6:E39" si="3">ROUND(F6*$B$2*B6/360,2)</f>
        <v>12222.93</v>
      </c>
      <c r="F6" s="2">
        <f t="shared" ref="F6:F39" si="4">G5</f>
        <v>977834</v>
      </c>
      <c r="G6" s="2">
        <f t="shared" ref="G6:G60" si="5">F6-D6</f>
        <v>955390.93</v>
      </c>
    </row>
    <row r="7" spans="1:8" x14ac:dyDescent="0.25">
      <c r="A7" s="26">
        <v>41948</v>
      </c>
      <c r="B7" s="35">
        <f t="shared" si="1"/>
        <v>30</v>
      </c>
      <c r="C7" s="41">
        <f t="shared" si="2"/>
        <v>34666</v>
      </c>
      <c r="D7" s="38">
        <f t="shared" si="0"/>
        <v>22723.61</v>
      </c>
      <c r="E7" s="16">
        <f t="shared" si="3"/>
        <v>11942.39</v>
      </c>
      <c r="F7" s="2">
        <f t="shared" si="4"/>
        <v>955390.93</v>
      </c>
      <c r="G7" s="2">
        <f t="shared" si="5"/>
        <v>932667.32000000007</v>
      </c>
    </row>
    <row r="8" spans="1:8" x14ac:dyDescent="0.25">
      <c r="A8" s="26">
        <v>41978</v>
      </c>
      <c r="B8" s="35">
        <f t="shared" si="1"/>
        <v>30</v>
      </c>
      <c r="C8" s="41">
        <f t="shared" si="2"/>
        <v>34666</v>
      </c>
      <c r="D8" s="38">
        <f t="shared" si="0"/>
        <v>23007.66</v>
      </c>
      <c r="E8" s="16">
        <f t="shared" si="3"/>
        <v>11658.34</v>
      </c>
      <c r="F8" s="2">
        <f t="shared" si="4"/>
        <v>932667.32000000007</v>
      </c>
      <c r="G8" s="2">
        <f t="shared" si="5"/>
        <v>909659.66</v>
      </c>
    </row>
    <row r="9" spans="1:8" x14ac:dyDescent="0.25">
      <c r="A9" s="26">
        <v>42009</v>
      </c>
      <c r="B9" s="35">
        <f t="shared" si="1"/>
        <v>30</v>
      </c>
      <c r="C9" s="41">
        <f t="shared" si="2"/>
        <v>34666</v>
      </c>
      <c r="D9" s="38">
        <f t="shared" si="0"/>
        <v>23295.25</v>
      </c>
      <c r="E9" s="16">
        <f t="shared" si="3"/>
        <v>11370.75</v>
      </c>
      <c r="F9" s="2">
        <f t="shared" si="4"/>
        <v>909659.66</v>
      </c>
      <c r="G9" s="2">
        <f t="shared" si="5"/>
        <v>886364.41</v>
      </c>
    </row>
    <row r="10" spans="1:8" x14ac:dyDescent="0.25">
      <c r="A10" s="26">
        <v>42040</v>
      </c>
      <c r="B10" s="35">
        <f t="shared" si="1"/>
        <v>30</v>
      </c>
      <c r="C10" s="41">
        <f t="shared" si="2"/>
        <v>34666</v>
      </c>
      <c r="D10" s="38">
        <f t="shared" si="0"/>
        <v>23586.440000000002</v>
      </c>
      <c r="E10" s="16">
        <f t="shared" si="3"/>
        <v>11079.56</v>
      </c>
      <c r="F10" s="2">
        <f t="shared" si="4"/>
        <v>886364.41</v>
      </c>
      <c r="G10" s="2">
        <f t="shared" si="5"/>
        <v>862777.97</v>
      </c>
    </row>
    <row r="11" spans="1:8" x14ac:dyDescent="0.25">
      <c r="A11" s="26">
        <v>42068</v>
      </c>
      <c r="B11" s="35">
        <f t="shared" si="1"/>
        <v>30</v>
      </c>
      <c r="C11" s="41">
        <f t="shared" si="2"/>
        <v>34666</v>
      </c>
      <c r="D11" s="38">
        <f t="shared" si="0"/>
        <v>23881.279999999999</v>
      </c>
      <c r="E11" s="16">
        <f t="shared" si="3"/>
        <v>10784.72</v>
      </c>
      <c r="F11" s="2">
        <f t="shared" si="4"/>
        <v>862777.97</v>
      </c>
      <c r="G11" s="2">
        <f t="shared" si="5"/>
        <v>838896.69</v>
      </c>
    </row>
    <row r="12" spans="1:8" x14ac:dyDescent="0.25">
      <c r="A12" s="26">
        <v>42099</v>
      </c>
      <c r="B12" s="35">
        <f t="shared" si="1"/>
        <v>30</v>
      </c>
      <c r="C12" s="41">
        <f t="shared" si="2"/>
        <v>34666</v>
      </c>
      <c r="D12" s="38">
        <f t="shared" si="0"/>
        <v>24179.79</v>
      </c>
      <c r="E12" s="16">
        <f t="shared" si="3"/>
        <v>10486.21</v>
      </c>
      <c r="F12" s="2">
        <f t="shared" si="4"/>
        <v>838896.69</v>
      </c>
      <c r="G12" s="2">
        <f t="shared" si="5"/>
        <v>814716.89999999991</v>
      </c>
    </row>
    <row r="13" spans="1:8" x14ac:dyDescent="0.25">
      <c r="A13" s="51">
        <v>42129</v>
      </c>
      <c r="B13" s="52">
        <f t="shared" si="1"/>
        <v>30</v>
      </c>
      <c r="C13" s="42">
        <f t="shared" si="2"/>
        <v>34666</v>
      </c>
      <c r="D13" s="53">
        <f t="shared" si="0"/>
        <v>24482.04</v>
      </c>
      <c r="E13" s="54">
        <f t="shared" si="3"/>
        <v>10183.959999999999</v>
      </c>
      <c r="F13" s="55">
        <f t="shared" si="4"/>
        <v>814716.89999999991</v>
      </c>
      <c r="G13" s="55">
        <f t="shared" si="5"/>
        <v>790234.85999999987</v>
      </c>
    </row>
    <row r="14" spans="1:8" x14ac:dyDescent="0.25">
      <c r="A14" s="26">
        <v>42160</v>
      </c>
      <c r="B14" s="35">
        <f t="shared" si="1"/>
        <v>30</v>
      </c>
      <c r="C14" s="41">
        <f t="shared" si="2"/>
        <v>34666</v>
      </c>
      <c r="D14" s="38">
        <f t="shared" si="0"/>
        <v>24788.059999999998</v>
      </c>
      <c r="E14" s="16">
        <f t="shared" si="3"/>
        <v>9877.94</v>
      </c>
      <c r="F14" s="2">
        <f t="shared" si="4"/>
        <v>790234.85999999987</v>
      </c>
      <c r="G14" s="2">
        <f t="shared" si="5"/>
        <v>765446.79999999981</v>
      </c>
    </row>
    <row r="15" spans="1:8" x14ac:dyDescent="0.25">
      <c r="A15" s="26">
        <v>42190</v>
      </c>
      <c r="B15" s="35">
        <f t="shared" si="1"/>
        <v>30</v>
      </c>
      <c r="C15" s="41">
        <f t="shared" si="2"/>
        <v>34666</v>
      </c>
      <c r="D15" s="38">
        <f t="shared" si="0"/>
        <v>25097.91</v>
      </c>
      <c r="E15" s="16">
        <f t="shared" si="3"/>
        <v>9568.09</v>
      </c>
      <c r="F15" s="2">
        <f t="shared" si="4"/>
        <v>765446.79999999981</v>
      </c>
      <c r="G15" s="2">
        <f t="shared" si="5"/>
        <v>740348.88999999978</v>
      </c>
    </row>
    <row r="16" spans="1:8" x14ac:dyDescent="0.25">
      <c r="A16" s="26">
        <v>42221</v>
      </c>
      <c r="B16" s="35">
        <f t="shared" si="1"/>
        <v>30</v>
      </c>
      <c r="C16" s="41">
        <f t="shared" si="2"/>
        <v>34666</v>
      </c>
      <c r="D16" s="38">
        <f t="shared" si="0"/>
        <v>25411.64</v>
      </c>
      <c r="E16" s="16">
        <f t="shared" si="3"/>
        <v>9254.36</v>
      </c>
      <c r="F16" s="2">
        <f t="shared" si="4"/>
        <v>740348.88999999978</v>
      </c>
      <c r="G16" s="2">
        <f t="shared" si="5"/>
        <v>714937.24999999977</v>
      </c>
    </row>
    <row r="17" spans="1:7" x14ac:dyDescent="0.25">
      <c r="A17" s="51">
        <v>42252</v>
      </c>
      <c r="B17" s="35">
        <f t="shared" si="1"/>
        <v>30</v>
      </c>
      <c r="C17" s="41">
        <f t="shared" si="2"/>
        <v>34666</v>
      </c>
      <c r="D17" s="38">
        <f t="shared" si="0"/>
        <v>25729.279999999999</v>
      </c>
      <c r="E17" s="16">
        <f t="shared" si="3"/>
        <v>8936.7199999999993</v>
      </c>
      <c r="F17" s="2">
        <f t="shared" si="4"/>
        <v>714937.24999999977</v>
      </c>
      <c r="G17" s="2">
        <f t="shared" si="5"/>
        <v>689207.96999999974</v>
      </c>
    </row>
    <row r="18" spans="1:7" x14ac:dyDescent="0.25">
      <c r="A18" s="26">
        <v>42282</v>
      </c>
      <c r="B18" s="35">
        <f t="shared" si="1"/>
        <v>30</v>
      </c>
      <c r="C18" s="41">
        <f t="shared" si="2"/>
        <v>34666</v>
      </c>
      <c r="D18" s="38">
        <f t="shared" si="0"/>
        <v>26050.9</v>
      </c>
      <c r="E18" s="16">
        <f t="shared" si="3"/>
        <v>8615.1</v>
      </c>
      <c r="F18" s="2">
        <f t="shared" si="4"/>
        <v>689207.96999999974</v>
      </c>
      <c r="G18" s="2">
        <f t="shared" si="5"/>
        <v>663157.06999999972</v>
      </c>
    </row>
    <row r="19" spans="1:7" x14ac:dyDescent="0.25">
      <c r="A19" s="26">
        <v>42313</v>
      </c>
      <c r="B19" s="35">
        <f t="shared" si="1"/>
        <v>30</v>
      </c>
      <c r="C19" s="41">
        <f t="shared" si="2"/>
        <v>34666</v>
      </c>
      <c r="D19" s="38">
        <f t="shared" si="0"/>
        <v>26376.54</v>
      </c>
      <c r="E19" s="16">
        <f t="shared" si="3"/>
        <v>8289.4599999999991</v>
      </c>
      <c r="F19" s="2">
        <f t="shared" si="4"/>
        <v>663157.06999999972</v>
      </c>
      <c r="G19" s="2">
        <f t="shared" si="5"/>
        <v>636780.52999999968</v>
      </c>
    </row>
    <row r="20" spans="1:7" x14ac:dyDescent="0.25">
      <c r="A20" s="26">
        <v>42343</v>
      </c>
      <c r="B20" s="35">
        <f t="shared" si="1"/>
        <v>30</v>
      </c>
      <c r="C20" s="41">
        <f t="shared" si="2"/>
        <v>34666</v>
      </c>
      <c r="D20" s="38">
        <f t="shared" si="0"/>
        <v>26706.239999999998</v>
      </c>
      <c r="E20" s="16">
        <f t="shared" si="3"/>
        <v>7959.76</v>
      </c>
      <c r="F20" s="2">
        <f t="shared" si="4"/>
        <v>636780.52999999968</v>
      </c>
      <c r="G20" s="2">
        <f t="shared" si="5"/>
        <v>610074.28999999969</v>
      </c>
    </row>
    <row r="21" spans="1:7" x14ac:dyDescent="0.25">
      <c r="A21" s="26">
        <v>42374</v>
      </c>
      <c r="B21" s="35">
        <f t="shared" si="1"/>
        <v>30</v>
      </c>
      <c r="C21" s="41">
        <f t="shared" si="2"/>
        <v>34666</v>
      </c>
      <c r="D21" s="38">
        <f t="shared" si="0"/>
        <v>27040.07</v>
      </c>
      <c r="E21" s="16">
        <f t="shared" si="3"/>
        <v>7625.93</v>
      </c>
      <c r="F21" s="2">
        <f t="shared" si="4"/>
        <v>610074.28999999969</v>
      </c>
      <c r="G21" s="2">
        <f t="shared" si="5"/>
        <v>583034.21999999974</v>
      </c>
    </row>
    <row r="22" spans="1:7" x14ac:dyDescent="0.25">
      <c r="A22" s="26">
        <v>42405</v>
      </c>
      <c r="B22" s="35">
        <f t="shared" si="1"/>
        <v>30</v>
      </c>
      <c r="C22" s="41">
        <f t="shared" si="2"/>
        <v>34666</v>
      </c>
      <c r="D22" s="38">
        <f t="shared" si="0"/>
        <v>27378.07</v>
      </c>
      <c r="E22" s="16">
        <f t="shared" si="3"/>
        <v>7287.93</v>
      </c>
      <c r="F22" s="2">
        <f t="shared" si="4"/>
        <v>583034.21999999974</v>
      </c>
      <c r="G22" s="2">
        <f t="shared" si="5"/>
        <v>555656.14999999979</v>
      </c>
    </row>
    <row r="23" spans="1:7" x14ac:dyDescent="0.25">
      <c r="A23" s="26">
        <v>42434</v>
      </c>
      <c r="B23" s="35">
        <f t="shared" si="1"/>
        <v>30</v>
      </c>
      <c r="C23" s="41">
        <f t="shared" si="2"/>
        <v>34666</v>
      </c>
      <c r="D23" s="38">
        <f t="shared" si="0"/>
        <v>27720.3</v>
      </c>
      <c r="E23" s="16">
        <f t="shared" si="3"/>
        <v>6945.7</v>
      </c>
      <c r="F23" s="2">
        <f t="shared" si="4"/>
        <v>555656.14999999979</v>
      </c>
      <c r="G23" s="2">
        <f t="shared" si="5"/>
        <v>527935.84999999974</v>
      </c>
    </row>
    <row r="24" spans="1:7" x14ac:dyDescent="0.25">
      <c r="A24" s="26">
        <v>42465</v>
      </c>
      <c r="B24" s="35">
        <f t="shared" si="1"/>
        <v>30</v>
      </c>
      <c r="C24" s="41">
        <f t="shared" si="2"/>
        <v>34666</v>
      </c>
      <c r="D24" s="38">
        <f t="shared" si="0"/>
        <v>28066.799999999999</v>
      </c>
      <c r="E24" s="16">
        <f t="shared" si="3"/>
        <v>6599.2</v>
      </c>
      <c r="F24" s="2">
        <f t="shared" si="4"/>
        <v>527935.84999999974</v>
      </c>
      <c r="G24" s="2">
        <f t="shared" si="5"/>
        <v>499869.04999999976</v>
      </c>
    </row>
    <row r="25" spans="1:7" x14ac:dyDescent="0.25">
      <c r="A25" s="26">
        <v>42495</v>
      </c>
      <c r="B25" s="35">
        <f t="shared" si="1"/>
        <v>30</v>
      </c>
      <c r="C25" s="41">
        <f t="shared" si="2"/>
        <v>34666</v>
      </c>
      <c r="D25" s="38">
        <f t="shared" si="0"/>
        <v>28417.64</v>
      </c>
      <c r="E25" s="16">
        <f t="shared" si="3"/>
        <v>6248.36</v>
      </c>
      <c r="F25" s="2">
        <f t="shared" si="4"/>
        <v>499869.04999999976</v>
      </c>
      <c r="G25" s="2">
        <f t="shared" si="5"/>
        <v>471451.40999999974</v>
      </c>
    </row>
    <row r="26" spans="1:7" x14ac:dyDescent="0.25">
      <c r="A26" s="26">
        <v>42526</v>
      </c>
      <c r="B26" s="35">
        <f t="shared" si="1"/>
        <v>30</v>
      </c>
      <c r="C26" s="41">
        <f>$D$1</f>
        <v>34666</v>
      </c>
      <c r="D26" s="38">
        <f t="shared" si="0"/>
        <v>28772.86</v>
      </c>
      <c r="E26" s="16">
        <f t="shared" si="3"/>
        <v>5893.14</v>
      </c>
      <c r="F26" s="2">
        <f t="shared" si="4"/>
        <v>471451.40999999974</v>
      </c>
      <c r="G26" s="2">
        <f t="shared" si="5"/>
        <v>442678.54999999976</v>
      </c>
    </row>
    <row r="27" spans="1:7" x14ac:dyDescent="0.25">
      <c r="A27" s="26">
        <v>42556</v>
      </c>
      <c r="B27" s="35">
        <f t="shared" si="1"/>
        <v>30</v>
      </c>
      <c r="C27" s="41">
        <f t="shared" si="2"/>
        <v>34666</v>
      </c>
      <c r="D27" s="38">
        <f t="shared" si="0"/>
        <v>29132.52</v>
      </c>
      <c r="E27" s="16">
        <f t="shared" si="3"/>
        <v>5533.48</v>
      </c>
      <c r="F27" s="2">
        <f t="shared" si="4"/>
        <v>442678.54999999976</v>
      </c>
      <c r="G27" s="2">
        <f t="shared" si="5"/>
        <v>413546.02999999974</v>
      </c>
    </row>
    <row r="28" spans="1:7" x14ac:dyDescent="0.25">
      <c r="A28" s="76">
        <v>42587</v>
      </c>
      <c r="B28" s="35">
        <f t="shared" si="1"/>
        <v>30</v>
      </c>
      <c r="C28" s="41">
        <f t="shared" si="2"/>
        <v>34666</v>
      </c>
      <c r="D28" s="38">
        <f t="shared" si="0"/>
        <v>29496.67</v>
      </c>
      <c r="E28" s="16">
        <f t="shared" si="3"/>
        <v>5169.33</v>
      </c>
      <c r="F28" s="2">
        <f t="shared" si="4"/>
        <v>413546.02999999974</v>
      </c>
      <c r="G28" s="2">
        <f t="shared" si="5"/>
        <v>384049.35999999975</v>
      </c>
    </row>
    <row r="29" spans="1:7" x14ac:dyDescent="0.25">
      <c r="A29" s="26">
        <v>42618</v>
      </c>
      <c r="B29" s="35">
        <f t="shared" si="1"/>
        <v>30</v>
      </c>
      <c r="C29" s="41">
        <f t="shared" si="2"/>
        <v>34666</v>
      </c>
      <c r="D29" s="38">
        <f t="shared" si="0"/>
        <v>29865.38</v>
      </c>
      <c r="E29" s="16">
        <f t="shared" si="3"/>
        <v>4800.62</v>
      </c>
      <c r="F29" s="2">
        <f t="shared" si="4"/>
        <v>384049.35999999975</v>
      </c>
      <c r="G29" s="2">
        <f t="shared" si="5"/>
        <v>354183.97999999975</v>
      </c>
    </row>
    <row r="30" spans="1:7" x14ac:dyDescent="0.25">
      <c r="A30" s="26">
        <v>42648</v>
      </c>
      <c r="B30" s="35">
        <f t="shared" si="1"/>
        <v>30</v>
      </c>
      <c r="C30" s="41">
        <f t="shared" si="2"/>
        <v>34666</v>
      </c>
      <c r="D30" s="38">
        <f t="shared" si="0"/>
        <v>30238.7</v>
      </c>
      <c r="E30" s="16">
        <f t="shared" si="3"/>
        <v>4427.3</v>
      </c>
      <c r="F30" s="2">
        <f t="shared" si="4"/>
        <v>354183.97999999975</v>
      </c>
      <c r="G30" s="2">
        <f t="shared" si="5"/>
        <v>323945.27999999974</v>
      </c>
    </row>
    <row r="31" spans="1:7" x14ac:dyDescent="0.25">
      <c r="A31" s="26">
        <v>42679</v>
      </c>
      <c r="B31" s="35">
        <f t="shared" si="1"/>
        <v>30</v>
      </c>
      <c r="C31" s="41">
        <f t="shared" si="2"/>
        <v>34666</v>
      </c>
      <c r="D31" s="38">
        <f t="shared" si="0"/>
        <v>30616.68</v>
      </c>
      <c r="E31" s="16">
        <f t="shared" si="3"/>
        <v>4049.32</v>
      </c>
      <c r="F31" s="2">
        <f t="shared" si="4"/>
        <v>323945.27999999974</v>
      </c>
      <c r="G31" s="2">
        <f t="shared" si="5"/>
        <v>293328.59999999974</v>
      </c>
    </row>
    <row r="32" spans="1:7" x14ac:dyDescent="0.25">
      <c r="A32" s="26">
        <v>42709</v>
      </c>
      <c r="B32" s="35">
        <f t="shared" si="1"/>
        <v>30</v>
      </c>
      <c r="C32" s="41">
        <f t="shared" si="2"/>
        <v>34666</v>
      </c>
      <c r="D32" s="38">
        <f t="shared" si="0"/>
        <v>30999.39</v>
      </c>
      <c r="E32" s="16">
        <f t="shared" si="3"/>
        <v>3666.61</v>
      </c>
      <c r="F32" s="2">
        <f t="shared" si="4"/>
        <v>293328.59999999974</v>
      </c>
      <c r="G32" s="2">
        <f t="shared" si="5"/>
        <v>262329.20999999973</v>
      </c>
    </row>
    <row r="33" spans="1:7" x14ac:dyDescent="0.25">
      <c r="A33" s="26">
        <v>42740</v>
      </c>
      <c r="B33" s="35">
        <f t="shared" si="1"/>
        <v>30</v>
      </c>
      <c r="C33" s="41">
        <f t="shared" si="2"/>
        <v>34666</v>
      </c>
      <c r="D33" s="38">
        <f t="shared" si="0"/>
        <v>31386.880000000001</v>
      </c>
      <c r="E33" s="16">
        <f t="shared" si="3"/>
        <v>3279.12</v>
      </c>
      <c r="F33" s="2">
        <f t="shared" si="4"/>
        <v>262329.20999999973</v>
      </c>
      <c r="G33" s="2">
        <f t="shared" si="5"/>
        <v>230942.32999999973</v>
      </c>
    </row>
    <row r="34" spans="1:7" x14ac:dyDescent="0.25">
      <c r="A34" s="26">
        <v>42771</v>
      </c>
      <c r="B34" s="35">
        <f t="shared" si="1"/>
        <v>30</v>
      </c>
      <c r="C34" s="41">
        <f t="shared" si="2"/>
        <v>34666</v>
      </c>
      <c r="D34" s="38">
        <f t="shared" si="0"/>
        <v>31779.22</v>
      </c>
      <c r="E34" s="16">
        <f t="shared" si="3"/>
        <v>2886.78</v>
      </c>
      <c r="F34" s="2">
        <f t="shared" si="4"/>
        <v>230942.32999999973</v>
      </c>
      <c r="G34" s="2">
        <f t="shared" si="5"/>
        <v>199163.10999999972</v>
      </c>
    </row>
    <row r="35" spans="1:7" x14ac:dyDescent="0.25">
      <c r="A35" s="26">
        <v>42799</v>
      </c>
      <c r="B35" s="35">
        <f t="shared" si="1"/>
        <v>30</v>
      </c>
      <c r="C35" s="41">
        <f t="shared" si="2"/>
        <v>34666</v>
      </c>
      <c r="D35" s="38">
        <f t="shared" si="0"/>
        <v>32176.46</v>
      </c>
      <c r="E35" s="16">
        <f t="shared" si="3"/>
        <v>2489.54</v>
      </c>
      <c r="F35" s="2">
        <f t="shared" si="4"/>
        <v>199163.10999999972</v>
      </c>
      <c r="G35" s="2">
        <f t="shared" si="5"/>
        <v>166986.64999999973</v>
      </c>
    </row>
    <row r="36" spans="1:7" x14ac:dyDescent="0.25">
      <c r="A36" s="26">
        <v>42830</v>
      </c>
      <c r="B36" s="35">
        <f t="shared" si="1"/>
        <v>30</v>
      </c>
      <c r="C36" s="41">
        <f t="shared" si="2"/>
        <v>34666</v>
      </c>
      <c r="D36" s="38">
        <f t="shared" si="0"/>
        <v>32578.67</v>
      </c>
      <c r="E36" s="16">
        <f t="shared" si="3"/>
        <v>2087.33</v>
      </c>
      <c r="F36" s="2">
        <f t="shared" si="4"/>
        <v>166986.64999999973</v>
      </c>
      <c r="G36" s="2">
        <f t="shared" si="5"/>
        <v>134407.97999999975</v>
      </c>
    </row>
    <row r="37" spans="1:7" x14ac:dyDescent="0.25">
      <c r="A37" s="26">
        <v>42860</v>
      </c>
      <c r="B37" s="35">
        <f t="shared" si="1"/>
        <v>30</v>
      </c>
      <c r="C37" s="41">
        <f t="shared" si="2"/>
        <v>34666</v>
      </c>
      <c r="D37" s="38">
        <f t="shared" si="0"/>
        <v>32985.9</v>
      </c>
      <c r="E37" s="16">
        <f t="shared" si="3"/>
        <v>1680.1</v>
      </c>
      <c r="F37" s="2">
        <f t="shared" si="4"/>
        <v>134407.97999999975</v>
      </c>
      <c r="G37" s="2">
        <f t="shared" si="5"/>
        <v>101422.07999999975</v>
      </c>
    </row>
    <row r="38" spans="1:7" x14ac:dyDescent="0.25">
      <c r="A38" s="26">
        <v>42891</v>
      </c>
      <c r="B38" s="35">
        <f t="shared" si="1"/>
        <v>30</v>
      </c>
      <c r="C38" s="41">
        <f t="shared" si="2"/>
        <v>34666</v>
      </c>
      <c r="D38" s="38">
        <f t="shared" si="0"/>
        <v>33398.22</v>
      </c>
      <c r="E38" s="16">
        <f t="shared" si="3"/>
        <v>1267.78</v>
      </c>
      <c r="F38" s="2">
        <f t="shared" si="4"/>
        <v>101422.07999999975</v>
      </c>
      <c r="G38" s="2">
        <f t="shared" si="5"/>
        <v>68023.859999999753</v>
      </c>
    </row>
    <row r="39" spans="1:7" x14ac:dyDescent="0.25">
      <c r="A39" s="26">
        <v>42921</v>
      </c>
      <c r="B39" s="35">
        <f t="shared" si="1"/>
        <v>30</v>
      </c>
      <c r="C39" s="41">
        <f t="shared" si="2"/>
        <v>34666</v>
      </c>
      <c r="D39" s="38">
        <f t="shared" si="0"/>
        <v>33815.699999999997</v>
      </c>
      <c r="E39" s="16">
        <f t="shared" si="3"/>
        <v>850.3</v>
      </c>
      <c r="F39" s="2">
        <f t="shared" si="4"/>
        <v>68023.859999999753</v>
      </c>
      <c r="G39" s="2">
        <f t="shared" si="5"/>
        <v>34208.159999999756</v>
      </c>
    </row>
    <row r="40" spans="1:7" x14ac:dyDescent="0.25">
      <c r="A40" s="26">
        <v>42952</v>
      </c>
      <c r="B40" s="35">
        <f t="shared" ref="B40" si="6">DAYS360(A39,A40,TRUE)</f>
        <v>30</v>
      </c>
      <c r="C40" s="41">
        <f t="shared" si="2"/>
        <v>34666</v>
      </c>
      <c r="D40" s="38">
        <f t="shared" ref="D40" si="7">C40-E40</f>
        <v>34208.159999999756</v>
      </c>
      <c r="E40" s="16">
        <v>457.84000000024537</v>
      </c>
      <c r="F40" s="2">
        <f t="shared" ref="F40" si="8">G39</f>
        <v>34208.159999999756</v>
      </c>
      <c r="G40" s="2">
        <f t="shared" ref="G40" si="9">F40-D40</f>
        <v>0</v>
      </c>
    </row>
    <row r="41" spans="1:7" x14ac:dyDescent="0.25">
      <c r="A41" s="51">
        <v>42252</v>
      </c>
      <c r="B41" s="52">
        <f>DAYS360(A16,A41,TRUE)</f>
        <v>30</v>
      </c>
      <c r="C41" s="41">
        <f t="shared" si="2"/>
        <v>34666</v>
      </c>
      <c r="D41" s="53">
        <f t="shared" si="0"/>
        <v>25729.279999999999</v>
      </c>
      <c r="E41" s="54">
        <f t="shared" ref="E41:E60" si="10">ROUND(F41*$B$2*B41/360,2)</f>
        <v>8936.7199999999993</v>
      </c>
      <c r="F41" s="55">
        <f>F17</f>
        <v>714937.24999999977</v>
      </c>
      <c r="G41" s="55">
        <f t="shared" si="5"/>
        <v>689207.96999999974</v>
      </c>
    </row>
    <row r="42" spans="1:7" x14ac:dyDescent="0.25">
      <c r="A42" s="26">
        <v>42282</v>
      </c>
      <c r="B42" s="35">
        <f t="shared" ref="B42:B60" si="11">DAYS360(A41,A42,TRUE)</f>
        <v>30</v>
      </c>
      <c r="C42" s="41">
        <f>$F$1</f>
        <v>20000</v>
      </c>
      <c r="D42" s="38">
        <f t="shared" si="0"/>
        <v>11384.9</v>
      </c>
      <c r="E42" s="16">
        <f t="shared" si="10"/>
        <v>8615.1</v>
      </c>
      <c r="F42" s="2">
        <f t="shared" ref="F42:F60" si="12">G41</f>
        <v>689207.96999999974</v>
      </c>
      <c r="G42" s="2">
        <f t="shared" si="5"/>
        <v>677823.06999999972</v>
      </c>
    </row>
    <row r="43" spans="1:7" x14ac:dyDescent="0.25">
      <c r="A43" s="26">
        <v>42313</v>
      </c>
      <c r="B43" s="35">
        <f t="shared" si="11"/>
        <v>30</v>
      </c>
      <c r="C43" s="41">
        <f t="shared" ref="C43:C52" si="13">$F$1</f>
        <v>20000</v>
      </c>
      <c r="D43" s="38">
        <f t="shared" si="0"/>
        <v>11527.21</v>
      </c>
      <c r="E43" s="16">
        <f t="shared" si="10"/>
        <v>8472.7900000000009</v>
      </c>
      <c r="F43" s="2">
        <f t="shared" si="12"/>
        <v>677823.06999999972</v>
      </c>
      <c r="G43" s="2">
        <f t="shared" si="5"/>
        <v>666295.85999999975</v>
      </c>
    </row>
    <row r="44" spans="1:7" x14ac:dyDescent="0.25">
      <c r="A44" s="26">
        <v>42343</v>
      </c>
      <c r="B44" s="35">
        <f t="shared" si="11"/>
        <v>30</v>
      </c>
      <c r="C44" s="41">
        <f t="shared" si="13"/>
        <v>20000</v>
      </c>
      <c r="D44" s="38">
        <f t="shared" si="0"/>
        <v>11671.3</v>
      </c>
      <c r="E44" s="16">
        <f t="shared" si="10"/>
        <v>8328.7000000000007</v>
      </c>
      <c r="F44" s="2">
        <f t="shared" si="12"/>
        <v>666295.85999999975</v>
      </c>
      <c r="G44" s="2">
        <f t="shared" si="5"/>
        <v>654624.55999999971</v>
      </c>
    </row>
    <row r="45" spans="1:7" x14ac:dyDescent="0.25">
      <c r="A45" s="26">
        <v>42374</v>
      </c>
      <c r="B45" s="35">
        <f t="shared" si="11"/>
        <v>30</v>
      </c>
      <c r="C45" s="41">
        <f t="shared" si="13"/>
        <v>20000</v>
      </c>
      <c r="D45" s="38">
        <f t="shared" si="0"/>
        <v>11817.189999999999</v>
      </c>
      <c r="E45" s="16">
        <f t="shared" si="10"/>
        <v>8182.81</v>
      </c>
      <c r="F45" s="2">
        <f t="shared" si="12"/>
        <v>654624.55999999971</v>
      </c>
      <c r="G45" s="2">
        <f t="shared" si="5"/>
        <v>642807.36999999976</v>
      </c>
    </row>
    <row r="46" spans="1:7" x14ac:dyDescent="0.25">
      <c r="A46" s="26">
        <v>42405</v>
      </c>
      <c r="B46" s="35">
        <f t="shared" si="11"/>
        <v>30</v>
      </c>
      <c r="C46" s="41">
        <f t="shared" si="13"/>
        <v>20000</v>
      </c>
      <c r="D46" s="38">
        <f t="shared" si="0"/>
        <v>11964.91</v>
      </c>
      <c r="E46" s="16">
        <f t="shared" si="10"/>
        <v>8035.09</v>
      </c>
      <c r="F46" s="2">
        <f t="shared" si="12"/>
        <v>642807.36999999976</v>
      </c>
      <c r="G46" s="2">
        <f t="shared" si="5"/>
        <v>630842.45999999973</v>
      </c>
    </row>
    <row r="47" spans="1:7" x14ac:dyDescent="0.25">
      <c r="A47" s="26">
        <v>42434</v>
      </c>
      <c r="B47" s="35">
        <f t="shared" si="11"/>
        <v>30</v>
      </c>
      <c r="C47" s="41">
        <f t="shared" si="13"/>
        <v>20000</v>
      </c>
      <c r="D47" s="38">
        <f t="shared" si="0"/>
        <v>12114.470000000001</v>
      </c>
      <c r="E47" s="16">
        <f t="shared" si="10"/>
        <v>7885.53</v>
      </c>
      <c r="F47" s="2">
        <f t="shared" si="12"/>
        <v>630842.45999999973</v>
      </c>
      <c r="G47" s="2">
        <f t="shared" si="5"/>
        <v>618727.98999999976</v>
      </c>
    </row>
    <row r="48" spans="1:7" x14ac:dyDescent="0.25">
      <c r="A48" s="26">
        <v>42465</v>
      </c>
      <c r="B48" s="35">
        <f t="shared" si="11"/>
        <v>30</v>
      </c>
      <c r="C48" s="41">
        <f t="shared" si="13"/>
        <v>20000</v>
      </c>
      <c r="D48" s="38">
        <f t="shared" si="0"/>
        <v>12265.9</v>
      </c>
      <c r="E48" s="16">
        <f t="shared" si="10"/>
        <v>7734.1</v>
      </c>
      <c r="F48" s="2">
        <f t="shared" si="12"/>
        <v>618727.98999999976</v>
      </c>
      <c r="G48" s="2">
        <f t="shared" si="5"/>
        <v>606462.08999999973</v>
      </c>
    </row>
    <row r="49" spans="1:7" x14ac:dyDescent="0.25">
      <c r="A49" s="26">
        <v>42495</v>
      </c>
      <c r="B49" s="35">
        <f t="shared" si="11"/>
        <v>30</v>
      </c>
      <c r="C49" s="41">
        <f t="shared" si="13"/>
        <v>20000</v>
      </c>
      <c r="D49" s="38">
        <f t="shared" si="0"/>
        <v>12419.220000000001</v>
      </c>
      <c r="E49" s="16">
        <f t="shared" si="10"/>
        <v>7580.78</v>
      </c>
      <c r="F49" s="2">
        <f t="shared" si="12"/>
        <v>606462.08999999973</v>
      </c>
      <c r="G49" s="2">
        <f t="shared" si="5"/>
        <v>594042.86999999976</v>
      </c>
    </row>
    <row r="50" spans="1:7" x14ac:dyDescent="0.25">
      <c r="A50" s="26">
        <v>42526</v>
      </c>
      <c r="B50" s="35">
        <f t="shared" si="11"/>
        <v>30</v>
      </c>
      <c r="C50" s="41">
        <f t="shared" si="13"/>
        <v>20000</v>
      </c>
      <c r="D50" s="38">
        <f t="shared" si="0"/>
        <v>12574.46</v>
      </c>
      <c r="E50" s="16">
        <f t="shared" si="10"/>
        <v>7425.54</v>
      </c>
      <c r="F50" s="2">
        <f t="shared" si="12"/>
        <v>594042.86999999976</v>
      </c>
      <c r="G50" s="2">
        <f t="shared" si="5"/>
        <v>581468.4099999998</v>
      </c>
    </row>
    <row r="51" spans="1:7" x14ac:dyDescent="0.25">
      <c r="A51" s="26">
        <v>42556</v>
      </c>
      <c r="B51" s="35">
        <f t="shared" si="11"/>
        <v>30</v>
      </c>
      <c r="C51" s="41">
        <f t="shared" si="13"/>
        <v>20000</v>
      </c>
      <c r="D51" s="38">
        <f t="shared" si="0"/>
        <v>12731.64</v>
      </c>
      <c r="E51" s="16">
        <f t="shared" si="10"/>
        <v>7268.36</v>
      </c>
      <c r="F51" s="2">
        <f t="shared" si="12"/>
        <v>581468.4099999998</v>
      </c>
      <c r="G51" s="2">
        <f t="shared" si="5"/>
        <v>568736.76999999979</v>
      </c>
    </row>
    <row r="52" spans="1:7" x14ac:dyDescent="0.25">
      <c r="A52" s="76">
        <v>42587</v>
      </c>
      <c r="B52" s="35">
        <f t="shared" si="11"/>
        <v>30</v>
      </c>
      <c r="C52" s="41">
        <f t="shared" si="13"/>
        <v>20000</v>
      </c>
      <c r="D52" s="38">
        <f t="shared" si="0"/>
        <v>12890.79</v>
      </c>
      <c r="E52" s="16">
        <f t="shared" si="10"/>
        <v>7109.21</v>
      </c>
      <c r="F52" s="2">
        <f t="shared" si="12"/>
        <v>568736.76999999979</v>
      </c>
      <c r="G52" s="2">
        <f t="shared" si="5"/>
        <v>555845.97999999975</v>
      </c>
    </row>
    <row r="53" spans="1:7" x14ac:dyDescent="0.25">
      <c r="A53" s="26">
        <v>42618</v>
      </c>
      <c r="B53" s="35">
        <f t="shared" si="11"/>
        <v>30</v>
      </c>
      <c r="C53" s="41">
        <f>$F$2</f>
        <v>50000</v>
      </c>
      <c r="D53" s="38">
        <f t="shared" si="0"/>
        <v>43051.93</v>
      </c>
      <c r="E53" s="16">
        <f t="shared" si="10"/>
        <v>6948.07</v>
      </c>
      <c r="F53" s="2">
        <f t="shared" si="12"/>
        <v>555845.97999999975</v>
      </c>
      <c r="G53" s="2">
        <f t="shared" si="5"/>
        <v>512794.04999999976</v>
      </c>
    </row>
    <row r="54" spans="1:7" x14ac:dyDescent="0.25">
      <c r="A54" s="26">
        <v>42648</v>
      </c>
      <c r="B54" s="35">
        <f t="shared" si="11"/>
        <v>30</v>
      </c>
      <c r="C54" s="41">
        <f t="shared" ref="C54:C64" si="14">$F$2</f>
        <v>50000</v>
      </c>
      <c r="D54" s="38">
        <f t="shared" si="0"/>
        <v>43590.07</v>
      </c>
      <c r="E54" s="16">
        <f t="shared" si="10"/>
        <v>6409.93</v>
      </c>
      <c r="F54" s="2">
        <f t="shared" si="12"/>
        <v>512794.04999999976</v>
      </c>
      <c r="G54" s="2">
        <f t="shared" si="5"/>
        <v>469203.97999999975</v>
      </c>
    </row>
    <row r="55" spans="1:7" x14ac:dyDescent="0.25">
      <c r="A55" s="26">
        <v>42679</v>
      </c>
      <c r="B55" s="35">
        <f t="shared" si="11"/>
        <v>30</v>
      </c>
      <c r="C55" s="41">
        <f t="shared" si="14"/>
        <v>50000</v>
      </c>
      <c r="D55" s="38">
        <f t="shared" si="0"/>
        <v>44134.95</v>
      </c>
      <c r="E55" s="16">
        <f t="shared" si="10"/>
        <v>5865.05</v>
      </c>
      <c r="F55" s="2">
        <f t="shared" si="12"/>
        <v>469203.97999999975</v>
      </c>
      <c r="G55" s="2">
        <f t="shared" si="5"/>
        <v>425069.02999999974</v>
      </c>
    </row>
    <row r="56" spans="1:7" x14ac:dyDescent="0.25">
      <c r="A56" s="26">
        <v>42709</v>
      </c>
      <c r="B56" s="35">
        <f t="shared" si="11"/>
        <v>30</v>
      </c>
      <c r="C56" s="41">
        <f t="shared" si="14"/>
        <v>50000</v>
      </c>
      <c r="D56" s="38">
        <f t="shared" si="0"/>
        <v>44686.64</v>
      </c>
      <c r="E56" s="16">
        <f t="shared" si="10"/>
        <v>5313.36</v>
      </c>
      <c r="F56" s="2">
        <f t="shared" si="12"/>
        <v>425069.02999999974</v>
      </c>
      <c r="G56" s="2">
        <f t="shared" si="5"/>
        <v>380382.38999999972</v>
      </c>
    </row>
    <row r="57" spans="1:7" x14ac:dyDescent="0.25">
      <c r="A57" s="26">
        <v>42740</v>
      </c>
      <c r="B57" s="35">
        <f t="shared" si="11"/>
        <v>30</v>
      </c>
      <c r="C57" s="41">
        <f t="shared" si="14"/>
        <v>50000</v>
      </c>
      <c r="D57" s="38">
        <f t="shared" si="0"/>
        <v>45245.22</v>
      </c>
      <c r="E57" s="16">
        <f t="shared" si="10"/>
        <v>4754.78</v>
      </c>
      <c r="F57" s="2">
        <f t="shared" si="12"/>
        <v>380382.38999999972</v>
      </c>
      <c r="G57" s="2">
        <f t="shared" si="5"/>
        <v>335137.16999999969</v>
      </c>
    </row>
    <row r="58" spans="1:7" x14ac:dyDescent="0.25">
      <c r="A58" s="26">
        <v>42771</v>
      </c>
      <c r="B58" s="35">
        <f t="shared" si="11"/>
        <v>30</v>
      </c>
      <c r="C58" s="41">
        <f t="shared" si="14"/>
        <v>50000</v>
      </c>
      <c r="D58" s="38">
        <f t="shared" si="0"/>
        <v>45810.79</v>
      </c>
      <c r="E58" s="16">
        <f t="shared" si="10"/>
        <v>4189.21</v>
      </c>
      <c r="F58" s="2">
        <f t="shared" si="12"/>
        <v>335137.16999999969</v>
      </c>
      <c r="G58" s="2">
        <f t="shared" si="5"/>
        <v>289326.37999999971</v>
      </c>
    </row>
    <row r="59" spans="1:7" x14ac:dyDescent="0.25">
      <c r="A59" s="26">
        <v>42799</v>
      </c>
      <c r="B59" s="35">
        <f t="shared" si="11"/>
        <v>30</v>
      </c>
      <c r="C59" s="41">
        <f t="shared" si="14"/>
        <v>50000</v>
      </c>
      <c r="D59" s="38">
        <f t="shared" si="0"/>
        <v>46383.42</v>
      </c>
      <c r="E59" s="16">
        <f t="shared" si="10"/>
        <v>3616.58</v>
      </c>
      <c r="F59" s="2">
        <f t="shared" si="12"/>
        <v>289326.37999999971</v>
      </c>
      <c r="G59" s="2">
        <f t="shared" si="5"/>
        <v>242942.95999999973</v>
      </c>
    </row>
    <row r="60" spans="1:7" x14ac:dyDescent="0.25">
      <c r="A60" s="26">
        <v>42830</v>
      </c>
      <c r="B60" s="35">
        <f t="shared" si="11"/>
        <v>30</v>
      </c>
      <c r="C60" s="41">
        <f t="shared" si="14"/>
        <v>50000</v>
      </c>
      <c r="D60" s="38">
        <f t="shared" si="0"/>
        <v>46963.21</v>
      </c>
      <c r="E60" s="16">
        <f t="shared" si="10"/>
        <v>3036.79</v>
      </c>
      <c r="F60" s="2">
        <f t="shared" si="12"/>
        <v>242942.95999999973</v>
      </c>
      <c r="G60" s="2">
        <f t="shared" si="5"/>
        <v>195979.74999999974</v>
      </c>
    </row>
    <row r="61" spans="1:7" x14ac:dyDescent="0.25">
      <c r="A61" s="26">
        <v>42860</v>
      </c>
      <c r="B61" s="35">
        <f t="shared" ref="B61:B64" si="15">DAYS360(A60,A61,TRUE)</f>
        <v>30</v>
      </c>
      <c r="C61" s="41">
        <f t="shared" si="14"/>
        <v>50000</v>
      </c>
      <c r="D61" s="38">
        <f t="shared" ref="D61:D64" si="16">C61-E61</f>
        <v>47550.25</v>
      </c>
      <c r="E61" s="16">
        <f t="shared" ref="E61:E64" si="17">ROUND(F61*$B$2*B61/360,2)</f>
        <v>2449.75</v>
      </c>
      <c r="F61" s="2">
        <f t="shared" ref="F61:F64" si="18">G60</f>
        <v>195979.74999999974</v>
      </c>
      <c r="G61" s="2">
        <f t="shared" ref="G61:G64" si="19">F61-D61</f>
        <v>148429.49999999974</v>
      </c>
    </row>
    <row r="62" spans="1:7" x14ac:dyDescent="0.25">
      <c r="A62" s="26">
        <v>42891</v>
      </c>
      <c r="B62" s="35">
        <f t="shared" si="15"/>
        <v>30</v>
      </c>
      <c r="C62" s="41">
        <f t="shared" si="14"/>
        <v>50000</v>
      </c>
      <c r="D62" s="38">
        <f t="shared" si="16"/>
        <v>48144.63</v>
      </c>
      <c r="E62" s="16">
        <f t="shared" si="17"/>
        <v>1855.37</v>
      </c>
      <c r="F62" s="2">
        <f t="shared" si="18"/>
        <v>148429.49999999974</v>
      </c>
      <c r="G62" s="2">
        <f t="shared" si="19"/>
        <v>100284.86999999973</v>
      </c>
    </row>
    <row r="63" spans="1:7" x14ac:dyDescent="0.25">
      <c r="A63" s="26">
        <v>42921</v>
      </c>
      <c r="B63" s="35">
        <f t="shared" si="15"/>
        <v>30</v>
      </c>
      <c r="C63" s="41">
        <f t="shared" si="14"/>
        <v>50000</v>
      </c>
      <c r="D63" s="38">
        <f t="shared" si="16"/>
        <v>48746.44</v>
      </c>
      <c r="E63" s="16">
        <f t="shared" si="17"/>
        <v>1253.56</v>
      </c>
      <c r="F63" s="2">
        <f t="shared" si="18"/>
        <v>100284.86999999973</v>
      </c>
      <c r="G63" s="2">
        <f t="shared" si="19"/>
        <v>51538.429999999731</v>
      </c>
    </row>
    <row r="64" spans="1:7" x14ac:dyDescent="0.25">
      <c r="A64" s="26">
        <v>42952</v>
      </c>
      <c r="B64" s="35">
        <f t="shared" si="15"/>
        <v>30</v>
      </c>
      <c r="C64" s="41">
        <f t="shared" si="14"/>
        <v>50000</v>
      </c>
      <c r="D64" s="38">
        <f t="shared" si="16"/>
        <v>49355.77</v>
      </c>
      <c r="E64" s="16">
        <f t="shared" si="17"/>
        <v>644.23</v>
      </c>
      <c r="F64" s="2">
        <f t="shared" si="18"/>
        <v>51538.429999999731</v>
      </c>
      <c r="G64" s="2">
        <f t="shared" si="19"/>
        <v>2182.6599999997343</v>
      </c>
    </row>
    <row r="65" spans="1:7" x14ac:dyDescent="0.25">
      <c r="A65" s="26">
        <v>42983</v>
      </c>
      <c r="B65" s="35">
        <f t="shared" ref="B65" si="20">DAYS360(A64,A65,TRUE)</f>
        <v>30</v>
      </c>
      <c r="C65" s="41">
        <f>G64+E65</f>
        <v>2209.9399999997345</v>
      </c>
      <c r="D65" s="38">
        <f t="shared" ref="D65" si="21">C65-E65</f>
        <v>2182.6599999997343</v>
      </c>
      <c r="E65" s="16">
        <f t="shared" ref="E65" si="22">ROUND(F65*$B$2*B65/360,2)</f>
        <v>27.28</v>
      </c>
      <c r="F65" s="2">
        <f t="shared" ref="F65" si="23">G64</f>
        <v>2182.6599999997343</v>
      </c>
      <c r="G65" s="2">
        <f t="shared" ref="G65" si="24">F65-D65</f>
        <v>0</v>
      </c>
    </row>
    <row r="66" spans="1:7" x14ac:dyDescent="0.25">
      <c r="A66" s="44">
        <v>41882</v>
      </c>
      <c r="B66" s="48">
        <f>DAYS360(B1,A4,TRUE)</f>
        <v>1</v>
      </c>
      <c r="C66" s="48">
        <f t="shared" ref="C66:C71" si="25">DAYS360(A4,A66,TRUE)+1</f>
        <v>26</v>
      </c>
      <c r="D66" s="29">
        <f>F4</f>
        <v>1000000</v>
      </c>
      <c r="E66" s="29">
        <f>D66</f>
        <v>1000000</v>
      </c>
      <c r="F66" s="46">
        <f>E4+(E5/B5)*C66</f>
        <v>11250.333333333334</v>
      </c>
      <c r="G66" s="29">
        <f t="shared" ref="G66:G99" si="26">ROUND(F66,2)</f>
        <v>11250.33</v>
      </c>
    </row>
    <row r="67" spans="1:7" x14ac:dyDescent="0.25">
      <c r="A67" s="47">
        <v>41912</v>
      </c>
      <c r="B67" s="48">
        <f t="shared" ref="B67:B72" si="27">DAYS360(A66,A5,TRUE)-1</f>
        <v>4</v>
      </c>
      <c r="C67" s="48">
        <f t="shared" si="25"/>
        <v>26</v>
      </c>
      <c r="D67" s="29">
        <f t="shared" ref="D67:D99" si="28">E66</f>
        <v>1000000</v>
      </c>
      <c r="E67" s="29">
        <f t="shared" ref="E67:E78" si="29">D67-D5</f>
        <v>977834</v>
      </c>
      <c r="F67" s="46">
        <f t="shared" ref="F67:F78" si="30">(E5/B5)*B67+(E6/B6)*C67</f>
        <v>12259.872666666666</v>
      </c>
      <c r="G67" s="29">
        <f t="shared" si="26"/>
        <v>12259.87</v>
      </c>
    </row>
    <row r="68" spans="1:7" x14ac:dyDescent="0.25">
      <c r="A68" s="44">
        <v>41943</v>
      </c>
      <c r="B68" s="48">
        <f t="shared" si="27"/>
        <v>4</v>
      </c>
      <c r="C68" s="48">
        <f t="shared" si="25"/>
        <v>26</v>
      </c>
      <c r="D68" s="29">
        <f t="shared" si="28"/>
        <v>977834</v>
      </c>
      <c r="E68" s="29">
        <f t="shared" si="29"/>
        <v>955390.93</v>
      </c>
      <c r="F68" s="46">
        <f t="shared" si="30"/>
        <v>11979.795333333333</v>
      </c>
      <c r="G68" s="29">
        <f t="shared" si="26"/>
        <v>11979.8</v>
      </c>
    </row>
    <row r="69" spans="1:7" x14ac:dyDescent="0.25">
      <c r="A69" s="47">
        <v>41973</v>
      </c>
      <c r="B69" s="48">
        <f t="shared" si="27"/>
        <v>4</v>
      </c>
      <c r="C69" s="48">
        <f t="shared" si="25"/>
        <v>26</v>
      </c>
      <c r="D69" s="29">
        <f t="shared" si="28"/>
        <v>955390.93</v>
      </c>
      <c r="E69" s="29">
        <f t="shared" si="29"/>
        <v>932667.32000000007</v>
      </c>
      <c r="F69" s="46">
        <f t="shared" si="30"/>
        <v>11696.213333333333</v>
      </c>
      <c r="G69" s="29">
        <f t="shared" si="26"/>
        <v>11696.21</v>
      </c>
    </row>
    <row r="70" spans="1:7" x14ac:dyDescent="0.25">
      <c r="A70" s="44">
        <v>42004</v>
      </c>
      <c r="B70" s="48">
        <f t="shared" si="27"/>
        <v>4</v>
      </c>
      <c r="C70" s="48">
        <f t="shared" si="25"/>
        <v>26</v>
      </c>
      <c r="D70" s="29">
        <f t="shared" si="28"/>
        <v>932667.32000000007</v>
      </c>
      <c r="E70" s="29">
        <f t="shared" si="29"/>
        <v>909659.66</v>
      </c>
      <c r="F70" s="46">
        <f t="shared" si="30"/>
        <v>11409.095333333333</v>
      </c>
      <c r="G70" s="29">
        <f t="shared" si="26"/>
        <v>11409.1</v>
      </c>
    </row>
    <row r="71" spans="1:7" x14ac:dyDescent="0.25">
      <c r="A71" s="47">
        <v>42035</v>
      </c>
      <c r="B71" s="48">
        <f t="shared" si="27"/>
        <v>4</v>
      </c>
      <c r="C71" s="48">
        <f t="shared" si="25"/>
        <v>26</v>
      </c>
      <c r="D71" s="29">
        <f t="shared" si="28"/>
        <v>909659.66</v>
      </c>
      <c r="E71" s="29">
        <f t="shared" si="29"/>
        <v>886364.41</v>
      </c>
      <c r="F71" s="46">
        <f t="shared" si="30"/>
        <v>11118.385333333334</v>
      </c>
      <c r="G71" s="29">
        <f t="shared" si="26"/>
        <v>11118.39</v>
      </c>
    </row>
    <row r="72" spans="1:7" x14ac:dyDescent="0.25">
      <c r="A72" s="44">
        <v>42063</v>
      </c>
      <c r="B72" s="48">
        <f t="shared" si="27"/>
        <v>4</v>
      </c>
      <c r="C72" s="48">
        <f>DAYS360(A10,A72,TRUE)+3</f>
        <v>26</v>
      </c>
      <c r="D72" s="29">
        <f t="shared" si="28"/>
        <v>886364.41</v>
      </c>
      <c r="E72" s="29">
        <f t="shared" si="29"/>
        <v>862777.97</v>
      </c>
      <c r="F72" s="46">
        <f t="shared" si="30"/>
        <v>10824.031999999999</v>
      </c>
      <c r="G72" s="29">
        <f t="shared" si="26"/>
        <v>10824.03</v>
      </c>
    </row>
    <row r="73" spans="1:7" x14ac:dyDescent="0.25">
      <c r="A73" s="47">
        <v>42094</v>
      </c>
      <c r="B73" s="48">
        <f>DAYS360(A72,A11,TRUE)-3</f>
        <v>4</v>
      </c>
      <c r="C73" s="48">
        <f t="shared" ref="C73:C83" si="31">DAYS360(A11,A73,TRUE)+1</f>
        <v>26</v>
      </c>
      <c r="D73" s="29">
        <f t="shared" si="28"/>
        <v>862777.97</v>
      </c>
      <c r="E73" s="29">
        <f t="shared" si="29"/>
        <v>838896.69</v>
      </c>
      <c r="F73" s="46">
        <f t="shared" si="30"/>
        <v>10526.011333333332</v>
      </c>
      <c r="G73" s="29">
        <f t="shared" si="26"/>
        <v>10526.01</v>
      </c>
    </row>
    <row r="74" spans="1:7" x14ac:dyDescent="0.25">
      <c r="A74" s="44">
        <v>42124</v>
      </c>
      <c r="B74" s="48">
        <f t="shared" ref="B74:B84" si="32">DAYS360(A73,A12,TRUE)-1</f>
        <v>4</v>
      </c>
      <c r="C74" s="48">
        <f t="shared" si="31"/>
        <v>26</v>
      </c>
      <c r="D74" s="29">
        <f t="shared" si="28"/>
        <v>838896.69</v>
      </c>
      <c r="E74" s="29">
        <f t="shared" si="29"/>
        <v>814716.89999999991</v>
      </c>
      <c r="F74" s="46">
        <f t="shared" si="30"/>
        <v>10224.26</v>
      </c>
      <c r="G74" s="29">
        <f t="shared" si="26"/>
        <v>10224.26</v>
      </c>
    </row>
    <row r="75" spans="1:7" x14ac:dyDescent="0.25">
      <c r="A75" s="47">
        <v>42155</v>
      </c>
      <c r="B75" s="48">
        <f t="shared" si="32"/>
        <v>4</v>
      </c>
      <c r="C75" s="48">
        <f t="shared" si="31"/>
        <v>26</v>
      </c>
      <c r="D75" s="29">
        <f t="shared" si="28"/>
        <v>814716.89999999991</v>
      </c>
      <c r="E75" s="29">
        <f t="shared" si="29"/>
        <v>790234.85999999987</v>
      </c>
      <c r="F75" s="46">
        <f t="shared" si="30"/>
        <v>9918.7426666666688</v>
      </c>
      <c r="G75" s="29">
        <f t="shared" si="26"/>
        <v>9918.74</v>
      </c>
    </row>
    <row r="76" spans="1:7" x14ac:dyDescent="0.25">
      <c r="A76" s="44">
        <v>42185</v>
      </c>
      <c r="B76" s="48">
        <f t="shared" si="32"/>
        <v>4</v>
      </c>
      <c r="C76" s="48">
        <f t="shared" si="31"/>
        <v>26</v>
      </c>
      <c r="D76" s="29">
        <f t="shared" si="28"/>
        <v>790234.85999999987</v>
      </c>
      <c r="E76" s="29">
        <f t="shared" si="29"/>
        <v>765446.79999999981</v>
      </c>
      <c r="F76" s="46">
        <f t="shared" si="30"/>
        <v>9609.4033333333318</v>
      </c>
      <c r="G76" s="29">
        <f t="shared" si="26"/>
        <v>9609.4</v>
      </c>
    </row>
    <row r="77" spans="1:7" x14ac:dyDescent="0.25">
      <c r="A77" s="47">
        <v>42216</v>
      </c>
      <c r="B77" s="48">
        <f t="shared" si="32"/>
        <v>4</v>
      </c>
      <c r="C77" s="48">
        <f t="shared" si="31"/>
        <v>26</v>
      </c>
      <c r="D77" s="29">
        <f t="shared" si="28"/>
        <v>765446.79999999981</v>
      </c>
      <c r="E77" s="29">
        <f t="shared" si="29"/>
        <v>740348.88999999978</v>
      </c>
      <c r="F77" s="46">
        <f t="shared" si="30"/>
        <v>9296.1906666666673</v>
      </c>
      <c r="G77" s="29">
        <f t="shared" si="26"/>
        <v>9296.19</v>
      </c>
    </row>
    <row r="78" spans="1:7" x14ac:dyDescent="0.25">
      <c r="A78" s="44">
        <v>42247</v>
      </c>
      <c r="B78" s="48">
        <f t="shared" si="32"/>
        <v>4</v>
      </c>
      <c r="C78" s="48">
        <f t="shared" si="31"/>
        <v>26</v>
      </c>
      <c r="D78" s="29">
        <f t="shared" si="28"/>
        <v>740348.88999999978</v>
      </c>
      <c r="E78" s="29">
        <f t="shared" si="29"/>
        <v>714937.24999999977</v>
      </c>
      <c r="F78" s="46">
        <f t="shared" si="30"/>
        <v>8979.0719999999983</v>
      </c>
      <c r="G78" s="29">
        <f t="shared" si="26"/>
        <v>8979.07</v>
      </c>
    </row>
    <row r="79" spans="1:7" x14ac:dyDescent="0.25">
      <c r="A79" s="77">
        <v>42277</v>
      </c>
      <c r="B79" s="67">
        <f t="shared" si="32"/>
        <v>4</v>
      </c>
      <c r="C79" s="67">
        <f t="shared" si="31"/>
        <v>26</v>
      </c>
      <c r="D79" s="29">
        <f t="shared" si="28"/>
        <v>714937.24999999977</v>
      </c>
      <c r="E79" s="29">
        <f t="shared" ref="E79:E101" si="33">D79-D41</f>
        <v>689207.96999999974</v>
      </c>
      <c r="F79" s="78">
        <f t="shared" ref="F79:F101" si="34">(E41/B41)*B79+(E42/B42)*C79</f>
        <v>8657.9826666666668</v>
      </c>
      <c r="G79" s="68">
        <f t="shared" si="26"/>
        <v>8657.98</v>
      </c>
    </row>
    <row r="80" spans="1:7" x14ac:dyDescent="0.25">
      <c r="A80" s="44">
        <v>42308</v>
      </c>
      <c r="B80" s="48">
        <f t="shared" si="32"/>
        <v>4</v>
      </c>
      <c r="C80" s="48">
        <f t="shared" si="31"/>
        <v>26</v>
      </c>
      <c r="D80" s="29">
        <f t="shared" si="28"/>
        <v>689207.96999999974</v>
      </c>
      <c r="E80" s="29">
        <f t="shared" si="33"/>
        <v>677823.06999999972</v>
      </c>
      <c r="F80" s="78">
        <f t="shared" si="34"/>
        <v>8491.7646666666678</v>
      </c>
      <c r="G80" s="68">
        <f t="shared" si="26"/>
        <v>8491.76</v>
      </c>
    </row>
    <row r="81" spans="1:7" x14ac:dyDescent="0.25">
      <c r="A81" s="47">
        <v>42338</v>
      </c>
      <c r="B81" s="48">
        <f t="shared" si="32"/>
        <v>4</v>
      </c>
      <c r="C81" s="48">
        <f t="shared" si="31"/>
        <v>26</v>
      </c>
      <c r="D81" s="29">
        <f t="shared" si="28"/>
        <v>677823.06999999972</v>
      </c>
      <c r="E81" s="29">
        <f t="shared" si="33"/>
        <v>666295.85999999975</v>
      </c>
      <c r="F81" s="78">
        <f t="shared" si="34"/>
        <v>8347.9120000000003</v>
      </c>
      <c r="G81" s="29">
        <f t="shared" si="26"/>
        <v>8347.91</v>
      </c>
    </row>
    <row r="82" spans="1:7" x14ac:dyDescent="0.25">
      <c r="A82" s="44">
        <v>42369</v>
      </c>
      <c r="B82" s="48">
        <f t="shared" si="32"/>
        <v>4</v>
      </c>
      <c r="C82" s="48">
        <f t="shared" si="31"/>
        <v>26</v>
      </c>
      <c r="D82" s="29">
        <f t="shared" si="28"/>
        <v>666295.85999999975</v>
      </c>
      <c r="E82" s="29">
        <f t="shared" si="33"/>
        <v>654624.55999999971</v>
      </c>
      <c r="F82" s="78">
        <f t="shared" si="34"/>
        <v>8202.2620000000006</v>
      </c>
      <c r="G82" s="29">
        <f t="shared" si="26"/>
        <v>8202.26</v>
      </c>
    </row>
    <row r="83" spans="1:7" x14ac:dyDescent="0.25">
      <c r="A83" s="47">
        <v>42400</v>
      </c>
      <c r="B83" s="48">
        <f t="shared" si="32"/>
        <v>4</v>
      </c>
      <c r="C83" s="48">
        <f t="shared" si="31"/>
        <v>26</v>
      </c>
      <c r="D83" s="29">
        <f t="shared" si="28"/>
        <v>654624.55999999971</v>
      </c>
      <c r="E83" s="29">
        <f t="shared" si="33"/>
        <v>642807.36999999976</v>
      </c>
      <c r="F83" s="78">
        <f t="shared" si="34"/>
        <v>8054.786000000001</v>
      </c>
      <c r="G83" s="29">
        <f t="shared" si="26"/>
        <v>8054.79</v>
      </c>
    </row>
    <row r="84" spans="1:7" x14ac:dyDescent="0.25">
      <c r="A84" s="44">
        <v>42429</v>
      </c>
      <c r="B84" s="48">
        <f t="shared" si="32"/>
        <v>4</v>
      </c>
      <c r="C84" s="28">
        <f>DAYS360(A22,A84,TRUE)+2</f>
        <v>26</v>
      </c>
      <c r="D84" s="29">
        <f t="shared" si="28"/>
        <v>642807.36999999976</v>
      </c>
      <c r="E84" s="29">
        <f t="shared" si="33"/>
        <v>630842.45999999973</v>
      </c>
      <c r="F84" s="78">
        <f t="shared" si="34"/>
        <v>7905.4713333333339</v>
      </c>
      <c r="G84" s="29">
        <f t="shared" si="26"/>
        <v>7905.47</v>
      </c>
    </row>
    <row r="85" spans="1:7" x14ac:dyDescent="0.25">
      <c r="A85" s="47">
        <v>42460</v>
      </c>
      <c r="B85" s="28">
        <f>DAYS360(A84,A23,TRUE)-2</f>
        <v>4</v>
      </c>
      <c r="C85" s="48">
        <f t="shared" ref="C85:C95" si="35">DAYS360(A23,A85,TRUE)+1</f>
        <v>26</v>
      </c>
      <c r="D85" s="29">
        <f t="shared" si="28"/>
        <v>630842.45999999973</v>
      </c>
      <c r="E85" s="29">
        <f t="shared" si="33"/>
        <v>618727.98999999976</v>
      </c>
      <c r="F85" s="78">
        <f t="shared" si="34"/>
        <v>7754.2906666666677</v>
      </c>
      <c r="G85" s="29">
        <f t="shared" si="26"/>
        <v>7754.29</v>
      </c>
    </row>
    <row r="86" spans="1:7" x14ac:dyDescent="0.25">
      <c r="A86" s="44">
        <v>42490</v>
      </c>
      <c r="B86" s="48">
        <f t="shared" ref="B86:B101" si="36">DAYS360(A85,A24,TRUE)-1</f>
        <v>4</v>
      </c>
      <c r="C86" s="48">
        <f t="shared" si="35"/>
        <v>26</v>
      </c>
      <c r="D86" s="29">
        <f t="shared" si="28"/>
        <v>618727.98999999976</v>
      </c>
      <c r="E86" s="29">
        <f t="shared" si="33"/>
        <v>606462.08999999973</v>
      </c>
      <c r="F86" s="78">
        <f t="shared" si="34"/>
        <v>7601.2226666666666</v>
      </c>
      <c r="G86" s="29">
        <f t="shared" si="26"/>
        <v>7601.22</v>
      </c>
    </row>
    <row r="87" spans="1:7" x14ac:dyDescent="0.25">
      <c r="A87" s="47">
        <v>42521</v>
      </c>
      <c r="B87" s="48">
        <f t="shared" si="36"/>
        <v>4</v>
      </c>
      <c r="C87" s="48">
        <f t="shared" si="35"/>
        <v>26</v>
      </c>
      <c r="D87" s="29">
        <f t="shared" si="28"/>
        <v>606462.08999999973</v>
      </c>
      <c r="E87" s="29">
        <f t="shared" si="33"/>
        <v>594042.86999999976</v>
      </c>
      <c r="F87" s="78">
        <f t="shared" si="34"/>
        <v>7446.2386666666662</v>
      </c>
      <c r="G87" s="29">
        <f t="shared" si="26"/>
        <v>7446.24</v>
      </c>
    </row>
    <row r="88" spans="1:7" x14ac:dyDescent="0.25">
      <c r="A88" s="44">
        <v>42551</v>
      </c>
      <c r="B88" s="48">
        <f t="shared" si="36"/>
        <v>4</v>
      </c>
      <c r="C88" s="48">
        <f t="shared" si="35"/>
        <v>26</v>
      </c>
      <c r="D88" s="29">
        <f t="shared" si="28"/>
        <v>594042.86999999976</v>
      </c>
      <c r="E88" s="29">
        <f t="shared" si="33"/>
        <v>581468.4099999998</v>
      </c>
      <c r="F88" s="78">
        <f t="shared" si="34"/>
        <v>7289.3173333333334</v>
      </c>
      <c r="G88" s="29">
        <f t="shared" si="26"/>
        <v>7289.32</v>
      </c>
    </row>
    <row r="89" spans="1:7" x14ac:dyDescent="0.25">
      <c r="A89" s="47">
        <v>42582</v>
      </c>
      <c r="B89" s="48">
        <f t="shared" si="36"/>
        <v>4</v>
      </c>
      <c r="C89" s="48">
        <f t="shared" si="35"/>
        <v>26</v>
      </c>
      <c r="D89" s="29">
        <f t="shared" si="28"/>
        <v>581468.4099999998</v>
      </c>
      <c r="E89" s="29">
        <f t="shared" si="33"/>
        <v>568736.76999999979</v>
      </c>
      <c r="F89" s="78">
        <f t="shared" si="34"/>
        <v>7130.43</v>
      </c>
      <c r="G89" s="29">
        <f t="shared" si="26"/>
        <v>7130.43</v>
      </c>
    </row>
    <row r="90" spans="1:7" x14ac:dyDescent="0.25">
      <c r="A90" s="44">
        <v>42613</v>
      </c>
      <c r="B90" s="48">
        <f t="shared" si="36"/>
        <v>4</v>
      </c>
      <c r="C90" s="48">
        <f t="shared" si="35"/>
        <v>26</v>
      </c>
      <c r="D90" s="29">
        <f t="shared" si="28"/>
        <v>568736.76999999979</v>
      </c>
      <c r="E90" s="29">
        <f t="shared" si="33"/>
        <v>555845.97999999975</v>
      </c>
      <c r="F90" s="78">
        <f t="shared" si="34"/>
        <v>6969.5553333333337</v>
      </c>
      <c r="G90" s="29">
        <f t="shared" si="26"/>
        <v>6969.56</v>
      </c>
    </row>
    <row r="91" spans="1:7" x14ac:dyDescent="0.25">
      <c r="A91" s="47">
        <v>42643</v>
      </c>
      <c r="B91" s="48">
        <f t="shared" si="36"/>
        <v>4</v>
      </c>
      <c r="C91" s="48">
        <f t="shared" si="35"/>
        <v>26</v>
      </c>
      <c r="D91" s="29">
        <f t="shared" si="28"/>
        <v>555845.97999999975</v>
      </c>
      <c r="E91" s="29">
        <f t="shared" si="33"/>
        <v>512794.04999999976</v>
      </c>
      <c r="F91" s="78">
        <f t="shared" si="34"/>
        <v>6481.6819999999998</v>
      </c>
      <c r="G91" s="29">
        <f t="shared" si="26"/>
        <v>6481.68</v>
      </c>
    </row>
    <row r="92" spans="1:7" x14ac:dyDescent="0.25">
      <c r="A92" s="44">
        <v>42674</v>
      </c>
      <c r="B92" s="48">
        <f t="shared" si="36"/>
        <v>4</v>
      </c>
      <c r="C92" s="48">
        <f t="shared" si="35"/>
        <v>26</v>
      </c>
      <c r="D92" s="29">
        <f t="shared" si="28"/>
        <v>512794.04999999976</v>
      </c>
      <c r="E92" s="29">
        <f t="shared" si="33"/>
        <v>469203.97999999975</v>
      </c>
      <c r="F92" s="78">
        <f t="shared" si="34"/>
        <v>5937.7006666666666</v>
      </c>
      <c r="G92" s="29">
        <f t="shared" si="26"/>
        <v>5937.7</v>
      </c>
    </row>
    <row r="93" spans="1:7" x14ac:dyDescent="0.25">
      <c r="A93" s="47">
        <v>42704</v>
      </c>
      <c r="B93" s="48">
        <f t="shared" si="36"/>
        <v>4</v>
      </c>
      <c r="C93" s="48">
        <f t="shared" si="35"/>
        <v>26</v>
      </c>
      <c r="D93" s="29">
        <f t="shared" si="28"/>
        <v>469203.97999999975</v>
      </c>
      <c r="E93" s="29">
        <f t="shared" si="33"/>
        <v>425069.02999999974</v>
      </c>
      <c r="F93" s="78">
        <f t="shared" si="34"/>
        <v>5386.9186666666665</v>
      </c>
      <c r="G93" s="29">
        <f t="shared" si="26"/>
        <v>5386.92</v>
      </c>
    </row>
    <row r="94" spans="1:7" x14ac:dyDescent="0.25">
      <c r="A94" s="44">
        <v>42735</v>
      </c>
      <c r="B94" s="48">
        <f t="shared" si="36"/>
        <v>4</v>
      </c>
      <c r="C94" s="48">
        <f t="shared" si="35"/>
        <v>26</v>
      </c>
      <c r="D94" s="29">
        <f t="shared" si="28"/>
        <v>425069.02999999974</v>
      </c>
      <c r="E94" s="29">
        <f t="shared" si="33"/>
        <v>380382.38999999972</v>
      </c>
      <c r="F94" s="78">
        <f t="shared" si="34"/>
        <v>4829.257333333333</v>
      </c>
      <c r="G94" s="29">
        <f t="shared" si="26"/>
        <v>4829.26</v>
      </c>
    </row>
    <row r="95" spans="1:7" x14ac:dyDescent="0.25">
      <c r="A95" s="47">
        <v>42766</v>
      </c>
      <c r="B95" s="48">
        <f t="shared" si="36"/>
        <v>4</v>
      </c>
      <c r="C95" s="48">
        <f t="shared" si="35"/>
        <v>26</v>
      </c>
      <c r="D95" s="29">
        <f t="shared" si="28"/>
        <v>380382.38999999972</v>
      </c>
      <c r="E95" s="29">
        <f t="shared" si="33"/>
        <v>335137.16999999969</v>
      </c>
      <c r="F95" s="78">
        <f t="shared" si="34"/>
        <v>4264.6193333333331</v>
      </c>
      <c r="G95" s="29">
        <f t="shared" si="26"/>
        <v>4264.62</v>
      </c>
    </row>
    <row r="96" spans="1:7" x14ac:dyDescent="0.25">
      <c r="A96" s="44">
        <v>42794</v>
      </c>
      <c r="B96" s="28">
        <f t="shared" si="36"/>
        <v>4</v>
      </c>
      <c r="C96" s="28">
        <f>DAYS360(A34,A96,TRUE)+3</f>
        <v>26</v>
      </c>
      <c r="D96" s="29">
        <f t="shared" si="28"/>
        <v>335137.16999999969</v>
      </c>
      <c r="E96" s="29">
        <f t="shared" si="33"/>
        <v>289326.37999999971</v>
      </c>
      <c r="F96" s="78">
        <f t="shared" si="34"/>
        <v>3692.9306666666671</v>
      </c>
      <c r="G96" s="29">
        <f t="shared" si="26"/>
        <v>3692.93</v>
      </c>
    </row>
    <row r="97" spans="1:7" x14ac:dyDescent="0.25">
      <c r="A97" s="47">
        <v>42825</v>
      </c>
      <c r="B97" s="48">
        <f t="shared" si="36"/>
        <v>6</v>
      </c>
      <c r="C97" s="48">
        <f>DAYS360(A35,A97,TRUE)+1</f>
        <v>26</v>
      </c>
      <c r="D97" s="29">
        <f t="shared" si="28"/>
        <v>289326.37999999971</v>
      </c>
      <c r="E97" s="29">
        <f t="shared" si="33"/>
        <v>242942.95999999973</v>
      </c>
      <c r="F97" s="78">
        <f t="shared" si="34"/>
        <v>3355.2006666666666</v>
      </c>
      <c r="G97" s="29">
        <f t="shared" si="26"/>
        <v>3355.2</v>
      </c>
    </row>
    <row r="98" spans="1:7" x14ac:dyDescent="0.25">
      <c r="A98" s="44">
        <v>42855</v>
      </c>
      <c r="B98" s="48">
        <f t="shared" si="36"/>
        <v>4</v>
      </c>
      <c r="C98" s="48">
        <f>DAYS360(A36,A98,TRUE)+1</f>
        <v>26</v>
      </c>
      <c r="D98" s="29">
        <f t="shared" si="28"/>
        <v>242942.95999999973</v>
      </c>
      <c r="E98" s="29">
        <f t="shared" si="33"/>
        <v>195979.74999999974</v>
      </c>
      <c r="F98" s="78">
        <f t="shared" si="34"/>
        <v>2528.0219999999999</v>
      </c>
      <c r="G98" s="29">
        <f t="shared" si="26"/>
        <v>2528.02</v>
      </c>
    </row>
    <row r="99" spans="1:7" x14ac:dyDescent="0.25">
      <c r="A99" s="47">
        <v>42886</v>
      </c>
      <c r="B99" s="48">
        <f t="shared" si="36"/>
        <v>4</v>
      </c>
      <c r="C99" s="48">
        <f>DAYS360(A37,A99,TRUE)+1</f>
        <v>26</v>
      </c>
      <c r="D99" s="29">
        <f t="shared" si="28"/>
        <v>195979.74999999974</v>
      </c>
      <c r="E99" s="29">
        <f t="shared" si="33"/>
        <v>148429.49999999974</v>
      </c>
      <c r="F99" s="78">
        <f t="shared" si="34"/>
        <v>1934.6206666666667</v>
      </c>
      <c r="G99" s="29">
        <f t="shared" si="26"/>
        <v>1934.62</v>
      </c>
    </row>
    <row r="100" spans="1:7" x14ac:dyDescent="0.25">
      <c r="A100" s="44">
        <v>42916</v>
      </c>
      <c r="B100" s="48">
        <f t="shared" si="36"/>
        <v>4</v>
      </c>
      <c r="C100" s="48">
        <f>DAYS360(A38,A100,TRUE)+1</f>
        <v>26</v>
      </c>
      <c r="D100" s="29">
        <f t="shared" ref="D100:D103" si="37">E99</f>
        <v>148429.49999999974</v>
      </c>
      <c r="E100" s="29">
        <f t="shared" si="33"/>
        <v>100284.86999999973</v>
      </c>
      <c r="F100" s="78">
        <f t="shared" si="34"/>
        <v>1333.8013333333333</v>
      </c>
      <c r="G100" s="29">
        <f t="shared" ref="G100:G103" si="38">ROUND(F100,2)</f>
        <v>1333.8</v>
      </c>
    </row>
    <row r="101" spans="1:7" x14ac:dyDescent="0.25">
      <c r="A101" s="47">
        <v>42947</v>
      </c>
      <c r="B101" s="48">
        <f t="shared" si="36"/>
        <v>4</v>
      </c>
      <c r="C101" s="48">
        <f>DAYS360(A39,A101,TRUE)+1</f>
        <v>26</v>
      </c>
      <c r="D101" s="29">
        <f t="shared" si="37"/>
        <v>100284.86999999973</v>
      </c>
      <c r="E101" s="29">
        <f t="shared" si="33"/>
        <v>51538.429999999731</v>
      </c>
      <c r="F101" s="78">
        <f t="shared" si="34"/>
        <v>725.47400000000005</v>
      </c>
      <c r="G101" s="29">
        <f t="shared" si="38"/>
        <v>725.47</v>
      </c>
    </row>
    <row r="102" spans="1:7" x14ac:dyDescent="0.25">
      <c r="A102" s="44">
        <v>42978</v>
      </c>
      <c r="B102" s="48">
        <f>DAYS360(A101,A64,TRUE)-1</f>
        <v>4</v>
      </c>
      <c r="C102" s="48">
        <f>DAYS360(A64,A102,TRUE)+1</f>
        <v>26</v>
      </c>
      <c r="D102" s="29">
        <f t="shared" si="37"/>
        <v>51538.429999999731</v>
      </c>
      <c r="E102" s="29">
        <f t="shared" ref="E102:E103" si="39">D102-D64</f>
        <v>2182.6599999997343</v>
      </c>
      <c r="F102" s="78">
        <f t="shared" ref="F102" si="40">(E64/B64)*B102+(E65/B65)*C102</f>
        <v>109.54</v>
      </c>
      <c r="G102" s="29">
        <f t="shared" si="38"/>
        <v>109.54</v>
      </c>
    </row>
    <row r="103" spans="1:7" x14ac:dyDescent="0.25">
      <c r="A103" s="47">
        <v>43008</v>
      </c>
      <c r="B103" s="28">
        <f>DAYS360(A102,A65,TRUE)-1</f>
        <v>4</v>
      </c>
      <c r="C103" s="48">
        <f>DAYS360(65,A103,TRUE)+1</f>
        <v>42326</v>
      </c>
      <c r="D103" s="29">
        <f t="shared" si="37"/>
        <v>2182.6599999997343</v>
      </c>
      <c r="E103" s="29">
        <f t="shared" si="39"/>
        <v>0</v>
      </c>
      <c r="F103" s="78">
        <f>(E65/B65)*B103</f>
        <v>3.6373333333333333</v>
      </c>
      <c r="G103" s="29">
        <f t="shared" si="38"/>
        <v>3.64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F1D-33A1-4D9C-8B71-CC277AF1EABB}">
  <dimension ref="A1:AB3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9.85546875" bestFit="1" customWidth="1"/>
    <col min="14" max="14" width="12.85546875" bestFit="1" customWidth="1"/>
    <col min="15" max="16" width="17" bestFit="1" customWidth="1"/>
    <col min="17" max="17" width="16.85546875" bestFit="1" customWidth="1"/>
    <col min="18" max="19" width="17" bestFit="1" customWidth="1"/>
    <col min="20" max="20" width="16.85546875" bestFit="1" customWidth="1"/>
    <col min="21" max="26" width="16.85546875" customWidth="1"/>
    <col min="27" max="27" width="16.85546875" bestFit="1" customWidth="1"/>
    <col min="28" max="28" width="125.7109375" bestFit="1" customWidth="1"/>
  </cols>
  <sheetData>
    <row r="1" spans="1:28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108</v>
      </c>
      <c r="W1" s="6" t="s">
        <v>109</v>
      </c>
      <c r="X1" s="6" t="s">
        <v>110</v>
      </c>
      <c r="Y1" s="6" t="s">
        <v>128</v>
      </c>
      <c r="Z1" s="6" t="s">
        <v>129</v>
      </c>
      <c r="AA1" s="6" t="s">
        <v>130</v>
      </c>
      <c r="AB1" s="6" t="s">
        <v>32</v>
      </c>
    </row>
    <row r="2" spans="1:28" x14ac:dyDescent="0.25">
      <c r="A2" s="12" t="s">
        <v>0</v>
      </c>
      <c r="B2" s="7" t="s">
        <v>9</v>
      </c>
      <c r="C2" s="7" t="s">
        <v>55</v>
      </c>
      <c r="D2" s="8" t="s">
        <v>107</v>
      </c>
      <c r="E2" s="8" t="s">
        <v>23</v>
      </c>
      <c r="F2" s="8" t="s">
        <v>38</v>
      </c>
      <c r="G2" s="8" t="s">
        <v>24</v>
      </c>
      <c r="H2" s="8" t="s">
        <v>131</v>
      </c>
      <c r="I2" s="8" t="s">
        <v>29</v>
      </c>
      <c r="J2" s="8" t="s">
        <v>39</v>
      </c>
      <c r="K2" s="8" t="s">
        <v>25</v>
      </c>
      <c r="L2" s="8" t="s">
        <v>26</v>
      </c>
      <c r="M2" s="9" t="s">
        <v>26</v>
      </c>
      <c r="N2" s="8" t="s">
        <v>27</v>
      </c>
      <c r="O2" s="7" t="s">
        <v>29</v>
      </c>
      <c r="P2" s="7" t="s">
        <v>132</v>
      </c>
      <c r="Q2" s="7" t="s">
        <v>21</v>
      </c>
      <c r="R2" s="7" t="s">
        <v>57</v>
      </c>
      <c r="S2" s="7" t="s">
        <v>133</v>
      </c>
      <c r="T2" s="7" t="s">
        <v>42</v>
      </c>
      <c r="U2" s="7" t="s">
        <v>96</v>
      </c>
      <c r="V2" s="7" t="s">
        <v>104</v>
      </c>
      <c r="W2" s="7" t="s">
        <v>95</v>
      </c>
      <c r="X2" s="7" t="s">
        <v>134</v>
      </c>
      <c r="Y2" s="7" t="s">
        <v>135</v>
      </c>
      <c r="Z2" s="7" t="s">
        <v>59</v>
      </c>
      <c r="AA2" s="7" t="s">
        <v>136</v>
      </c>
      <c r="AB2" s="79" t="s">
        <v>149</v>
      </c>
    </row>
    <row r="3" spans="1:28" x14ac:dyDescent="0.25">
      <c r="A3" s="115" t="s">
        <v>0</v>
      </c>
      <c r="B3" s="7" t="s">
        <v>9</v>
      </c>
      <c r="C3" s="7" t="s">
        <v>55</v>
      </c>
      <c r="D3" s="8" t="s">
        <v>107</v>
      </c>
      <c r="E3" s="8" t="s">
        <v>23</v>
      </c>
      <c r="F3" s="8" t="s">
        <v>38</v>
      </c>
      <c r="G3" s="8" t="s">
        <v>24</v>
      </c>
      <c r="H3" s="8" t="s">
        <v>131</v>
      </c>
      <c r="I3" s="8" t="s">
        <v>29</v>
      </c>
      <c r="J3" s="8" t="s">
        <v>39</v>
      </c>
      <c r="K3" s="8" t="s">
        <v>25</v>
      </c>
      <c r="L3" s="8" t="s">
        <v>26</v>
      </c>
      <c r="M3" s="9" t="s">
        <v>26</v>
      </c>
      <c r="N3" s="8" t="s">
        <v>27</v>
      </c>
      <c r="O3" s="7" t="s">
        <v>29</v>
      </c>
      <c r="P3" s="7" t="s">
        <v>132</v>
      </c>
      <c r="Q3" s="7" t="s">
        <v>21</v>
      </c>
      <c r="R3" s="7" t="s">
        <v>58</v>
      </c>
      <c r="S3" s="7" t="s">
        <v>133</v>
      </c>
      <c r="T3" s="7" t="s">
        <v>42</v>
      </c>
      <c r="U3" s="7" t="s">
        <v>96</v>
      </c>
      <c r="V3" s="7" t="s">
        <v>104</v>
      </c>
      <c r="W3" s="7" t="s">
        <v>95</v>
      </c>
      <c r="X3" s="7" t="s">
        <v>150</v>
      </c>
      <c r="Y3" s="7" t="s">
        <v>135</v>
      </c>
      <c r="Z3" s="7" t="s">
        <v>59</v>
      </c>
      <c r="AA3" s="7" t="s">
        <v>151</v>
      </c>
      <c r="AB3" s="79" t="s">
        <v>148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FD21-B9B8-4B5C-A300-EB7613BF313E}">
  <dimension ref="A1:P204"/>
  <sheetViews>
    <sheetView zoomScale="80" zoomScaleNormal="80" workbookViewId="0">
      <pane ySplit="3" topLeftCell="A115" activePane="bottomLeft" state="frozen"/>
      <selection activeCell="B18" sqref="B18"/>
      <selection pane="bottomLeft" activeCell="F133" sqref="F133"/>
    </sheetView>
  </sheetViews>
  <sheetFormatPr defaultColWidth="13.42578125" defaultRowHeight="15" x14ac:dyDescent="0.25"/>
  <cols>
    <col min="1" max="1" width="16.7109375" customWidth="1"/>
    <col min="2" max="2" width="13.5703125" bestFit="1" customWidth="1"/>
    <col min="3" max="3" width="25.140625" bestFit="1" customWidth="1"/>
    <col min="4" max="4" width="13.5703125" bestFit="1" customWidth="1"/>
    <col min="5" max="5" width="18.7109375" bestFit="1" customWidth="1"/>
    <col min="6" max="6" width="17" bestFit="1" customWidth="1"/>
    <col min="7" max="7" width="18.7109375" bestFit="1" customWidth="1"/>
    <col min="8" max="8" width="16.7109375" bestFit="1" customWidth="1"/>
    <col min="9" max="9" width="17.42578125" bestFit="1" customWidth="1"/>
    <col min="10" max="10" width="9.28515625" bestFit="1" customWidth="1"/>
    <col min="11" max="11" width="18.7109375" bestFit="1" customWidth="1"/>
    <col min="12" max="12" width="10.85546875" bestFit="1" customWidth="1"/>
    <col min="13" max="13" width="17.42578125" bestFit="1" customWidth="1"/>
    <col min="14" max="14" width="6.5703125" bestFit="1" customWidth="1"/>
    <col min="15" max="15" width="15.85546875" bestFit="1" customWidth="1"/>
    <col min="16" max="16" width="6.5703125" bestFit="1" customWidth="1"/>
  </cols>
  <sheetData>
    <row r="1" spans="1:16" x14ac:dyDescent="0.25">
      <c r="A1" s="14" t="s">
        <v>33</v>
      </c>
      <c r="B1" s="80">
        <v>41856</v>
      </c>
      <c r="C1" s="14" t="s">
        <v>35</v>
      </c>
      <c r="D1" s="81">
        <f>ROUNDUP(23797.2324459771,0)</f>
        <v>23798</v>
      </c>
      <c r="E1" s="82" t="s">
        <v>138</v>
      </c>
      <c r="F1" s="85">
        <v>42009</v>
      </c>
      <c r="G1" s="82" t="s">
        <v>139</v>
      </c>
      <c r="H1" s="81">
        <f>ROUNDUP(26303.509131071,0)</f>
        <v>26304</v>
      </c>
      <c r="I1" s="82" t="s">
        <v>140</v>
      </c>
      <c r="J1" s="116">
        <v>0.2</v>
      </c>
      <c r="K1" s="82" t="s">
        <v>141</v>
      </c>
      <c r="L1" s="85">
        <v>42129</v>
      </c>
      <c r="M1" s="82" t="s">
        <v>142</v>
      </c>
      <c r="N1" s="117">
        <f>ROUNDUP(24839.1092297972,0)</f>
        <v>24840</v>
      </c>
      <c r="O1" s="82" t="s">
        <v>143</v>
      </c>
      <c r="P1" s="82">
        <v>50000</v>
      </c>
    </row>
    <row r="2" spans="1:16" x14ac:dyDescent="0.25">
      <c r="A2" s="86" t="s">
        <v>34</v>
      </c>
      <c r="B2" s="87">
        <v>0.15</v>
      </c>
      <c r="C2" s="82" t="s">
        <v>113</v>
      </c>
      <c r="D2" s="85">
        <v>42495</v>
      </c>
      <c r="E2" s="82" t="s">
        <v>144</v>
      </c>
      <c r="F2" s="117">
        <v>30000</v>
      </c>
      <c r="G2" s="82" t="s">
        <v>145</v>
      </c>
      <c r="H2" s="85">
        <v>42860</v>
      </c>
      <c r="I2" s="82" t="s">
        <v>146</v>
      </c>
      <c r="J2" s="118">
        <f>ROUNDUP(16437.3579334102,0)</f>
        <v>16438</v>
      </c>
      <c r="K2" s="82" t="s">
        <v>147</v>
      </c>
      <c r="L2" s="82">
        <v>72</v>
      </c>
    </row>
    <row r="3" spans="1:16" x14ac:dyDescent="0.25">
      <c r="A3" s="90" t="s">
        <v>17</v>
      </c>
      <c r="B3" s="90" t="s">
        <v>18</v>
      </c>
      <c r="C3" s="90" t="s">
        <v>14</v>
      </c>
      <c r="D3" s="90" t="s">
        <v>22</v>
      </c>
      <c r="E3" s="90" t="s">
        <v>21</v>
      </c>
      <c r="F3" s="90" t="s">
        <v>19</v>
      </c>
      <c r="G3" s="90" t="s">
        <v>20</v>
      </c>
      <c r="H3" s="91" t="s">
        <v>120</v>
      </c>
      <c r="I3" s="91" t="s">
        <v>121</v>
      </c>
    </row>
    <row r="4" spans="1:16" x14ac:dyDescent="0.25">
      <c r="A4" s="28">
        <v>41887</v>
      </c>
      <c r="B4" s="92">
        <f>A4-B1</f>
        <v>31</v>
      </c>
      <c r="C4" s="29">
        <f>$D$1</f>
        <v>23798</v>
      </c>
      <c r="D4" s="93">
        <f t="shared" ref="D4:D63" si="0">C4-E4</f>
        <v>11058.27</v>
      </c>
      <c r="E4" s="94">
        <f t="shared" ref="E4:E62" si="1">ROUND(F4*$B$2*B4/365,2)</f>
        <v>12739.73</v>
      </c>
      <c r="F4" s="29">
        <v>1000000</v>
      </c>
      <c r="G4" s="29">
        <f t="shared" ref="G4:G67" si="2">F4-D4</f>
        <v>988941.73</v>
      </c>
    </row>
    <row r="5" spans="1:16" x14ac:dyDescent="0.25">
      <c r="A5" s="28">
        <v>41917</v>
      </c>
      <c r="B5" s="92">
        <f>A5-A4</f>
        <v>30</v>
      </c>
      <c r="C5" s="29">
        <f t="shared" ref="C5:C64" si="3">$D$1</f>
        <v>23798</v>
      </c>
      <c r="D5" s="93">
        <f t="shared" si="0"/>
        <v>11605.57</v>
      </c>
      <c r="E5" s="94">
        <f t="shared" si="1"/>
        <v>12192.43</v>
      </c>
      <c r="F5" s="29">
        <f>G4</f>
        <v>988941.73</v>
      </c>
      <c r="G5" s="29">
        <f t="shared" si="2"/>
        <v>977336.16</v>
      </c>
    </row>
    <row r="6" spans="1:16" x14ac:dyDescent="0.25">
      <c r="A6" s="28">
        <v>41948</v>
      </c>
      <c r="B6" s="92">
        <f t="shared" ref="B6:B69" si="4">A6-A5</f>
        <v>31</v>
      </c>
      <c r="C6" s="29">
        <f t="shared" si="3"/>
        <v>23798</v>
      </c>
      <c r="D6" s="93">
        <f t="shared" si="0"/>
        <v>11347.01</v>
      </c>
      <c r="E6" s="94">
        <f t="shared" si="1"/>
        <v>12450.99</v>
      </c>
      <c r="F6" s="29">
        <f t="shared" ref="F6:F68" si="5">G5</f>
        <v>977336.16</v>
      </c>
      <c r="G6" s="29">
        <f t="shared" si="2"/>
        <v>965989.15</v>
      </c>
    </row>
    <row r="7" spans="1:16" x14ac:dyDescent="0.25">
      <c r="A7" s="28">
        <v>41978</v>
      </c>
      <c r="B7" s="92">
        <f t="shared" si="4"/>
        <v>30</v>
      </c>
      <c r="C7" s="29">
        <f t="shared" si="3"/>
        <v>23798</v>
      </c>
      <c r="D7" s="93">
        <f t="shared" si="0"/>
        <v>11888.54</v>
      </c>
      <c r="E7" s="94">
        <f t="shared" si="1"/>
        <v>11909.46</v>
      </c>
      <c r="F7" s="29">
        <f t="shared" si="5"/>
        <v>965989.15</v>
      </c>
      <c r="G7" s="29">
        <f t="shared" si="2"/>
        <v>954100.61</v>
      </c>
    </row>
    <row r="8" spans="1:16" x14ac:dyDescent="0.25">
      <c r="A8" s="28">
        <v>42009</v>
      </c>
      <c r="B8" s="92">
        <f t="shared" si="4"/>
        <v>31</v>
      </c>
      <c r="C8" s="29">
        <f t="shared" si="3"/>
        <v>23798</v>
      </c>
      <c r="D8" s="93">
        <f t="shared" si="0"/>
        <v>11643.02</v>
      </c>
      <c r="E8" s="94">
        <f t="shared" si="1"/>
        <v>12154.98</v>
      </c>
      <c r="F8" s="29">
        <f t="shared" si="5"/>
        <v>954100.61</v>
      </c>
      <c r="G8" s="29">
        <f t="shared" si="2"/>
        <v>942457.59</v>
      </c>
    </row>
    <row r="9" spans="1:16" x14ac:dyDescent="0.25">
      <c r="A9" s="28">
        <v>42040</v>
      </c>
      <c r="B9" s="92">
        <f t="shared" si="4"/>
        <v>31</v>
      </c>
      <c r="C9" s="29">
        <f t="shared" si="3"/>
        <v>23798</v>
      </c>
      <c r="D9" s="93">
        <f t="shared" si="0"/>
        <v>11791.35</v>
      </c>
      <c r="E9" s="94">
        <f t="shared" si="1"/>
        <v>12006.65</v>
      </c>
      <c r="F9" s="29">
        <f t="shared" si="5"/>
        <v>942457.59</v>
      </c>
      <c r="G9" s="29">
        <f t="shared" si="2"/>
        <v>930666.24</v>
      </c>
    </row>
    <row r="10" spans="1:16" x14ac:dyDescent="0.25">
      <c r="A10" s="28">
        <v>42068</v>
      </c>
      <c r="B10" s="92">
        <f t="shared" si="4"/>
        <v>28</v>
      </c>
      <c r="C10" s="29">
        <f t="shared" si="3"/>
        <v>23798</v>
      </c>
      <c r="D10" s="93">
        <f t="shared" si="0"/>
        <v>13088.96</v>
      </c>
      <c r="E10" s="94">
        <f t="shared" si="1"/>
        <v>10709.04</v>
      </c>
      <c r="F10" s="29">
        <f t="shared" si="5"/>
        <v>930666.24</v>
      </c>
      <c r="G10" s="29">
        <f t="shared" si="2"/>
        <v>917577.28</v>
      </c>
    </row>
    <row r="11" spans="1:16" x14ac:dyDescent="0.25">
      <c r="A11" s="28">
        <v>42099</v>
      </c>
      <c r="B11" s="92">
        <f t="shared" si="4"/>
        <v>31</v>
      </c>
      <c r="C11" s="29">
        <f t="shared" si="3"/>
        <v>23798</v>
      </c>
      <c r="D11" s="93">
        <f t="shared" si="0"/>
        <v>12108.32</v>
      </c>
      <c r="E11" s="94">
        <f t="shared" si="1"/>
        <v>11689.68</v>
      </c>
      <c r="F11" s="29">
        <f t="shared" si="5"/>
        <v>917577.28</v>
      </c>
      <c r="G11" s="29">
        <f t="shared" si="2"/>
        <v>905468.96000000008</v>
      </c>
    </row>
    <row r="12" spans="1:16" x14ac:dyDescent="0.25">
      <c r="A12" s="28">
        <v>42129</v>
      </c>
      <c r="B12" s="92">
        <f t="shared" si="4"/>
        <v>30</v>
      </c>
      <c r="C12" s="29">
        <f t="shared" si="3"/>
        <v>23798</v>
      </c>
      <c r="D12" s="93">
        <f t="shared" si="0"/>
        <v>12634.68</v>
      </c>
      <c r="E12" s="94">
        <f t="shared" si="1"/>
        <v>11163.32</v>
      </c>
      <c r="F12" s="29">
        <f t="shared" si="5"/>
        <v>905468.96000000008</v>
      </c>
      <c r="G12" s="29">
        <f t="shared" si="2"/>
        <v>892834.28</v>
      </c>
    </row>
    <row r="13" spans="1:16" x14ac:dyDescent="0.25">
      <c r="A13" s="28">
        <v>42160</v>
      </c>
      <c r="B13" s="92">
        <f t="shared" si="4"/>
        <v>31</v>
      </c>
      <c r="C13" s="29">
        <f t="shared" si="3"/>
        <v>23798</v>
      </c>
      <c r="D13" s="93">
        <f t="shared" si="0"/>
        <v>12423.54</v>
      </c>
      <c r="E13" s="94">
        <f t="shared" si="1"/>
        <v>11374.46</v>
      </c>
      <c r="F13" s="29">
        <f t="shared" si="5"/>
        <v>892834.28</v>
      </c>
      <c r="G13" s="29">
        <f t="shared" si="2"/>
        <v>880410.74</v>
      </c>
    </row>
    <row r="14" spans="1:16" x14ac:dyDescent="0.25">
      <c r="A14" s="28">
        <v>42190</v>
      </c>
      <c r="B14" s="92">
        <f t="shared" si="4"/>
        <v>30</v>
      </c>
      <c r="C14" s="29">
        <f t="shared" si="3"/>
        <v>23798</v>
      </c>
      <c r="D14" s="93">
        <f t="shared" si="0"/>
        <v>12943.62</v>
      </c>
      <c r="E14" s="94">
        <f t="shared" si="1"/>
        <v>10854.38</v>
      </c>
      <c r="F14" s="29">
        <f t="shared" si="5"/>
        <v>880410.74</v>
      </c>
      <c r="G14" s="29">
        <f t="shared" si="2"/>
        <v>867467.12</v>
      </c>
    </row>
    <row r="15" spans="1:16" x14ac:dyDescent="0.25">
      <c r="A15" s="28">
        <v>42221</v>
      </c>
      <c r="B15" s="92">
        <f t="shared" si="4"/>
        <v>31</v>
      </c>
      <c r="C15" s="29">
        <f t="shared" si="3"/>
        <v>23798</v>
      </c>
      <c r="D15" s="93">
        <f t="shared" si="0"/>
        <v>12746.71</v>
      </c>
      <c r="E15" s="94">
        <f t="shared" si="1"/>
        <v>11051.29</v>
      </c>
      <c r="F15" s="29">
        <f t="shared" si="5"/>
        <v>867467.12</v>
      </c>
      <c r="G15" s="29">
        <f t="shared" si="2"/>
        <v>854720.41</v>
      </c>
    </row>
    <row r="16" spans="1:16" x14ac:dyDescent="0.25">
      <c r="A16" s="28">
        <v>42252</v>
      </c>
      <c r="B16" s="92">
        <f t="shared" si="4"/>
        <v>31</v>
      </c>
      <c r="C16" s="29">
        <f t="shared" si="3"/>
        <v>23798</v>
      </c>
      <c r="D16" s="93">
        <f t="shared" si="0"/>
        <v>12909.1</v>
      </c>
      <c r="E16" s="94">
        <f t="shared" si="1"/>
        <v>10888.9</v>
      </c>
      <c r="F16" s="29">
        <f t="shared" si="5"/>
        <v>854720.41</v>
      </c>
      <c r="G16" s="29">
        <f t="shared" si="2"/>
        <v>841811.31</v>
      </c>
    </row>
    <row r="17" spans="1:7" x14ac:dyDescent="0.25">
      <c r="A17" s="28">
        <v>42282</v>
      </c>
      <c r="B17" s="92">
        <f t="shared" si="4"/>
        <v>30</v>
      </c>
      <c r="C17" s="29">
        <f t="shared" si="3"/>
        <v>23798</v>
      </c>
      <c r="D17" s="93">
        <f t="shared" si="0"/>
        <v>13419.5</v>
      </c>
      <c r="E17" s="94">
        <f t="shared" si="1"/>
        <v>10378.5</v>
      </c>
      <c r="F17" s="29">
        <f t="shared" si="5"/>
        <v>841811.31</v>
      </c>
      <c r="G17" s="29">
        <f t="shared" si="2"/>
        <v>828391.81</v>
      </c>
    </row>
    <row r="18" spans="1:7" x14ac:dyDescent="0.25">
      <c r="A18" s="28">
        <v>42313</v>
      </c>
      <c r="B18" s="92">
        <f t="shared" si="4"/>
        <v>31</v>
      </c>
      <c r="C18" s="29">
        <f t="shared" si="3"/>
        <v>23798</v>
      </c>
      <c r="D18" s="93">
        <f t="shared" si="0"/>
        <v>13244.52</v>
      </c>
      <c r="E18" s="94">
        <f t="shared" si="1"/>
        <v>10553.48</v>
      </c>
      <c r="F18" s="29">
        <f t="shared" si="5"/>
        <v>828391.81</v>
      </c>
      <c r="G18" s="29">
        <f t="shared" si="2"/>
        <v>815147.29</v>
      </c>
    </row>
    <row r="19" spans="1:7" x14ac:dyDescent="0.25">
      <c r="A19" s="28">
        <v>42343</v>
      </c>
      <c r="B19" s="92">
        <f t="shared" si="4"/>
        <v>30</v>
      </c>
      <c r="C19" s="29">
        <f t="shared" si="3"/>
        <v>23798</v>
      </c>
      <c r="D19" s="93">
        <f t="shared" si="0"/>
        <v>13748.24</v>
      </c>
      <c r="E19" s="94">
        <f t="shared" si="1"/>
        <v>10049.76</v>
      </c>
      <c r="F19" s="29">
        <f t="shared" si="5"/>
        <v>815147.29</v>
      </c>
      <c r="G19" s="29">
        <f t="shared" si="2"/>
        <v>801399.05</v>
      </c>
    </row>
    <row r="20" spans="1:7" x14ac:dyDescent="0.25">
      <c r="A20" s="28">
        <v>42374</v>
      </c>
      <c r="B20" s="92">
        <f t="shared" si="4"/>
        <v>31</v>
      </c>
      <c r="C20" s="29">
        <f t="shared" si="3"/>
        <v>23798</v>
      </c>
      <c r="D20" s="93">
        <f t="shared" si="0"/>
        <v>13588.4</v>
      </c>
      <c r="E20" s="94">
        <f t="shared" si="1"/>
        <v>10209.6</v>
      </c>
      <c r="F20" s="29">
        <f t="shared" si="5"/>
        <v>801399.05</v>
      </c>
      <c r="G20" s="29">
        <f t="shared" si="2"/>
        <v>787810.65</v>
      </c>
    </row>
    <row r="21" spans="1:7" x14ac:dyDescent="0.25">
      <c r="A21" s="28">
        <v>42405</v>
      </c>
      <c r="B21" s="92">
        <f t="shared" si="4"/>
        <v>31</v>
      </c>
      <c r="C21" s="29">
        <f t="shared" si="3"/>
        <v>23798</v>
      </c>
      <c r="D21" s="93">
        <f t="shared" si="0"/>
        <v>13761.51</v>
      </c>
      <c r="E21" s="94">
        <f t="shared" si="1"/>
        <v>10036.49</v>
      </c>
      <c r="F21" s="29">
        <f t="shared" si="5"/>
        <v>787810.65</v>
      </c>
      <c r="G21" s="29">
        <f t="shared" si="2"/>
        <v>774049.14</v>
      </c>
    </row>
    <row r="22" spans="1:7" x14ac:dyDescent="0.25">
      <c r="A22" s="28">
        <v>42434</v>
      </c>
      <c r="B22" s="92">
        <f t="shared" si="4"/>
        <v>29</v>
      </c>
      <c r="C22" s="29">
        <f t="shared" si="3"/>
        <v>23798</v>
      </c>
      <c r="D22" s="93">
        <f t="shared" si="0"/>
        <v>14573.03</v>
      </c>
      <c r="E22" s="94">
        <f t="shared" si="1"/>
        <v>9224.9699999999993</v>
      </c>
      <c r="F22" s="29">
        <f t="shared" si="5"/>
        <v>774049.14</v>
      </c>
      <c r="G22" s="29">
        <f t="shared" si="2"/>
        <v>759476.11</v>
      </c>
    </row>
    <row r="23" spans="1:7" x14ac:dyDescent="0.25">
      <c r="A23" s="28">
        <v>42465</v>
      </c>
      <c r="B23" s="92">
        <f t="shared" si="4"/>
        <v>31</v>
      </c>
      <c r="C23" s="29">
        <f t="shared" si="3"/>
        <v>23798</v>
      </c>
      <c r="D23" s="93">
        <f t="shared" si="0"/>
        <v>14122.48</v>
      </c>
      <c r="E23" s="94">
        <f t="shared" si="1"/>
        <v>9675.52</v>
      </c>
      <c r="F23" s="29">
        <f t="shared" si="5"/>
        <v>759476.11</v>
      </c>
      <c r="G23" s="29">
        <f t="shared" si="2"/>
        <v>745353.63</v>
      </c>
    </row>
    <row r="24" spans="1:7" x14ac:dyDescent="0.25">
      <c r="A24" s="28">
        <v>42495</v>
      </c>
      <c r="B24" s="92">
        <f t="shared" si="4"/>
        <v>30</v>
      </c>
      <c r="C24" s="29">
        <f t="shared" si="3"/>
        <v>23798</v>
      </c>
      <c r="D24" s="93">
        <f t="shared" si="0"/>
        <v>14608.71</v>
      </c>
      <c r="E24" s="94">
        <f t="shared" si="1"/>
        <v>9189.2900000000009</v>
      </c>
      <c r="F24" s="29">
        <f t="shared" si="5"/>
        <v>745353.63</v>
      </c>
      <c r="G24" s="29">
        <f t="shared" si="2"/>
        <v>730744.92</v>
      </c>
    </row>
    <row r="25" spans="1:7" x14ac:dyDescent="0.25">
      <c r="A25" s="28">
        <v>42526</v>
      </c>
      <c r="B25" s="92">
        <f t="shared" si="4"/>
        <v>31</v>
      </c>
      <c r="C25" s="29">
        <f t="shared" si="3"/>
        <v>23798</v>
      </c>
      <c r="D25" s="93">
        <f t="shared" si="0"/>
        <v>14488.51</v>
      </c>
      <c r="E25" s="94">
        <f t="shared" si="1"/>
        <v>9309.49</v>
      </c>
      <c r="F25" s="29">
        <f t="shared" si="5"/>
        <v>730744.92</v>
      </c>
      <c r="G25" s="29">
        <f t="shared" si="2"/>
        <v>716256.41</v>
      </c>
    </row>
    <row r="26" spans="1:7" x14ac:dyDescent="0.25">
      <c r="A26" s="28">
        <v>42556</v>
      </c>
      <c r="B26" s="92">
        <f t="shared" si="4"/>
        <v>30</v>
      </c>
      <c r="C26" s="29">
        <f t="shared" si="3"/>
        <v>23798</v>
      </c>
      <c r="D26" s="93">
        <f t="shared" si="0"/>
        <v>14967.44</v>
      </c>
      <c r="E26" s="94">
        <f t="shared" si="1"/>
        <v>8830.56</v>
      </c>
      <c r="F26" s="29">
        <f t="shared" si="5"/>
        <v>716256.41</v>
      </c>
      <c r="G26" s="29">
        <f t="shared" si="2"/>
        <v>701288.97000000009</v>
      </c>
    </row>
    <row r="27" spans="1:7" x14ac:dyDescent="0.25">
      <c r="A27" s="28">
        <v>42587</v>
      </c>
      <c r="B27" s="92">
        <f t="shared" si="4"/>
        <v>31</v>
      </c>
      <c r="C27" s="29">
        <f t="shared" si="3"/>
        <v>23798</v>
      </c>
      <c r="D27" s="93">
        <f t="shared" si="0"/>
        <v>14863.77</v>
      </c>
      <c r="E27" s="94">
        <f t="shared" si="1"/>
        <v>8934.23</v>
      </c>
      <c r="F27" s="29">
        <f t="shared" si="5"/>
        <v>701288.97000000009</v>
      </c>
      <c r="G27" s="29">
        <f t="shared" si="2"/>
        <v>686425.20000000007</v>
      </c>
    </row>
    <row r="28" spans="1:7" x14ac:dyDescent="0.25">
      <c r="A28" s="28">
        <v>42618</v>
      </c>
      <c r="B28" s="92">
        <f t="shared" si="4"/>
        <v>31</v>
      </c>
      <c r="C28" s="29">
        <f t="shared" si="3"/>
        <v>23798</v>
      </c>
      <c r="D28" s="93">
        <f t="shared" si="0"/>
        <v>15053.13</v>
      </c>
      <c r="E28" s="94">
        <f t="shared" si="1"/>
        <v>8744.8700000000008</v>
      </c>
      <c r="F28" s="29">
        <f t="shared" si="5"/>
        <v>686425.20000000007</v>
      </c>
      <c r="G28" s="29">
        <f t="shared" si="2"/>
        <v>671372.07000000007</v>
      </c>
    </row>
    <row r="29" spans="1:7" x14ac:dyDescent="0.25">
      <c r="A29" s="28">
        <v>42648</v>
      </c>
      <c r="B29" s="92">
        <f t="shared" si="4"/>
        <v>30</v>
      </c>
      <c r="C29" s="29">
        <f t="shared" si="3"/>
        <v>23798</v>
      </c>
      <c r="D29" s="93">
        <f t="shared" si="0"/>
        <v>15520.81</v>
      </c>
      <c r="E29" s="94">
        <f t="shared" si="1"/>
        <v>8277.19</v>
      </c>
      <c r="F29" s="29">
        <f t="shared" si="5"/>
        <v>671372.07000000007</v>
      </c>
      <c r="G29" s="29">
        <f t="shared" si="2"/>
        <v>655851.26</v>
      </c>
    </row>
    <row r="30" spans="1:7" x14ac:dyDescent="0.25">
      <c r="A30" s="28">
        <v>42679</v>
      </c>
      <c r="B30" s="92">
        <f t="shared" si="4"/>
        <v>31</v>
      </c>
      <c r="C30" s="29">
        <f t="shared" si="3"/>
        <v>23798</v>
      </c>
      <c r="D30" s="93">
        <f t="shared" si="0"/>
        <v>15442.63</v>
      </c>
      <c r="E30" s="94">
        <f t="shared" si="1"/>
        <v>8355.3700000000008</v>
      </c>
      <c r="F30" s="29">
        <f t="shared" si="5"/>
        <v>655851.26</v>
      </c>
      <c r="G30" s="29">
        <f t="shared" si="2"/>
        <v>640408.63</v>
      </c>
    </row>
    <row r="31" spans="1:7" x14ac:dyDescent="0.25">
      <c r="A31" s="28">
        <v>42709</v>
      </c>
      <c r="B31" s="92">
        <f t="shared" si="4"/>
        <v>30</v>
      </c>
      <c r="C31" s="29">
        <f t="shared" si="3"/>
        <v>23798</v>
      </c>
      <c r="D31" s="93">
        <f t="shared" si="0"/>
        <v>15902.55</v>
      </c>
      <c r="E31" s="94">
        <f t="shared" si="1"/>
        <v>7895.45</v>
      </c>
      <c r="F31" s="29">
        <f t="shared" si="5"/>
        <v>640408.63</v>
      </c>
      <c r="G31" s="29">
        <f t="shared" si="2"/>
        <v>624506.07999999996</v>
      </c>
    </row>
    <row r="32" spans="1:7" x14ac:dyDescent="0.25">
      <c r="A32" s="28">
        <v>42740</v>
      </c>
      <c r="B32" s="92">
        <f t="shared" si="4"/>
        <v>31</v>
      </c>
      <c r="C32" s="29">
        <f t="shared" si="3"/>
        <v>23798</v>
      </c>
      <c r="D32" s="93">
        <f t="shared" si="0"/>
        <v>15841.96</v>
      </c>
      <c r="E32" s="94">
        <f t="shared" si="1"/>
        <v>7956.04</v>
      </c>
      <c r="F32" s="29">
        <f t="shared" si="5"/>
        <v>624506.07999999996</v>
      </c>
      <c r="G32" s="29">
        <f t="shared" si="2"/>
        <v>608664.12</v>
      </c>
    </row>
    <row r="33" spans="1:7" x14ac:dyDescent="0.25">
      <c r="A33" s="28">
        <v>42771</v>
      </c>
      <c r="B33" s="92">
        <f t="shared" si="4"/>
        <v>31</v>
      </c>
      <c r="C33" s="29">
        <f t="shared" si="3"/>
        <v>23798</v>
      </c>
      <c r="D33" s="93">
        <f t="shared" si="0"/>
        <v>16043.79</v>
      </c>
      <c r="E33" s="94">
        <f t="shared" si="1"/>
        <v>7754.21</v>
      </c>
      <c r="F33" s="29">
        <f t="shared" si="5"/>
        <v>608664.12</v>
      </c>
      <c r="G33" s="29">
        <f t="shared" si="2"/>
        <v>592620.32999999996</v>
      </c>
    </row>
    <row r="34" spans="1:7" x14ac:dyDescent="0.25">
      <c r="A34" s="28">
        <v>42799</v>
      </c>
      <c r="B34" s="92">
        <f t="shared" si="4"/>
        <v>28</v>
      </c>
      <c r="C34" s="29">
        <f t="shared" si="3"/>
        <v>23798</v>
      </c>
      <c r="D34" s="93">
        <f t="shared" si="0"/>
        <v>16978.810000000001</v>
      </c>
      <c r="E34" s="94">
        <f t="shared" si="1"/>
        <v>6819.19</v>
      </c>
      <c r="F34" s="29">
        <f t="shared" si="5"/>
        <v>592620.32999999996</v>
      </c>
      <c r="G34" s="29">
        <f t="shared" si="2"/>
        <v>575641.5199999999</v>
      </c>
    </row>
    <row r="35" spans="1:7" x14ac:dyDescent="0.25">
      <c r="A35" s="28">
        <v>42830</v>
      </c>
      <c r="B35" s="92">
        <f t="shared" si="4"/>
        <v>31</v>
      </c>
      <c r="C35" s="29">
        <f t="shared" si="3"/>
        <v>23798</v>
      </c>
      <c r="D35" s="93">
        <f t="shared" si="0"/>
        <v>16464.48</v>
      </c>
      <c r="E35" s="94">
        <f t="shared" si="1"/>
        <v>7333.52</v>
      </c>
      <c r="F35" s="29">
        <f t="shared" si="5"/>
        <v>575641.5199999999</v>
      </c>
      <c r="G35" s="29">
        <f t="shared" si="2"/>
        <v>559177.03999999992</v>
      </c>
    </row>
    <row r="36" spans="1:7" x14ac:dyDescent="0.25">
      <c r="A36" s="28">
        <v>42860</v>
      </c>
      <c r="B36" s="92">
        <f t="shared" si="4"/>
        <v>30</v>
      </c>
      <c r="C36" s="29">
        <f t="shared" si="3"/>
        <v>23798</v>
      </c>
      <c r="D36" s="93">
        <f t="shared" si="0"/>
        <v>16904.04</v>
      </c>
      <c r="E36" s="94">
        <f t="shared" si="1"/>
        <v>6893.96</v>
      </c>
      <c r="F36" s="29">
        <f t="shared" si="5"/>
        <v>559177.03999999992</v>
      </c>
      <c r="G36" s="29">
        <f t="shared" si="2"/>
        <v>542272.99999999988</v>
      </c>
    </row>
    <row r="37" spans="1:7" x14ac:dyDescent="0.25">
      <c r="A37" s="28">
        <v>42891</v>
      </c>
      <c r="B37" s="92">
        <f t="shared" si="4"/>
        <v>31</v>
      </c>
      <c r="C37" s="29">
        <f t="shared" si="3"/>
        <v>23798</v>
      </c>
      <c r="D37" s="93">
        <f t="shared" si="0"/>
        <v>16889.59</v>
      </c>
      <c r="E37" s="94">
        <f t="shared" si="1"/>
        <v>6908.41</v>
      </c>
      <c r="F37" s="29">
        <f t="shared" si="5"/>
        <v>542272.99999999988</v>
      </c>
      <c r="G37" s="29">
        <f t="shared" si="2"/>
        <v>525383.40999999992</v>
      </c>
    </row>
    <row r="38" spans="1:7" x14ac:dyDescent="0.25">
      <c r="A38" s="28">
        <v>42921</v>
      </c>
      <c r="B38" s="92">
        <f t="shared" si="4"/>
        <v>30</v>
      </c>
      <c r="C38" s="29">
        <f t="shared" si="3"/>
        <v>23798</v>
      </c>
      <c r="D38" s="93">
        <f t="shared" si="0"/>
        <v>17320.669999999998</v>
      </c>
      <c r="E38" s="94">
        <f t="shared" si="1"/>
        <v>6477.33</v>
      </c>
      <c r="F38" s="29">
        <f t="shared" si="5"/>
        <v>525383.40999999992</v>
      </c>
      <c r="G38" s="29">
        <f t="shared" si="2"/>
        <v>508062.73999999993</v>
      </c>
    </row>
    <row r="39" spans="1:7" x14ac:dyDescent="0.25">
      <c r="A39" s="28">
        <v>42952</v>
      </c>
      <c r="B39" s="92">
        <f t="shared" si="4"/>
        <v>31</v>
      </c>
      <c r="C39" s="29">
        <f t="shared" si="3"/>
        <v>23798</v>
      </c>
      <c r="D39" s="93">
        <f t="shared" si="0"/>
        <v>17325.419999999998</v>
      </c>
      <c r="E39" s="94">
        <f t="shared" si="1"/>
        <v>6472.58</v>
      </c>
      <c r="F39" s="29">
        <f t="shared" si="5"/>
        <v>508062.73999999993</v>
      </c>
      <c r="G39" s="29">
        <f t="shared" si="2"/>
        <v>490737.31999999995</v>
      </c>
    </row>
    <row r="40" spans="1:7" x14ac:dyDescent="0.25">
      <c r="A40" s="28">
        <v>42983</v>
      </c>
      <c r="B40" s="92">
        <f t="shared" si="4"/>
        <v>31</v>
      </c>
      <c r="C40" s="29">
        <f t="shared" si="3"/>
        <v>23798</v>
      </c>
      <c r="D40" s="93">
        <f t="shared" si="0"/>
        <v>17546.14</v>
      </c>
      <c r="E40" s="94">
        <f t="shared" si="1"/>
        <v>6251.86</v>
      </c>
      <c r="F40" s="29">
        <f t="shared" si="5"/>
        <v>490737.31999999995</v>
      </c>
      <c r="G40" s="29">
        <f t="shared" si="2"/>
        <v>473191.17999999993</v>
      </c>
    </row>
    <row r="41" spans="1:7" x14ac:dyDescent="0.25">
      <c r="A41" s="28">
        <v>43013</v>
      </c>
      <c r="B41" s="92">
        <f t="shared" si="4"/>
        <v>30</v>
      </c>
      <c r="C41" s="29">
        <f t="shared" si="3"/>
        <v>23798</v>
      </c>
      <c r="D41" s="93">
        <f t="shared" si="0"/>
        <v>17964.14</v>
      </c>
      <c r="E41" s="94">
        <f t="shared" si="1"/>
        <v>5833.86</v>
      </c>
      <c r="F41" s="29">
        <f t="shared" si="5"/>
        <v>473191.17999999993</v>
      </c>
      <c r="G41" s="29">
        <f t="shared" si="2"/>
        <v>455227.03999999992</v>
      </c>
    </row>
    <row r="42" spans="1:7" x14ac:dyDescent="0.25">
      <c r="A42" s="28">
        <v>43044</v>
      </c>
      <c r="B42" s="92">
        <f t="shared" si="4"/>
        <v>31</v>
      </c>
      <c r="C42" s="29">
        <f t="shared" si="3"/>
        <v>23798</v>
      </c>
      <c r="D42" s="93">
        <f t="shared" si="0"/>
        <v>17998.53</v>
      </c>
      <c r="E42" s="94">
        <f t="shared" si="1"/>
        <v>5799.47</v>
      </c>
      <c r="F42" s="29">
        <f t="shared" si="5"/>
        <v>455227.03999999992</v>
      </c>
      <c r="G42" s="29">
        <f t="shared" si="2"/>
        <v>437228.50999999989</v>
      </c>
    </row>
    <row r="43" spans="1:7" x14ac:dyDescent="0.25">
      <c r="A43" s="28">
        <v>43074</v>
      </c>
      <c r="B43" s="92">
        <f t="shared" si="4"/>
        <v>30</v>
      </c>
      <c r="C43" s="29">
        <f t="shared" si="3"/>
        <v>23798</v>
      </c>
      <c r="D43" s="93">
        <f t="shared" si="0"/>
        <v>18407.510000000002</v>
      </c>
      <c r="E43" s="94">
        <f t="shared" si="1"/>
        <v>5390.49</v>
      </c>
      <c r="F43" s="29">
        <f t="shared" si="5"/>
        <v>437228.50999999989</v>
      </c>
      <c r="G43" s="29">
        <f t="shared" si="2"/>
        <v>418820.99999999988</v>
      </c>
    </row>
    <row r="44" spans="1:7" x14ac:dyDescent="0.25">
      <c r="A44" s="28">
        <v>43105</v>
      </c>
      <c r="B44" s="92">
        <f t="shared" si="4"/>
        <v>31</v>
      </c>
      <c r="C44" s="29">
        <f t="shared" si="3"/>
        <v>23798</v>
      </c>
      <c r="D44" s="93">
        <f t="shared" si="0"/>
        <v>18462.34</v>
      </c>
      <c r="E44" s="94">
        <f t="shared" si="1"/>
        <v>5335.66</v>
      </c>
      <c r="F44" s="29">
        <f t="shared" si="5"/>
        <v>418820.99999999988</v>
      </c>
      <c r="G44" s="29">
        <f t="shared" si="2"/>
        <v>400358.65999999986</v>
      </c>
    </row>
    <row r="45" spans="1:7" x14ac:dyDescent="0.25">
      <c r="A45" s="28">
        <v>43136</v>
      </c>
      <c r="B45" s="92">
        <f t="shared" si="4"/>
        <v>31</v>
      </c>
      <c r="C45" s="29">
        <f t="shared" si="3"/>
        <v>23798</v>
      </c>
      <c r="D45" s="93">
        <f t="shared" si="0"/>
        <v>18697.54</v>
      </c>
      <c r="E45" s="94">
        <f t="shared" si="1"/>
        <v>5100.46</v>
      </c>
      <c r="F45" s="29">
        <f t="shared" si="5"/>
        <v>400358.65999999986</v>
      </c>
      <c r="G45" s="29">
        <f t="shared" si="2"/>
        <v>381661.11999999988</v>
      </c>
    </row>
    <row r="46" spans="1:7" x14ac:dyDescent="0.25">
      <c r="A46" s="28">
        <v>43164</v>
      </c>
      <c r="B46" s="92">
        <f t="shared" si="4"/>
        <v>28</v>
      </c>
      <c r="C46" s="29">
        <f t="shared" si="3"/>
        <v>23798</v>
      </c>
      <c r="D46" s="93">
        <f t="shared" si="0"/>
        <v>19406.28</v>
      </c>
      <c r="E46" s="94">
        <f t="shared" si="1"/>
        <v>4391.72</v>
      </c>
      <c r="F46" s="29">
        <f t="shared" si="5"/>
        <v>381661.11999999988</v>
      </c>
      <c r="G46" s="29">
        <f t="shared" si="2"/>
        <v>362254.83999999985</v>
      </c>
    </row>
    <row r="47" spans="1:7" x14ac:dyDescent="0.25">
      <c r="A47" s="28">
        <v>43195</v>
      </c>
      <c r="B47" s="92">
        <f t="shared" si="4"/>
        <v>31</v>
      </c>
      <c r="C47" s="29">
        <f t="shared" si="3"/>
        <v>23798</v>
      </c>
      <c r="D47" s="93">
        <f t="shared" si="0"/>
        <v>19182.97</v>
      </c>
      <c r="E47" s="94">
        <f t="shared" si="1"/>
        <v>4615.03</v>
      </c>
      <c r="F47" s="29">
        <f t="shared" si="5"/>
        <v>362254.83999999985</v>
      </c>
      <c r="G47" s="29">
        <f t="shared" si="2"/>
        <v>343071.86999999988</v>
      </c>
    </row>
    <row r="48" spans="1:7" x14ac:dyDescent="0.25">
      <c r="A48" s="28">
        <v>43225</v>
      </c>
      <c r="B48" s="92">
        <f t="shared" si="4"/>
        <v>30</v>
      </c>
      <c r="C48" s="29">
        <f t="shared" si="3"/>
        <v>23798</v>
      </c>
      <c r="D48" s="93">
        <f t="shared" si="0"/>
        <v>19568.349999999999</v>
      </c>
      <c r="E48" s="94">
        <f t="shared" si="1"/>
        <v>4229.6499999999996</v>
      </c>
      <c r="F48" s="29">
        <f t="shared" si="5"/>
        <v>343071.86999999988</v>
      </c>
      <c r="G48" s="29">
        <f t="shared" si="2"/>
        <v>323503.5199999999</v>
      </c>
    </row>
    <row r="49" spans="1:7" x14ac:dyDescent="0.25">
      <c r="A49" s="28">
        <v>43256</v>
      </c>
      <c r="B49" s="92">
        <f t="shared" si="4"/>
        <v>31</v>
      </c>
      <c r="C49" s="29">
        <f t="shared" si="3"/>
        <v>23798</v>
      </c>
      <c r="D49" s="93">
        <f t="shared" si="0"/>
        <v>19676.650000000001</v>
      </c>
      <c r="E49" s="94">
        <f t="shared" si="1"/>
        <v>4121.3500000000004</v>
      </c>
      <c r="F49" s="29">
        <f t="shared" si="5"/>
        <v>323503.5199999999</v>
      </c>
      <c r="G49" s="29">
        <f t="shared" si="2"/>
        <v>303826.86999999988</v>
      </c>
    </row>
    <row r="50" spans="1:7" x14ac:dyDescent="0.25">
      <c r="A50" s="28">
        <v>43286</v>
      </c>
      <c r="B50" s="92">
        <f t="shared" si="4"/>
        <v>30</v>
      </c>
      <c r="C50" s="29">
        <f t="shared" si="3"/>
        <v>23798</v>
      </c>
      <c r="D50" s="93">
        <f t="shared" si="0"/>
        <v>20052.189999999999</v>
      </c>
      <c r="E50" s="94">
        <f t="shared" si="1"/>
        <v>3745.81</v>
      </c>
      <c r="F50" s="29">
        <f t="shared" si="5"/>
        <v>303826.86999999988</v>
      </c>
      <c r="G50" s="29">
        <f t="shared" si="2"/>
        <v>283774.67999999988</v>
      </c>
    </row>
    <row r="51" spans="1:7" x14ac:dyDescent="0.25">
      <c r="A51" s="28">
        <v>43317</v>
      </c>
      <c r="B51" s="92">
        <f t="shared" si="4"/>
        <v>31</v>
      </c>
      <c r="C51" s="29">
        <f t="shared" si="3"/>
        <v>23798</v>
      </c>
      <c r="D51" s="93">
        <f t="shared" si="0"/>
        <v>20182.79</v>
      </c>
      <c r="E51" s="94">
        <f t="shared" si="1"/>
        <v>3615.21</v>
      </c>
      <c r="F51" s="29">
        <f t="shared" si="5"/>
        <v>283774.67999999988</v>
      </c>
      <c r="G51" s="29">
        <f t="shared" si="2"/>
        <v>263591.8899999999</v>
      </c>
    </row>
    <row r="52" spans="1:7" x14ac:dyDescent="0.25">
      <c r="A52" s="28">
        <v>43348</v>
      </c>
      <c r="B52" s="92">
        <f t="shared" si="4"/>
        <v>31</v>
      </c>
      <c r="C52" s="29">
        <f t="shared" si="3"/>
        <v>23798</v>
      </c>
      <c r="D52" s="93">
        <f t="shared" si="0"/>
        <v>20439.91</v>
      </c>
      <c r="E52" s="94">
        <f t="shared" si="1"/>
        <v>3358.09</v>
      </c>
      <c r="F52" s="29">
        <f t="shared" si="5"/>
        <v>263591.8899999999</v>
      </c>
      <c r="G52" s="29">
        <f t="shared" si="2"/>
        <v>243151.97999999989</v>
      </c>
    </row>
    <row r="53" spans="1:7" x14ac:dyDescent="0.25">
      <c r="A53" s="28">
        <v>43378</v>
      </c>
      <c r="B53" s="92">
        <f t="shared" si="4"/>
        <v>30</v>
      </c>
      <c r="C53" s="29">
        <f t="shared" si="3"/>
        <v>23798</v>
      </c>
      <c r="D53" s="93">
        <f t="shared" si="0"/>
        <v>20800.239999999998</v>
      </c>
      <c r="E53" s="94">
        <f t="shared" si="1"/>
        <v>2997.76</v>
      </c>
      <c r="F53" s="29">
        <f t="shared" si="5"/>
        <v>243151.97999999989</v>
      </c>
      <c r="G53" s="29">
        <f t="shared" si="2"/>
        <v>222351.7399999999</v>
      </c>
    </row>
    <row r="54" spans="1:7" x14ac:dyDescent="0.25">
      <c r="A54" s="28">
        <v>43409</v>
      </c>
      <c r="B54" s="92">
        <f t="shared" si="4"/>
        <v>31</v>
      </c>
      <c r="C54" s="29">
        <f t="shared" si="3"/>
        <v>23798</v>
      </c>
      <c r="D54" s="93">
        <f t="shared" si="0"/>
        <v>20965.3</v>
      </c>
      <c r="E54" s="94">
        <f t="shared" si="1"/>
        <v>2832.7</v>
      </c>
      <c r="F54" s="29">
        <f t="shared" si="5"/>
        <v>222351.7399999999</v>
      </c>
      <c r="G54" s="29">
        <f t="shared" si="2"/>
        <v>201386.43999999992</v>
      </c>
    </row>
    <row r="55" spans="1:7" x14ac:dyDescent="0.25">
      <c r="A55" s="28">
        <v>43439</v>
      </c>
      <c r="B55" s="92">
        <f t="shared" si="4"/>
        <v>30</v>
      </c>
      <c r="C55" s="29">
        <f t="shared" si="3"/>
        <v>23798</v>
      </c>
      <c r="D55" s="93">
        <f t="shared" si="0"/>
        <v>21315.15</v>
      </c>
      <c r="E55" s="94">
        <f t="shared" si="1"/>
        <v>2482.85</v>
      </c>
      <c r="F55" s="29">
        <f t="shared" si="5"/>
        <v>201386.43999999992</v>
      </c>
      <c r="G55" s="29">
        <f t="shared" si="2"/>
        <v>180071.28999999992</v>
      </c>
    </row>
    <row r="56" spans="1:7" x14ac:dyDescent="0.25">
      <c r="A56" s="28">
        <v>43470</v>
      </c>
      <c r="B56" s="92">
        <f t="shared" si="4"/>
        <v>31</v>
      </c>
      <c r="C56" s="29">
        <f t="shared" si="3"/>
        <v>23798</v>
      </c>
      <c r="D56" s="93">
        <f t="shared" si="0"/>
        <v>21503.94</v>
      </c>
      <c r="E56" s="94">
        <f t="shared" si="1"/>
        <v>2294.06</v>
      </c>
      <c r="F56" s="29">
        <f t="shared" si="5"/>
        <v>180071.28999999992</v>
      </c>
      <c r="G56" s="29">
        <f t="shared" si="2"/>
        <v>158567.34999999992</v>
      </c>
    </row>
    <row r="57" spans="1:7" x14ac:dyDescent="0.25">
      <c r="A57" s="28">
        <v>43501</v>
      </c>
      <c r="B57" s="92">
        <f t="shared" si="4"/>
        <v>31</v>
      </c>
      <c r="C57" s="29">
        <f t="shared" si="3"/>
        <v>23798</v>
      </c>
      <c r="D57" s="93">
        <f t="shared" si="0"/>
        <v>21777.9</v>
      </c>
      <c r="E57" s="94">
        <f t="shared" si="1"/>
        <v>2020.1</v>
      </c>
      <c r="F57" s="29">
        <f t="shared" si="5"/>
        <v>158567.34999999992</v>
      </c>
      <c r="G57" s="29">
        <f t="shared" si="2"/>
        <v>136789.44999999992</v>
      </c>
    </row>
    <row r="58" spans="1:7" x14ac:dyDescent="0.25">
      <c r="A58" s="28">
        <v>43529</v>
      </c>
      <c r="B58" s="92">
        <f t="shared" si="4"/>
        <v>28</v>
      </c>
      <c r="C58" s="29">
        <f t="shared" si="3"/>
        <v>23798</v>
      </c>
      <c r="D58" s="93">
        <f t="shared" si="0"/>
        <v>22223.98</v>
      </c>
      <c r="E58" s="94">
        <f t="shared" si="1"/>
        <v>1574.02</v>
      </c>
      <c r="F58" s="29">
        <f t="shared" si="5"/>
        <v>136789.44999999992</v>
      </c>
      <c r="G58" s="29">
        <f t="shared" si="2"/>
        <v>114565.46999999993</v>
      </c>
    </row>
    <row r="59" spans="1:7" x14ac:dyDescent="0.25">
      <c r="A59" s="28">
        <v>43560</v>
      </c>
      <c r="B59" s="92">
        <f t="shared" si="4"/>
        <v>31</v>
      </c>
      <c r="C59" s="29">
        <f t="shared" si="3"/>
        <v>23798</v>
      </c>
      <c r="D59" s="93">
        <f t="shared" si="0"/>
        <v>22338.47</v>
      </c>
      <c r="E59" s="94">
        <f t="shared" si="1"/>
        <v>1459.53</v>
      </c>
      <c r="F59" s="29">
        <f t="shared" si="5"/>
        <v>114565.46999999993</v>
      </c>
      <c r="G59" s="29">
        <f t="shared" si="2"/>
        <v>92226.999999999927</v>
      </c>
    </row>
    <row r="60" spans="1:7" x14ac:dyDescent="0.25">
      <c r="A60" s="28">
        <v>43590</v>
      </c>
      <c r="B60" s="92">
        <f t="shared" si="4"/>
        <v>30</v>
      </c>
      <c r="C60" s="29">
        <f t="shared" si="3"/>
        <v>23798</v>
      </c>
      <c r="D60" s="93">
        <f t="shared" si="0"/>
        <v>22660.95</v>
      </c>
      <c r="E60" s="94">
        <f t="shared" si="1"/>
        <v>1137.05</v>
      </c>
      <c r="F60" s="29">
        <f t="shared" si="5"/>
        <v>92226.999999999927</v>
      </c>
      <c r="G60" s="29">
        <f t="shared" si="2"/>
        <v>69566.04999999993</v>
      </c>
    </row>
    <row r="61" spans="1:7" x14ac:dyDescent="0.25">
      <c r="A61" s="28">
        <v>43621</v>
      </c>
      <c r="B61" s="92">
        <f t="shared" si="4"/>
        <v>31</v>
      </c>
      <c r="C61" s="29">
        <f t="shared" si="3"/>
        <v>23798</v>
      </c>
      <c r="D61" s="93">
        <f t="shared" si="0"/>
        <v>22911.75</v>
      </c>
      <c r="E61" s="94">
        <f t="shared" si="1"/>
        <v>886.25</v>
      </c>
      <c r="F61" s="29">
        <f t="shared" si="5"/>
        <v>69566.04999999993</v>
      </c>
      <c r="G61" s="29">
        <f t="shared" si="2"/>
        <v>46654.29999999993</v>
      </c>
    </row>
    <row r="62" spans="1:7" x14ac:dyDescent="0.25">
      <c r="A62" s="28">
        <v>43651</v>
      </c>
      <c r="B62" s="92">
        <f t="shared" si="4"/>
        <v>30</v>
      </c>
      <c r="C62" s="29">
        <f t="shared" si="3"/>
        <v>23798</v>
      </c>
      <c r="D62" s="93">
        <f t="shared" si="0"/>
        <v>23222.81</v>
      </c>
      <c r="E62" s="94">
        <f t="shared" si="1"/>
        <v>575.19000000000005</v>
      </c>
      <c r="F62" s="29">
        <f t="shared" si="5"/>
        <v>46654.29999999993</v>
      </c>
      <c r="G62" s="29">
        <f t="shared" si="2"/>
        <v>23431.489999999929</v>
      </c>
    </row>
    <row r="63" spans="1:7" x14ac:dyDescent="0.25">
      <c r="A63" s="28">
        <v>43682</v>
      </c>
      <c r="B63" s="92">
        <f t="shared" si="4"/>
        <v>31</v>
      </c>
      <c r="C63" s="29">
        <f t="shared" si="3"/>
        <v>23798</v>
      </c>
      <c r="D63" s="93">
        <f t="shared" si="0"/>
        <v>23431.489999999929</v>
      </c>
      <c r="E63" s="94">
        <v>366.51000000007275</v>
      </c>
      <c r="F63" s="29">
        <f t="shared" si="5"/>
        <v>23431.489999999929</v>
      </c>
      <c r="G63" s="29">
        <f t="shared" si="2"/>
        <v>0</v>
      </c>
    </row>
    <row r="64" spans="1:7" x14ac:dyDescent="0.25">
      <c r="A64" s="119">
        <v>42009</v>
      </c>
      <c r="B64" s="92">
        <f>A8-A7</f>
        <v>31</v>
      </c>
      <c r="C64" s="29">
        <f t="shared" si="3"/>
        <v>23798</v>
      </c>
      <c r="D64" s="93">
        <f>C8-E8</f>
        <v>11643.02</v>
      </c>
      <c r="E64" s="94">
        <f>ROUND(F8*$B$2*B8/365,2)</f>
        <v>12154.98</v>
      </c>
      <c r="F64" s="29">
        <f>G7</f>
        <v>954100.61</v>
      </c>
      <c r="G64" s="29">
        <f t="shared" si="2"/>
        <v>942457.59</v>
      </c>
    </row>
    <row r="65" spans="1:7" x14ac:dyDescent="0.25">
      <c r="A65" s="119">
        <v>42040</v>
      </c>
      <c r="B65" s="120">
        <f t="shared" si="4"/>
        <v>31</v>
      </c>
      <c r="C65" s="121">
        <f t="shared" ref="C65:C68" si="6">$H$1</f>
        <v>26304</v>
      </c>
      <c r="D65" s="122">
        <f t="shared" ref="D65:D128" si="7">C65-E65</f>
        <v>10295.129999999999</v>
      </c>
      <c r="E65" s="121">
        <f>ROUND(F65*$J$1*B65/365,2)</f>
        <v>16008.87</v>
      </c>
      <c r="F65" s="121">
        <f t="shared" si="5"/>
        <v>942457.59</v>
      </c>
      <c r="G65" s="121">
        <f t="shared" si="2"/>
        <v>932162.46</v>
      </c>
    </row>
    <row r="66" spans="1:7" x14ac:dyDescent="0.25">
      <c r="A66" s="119">
        <v>42068</v>
      </c>
      <c r="B66" s="92">
        <f t="shared" si="4"/>
        <v>28</v>
      </c>
      <c r="C66" s="29">
        <f t="shared" si="6"/>
        <v>26304</v>
      </c>
      <c r="D66" s="93">
        <f t="shared" si="7"/>
        <v>12002.33</v>
      </c>
      <c r="E66" s="94">
        <f t="shared" ref="E66:E129" si="8">ROUND(F66*$J$1*B66/365,2)</f>
        <v>14301.67</v>
      </c>
      <c r="F66" s="29">
        <f t="shared" si="5"/>
        <v>932162.46</v>
      </c>
      <c r="G66" s="29">
        <f t="shared" si="2"/>
        <v>920160.13</v>
      </c>
    </row>
    <row r="67" spans="1:7" x14ac:dyDescent="0.25">
      <c r="A67" s="119">
        <v>42099</v>
      </c>
      <c r="B67" s="92">
        <f t="shared" si="4"/>
        <v>31</v>
      </c>
      <c r="C67" s="29">
        <f t="shared" si="6"/>
        <v>26304</v>
      </c>
      <c r="D67" s="93">
        <f t="shared" si="7"/>
        <v>10673.88</v>
      </c>
      <c r="E67" s="94">
        <f t="shared" si="8"/>
        <v>15630.12</v>
      </c>
      <c r="F67" s="29">
        <f t="shared" si="5"/>
        <v>920160.13</v>
      </c>
      <c r="G67" s="29">
        <f t="shared" si="2"/>
        <v>909486.25</v>
      </c>
    </row>
    <row r="68" spans="1:7" x14ac:dyDescent="0.25">
      <c r="A68" s="119">
        <v>42129</v>
      </c>
      <c r="B68" s="92">
        <f t="shared" si="4"/>
        <v>30</v>
      </c>
      <c r="C68" s="29">
        <f t="shared" si="6"/>
        <v>26304</v>
      </c>
      <c r="D68" s="93">
        <f t="shared" si="7"/>
        <v>11353.54</v>
      </c>
      <c r="E68" s="94">
        <f t="shared" si="8"/>
        <v>14950.46</v>
      </c>
      <c r="F68" s="29">
        <f t="shared" si="5"/>
        <v>909486.25</v>
      </c>
      <c r="G68" s="29">
        <f t="shared" ref="G68:G131" si="9">F68-D68</f>
        <v>898132.71</v>
      </c>
    </row>
    <row r="69" spans="1:7" x14ac:dyDescent="0.25">
      <c r="A69" s="119">
        <v>42160</v>
      </c>
      <c r="B69" s="120">
        <f t="shared" si="4"/>
        <v>31</v>
      </c>
      <c r="C69" s="121">
        <f>$N$1</f>
        <v>24840</v>
      </c>
      <c r="D69" s="122">
        <f t="shared" si="7"/>
        <v>10433.36</v>
      </c>
      <c r="E69" s="121">
        <f t="shared" si="8"/>
        <v>14406.64</v>
      </c>
      <c r="F69" s="121">
        <f>G68-P1</f>
        <v>848132.71</v>
      </c>
      <c r="G69" s="121">
        <f t="shared" si="9"/>
        <v>837699.35</v>
      </c>
    </row>
    <row r="70" spans="1:7" x14ac:dyDescent="0.25">
      <c r="A70" s="119">
        <v>42190</v>
      </c>
      <c r="B70" s="92">
        <f t="shared" ref="B70:B131" si="10">A70-A69</f>
        <v>30</v>
      </c>
      <c r="C70" s="94">
        <f t="shared" ref="C70:C80" si="11">$N$1</f>
        <v>24840</v>
      </c>
      <c r="D70" s="93">
        <f t="shared" si="7"/>
        <v>11069.6</v>
      </c>
      <c r="E70" s="94">
        <f t="shared" si="8"/>
        <v>13770.4</v>
      </c>
      <c r="F70" s="29">
        <f t="shared" ref="F70:F131" si="12">G69</f>
        <v>837699.35</v>
      </c>
      <c r="G70" s="29">
        <f t="shared" si="9"/>
        <v>826629.75</v>
      </c>
    </row>
    <row r="71" spans="1:7" x14ac:dyDescent="0.25">
      <c r="A71" s="119">
        <v>42221</v>
      </c>
      <c r="B71" s="92">
        <f t="shared" si="10"/>
        <v>31</v>
      </c>
      <c r="C71" s="94">
        <f t="shared" si="11"/>
        <v>24840</v>
      </c>
      <c r="D71" s="93">
        <f t="shared" si="7"/>
        <v>10798.62</v>
      </c>
      <c r="E71" s="94">
        <f t="shared" si="8"/>
        <v>14041.38</v>
      </c>
      <c r="F71" s="29">
        <f t="shared" si="12"/>
        <v>826629.75</v>
      </c>
      <c r="G71" s="29">
        <f t="shared" si="9"/>
        <v>815831.13</v>
      </c>
    </row>
    <row r="72" spans="1:7" x14ac:dyDescent="0.25">
      <c r="A72" s="119">
        <v>42252</v>
      </c>
      <c r="B72" s="92">
        <f t="shared" si="10"/>
        <v>31</v>
      </c>
      <c r="C72" s="94">
        <f t="shared" si="11"/>
        <v>24840</v>
      </c>
      <c r="D72" s="93">
        <f t="shared" si="7"/>
        <v>10982.05</v>
      </c>
      <c r="E72" s="94">
        <f t="shared" si="8"/>
        <v>13857.95</v>
      </c>
      <c r="F72" s="29">
        <f t="shared" si="12"/>
        <v>815831.13</v>
      </c>
      <c r="G72" s="29">
        <f t="shared" si="9"/>
        <v>804849.08</v>
      </c>
    </row>
    <row r="73" spans="1:7" x14ac:dyDescent="0.25">
      <c r="A73" s="119">
        <v>42282</v>
      </c>
      <c r="B73" s="92">
        <f t="shared" si="10"/>
        <v>30</v>
      </c>
      <c r="C73" s="94">
        <f t="shared" si="11"/>
        <v>24840</v>
      </c>
      <c r="D73" s="93">
        <f t="shared" si="7"/>
        <v>11609.6</v>
      </c>
      <c r="E73" s="94">
        <f t="shared" si="8"/>
        <v>13230.4</v>
      </c>
      <c r="F73" s="29">
        <f t="shared" si="12"/>
        <v>804849.08</v>
      </c>
      <c r="G73" s="29">
        <f t="shared" si="9"/>
        <v>793239.48</v>
      </c>
    </row>
    <row r="74" spans="1:7" x14ac:dyDescent="0.25">
      <c r="A74" s="119">
        <v>42313</v>
      </c>
      <c r="B74" s="92">
        <f t="shared" si="10"/>
        <v>31</v>
      </c>
      <c r="C74" s="94">
        <f t="shared" si="11"/>
        <v>24840</v>
      </c>
      <c r="D74" s="93">
        <f t="shared" si="7"/>
        <v>11365.8</v>
      </c>
      <c r="E74" s="94">
        <f t="shared" si="8"/>
        <v>13474.2</v>
      </c>
      <c r="F74" s="29">
        <f t="shared" si="12"/>
        <v>793239.48</v>
      </c>
      <c r="G74" s="29">
        <f t="shared" si="9"/>
        <v>781873.67999999993</v>
      </c>
    </row>
    <row r="75" spans="1:7" x14ac:dyDescent="0.25">
      <c r="A75" s="119">
        <v>42343</v>
      </c>
      <c r="B75" s="92">
        <f t="shared" si="10"/>
        <v>30</v>
      </c>
      <c r="C75" s="94">
        <f t="shared" si="11"/>
        <v>24840</v>
      </c>
      <c r="D75" s="93">
        <f t="shared" si="7"/>
        <v>11987.28</v>
      </c>
      <c r="E75" s="94">
        <f t="shared" si="8"/>
        <v>12852.72</v>
      </c>
      <c r="F75" s="29">
        <f t="shared" si="12"/>
        <v>781873.67999999993</v>
      </c>
      <c r="G75" s="29">
        <f t="shared" si="9"/>
        <v>769886.39999999991</v>
      </c>
    </row>
    <row r="76" spans="1:7" x14ac:dyDescent="0.25">
      <c r="A76" s="119">
        <v>42374</v>
      </c>
      <c r="B76" s="92">
        <f t="shared" si="10"/>
        <v>31</v>
      </c>
      <c r="C76" s="94">
        <f t="shared" si="11"/>
        <v>24840</v>
      </c>
      <c r="D76" s="93">
        <f t="shared" si="7"/>
        <v>11762.48</v>
      </c>
      <c r="E76" s="94">
        <f t="shared" si="8"/>
        <v>13077.52</v>
      </c>
      <c r="F76" s="29">
        <f t="shared" si="12"/>
        <v>769886.39999999991</v>
      </c>
      <c r="G76" s="29">
        <f t="shared" si="9"/>
        <v>758123.91999999993</v>
      </c>
    </row>
    <row r="77" spans="1:7" x14ac:dyDescent="0.25">
      <c r="A77" s="119">
        <v>42405</v>
      </c>
      <c r="B77" s="92">
        <f t="shared" si="10"/>
        <v>31</v>
      </c>
      <c r="C77" s="94">
        <f t="shared" si="11"/>
        <v>24840</v>
      </c>
      <c r="D77" s="93">
        <f t="shared" si="7"/>
        <v>11962.28</v>
      </c>
      <c r="E77" s="94">
        <f t="shared" si="8"/>
        <v>12877.72</v>
      </c>
      <c r="F77" s="29">
        <f t="shared" si="12"/>
        <v>758123.91999999993</v>
      </c>
      <c r="G77" s="29">
        <f t="shared" si="9"/>
        <v>746161.6399999999</v>
      </c>
    </row>
    <row r="78" spans="1:7" x14ac:dyDescent="0.25">
      <c r="A78" s="119">
        <v>42434</v>
      </c>
      <c r="B78" s="92">
        <f t="shared" si="10"/>
        <v>29</v>
      </c>
      <c r="C78" s="94">
        <f t="shared" si="11"/>
        <v>24840</v>
      </c>
      <c r="D78" s="93">
        <f t="shared" si="7"/>
        <v>12983.18</v>
      </c>
      <c r="E78" s="94">
        <f t="shared" si="8"/>
        <v>11856.82</v>
      </c>
      <c r="F78" s="29">
        <f t="shared" si="12"/>
        <v>746161.6399999999</v>
      </c>
      <c r="G78" s="29">
        <f t="shared" si="9"/>
        <v>733178.45999999985</v>
      </c>
    </row>
    <row r="79" spans="1:7" x14ac:dyDescent="0.25">
      <c r="A79" s="119">
        <v>42465</v>
      </c>
      <c r="B79" s="92">
        <f t="shared" si="10"/>
        <v>31</v>
      </c>
      <c r="C79" s="94">
        <f t="shared" si="11"/>
        <v>24840</v>
      </c>
      <c r="D79" s="93">
        <f t="shared" si="7"/>
        <v>12386.01</v>
      </c>
      <c r="E79" s="94">
        <f t="shared" si="8"/>
        <v>12453.99</v>
      </c>
      <c r="F79" s="29">
        <f t="shared" si="12"/>
        <v>733178.45999999985</v>
      </c>
      <c r="G79" s="29">
        <f t="shared" si="9"/>
        <v>720792.44999999984</v>
      </c>
    </row>
    <row r="80" spans="1:7" x14ac:dyDescent="0.25">
      <c r="A80" s="119">
        <v>42495</v>
      </c>
      <c r="B80" s="92">
        <f t="shared" si="10"/>
        <v>30</v>
      </c>
      <c r="C80" s="94">
        <f t="shared" si="11"/>
        <v>24840</v>
      </c>
      <c r="D80" s="93">
        <f t="shared" si="7"/>
        <v>12991.36</v>
      </c>
      <c r="E80" s="94">
        <f t="shared" si="8"/>
        <v>11848.64</v>
      </c>
      <c r="F80" s="29">
        <f t="shared" si="12"/>
        <v>720792.44999999984</v>
      </c>
      <c r="G80" s="29">
        <f t="shared" si="9"/>
        <v>707801.08999999985</v>
      </c>
    </row>
    <row r="81" spans="1:7" x14ac:dyDescent="0.25">
      <c r="A81" s="119">
        <v>42526</v>
      </c>
      <c r="B81" s="120">
        <f t="shared" si="10"/>
        <v>31</v>
      </c>
      <c r="C81" s="121">
        <f>$F$2</f>
        <v>30000</v>
      </c>
      <c r="D81" s="122">
        <f t="shared" si="7"/>
        <v>17977.080000000002</v>
      </c>
      <c r="E81" s="121">
        <f t="shared" si="8"/>
        <v>12022.92</v>
      </c>
      <c r="F81" s="121">
        <f t="shared" si="12"/>
        <v>707801.08999999985</v>
      </c>
      <c r="G81" s="121">
        <f t="shared" si="9"/>
        <v>689824.00999999989</v>
      </c>
    </row>
    <row r="82" spans="1:7" x14ac:dyDescent="0.25">
      <c r="A82" s="119">
        <v>42556</v>
      </c>
      <c r="B82" s="92">
        <f t="shared" si="10"/>
        <v>30</v>
      </c>
      <c r="C82" s="94">
        <f t="shared" ref="C82:C92" si="13">$F$2</f>
        <v>30000</v>
      </c>
      <c r="D82" s="93">
        <f t="shared" si="7"/>
        <v>18660.43</v>
      </c>
      <c r="E82" s="94">
        <f t="shared" si="8"/>
        <v>11339.57</v>
      </c>
      <c r="F82" s="29">
        <f t="shared" si="12"/>
        <v>689824.00999999989</v>
      </c>
      <c r="G82" s="29">
        <f t="shared" si="9"/>
        <v>671163.57999999984</v>
      </c>
    </row>
    <row r="83" spans="1:7" x14ac:dyDescent="0.25">
      <c r="A83" s="119">
        <v>42587</v>
      </c>
      <c r="B83" s="92">
        <f t="shared" si="10"/>
        <v>31</v>
      </c>
      <c r="C83" s="94">
        <f t="shared" si="13"/>
        <v>30000</v>
      </c>
      <c r="D83" s="93">
        <f t="shared" si="7"/>
        <v>18599.41</v>
      </c>
      <c r="E83" s="94">
        <f t="shared" si="8"/>
        <v>11400.59</v>
      </c>
      <c r="F83" s="29">
        <f t="shared" si="12"/>
        <v>671163.57999999984</v>
      </c>
      <c r="G83" s="29">
        <f t="shared" si="9"/>
        <v>652564.16999999981</v>
      </c>
    </row>
    <row r="84" spans="1:7" x14ac:dyDescent="0.25">
      <c r="A84" s="119">
        <v>42618</v>
      </c>
      <c r="B84" s="92">
        <f t="shared" si="10"/>
        <v>31</v>
      </c>
      <c r="C84" s="94">
        <f t="shared" si="13"/>
        <v>30000</v>
      </c>
      <c r="D84" s="93">
        <f t="shared" si="7"/>
        <v>18915.349999999999</v>
      </c>
      <c r="E84" s="94">
        <f t="shared" si="8"/>
        <v>11084.65</v>
      </c>
      <c r="F84" s="29">
        <f t="shared" si="12"/>
        <v>652564.16999999981</v>
      </c>
      <c r="G84" s="29">
        <f t="shared" si="9"/>
        <v>633648.81999999983</v>
      </c>
    </row>
    <row r="85" spans="1:7" x14ac:dyDescent="0.25">
      <c r="A85" s="119">
        <v>42648</v>
      </c>
      <c r="B85" s="92">
        <f t="shared" si="10"/>
        <v>30</v>
      </c>
      <c r="C85" s="94">
        <f t="shared" si="13"/>
        <v>30000</v>
      </c>
      <c r="D85" s="93">
        <f t="shared" si="7"/>
        <v>19583.86</v>
      </c>
      <c r="E85" s="94">
        <f t="shared" si="8"/>
        <v>10416.14</v>
      </c>
      <c r="F85" s="29">
        <f t="shared" si="12"/>
        <v>633648.81999999983</v>
      </c>
      <c r="G85" s="29">
        <f t="shared" si="9"/>
        <v>614064.95999999985</v>
      </c>
    </row>
    <row r="86" spans="1:7" x14ac:dyDescent="0.25">
      <c r="A86" s="119">
        <v>42679</v>
      </c>
      <c r="B86" s="92">
        <f t="shared" si="10"/>
        <v>31</v>
      </c>
      <c r="C86" s="94">
        <f t="shared" si="13"/>
        <v>30000</v>
      </c>
      <c r="D86" s="93">
        <f t="shared" si="7"/>
        <v>19569.309999999998</v>
      </c>
      <c r="E86" s="94">
        <f t="shared" si="8"/>
        <v>10430.69</v>
      </c>
      <c r="F86" s="29">
        <f t="shared" si="12"/>
        <v>614064.95999999985</v>
      </c>
      <c r="G86" s="29">
        <f t="shared" si="9"/>
        <v>594495.64999999991</v>
      </c>
    </row>
    <row r="87" spans="1:7" x14ac:dyDescent="0.25">
      <c r="A87" s="119">
        <v>42709</v>
      </c>
      <c r="B87" s="92">
        <f t="shared" si="10"/>
        <v>30</v>
      </c>
      <c r="C87" s="94">
        <f t="shared" si="13"/>
        <v>30000</v>
      </c>
      <c r="D87" s="93">
        <f t="shared" si="7"/>
        <v>20227.47</v>
      </c>
      <c r="E87" s="94">
        <f t="shared" si="8"/>
        <v>9772.5300000000007</v>
      </c>
      <c r="F87" s="29">
        <f t="shared" si="12"/>
        <v>594495.64999999991</v>
      </c>
      <c r="G87" s="29">
        <f t="shared" si="9"/>
        <v>574268.17999999993</v>
      </c>
    </row>
    <row r="88" spans="1:7" x14ac:dyDescent="0.25">
      <c r="A88" s="119">
        <v>42740</v>
      </c>
      <c r="B88" s="92">
        <f t="shared" si="10"/>
        <v>31</v>
      </c>
      <c r="C88" s="94">
        <f t="shared" si="13"/>
        <v>30000</v>
      </c>
      <c r="D88" s="93">
        <f t="shared" si="7"/>
        <v>20245.309999999998</v>
      </c>
      <c r="E88" s="94">
        <f t="shared" si="8"/>
        <v>9754.69</v>
      </c>
      <c r="F88" s="29">
        <f t="shared" si="12"/>
        <v>574268.17999999993</v>
      </c>
      <c r="G88" s="29">
        <f t="shared" si="9"/>
        <v>554022.86999999988</v>
      </c>
    </row>
    <row r="89" spans="1:7" x14ac:dyDescent="0.25">
      <c r="A89" s="119">
        <v>42771</v>
      </c>
      <c r="B89" s="92">
        <f t="shared" si="10"/>
        <v>31</v>
      </c>
      <c r="C89" s="94">
        <f t="shared" si="13"/>
        <v>30000</v>
      </c>
      <c r="D89" s="93">
        <f t="shared" si="7"/>
        <v>20589.2</v>
      </c>
      <c r="E89" s="94">
        <f t="shared" si="8"/>
        <v>9410.7999999999993</v>
      </c>
      <c r="F89" s="29">
        <f t="shared" si="12"/>
        <v>554022.86999999988</v>
      </c>
      <c r="G89" s="29">
        <f t="shared" si="9"/>
        <v>533433.66999999993</v>
      </c>
    </row>
    <row r="90" spans="1:7" x14ac:dyDescent="0.25">
      <c r="A90" s="119">
        <v>42799</v>
      </c>
      <c r="B90" s="92">
        <f t="shared" si="10"/>
        <v>28</v>
      </c>
      <c r="C90" s="94">
        <f t="shared" si="13"/>
        <v>30000</v>
      </c>
      <c r="D90" s="93">
        <f t="shared" si="7"/>
        <v>21815.81</v>
      </c>
      <c r="E90" s="94">
        <f t="shared" si="8"/>
        <v>8184.19</v>
      </c>
      <c r="F90" s="29">
        <f t="shared" si="12"/>
        <v>533433.66999999993</v>
      </c>
      <c r="G90" s="29">
        <f t="shared" si="9"/>
        <v>511617.85999999993</v>
      </c>
    </row>
    <row r="91" spans="1:7" x14ac:dyDescent="0.25">
      <c r="A91" s="119">
        <v>42830</v>
      </c>
      <c r="B91" s="92">
        <f t="shared" si="10"/>
        <v>31</v>
      </c>
      <c r="C91" s="94">
        <f t="shared" si="13"/>
        <v>30000</v>
      </c>
      <c r="D91" s="93">
        <f t="shared" si="7"/>
        <v>21309.5</v>
      </c>
      <c r="E91" s="94">
        <f t="shared" si="8"/>
        <v>8690.5</v>
      </c>
      <c r="F91" s="29">
        <f t="shared" si="12"/>
        <v>511617.85999999993</v>
      </c>
      <c r="G91" s="29">
        <f t="shared" si="9"/>
        <v>490308.35999999993</v>
      </c>
    </row>
    <row r="92" spans="1:7" x14ac:dyDescent="0.25">
      <c r="A92" s="119">
        <v>42860</v>
      </c>
      <c r="B92" s="92">
        <f t="shared" si="10"/>
        <v>30</v>
      </c>
      <c r="C92" s="94">
        <f t="shared" si="13"/>
        <v>30000</v>
      </c>
      <c r="D92" s="93">
        <f t="shared" si="7"/>
        <v>21940.14</v>
      </c>
      <c r="E92" s="94">
        <f t="shared" si="8"/>
        <v>8059.86</v>
      </c>
      <c r="F92" s="29">
        <f t="shared" si="12"/>
        <v>490308.35999999993</v>
      </c>
      <c r="G92" s="29">
        <f t="shared" si="9"/>
        <v>468368.21999999991</v>
      </c>
    </row>
    <row r="93" spans="1:7" x14ac:dyDescent="0.25">
      <c r="A93" s="119">
        <v>42891</v>
      </c>
      <c r="B93" s="92">
        <f t="shared" si="10"/>
        <v>31</v>
      </c>
      <c r="C93" s="29">
        <f>$J$2</f>
        <v>16438</v>
      </c>
      <c r="D93" s="93">
        <f t="shared" si="7"/>
        <v>8482.16</v>
      </c>
      <c r="E93" s="94">
        <f t="shared" si="8"/>
        <v>7955.84</v>
      </c>
      <c r="F93" s="29">
        <f t="shared" si="12"/>
        <v>468368.21999999991</v>
      </c>
      <c r="G93" s="29">
        <f t="shared" si="9"/>
        <v>459886.05999999994</v>
      </c>
    </row>
    <row r="94" spans="1:7" x14ac:dyDescent="0.25">
      <c r="A94" s="119">
        <v>42921</v>
      </c>
      <c r="B94" s="92">
        <f t="shared" si="10"/>
        <v>30</v>
      </c>
      <c r="C94" s="29">
        <f t="shared" ref="C94:C131" si="14">$J$2</f>
        <v>16438</v>
      </c>
      <c r="D94" s="93">
        <f t="shared" si="7"/>
        <v>8878.23</v>
      </c>
      <c r="E94" s="94">
        <f t="shared" si="8"/>
        <v>7559.77</v>
      </c>
      <c r="F94" s="29">
        <f t="shared" si="12"/>
        <v>459886.05999999994</v>
      </c>
      <c r="G94" s="29">
        <f t="shared" si="9"/>
        <v>451007.82999999996</v>
      </c>
    </row>
    <row r="95" spans="1:7" x14ac:dyDescent="0.25">
      <c r="A95" s="119">
        <v>42952</v>
      </c>
      <c r="B95" s="92">
        <f t="shared" si="10"/>
        <v>31</v>
      </c>
      <c r="C95" s="29">
        <f t="shared" si="14"/>
        <v>16438</v>
      </c>
      <c r="D95" s="93">
        <f t="shared" si="7"/>
        <v>8777.0499999999993</v>
      </c>
      <c r="E95" s="94">
        <f t="shared" si="8"/>
        <v>7660.95</v>
      </c>
      <c r="F95" s="29">
        <f t="shared" si="12"/>
        <v>451007.82999999996</v>
      </c>
      <c r="G95" s="29">
        <f t="shared" si="9"/>
        <v>442230.77999999997</v>
      </c>
    </row>
    <row r="96" spans="1:7" x14ac:dyDescent="0.25">
      <c r="A96" s="119">
        <v>42983</v>
      </c>
      <c r="B96" s="92">
        <f t="shared" si="10"/>
        <v>31</v>
      </c>
      <c r="C96" s="29">
        <f t="shared" si="14"/>
        <v>16438</v>
      </c>
      <c r="D96" s="93">
        <f t="shared" si="7"/>
        <v>8926.130000000001</v>
      </c>
      <c r="E96" s="94">
        <f t="shared" si="8"/>
        <v>7511.87</v>
      </c>
      <c r="F96" s="29">
        <f t="shared" si="12"/>
        <v>442230.77999999997</v>
      </c>
      <c r="G96" s="29">
        <f t="shared" si="9"/>
        <v>433304.64999999997</v>
      </c>
    </row>
    <row r="97" spans="1:7" x14ac:dyDescent="0.25">
      <c r="A97" s="119">
        <v>43013</v>
      </c>
      <c r="B97" s="92">
        <f t="shared" si="10"/>
        <v>30</v>
      </c>
      <c r="C97" s="29">
        <f t="shared" si="14"/>
        <v>16438</v>
      </c>
      <c r="D97" s="93">
        <f t="shared" si="7"/>
        <v>9315.18</v>
      </c>
      <c r="E97" s="94">
        <f t="shared" si="8"/>
        <v>7122.82</v>
      </c>
      <c r="F97" s="29">
        <f t="shared" si="12"/>
        <v>433304.64999999997</v>
      </c>
      <c r="G97" s="29">
        <f t="shared" si="9"/>
        <v>423989.47</v>
      </c>
    </row>
    <row r="98" spans="1:7" x14ac:dyDescent="0.25">
      <c r="A98" s="119">
        <v>43044</v>
      </c>
      <c r="B98" s="92">
        <f t="shared" si="10"/>
        <v>31</v>
      </c>
      <c r="C98" s="29">
        <f t="shared" si="14"/>
        <v>16438</v>
      </c>
      <c r="D98" s="93">
        <f t="shared" si="7"/>
        <v>9235.99</v>
      </c>
      <c r="E98" s="94">
        <f t="shared" si="8"/>
        <v>7202.01</v>
      </c>
      <c r="F98" s="29">
        <f t="shared" si="12"/>
        <v>423989.47</v>
      </c>
      <c r="G98" s="29">
        <f t="shared" si="9"/>
        <v>414753.48</v>
      </c>
    </row>
    <row r="99" spans="1:7" x14ac:dyDescent="0.25">
      <c r="A99" s="119">
        <v>43074</v>
      </c>
      <c r="B99" s="92">
        <f t="shared" si="10"/>
        <v>30</v>
      </c>
      <c r="C99" s="29">
        <f t="shared" si="14"/>
        <v>16438</v>
      </c>
      <c r="D99" s="93">
        <f t="shared" si="7"/>
        <v>9620.130000000001</v>
      </c>
      <c r="E99" s="94">
        <f t="shared" si="8"/>
        <v>6817.87</v>
      </c>
      <c r="F99" s="29">
        <f t="shared" si="12"/>
        <v>414753.48</v>
      </c>
      <c r="G99" s="29">
        <f t="shared" si="9"/>
        <v>405133.35</v>
      </c>
    </row>
    <row r="100" spans="1:7" x14ac:dyDescent="0.25">
      <c r="A100" s="119">
        <v>43105</v>
      </c>
      <c r="B100" s="92">
        <f t="shared" si="10"/>
        <v>31</v>
      </c>
      <c r="C100" s="29">
        <f t="shared" si="14"/>
        <v>16438</v>
      </c>
      <c r="D100" s="93">
        <f t="shared" si="7"/>
        <v>9556.2799999999988</v>
      </c>
      <c r="E100" s="94">
        <f t="shared" si="8"/>
        <v>6881.72</v>
      </c>
      <c r="F100" s="29">
        <f t="shared" si="12"/>
        <v>405133.35</v>
      </c>
      <c r="G100" s="29">
        <f t="shared" si="9"/>
        <v>395577.06999999995</v>
      </c>
    </row>
    <row r="101" spans="1:7" x14ac:dyDescent="0.25">
      <c r="A101" s="119">
        <v>43136</v>
      </c>
      <c r="B101" s="92">
        <f t="shared" si="10"/>
        <v>31</v>
      </c>
      <c r="C101" s="29">
        <f t="shared" si="14"/>
        <v>16438</v>
      </c>
      <c r="D101" s="93">
        <f t="shared" si="7"/>
        <v>9718.61</v>
      </c>
      <c r="E101" s="94">
        <f t="shared" si="8"/>
        <v>6719.39</v>
      </c>
      <c r="F101" s="29">
        <f t="shared" si="12"/>
        <v>395577.06999999995</v>
      </c>
      <c r="G101" s="29">
        <f t="shared" si="9"/>
        <v>385858.45999999996</v>
      </c>
    </row>
    <row r="102" spans="1:7" x14ac:dyDescent="0.25">
      <c r="A102" s="119">
        <v>43164</v>
      </c>
      <c r="B102" s="92">
        <f t="shared" si="10"/>
        <v>28</v>
      </c>
      <c r="C102" s="29">
        <f t="shared" si="14"/>
        <v>16438</v>
      </c>
      <c r="D102" s="93">
        <f t="shared" si="7"/>
        <v>10517.98</v>
      </c>
      <c r="E102" s="94">
        <f t="shared" si="8"/>
        <v>5920.02</v>
      </c>
      <c r="F102" s="29">
        <f t="shared" si="12"/>
        <v>385858.45999999996</v>
      </c>
      <c r="G102" s="29">
        <f t="shared" si="9"/>
        <v>375340.48</v>
      </c>
    </row>
    <row r="103" spans="1:7" x14ac:dyDescent="0.25">
      <c r="A103" s="119">
        <v>43195</v>
      </c>
      <c r="B103" s="92">
        <f t="shared" si="10"/>
        <v>31</v>
      </c>
      <c r="C103" s="29">
        <f t="shared" si="14"/>
        <v>16438</v>
      </c>
      <c r="D103" s="93">
        <f t="shared" si="7"/>
        <v>10062.35</v>
      </c>
      <c r="E103" s="94">
        <f t="shared" si="8"/>
        <v>6375.65</v>
      </c>
      <c r="F103" s="29">
        <f t="shared" si="12"/>
        <v>375340.48</v>
      </c>
      <c r="G103" s="29">
        <f t="shared" si="9"/>
        <v>365278.13</v>
      </c>
    </row>
    <row r="104" spans="1:7" x14ac:dyDescent="0.25">
      <c r="A104" s="119">
        <v>43225</v>
      </c>
      <c r="B104" s="92">
        <f t="shared" si="10"/>
        <v>30</v>
      </c>
      <c r="C104" s="29">
        <f t="shared" si="14"/>
        <v>16438</v>
      </c>
      <c r="D104" s="93">
        <f t="shared" si="7"/>
        <v>10433.43</v>
      </c>
      <c r="E104" s="94">
        <f t="shared" si="8"/>
        <v>6004.57</v>
      </c>
      <c r="F104" s="29">
        <f t="shared" si="12"/>
        <v>365278.13</v>
      </c>
      <c r="G104" s="29">
        <f t="shared" si="9"/>
        <v>354844.7</v>
      </c>
    </row>
    <row r="105" spans="1:7" x14ac:dyDescent="0.25">
      <c r="A105" s="119">
        <v>43256</v>
      </c>
      <c r="B105" s="92">
        <f t="shared" si="10"/>
        <v>31</v>
      </c>
      <c r="C105" s="29">
        <f t="shared" si="14"/>
        <v>16438</v>
      </c>
      <c r="D105" s="93">
        <f t="shared" si="7"/>
        <v>10410.5</v>
      </c>
      <c r="E105" s="94">
        <f t="shared" si="8"/>
        <v>6027.5</v>
      </c>
      <c r="F105" s="29">
        <f t="shared" si="12"/>
        <v>354844.7</v>
      </c>
      <c r="G105" s="29">
        <f t="shared" si="9"/>
        <v>344434.2</v>
      </c>
    </row>
    <row r="106" spans="1:7" x14ac:dyDescent="0.25">
      <c r="A106" s="119">
        <v>43286</v>
      </c>
      <c r="B106" s="92">
        <f t="shared" si="10"/>
        <v>30</v>
      </c>
      <c r="C106" s="29">
        <f t="shared" si="14"/>
        <v>16438</v>
      </c>
      <c r="D106" s="93">
        <f t="shared" si="7"/>
        <v>10776.07</v>
      </c>
      <c r="E106" s="94">
        <f t="shared" si="8"/>
        <v>5661.93</v>
      </c>
      <c r="F106" s="29">
        <f t="shared" si="12"/>
        <v>344434.2</v>
      </c>
      <c r="G106" s="29">
        <f t="shared" si="9"/>
        <v>333658.13</v>
      </c>
    </row>
    <row r="107" spans="1:7" x14ac:dyDescent="0.25">
      <c r="A107" s="119">
        <v>43317</v>
      </c>
      <c r="B107" s="92">
        <f t="shared" si="10"/>
        <v>31</v>
      </c>
      <c r="C107" s="29">
        <f t="shared" si="14"/>
        <v>16438</v>
      </c>
      <c r="D107" s="93">
        <f t="shared" si="7"/>
        <v>10770.380000000001</v>
      </c>
      <c r="E107" s="94">
        <f t="shared" si="8"/>
        <v>5667.62</v>
      </c>
      <c r="F107" s="29">
        <f t="shared" si="12"/>
        <v>333658.13</v>
      </c>
      <c r="G107" s="29">
        <f t="shared" si="9"/>
        <v>322887.75</v>
      </c>
    </row>
    <row r="108" spans="1:7" x14ac:dyDescent="0.25">
      <c r="A108" s="119">
        <v>43348</v>
      </c>
      <c r="B108" s="92">
        <f t="shared" si="10"/>
        <v>31</v>
      </c>
      <c r="C108" s="29">
        <f t="shared" si="14"/>
        <v>16438</v>
      </c>
      <c r="D108" s="93">
        <f t="shared" si="7"/>
        <v>10953.33</v>
      </c>
      <c r="E108" s="94">
        <f t="shared" si="8"/>
        <v>5484.67</v>
      </c>
      <c r="F108" s="29">
        <f t="shared" si="12"/>
        <v>322887.75</v>
      </c>
      <c r="G108" s="29">
        <f t="shared" si="9"/>
        <v>311934.42</v>
      </c>
    </row>
    <row r="109" spans="1:7" x14ac:dyDescent="0.25">
      <c r="A109" s="119">
        <v>43378</v>
      </c>
      <c r="B109" s="92">
        <f t="shared" si="10"/>
        <v>30</v>
      </c>
      <c r="C109" s="29">
        <f t="shared" si="14"/>
        <v>16438</v>
      </c>
      <c r="D109" s="93">
        <f t="shared" si="7"/>
        <v>11310.310000000001</v>
      </c>
      <c r="E109" s="94">
        <f t="shared" si="8"/>
        <v>5127.6899999999996</v>
      </c>
      <c r="F109" s="29">
        <f t="shared" si="12"/>
        <v>311934.42</v>
      </c>
      <c r="G109" s="29">
        <f t="shared" si="9"/>
        <v>300624.11</v>
      </c>
    </row>
    <row r="110" spans="1:7" x14ac:dyDescent="0.25">
      <c r="A110" s="119">
        <v>43409</v>
      </c>
      <c r="B110" s="92">
        <f t="shared" si="10"/>
        <v>31</v>
      </c>
      <c r="C110" s="29">
        <f t="shared" si="14"/>
        <v>16438</v>
      </c>
      <c r="D110" s="93">
        <f t="shared" si="7"/>
        <v>11331.51</v>
      </c>
      <c r="E110" s="94">
        <f t="shared" si="8"/>
        <v>5106.49</v>
      </c>
      <c r="F110" s="29">
        <f t="shared" si="12"/>
        <v>300624.11</v>
      </c>
      <c r="G110" s="29">
        <f t="shared" si="9"/>
        <v>289292.59999999998</v>
      </c>
    </row>
    <row r="111" spans="1:7" x14ac:dyDescent="0.25">
      <c r="A111" s="119">
        <v>43439</v>
      </c>
      <c r="B111" s="92">
        <f t="shared" si="10"/>
        <v>30</v>
      </c>
      <c r="C111" s="29">
        <f t="shared" si="14"/>
        <v>16438</v>
      </c>
      <c r="D111" s="93">
        <f t="shared" si="7"/>
        <v>11682.51</v>
      </c>
      <c r="E111" s="94">
        <f t="shared" si="8"/>
        <v>4755.49</v>
      </c>
      <c r="F111" s="29">
        <f t="shared" si="12"/>
        <v>289292.59999999998</v>
      </c>
      <c r="G111" s="29">
        <f t="shared" si="9"/>
        <v>277610.08999999997</v>
      </c>
    </row>
    <row r="112" spans="1:7" x14ac:dyDescent="0.25">
      <c r="A112" s="119">
        <v>43470</v>
      </c>
      <c r="B112" s="92">
        <f t="shared" si="10"/>
        <v>31</v>
      </c>
      <c r="C112" s="29">
        <f t="shared" si="14"/>
        <v>16438</v>
      </c>
      <c r="D112" s="93">
        <f t="shared" si="7"/>
        <v>11722.43</v>
      </c>
      <c r="E112" s="94">
        <f t="shared" si="8"/>
        <v>4715.57</v>
      </c>
      <c r="F112" s="29">
        <f t="shared" si="12"/>
        <v>277610.08999999997</v>
      </c>
      <c r="G112" s="29">
        <f t="shared" si="9"/>
        <v>265887.65999999997</v>
      </c>
    </row>
    <row r="113" spans="1:7" x14ac:dyDescent="0.25">
      <c r="A113" s="119">
        <v>43501</v>
      </c>
      <c r="B113" s="92">
        <f t="shared" si="10"/>
        <v>31</v>
      </c>
      <c r="C113" s="29">
        <f t="shared" si="14"/>
        <v>16438</v>
      </c>
      <c r="D113" s="93">
        <f t="shared" si="7"/>
        <v>11921.55</v>
      </c>
      <c r="E113" s="94">
        <f t="shared" si="8"/>
        <v>4516.45</v>
      </c>
      <c r="F113" s="29">
        <f t="shared" si="12"/>
        <v>265887.65999999997</v>
      </c>
      <c r="G113" s="29">
        <f t="shared" si="9"/>
        <v>253966.11</v>
      </c>
    </row>
    <row r="114" spans="1:7" x14ac:dyDescent="0.25">
      <c r="A114" s="119">
        <v>43529</v>
      </c>
      <c r="B114" s="92">
        <f t="shared" si="10"/>
        <v>28</v>
      </c>
      <c r="C114" s="29">
        <f t="shared" si="14"/>
        <v>16438</v>
      </c>
      <c r="D114" s="93">
        <f t="shared" si="7"/>
        <v>12541.53</v>
      </c>
      <c r="E114" s="94">
        <f t="shared" si="8"/>
        <v>3896.47</v>
      </c>
      <c r="F114" s="29">
        <f t="shared" si="12"/>
        <v>253966.11</v>
      </c>
      <c r="G114" s="29">
        <f t="shared" si="9"/>
        <v>241424.58</v>
      </c>
    </row>
    <row r="115" spans="1:7" x14ac:dyDescent="0.25">
      <c r="A115" s="119">
        <v>43560</v>
      </c>
      <c r="B115" s="92">
        <f t="shared" si="10"/>
        <v>31</v>
      </c>
      <c r="C115" s="29">
        <f t="shared" si="14"/>
        <v>16438</v>
      </c>
      <c r="D115" s="93">
        <f t="shared" si="7"/>
        <v>12337.09</v>
      </c>
      <c r="E115" s="94">
        <f t="shared" si="8"/>
        <v>4100.91</v>
      </c>
      <c r="F115" s="29">
        <f t="shared" si="12"/>
        <v>241424.58</v>
      </c>
      <c r="G115" s="29">
        <f t="shared" si="9"/>
        <v>229087.49</v>
      </c>
    </row>
    <row r="116" spans="1:7" x14ac:dyDescent="0.25">
      <c r="A116" s="119">
        <v>43590</v>
      </c>
      <c r="B116" s="92">
        <f t="shared" si="10"/>
        <v>30</v>
      </c>
      <c r="C116" s="29">
        <f t="shared" si="14"/>
        <v>16438</v>
      </c>
      <c r="D116" s="93">
        <f t="shared" si="7"/>
        <v>12672.18</v>
      </c>
      <c r="E116" s="94">
        <f t="shared" si="8"/>
        <v>3765.82</v>
      </c>
      <c r="F116" s="29">
        <f t="shared" si="12"/>
        <v>229087.49</v>
      </c>
      <c r="G116" s="29">
        <f t="shared" si="9"/>
        <v>216415.31</v>
      </c>
    </row>
    <row r="117" spans="1:7" x14ac:dyDescent="0.25">
      <c r="A117" s="119">
        <v>43621</v>
      </c>
      <c r="B117" s="92">
        <f t="shared" si="10"/>
        <v>31</v>
      </c>
      <c r="C117" s="29">
        <f t="shared" si="14"/>
        <v>16438</v>
      </c>
      <c r="D117" s="93">
        <f t="shared" si="7"/>
        <v>12761.9</v>
      </c>
      <c r="E117" s="94">
        <f t="shared" si="8"/>
        <v>3676.1</v>
      </c>
      <c r="F117" s="29">
        <f t="shared" si="12"/>
        <v>216415.31</v>
      </c>
      <c r="G117" s="29">
        <f t="shared" si="9"/>
        <v>203653.41</v>
      </c>
    </row>
    <row r="118" spans="1:7" x14ac:dyDescent="0.25">
      <c r="A118" s="119">
        <v>43651</v>
      </c>
      <c r="B118" s="92">
        <f t="shared" si="10"/>
        <v>30</v>
      </c>
      <c r="C118" s="29">
        <f t="shared" si="14"/>
        <v>16438</v>
      </c>
      <c r="D118" s="93">
        <f t="shared" si="7"/>
        <v>13090.27</v>
      </c>
      <c r="E118" s="94">
        <f t="shared" si="8"/>
        <v>3347.73</v>
      </c>
      <c r="F118" s="29">
        <f t="shared" si="12"/>
        <v>203653.41</v>
      </c>
      <c r="G118" s="29">
        <f t="shared" si="9"/>
        <v>190563.14</v>
      </c>
    </row>
    <row r="119" spans="1:7" x14ac:dyDescent="0.25">
      <c r="A119" s="119">
        <v>43682</v>
      </c>
      <c r="B119" s="92">
        <f t="shared" si="10"/>
        <v>31</v>
      </c>
      <c r="C119" s="29">
        <f t="shared" si="14"/>
        <v>16438</v>
      </c>
      <c r="D119" s="93">
        <f t="shared" si="7"/>
        <v>13201.04</v>
      </c>
      <c r="E119" s="94">
        <f t="shared" si="8"/>
        <v>3236.96</v>
      </c>
      <c r="F119" s="29">
        <f t="shared" si="12"/>
        <v>190563.14</v>
      </c>
      <c r="G119" s="29">
        <f t="shared" si="9"/>
        <v>177362.1</v>
      </c>
    </row>
    <row r="120" spans="1:7" x14ac:dyDescent="0.25">
      <c r="A120" s="119">
        <v>43713</v>
      </c>
      <c r="B120" s="92">
        <f t="shared" si="10"/>
        <v>31</v>
      </c>
      <c r="C120" s="29">
        <f t="shared" si="14"/>
        <v>16438</v>
      </c>
      <c r="D120" s="93">
        <f t="shared" si="7"/>
        <v>13425.27</v>
      </c>
      <c r="E120" s="94">
        <f t="shared" si="8"/>
        <v>3012.73</v>
      </c>
      <c r="F120" s="29">
        <f t="shared" si="12"/>
        <v>177362.1</v>
      </c>
      <c r="G120" s="29">
        <f t="shared" si="9"/>
        <v>163936.83000000002</v>
      </c>
    </row>
    <row r="121" spans="1:7" x14ac:dyDescent="0.25">
      <c r="A121" s="119">
        <v>43743</v>
      </c>
      <c r="B121" s="92">
        <f t="shared" si="10"/>
        <v>30</v>
      </c>
      <c r="C121" s="29">
        <f t="shared" si="14"/>
        <v>16438</v>
      </c>
      <c r="D121" s="93">
        <f t="shared" si="7"/>
        <v>13743.15</v>
      </c>
      <c r="E121" s="94">
        <f t="shared" si="8"/>
        <v>2694.85</v>
      </c>
      <c r="F121" s="29">
        <f t="shared" si="12"/>
        <v>163936.83000000002</v>
      </c>
      <c r="G121" s="29">
        <f t="shared" si="9"/>
        <v>150193.68000000002</v>
      </c>
    </row>
    <row r="122" spans="1:7" x14ac:dyDescent="0.25">
      <c r="A122" s="119">
        <v>43774</v>
      </c>
      <c r="B122" s="92">
        <f t="shared" si="10"/>
        <v>31</v>
      </c>
      <c r="C122" s="29">
        <f t="shared" si="14"/>
        <v>16438</v>
      </c>
      <c r="D122" s="93">
        <f t="shared" si="7"/>
        <v>13886.76</v>
      </c>
      <c r="E122" s="94">
        <f t="shared" si="8"/>
        <v>2551.2399999999998</v>
      </c>
      <c r="F122" s="29">
        <f t="shared" si="12"/>
        <v>150193.68000000002</v>
      </c>
      <c r="G122" s="29">
        <f t="shared" si="9"/>
        <v>136306.92000000001</v>
      </c>
    </row>
    <row r="123" spans="1:7" x14ac:dyDescent="0.25">
      <c r="A123" s="119">
        <v>43804</v>
      </c>
      <c r="B123" s="92">
        <f t="shared" si="10"/>
        <v>30</v>
      </c>
      <c r="C123" s="29">
        <f t="shared" si="14"/>
        <v>16438</v>
      </c>
      <c r="D123" s="93">
        <f t="shared" si="7"/>
        <v>14197.34</v>
      </c>
      <c r="E123" s="94">
        <f t="shared" si="8"/>
        <v>2240.66</v>
      </c>
      <c r="F123" s="29">
        <f t="shared" si="12"/>
        <v>136306.92000000001</v>
      </c>
      <c r="G123" s="29">
        <f t="shared" si="9"/>
        <v>122109.58000000002</v>
      </c>
    </row>
    <row r="124" spans="1:7" x14ac:dyDescent="0.25">
      <c r="A124" s="119">
        <v>43835</v>
      </c>
      <c r="B124" s="92">
        <f t="shared" si="10"/>
        <v>31</v>
      </c>
      <c r="C124" s="29">
        <f t="shared" si="14"/>
        <v>16438</v>
      </c>
      <c r="D124" s="93">
        <f t="shared" si="7"/>
        <v>14363.81</v>
      </c>
      <c r="E124" s="94">
        <f t="shared" si="8"/>
        <v>2074.19</v>
      </c>
      <c r="F124" s="29">
        <f t="shared" si="12"/>
        <v>122109.58000000002</v>
      </c>
      <c r="G124" s="29">
        <f t="shared" si="9"/>
        <v>107745.77000000002</v>
      </c>
    </row>
    <row r="125" spans="1:7" x14ac:dyDescent="0.25">
      <c r="A125" s="119">
        <v>43866</v>
      </c>
      <c r="B125" s="92">
        <f t="shared" si="10"/>
        <v>31</v>
      </c>
      <c r="C125" s="29">
        <f t="shared" si="14"/>
        <v>16438</v>
      </c>
      <c r="D125" s="93">
        <f t="shared" si="7"/>
        <v>14607.8</v>
      </c>
      <c r="E125" s="94">
        <f t="shared" si="8"/>
        <v>1830.2</v>
      </c>
      <c r="F125" s="29">
        <f t="shared" si="12"/>
        <v>107745.77000000002</v>
      </c>
      <c r="G125" s="29">
        <f t="shared" si="9"/>
        <v>93137.970000000016</v>
      </c>
    </row>
    <row r="126" spans="1:7" x14ac:dyDescent="0.25">
      <c r="A126" s="119">
        <v>43895</v>
      </c>
      <c r="B126" s="92">
        <f t="shared" si="10"/>
        <v>29</v>
      </c>
      <c r="C126" s="29">
        <f t="shared" si="14"/>
        <v>16438</v>
      </c>
      <c r="D126" s="93">
        <f t="shared" si="7"/>
        <v>14958</v>
      </c>
      <c r="E126" s="94">
        <f t="shared" si="8"/>
        <v>1480</v>
      </c>
      <c r="F126" s="29">
        <f t="shared" si="12"/>
        <v>93137.970000000016</v>
      </c>
      <c r="G126" s="29">
        <f t="shared" si="9"/>
        <v>78179.970000000016</v>
      </c>
    </row>
    <row r="127" spans="1:7" x14ac:dyDescent="0.25">
      <c r="A127" s="119">
        <v>43926</v>
      </c>
      <c r="B127" s="92">
        <f t="shared" si="10"/>
        <v>31</v>
      </c>
      <c r="C127" s="29">
        <f t="shared" si="14"/>
        <v>16438</v>
      </c>
      <c r="D127" s="93">
        <f t="shared" si="7"/>
        <v>15110.01</v>
      </c>
      <c r="E127" s="94">
        <f t="shared" si="8"/>
        <v>1327.99</v>
      </c>
      <c r="F127" s="29">
        <f t="shared" si="12"/>
        <v>78179.970000000016</v>
      </c>
      <c r="G127" s="29">
        <f t="shared" si="9"/>
        <v>63069.960000000014</v>
      </c>
    </row>
    <row r="128" spans="1:7" x14ac:dyDescent="0.25">
      <c r="A128" s="119">
        <v>43956</v>
      </c>
      <c r="B128" s="92">
        <f t="shared" si="10"/>
        <v>30</v>
      </c>
      <c r="C128" s="29">
        <f t="shared" si="14"/>
        <v>16438</v>
      </c>
      <c r="D128" s="93">
        <f t="shared" si="7"/>
        <v>15401.23</v>
      </c>
      <c r="E128" s="94">
        <f t="shared" si="8"/>
        <v>1036.77</v>
      </c>
      <c r="F128" s="29">
        <f t="shared" si="12"/>
        <v>63069.960000000014</v>
      </c>
      <c r="G128" s="29">
        <f t="shared" si="9"/>
        <v>47668.73000000001</v>
      </c>
    </row>
    <row r="129" spans="1:7" x14ac:dyDescent="0.25">
      <c r="A129" s="119">
        <v>43987</v>
      </c>
      <c r="B129" s="92">
        <f t="shared" si="10"/>
        <v>31</v>
      </c>
      <c r="C129" s="29">
        <f t="shared" si="14"/>
        <v>16438</v>
      </c>
      <c r="D129" s="93">
        <f t="shared" ref="D129:D131" si="15">C129-E129</f>
        <v>15628.28</v>
      </c>
      <c r="E129" s="94">
        <f t="shared" si="8"/>
        <v>809.72</v>
      </c>
      <c r="F129" s="29">
        <f t="shared" si="12"/>
        <v>47668.73000000001</v>
      </c>
      <c r="G129" s="29">
        <f t="shared" si="9"/>
        <v>32040.450000000012</v>
      </c>
    </row>
    <row r="130" spans="1:7" x14ac:dyDescent="0.25">
      <c r="A130" s="119">
        <v>44017</v>
      </c>
      <c r="B130" s="92">
        <f t="shared" si="10"/>
        <v>30</v>
      </c>
      <c r="C130" s="29">
        <f t="shared" si="14"/>
        <v>16438</v>
      </c>
      <c r="D130" s="93">
        <f t="shared" si="15"/>
        <v>15911.31</v>
      </c>
      <c r="E130" s="94">
        <f t="shared" ref="E130" si="16">ROUND(F130*$J$1*B130/365,2)</f>
        <v>526.69000000000005</v>
      </c>
      <c r="F130" s="29">
        <f t="shared" si="12"/>
        <v>32040.450000000012</v>
      </c>
      <c r="G130" s="29">
        <f t="shared" si="9"/>
        <v>16129.140000000012</v>
      </c>
    </row>
    <row r="131" spans="1:7" x14ac:dyDescent="0.25">
      <c r="A131" s="119">
        <v>44048</v>
      </c>
      <c r="B131" s="92">
        <f t="shared" si="10"/>
        <v>31</v>
      </c>
      <c r="C131" s="29">
        <f t="shared" si="14"/>
        <v>16438</v>
      </c>
      <c r="D131" s="93">
        <f t="shared" si="15"/>
        <v>16129.140000000012</v>
      </c>
      <c r="E131" s="94">
        <v>308.85999999998853</v>
      </c>
      <c r="F131" s="29">
        <f t="shared" si="12"/>
        <v>16129.140000000012</v>
      </c>
      <c r="G131" s="29">
        <f t="shared" si="9"/>
        <v>0</v>
      </c>
    </row>
    <row r="132" spans="1:7" x14ac:dyDescent="0.25">
      <c r="A132" s="44">
        <v>41882</v>
      </c>
      <c r="B132" s="48">
        <v>0</v>
      </c>
      <c r="C132" s="48">
        <f>_xlfn.DAYS(A132,B1)+1</f>
        <v>27</v>
      </c>
      <c r="D132" s="29">
        <v>1000000</v>
      </c>
      <c r="E132" s="29">
        <v>1000000</v>
      </c>
      <c r="F132" s="46">
        <f>(E4/B4)*C132</f>
        <v>11095.893870967742</v>
      </c>
      <c r="G132" s="29">
        <f t="shared" ref="G132:G169" si="17">ROUND(F132,2)</f>
        <v>11095.89</v>
      </c>
    </row>
    <row r="133" spans="1:7" x14ac:dyDescent="0.25">
      <c r="A133" s="47">
        <v>41912</v>
      </c>
      <c r="B133" s="48">
        <f>_xlfn.DAYS(A4,A132)-1</f>
        <v>4</v>
      </c>
      <c r="C133" s="48">
        <f>_xlfn.DAYS(A133,A4)+1</f>
        <v>26</v>
      </c>
      <c r="D133" s="29">
        <f t="shared" ref="D133:D169" si="18">E132</f>
        <v>1000000</v>
      </c>
      <c r="E133" s="29">
        <f>D133-D4</f>
        <v>988941.73</v>
      </c>
      <c r="F133" s="46">
        <f>(E4/B4)*B133+(E5/B5)*C133</f>
        <v>12210.608795698923</v>
      </c>
      <c r="G133" s="29">
        <f t="shared" si="17"/>
        <v>12210.61</v>
      </c>
    </row>
    <row r="134" spans="1:7" x14ac:dyDescent="0.25">
      <c r="A134" s="44">
        <v>41943</v>
      </c>
      <c r="B134" s="48">
        <f t="shared" ref="B134:B192" si="19">_xlfn.DAYS(A5,A133)-1</f>
        <v>4</v>
      </c>
      <c r="C134" s="48">
        <f>_xlfn.DAYS(A134,A5)+1</f>
        <v>27</v>
      </c>
      <c r="D134" s="29">
        <f t="shared" si="18"/>
        <v>988941.73</v>
      </c>
      <c r="E134" s="29">
        <f t="shared" ref="E134:E137" si="20">D134-D5</f>
        <v>977336.16</v>
      </c>
      <c r="F134" s="46">
        <f t="shared" ref="F134:F136" si="21">(E5/B5)*B134+(E6/B6)*C134</f>
        <v>12470.067978494622</v>
      </c>
      <c r="G134" s="29">
        <f t="shared" si="17"/>
        <v>12470.07</v>
      </c>
    </row>
    <row r="135" spans="1:7" x14ac:dyDescent="0.25">
      <c r="A135" s="47">
        <v>41973</v>
      </c>
      <c r="B135" s="48">
        <f t="shared" si="19"/>
        <v>4</v>
      </c>
      <c r="C135" s="48">
        <f t="shared" ref="C135:C145" si="22">_xlfn.DAYS(A135,A6)+1</f>
        <v>26</v>
      </c>
      <c r="D135" s="29">
        <f t="shared" si="18"/>
        <v>977336.16</v>
      </c>
      <c r="E135" s="29">
        <f t="shared" si="20"/>
        <v>965989.15</v>
      </c>
      <c r="F135" s="46">
        <f t="shared" si="21"/>
        <v>11928.111354838709</v>
      </c>
      <c r="G135" s="29">
        <f t="shared" si="17"/>
        <v>11928.11</v>
      </c>
    </row>
    <row r="136" spans="1:7" x14ac:dyDescent="0.25">
      <c r="A136" s="44">
        <v>42004</v>
      </c>
      <c r="B136" s="48">
        <f t="shared" si="19"/>
        <v>4</v>
      </c>
      <c r="C136" s="48">
        <f t="shared" si="22"/>
        <v>27</v>
      </c>
      <c r="D136" s="29">
        <f t="shared" si="18"/>
        <v>965989.15</v>
      </c>
      <c r="E136" s="29">
        <f t="shared" si="20"/>
        <v>954100.61</v>
      </c>
      <c r="F136" s="46">
        <f t="shared" si="21"/>
        <v>12174.523483870968</v>
      </c>
      <c r="G136" s="29">
        <f t="shared" si="17"/>
        <v>12174.52</v>
      </c>
    </row>
    <row r="137" spans="1:7" x14ac:dyDescent="0.25">
      <c r="A137" s="47">
        <v>42035</v>
      </c>
      <c r="B137" s="48">
        <f t="shared" si="19"/>
        <v>4</v>
      </c>
      <c r="C137" s="48">
        <f t="shared" si="22"/>
        <v>27</v>
      </c>
      <c r="D137" s="29">
        <f t="shared" si="18"/>
        <v>954100.61</v>
      </c>
      <c r="E137" s="29">
        <f t="shared" si="20"/>
        <v>942457.59</v>
      </c>
      <c r="F137" s="46">
        <f>(E8/B8)*B137+(E65/B65)*C137</f>
        <v>15511.593870967743</v>
      </c>
      <c r="G137" s="29">
        <f t="shared" si="17"/>
        <v>15511.59</v>
      </c>
    </row>
    <row r="138" spans="1:7" x14ac:dyDescent="0.25">
      <c r="A138" s="44">
        <v>42063</v>
      </c>
      <c r="B138" s="48">
        <f t="shared" si="19"/>
        <v>4</v>
      </c>
      <c r="C138" s="48">
        <f t="shared" si="22"/>
        <v>24</v>
      </c>
      <c r="D138" s="29">
        <f t="shared" si="18"/>
        <v>942457.59</v>
      </c>
      <c r="E138" s="29">
        <f>D138-D65</f>
        <v>932162.46</v>
      </c>
      <c r="F138" s="46">
        <f>(E65/B65)*B138+(E66/B66)*C138</f>
        <v>14324.234930875577</v>
      </c>
      <c r="G138" s="29">
        <f t="shared" si="17"/>
        <v>14324.23</v>
      </c>
    </row>
    <row r="139" spans="1:7" x14ac:dyDescent="0.25">
      <c r="A139" s="47">
        <v>42094</v>
      </c>
      <c r="B139" s="48">
        <f t="shared" si="19"/>
        <v>4</v>
      </c>
      <c r="C139" s="48">
        <f t="shared" si="22"/>
        <v>27</v>
      </c>
      <c r="D139" s="29">
        <f t="shared" si="18"/>
        <v>932162.46</v>
      </c>
      <c r="E139" s="29">
        <f t="shared" ref="E139:E202" si="23">D139-D66</f>
        <v>920160.13</v>
      </c>
      <c r="F139" s="46">
        <f t="shared" ref="F139:F169" si="24">(E66/B66)*B139+(E67/B67)*C139</f>
        <v>15656.426036866362</v>
      </c>
      <c r="G139" s="49">
        <f t="shared" si="17"/>
        <v>15656.43</v>
      </c>
    </row>
    <row r="140" spans="1:7" x14ac:dyDescent="0.25">
      <c r="A140" s="44">
        <v>42124</v>
      </c>
      <c r="B140" s="48">
        <f t="shared" si="19"/>
        <v>4</v>
      </c>
      <c r="C140" s="48">
        <f t="shared" si="22"/>
        <v>26</v>
      </c>
      <c r="D140" s="29">
        <f t="shared" si="18"/>
        <v>920160.13</v>
      </c>
      <c r="E140" s="29">
        <f t="shared" si="23"/>
        <v>909486.25</v>
      </c>
      <c r="F140" s="46">
        <f t="shared" si="24"/>
        <v>14973.855010752686</v>
      </c>
      <c r="G140" s="29">
        <f t="shared" si="17"/>
        <v>14973.86</v>
      </c>
    </row>
    <row r="141" spans="1:7" x14ac:dyDescent="0.25">
      <c r="A141" s="47">
        <v>42155</v>
      </c>
      <c r="B141" s="48">
        <f t="shared" si="19"/>
        <v>4</v>
      </c>
      <c r="C141" s="48">
        <f t="shared" si="22"/>
        <v>27</v>
      </c>
      <c r="D141" s="29">
        <f t="shared" si="18"/>
        <v>909486.25</v>
      </c>
      <c r="E141" s="29">
        <f t="shared" si="23"/>
        <v>898132.71</v>
      </c>
      <c r="F141" s="46">
        <f t="shared" si="24"/>
        <v>14541.113376344085</v>
      </c>
      <c r="G141" s="30">
        <f t="shared" si="17"/>
        <v>14541.11</v>
      </c>
    </row>
    <row r="142" spans="1:7" x14ac:dyDescent="0.25">
      <c r="A142" s="44">
        <v>42185</v>
      </c>
      <c r="B142" s="48">
        <f t="shared" si="19"/>
        <v>4</v>
      </c>
      <c r="C142" s="48">
        <f t="shared" si="22"/>
        <v>26</v>
      </c>
      <c r="D142" s="29">
        <f>E141-P1</f>
        <v>848132.71</v>
      </c>
      <c r="E142" s="29">
        <f t="shared" si="23"/>
        <v>837699.35</v>
      </c>
      <c r="F142" s="46">
        <f t="shared" si="24"/>
        <v>13793.267956989246</v>
      </c>
      <c r="G142" s="29">
        <f t="shared" si="17"/>
        <v>13793.27</v>
      </c>
    </row>
    <row r="143" spans="1:7" x14ac:dyDescent="0.25">
      <c r="A143" s="47">
        <v>42216</v>
      </c>
      <c r="B143" s="48">
        <f t="shared" si="19"/>
        <v>4</v>
      </c>
      <c r="C143" s="48">
        <f t="shared" si="22"/>
        <v>27</v>
      </c>
      <c r="D143" s="29">
        <f t="shared" si="18"/>
        <v>837699.35</v>
      </c>
      <c r="E143" s="29">
        <f t="shared" si="23"/>
        <v>826629.75</v>
      </c>
      <c r="F143" s="46">
        <f t="shared" si="24"/>
        <v>14065.642365591397</v>
      </c>
      <c r="G143" s="29">
        <f t="shared" si="17"/>
        <v>14065.64</v>
      </c>
    </row>
    <row r="144" spans="1:7" x14ac:dyDescent="0.25">
      <c r="A144" s="44">
        <v>42247</v>
      </c>
      <c r="B144" s="48">
        <f t="shared" si="19"/>
        <v>4</v>
      </c>
      <c r="C144" s="48">
        <f t="shared" si="22"/>
        <v>27</v>
      </c>
      <c r="D144" s="29">
        <f t="shared" si="18"/>
        <v>826629.75</v>
      </c>
      <c r="E144" s="29">
        <f t="shared" si="23"/>
        <v>815831.13</v>
      </c>
      <c r="F144" s="46">
        <f t="shared" si="24"/>
        <v>13881.618387096774</v>
      </c>
      <c r="G144" s="29">
        <f t="shared" si="17"/>
        <v>13881.62</v>
      </c>
    </row>
    <row r="145" spans="1:7" x14ac:dyDescent="0.25">
      <c r="A145" s="47">
        <v>42277</v>
      </c>
      <c r="B145" s="48">
        <f t="shared" si="19"/>
        <v>4</v>
      </c>
      <c r="C145" s="48">
        <f t="shared" si="22"/>
        <v>26</v>
      </c>
      <c r="D145" s="29">
        <f t="shared" si="18"/>
        <v>815831.13</v>
      </c>
      <c r="E145" s="29">
        <f t="shared" si="23"/>
        <v>804849.08</v>
      </c>
      <c r="F145" s="46">
        <f t="shared" si="24"/>
        <v>13254.469247311828</v>
      </c>
      <c r="G145" s="29">
        <f t="shared" si="17"/>
        <v>13254.47</v>
      </c>
    </row>
    <row r="146" spans="1:7" x14ac:dyDescent="0.25">
      <c r="A146" s="59">
        <v>42308</v>
      </c>
      <c r="B146" s="48">
        <f t="shared" si="19"/>
        <v>4</v>
      </c>
      <c r="C146" s="48">
        <f>_xlfn.DAYS(A146,A17)+1</f>
        <v>27</v>
      </c>
      <c r="D146" s="29">
        <f t="shared" si="18"/>
        <v>804849.08</v>
      </c>
      <c r="E146" s="29">
        <f t="shared" si="23"/>
        <v>793239.48</v>
      </c>
      <c r="F146" s="46">
        <f t="shared" si="24"/>
        <v>13499.646881720431</v>
      </c>
      <c r="G146" s="30">
        <f t="shared" si="17"/>
        <v>13499.65</v>
      </c>
    </row>
    <row r="147" spans="1:7" x14ac:dyDescent="0.25">
      <c r="A147" s="47">
        <v>42338</v>
      </c>
      <c r="B147" s="48">
        <f t="shared" si="19"/>
        <v>4</v>
      </c>
      <c r="C147" s="48">
        <f t="shared" ref="C147:C169" si="25">_xlfn.DAYS(A147,A18)+1</f>
        <v>26</v>
      </c>
      <c r="D147" s="29">
        <f t="shared" si="18"/>
        <v>793239.48</v>
      </c>
      <c r="E147" s="29">
        <f t="shared" si="23"/>
        <v>781873.67999999993</v>
      </c>
      <c r="F147" s="46">
        <f t="shared" si="24"/>
        <v>12877.630451612902</v>
      </c>
      <c r="G147" s="29">
        <f t="shared" si="17"/>
        <v>12877.63</v>
      </c>
    </row>
    <row r="148" spans="1:7" x14ac:dyDescent="0.25">
      <c r="A148" s="44">
        <v>42369</v>
      </c>
      <c r="B148" s="48">
        <f t="shared" si="19"/>
        <v>4</v>
      </c>
      <c r="C148" s="48">
        <f t="shared" si="25"/>
        <v>27</v>
      </c>
      <c r="D148" s="29">
        <f t="shared" si="18"/>
        <v>781873.67999999993</v>
      </c>
      <c r="E148" s="29">
        <f t="shared" si="23"/>
        <v>769886.39999999991</v>
      </c>
      <c r="F148" s="46">
        <f t="shared" si="24"/>
        <v>13103.794064516129</v>
      </c>
      <c r="G148" s="29">
        <f t="shared" si="17"/>
        <v>13103.79</v>
      </c>
    </row>
    <row r="149" spans="1:7" x14ac:dyDescent="0.25">
      <c r="A149" s="47">
        <v>42400</v>
      </c>
      <c r="B149" s="48">
        <f t="shared" si="19"/>
        <v>4</v>
      </c>
      <c r="C149" s="48">
        <f t="shared" si="25"/>
        <v>27</v>
      </c>
      <c r="D149" s="29">
        <f t="shared" si="18"/>
        <v>769886.39999999991</v>
      </c>
      <c r="E149" s="29">
        <f t="shared" si="23"/>
        <v>758123.91999999993</v>
      </c>
      <c r="F149" s="46">
        <f t="shared" si="24"/>
        <v>12903.50064516129</v>
      </c>
      <c r="G149" s="29">
        <f t="shared" si="17"/>
        <v>12903.5</v>
      </c>
    </row>
    <row r="150" spans="1:7" x14ac:dyDescent="0.25">
      <c r="A150" s="44">
        <v>42429</v>
      </c>
      <c r="B150" s="48">
        <f t="shared" si="19"/>
        <v>4</v>
      </c>
      <c r="C150" s="48">
        <f t="shared" si="25"/>
        <v>25</v>
      </c>
      <c r="D150" s="29">
        <f t="shared" si="18"/>
        <v>758123.91999999993</v>
      </c>
      <c r="E150" s="29">
        <f t="shared" si="23"/>
        <v>746161.6399999999</v>
      </c>
      <c r="F150" s="46">
        <f t="shared" si="24"/>
        <v>11883.037842046719</v>
      </c>
      <c r="G150" s="29">
        <f t="shared" si="17"/>
        <v>11883.04</v>
      </c>
    </row>
    <row r="151" spans="1:7" x14ac:dyDescent="0.25">
      <c r="A151" s="47">
        <v>42460</v>
      </c>
      <c r="B151" s="48">
        <f t="shared" si="19"/>
        <v>4</v>
      </c>
      <c r="C151" s="48">
        <f t="shared" si="25"/>
        <v>27</v>
      </c>
      <c r="D151" s="29">
        <f t="shared" si="18"/>
        <v>746161.6399999999</v>
      </c>
      <c r="E151" s="29">
        <f t="shared" si="23"/>
        <v>733178.45999999985</v>
      </c>
      <c r="F151" s="46">
        <f t="shared" si="24"/>
        <v>12482.446996662959</v>
      </c>
      <c r="G151" s="29">
        <f t="shared" si="17"/>
        <v>12482.45</v>
      </c>
    </row>
    <row r="152" spans="1:7" x14ac:dyDescent="0.25">
      <c r="A152" s="44">
        <v>42490</v>
      </c>
      <c r="B152" s="48">
        <f t="shared" si="19"/>
        <v>4</v>
      </c>
      <c r="C152" s="48">
        <f t="shared" si="25"/>
        <v>26</v>
      </c>
      <c r="D152" s="29">
        <f t="shared" si="18"/>
        <v>733178.45999999985</v>
      </c>
      <c r="E152" s="29">
        <f t="shared" si="23"/>
        <v>720792.44999999984</v>
      </c>
      <c r="F152" s="46">
        <f t="shared" si="24"/>
        <v>11875.787784946237</v>
      </c>
      <c r="G152" s="29">
        <f t="shared" si="17"/>
        <v>11875.79</v>
      </c>
    </row>
    <row r="153" spans="1:7" x14ac:dyDescent="0.25">
      <c r="A153" s="47">
        <v>42521</v>
      </c>
      <c r="B153" s="48">
        <f t="shared" si="19"/>
        <v>4</v>
      </c>
      <c r="C153" s="48">
        <f t="shared" si="25"/>
        <v>27</v>
      </c>
      <c r="D153" s="29">
        <f t="shared" si="18"/>
        <v>720792.44999999984</v>
      </c>
      <c r="E153" s="29">
        <f t="shared" si="23"/>
        <v>707801.08999999985</v>
      </c>
      <c r="F153" s="46">
        <f t="shared" si="24"/>
        <v>12051.394150537633</v>
      </c>
      <c r="G153" s="29">
        <f t="shared" si="17"/>
        <v>12051.39</v>
      </c>
    </row>
    <row r="154" spans="1:7" x14ac:dyDescent="0.25">
      <c r="A154" s="44">
        <v>42551</v>
      </c>
      <c r="B154" s="48">
        <f t="shared" si="19"/>
        <v>4</v>
      </c>
      <c r="C154" s="48">
        <f t="shared" si="25"/>
        <v>26</v>
      </c>
      <c r="D154" s="29">
        <f t="shared" si="18"/>
        <v>707801.08999999985</v>
      </c>
      <c r="E154" s="29">
        <f t="shared" si="23"/>
        <v>689824.00999999989</v>
      </c>
      <c r="F154" s="46">
        <f t="shared" si="24"/>
        <v>11378.971849462365</v>
      </c>
      <c r="G154" s="29">
        <f t="shared" si="17"/>
        <v>11378.97</v>
      </c>
    </row>
    <row r="155" spans="1:7" x14ac:dyDescent="0.25">
      <c r="A155" s="47">
        <v>42582</v>
      </c>
      <c r="B155" s="48">
        <f t="shared" si="19"/>
        <v>4</v>
      </c>
      <c r="C155" s="48">
        <f t="shared" si="25"/>
        <v>27</v>
      </c>
      <c r="D155" s="29">
        <f t="shared" si="18"/>
        <v>689824.00999999989</v>
      </c>
      <c r="E155" s="29">
        <f t="shared" si="23"/>
        <v>671163.57999999984</v>
      </c>
      <c r="F155" s="46">
        <f t="shared" si="24"/>
        <v>11441.488795698924</v>
      </c>
      <c r="G155" s="29">
        <f t="shared" si="17"/>
        <v>11441.49</v>
      </c>
    </row>
    <row r="156" spans="1:7" x14ac:dyDescent="0.25">
      <c r="A156" s="44">
        <v>42613</v>
      </c>
      <c r="B156" s="48">
        <f t="shared" si="19"/>
        <v>4</v>
      </c>
      <c r="C156" s="48">
        <f t="shared" si="25"/>
        <v>27</v>
      </c>
      <c r="D156" s="29">
        <f t="shared" si="18"/>
        <v>671163.57999999984</v>
      </c>
      <c r="E156" s="29">
        <f t="shared" si="23"/>
        <v>652564.16999999981</v>
      </c>
      <c r="F156" s="46">
        <f t="shared" si="24"/>
        <v>11125.416451612902</v>
      </c>
      <c r="G156" s="29">
        <f t="shared" si="17"/>
        <v>11125.42</v>
      </c>
    </row>
    <row r="157" spans="1:7" x14ac:dyDescent="0.25">
      <c r="A157" s="47">
        <v>42643</v>
      </c>
      <c r="B157" s="48">
        <f t="shared" si="19"/>
        <v>4</v>
      </c>
      <c r="C157" s="48">
        <f t="shared" si="25"/>
        <v>26</v>
      </c>
      <c r="D157" s="29">
        <f t="shared" si="18"/>
        <v>652564.16999999981</v>
      </c>
      <c r="E157" s="29">
        <f t="shared" si="23"/>
        <v>633648.81999999983</v>
      </c>
      <c r="F157" s="46">
        <f t="shared" si="24"/>
        <v>10457.598752688173</v>
      </c>
      <c r="G157" s="29">
        <f t="shared" si="17"/>
        <v>10457.6</v>
      </c>
    </row>
    <row r="158" spans="1:7" x14ac:dyDescent="0.25">
      <c r="A158" s="44">
        <v>42674</v>
      </c>
      <c r="B158" s="48">
        <f t="shared" si="19"/>
        <v>4</v>
      </c>
      <c r="C158" s="48">
        <f t="shared" si="25"/>
        <v>27</v>
      </c>
      <c r="D158" s="29">
        <f t="shared" si="18"/>
        <v>633648.81999999983</v>
      </c>
      <c r="E158" s="29">
        <f t="shared" si="23"/>
        <v>614064.95999999985</v>
      </c>
      <c r="F158" s="46">
        <f t="shared" si="24"/>
        <v>10473.6131827957</v>
      </c>
      <c r="G158" s="29">
        <f t="shared" si="17"/>
        <v>10473.61</v>
      </c>
    </row>
    <row r="159" spans="1:7" x14ac:dyDescent="0.25">
      <c r="A159" s="47">
        <v>42704</v>
      </c>
      <c r="B159" s="48">
        <f t="shared" si="19"/>
        <v>4</v>
      </c>
      <c r="C159" s="48">
        <f t="shared" si="25"/>
        <v>26</v>
      </c>
      <c r="D159" s="29">
        <f t="shared" si="18"/>
        <v>614064.95999999985</v>
      </c>
      <c r="E159" s="29">
        <f t="shared" si="23"/>
        <v>594495.64999999991</v>
      </c>
      <c r="F159" s="46">
        <f t="shared" si="24"/>
        <v>9815.4214838709704</v>
      </c>
      <c r="G159" s="29">
        <f t="shared" si="17"/>
        <v>9815.42</v>
      </c>
    </row>
    <row r="160" spans="1:7" x14ac:dyDescent="0.25">
      <c r="A160" s="44">
        <v>42735</v>
      </c>
      <c r="B160" s="48">
        <f t="shared" si="19"/>
        <v>4</v>
      </c>
      <c r="C160" s="48">
        <f t="shared" si="25"/>
        <v>27</v>
      </c>
      <c r="D160" s="29">
        <f t="shared" si="18"/>
        <v>594495.64999999991</v>
      </c>
      <c r="E160" s="29">
        <f t="shared" si="23"/>
        <v>574268.17999999993</v>
      </c>
      <c r="F160" s="46">
        <f t="shared" si="24"/>
        <v>9799.0243225806462</v>
      </c>
      <c r="G160" s="29">
        <f t="shared" si="17"/>
        <v>9799.02</v>
      </c>
    </row>
    <row r="161" spans="1:7" x14ac:dyDescent="0.25">
      <c r="A161" s="47">
        <v>42766</v>
      </c>
      <c r="B161" s="48">
        <f t="shared" si="19"/>
        <v>4</v>
      </c>
      <c r="C161" s="48">
        <f t="shared" si="25"/>
        <v>27</v>
      </c>
      <c r="D161" s="29">
        <f t="shared" si="18"/>
        <v>574268.17999999993</v>
      </c>
      <c r="E161" s="29">
        <f t="shared" si="23"/>
        <v>554022.86999999988</v>
      </c>
      <c r="F161" s="46">
        <f t="shared" si="24"/>
        <v>9455.1729032258063</v>
      </c>
      <c r="G161" s="29">
        <f t="shared" si="17"/>
        <v>9455.17</v>
      </c>
    </row>
    <row r="162" spans="1:7" x14ac:dyDescent="0.25">
      <c r="A162" s="44">
        <v>42794</v>
      </c>
      <c r="B162" s="48">
        <f t="shared" si="19"/>
        <v>4</v>
      </c>
      <c r="C162" s="48">
        <f t="shared" si="25"/>
        <v>24</v>
      </c>
      <c r="D162" s="29">
        <f t="shared" si="18"/>
        <v>554022.86999999988</v>
      </c>
      <c r="E162" s="29">
        <f t="shared" si="23"/>
        <v>533433.66999999993</v>
      </c>
      <c r="F162" s="46">
        <f t="shared" si="24"/>
        <v>8229.3167741935467</v>
      </c>
      <c r="G162" s="29">
        <f t="shared" si="17"/>
        <v>8229.32</v>
      </c>
    </row>
    <row r="163" spans="1:7" x14ac:dyDescent="0.25">
      <c r="A163" s="47">
        <v>42825</v>
      </c>
      <c r="B163" s="48">
        <f t="shared" si="19"/>
        <v>4</v>
      </c>
      <c r="C163" s="48">
        <f t="shared" si="25"/>
        <v>27</v>
      </c>
      <c r="D163" s="29">
        <f t="shared" si="18"/>
        <v>533433.66999999993</v>
      </c>
      <c r="E163" s="29">
        <f t="shared" si="23"/>
        <v>511617.85999999993</v>
      </c>
      <c r="F163" s="46">
        <f t="shared" si="24"/>
        <v>8738.3151612903221</v>
      </c>
      <c r="G163" s="29">
        <f t="shared" si="17"/>
        <v>8738.32</v>
      </c>
    </row>
    <row r="164" spans="1:7" x14ac:dyDescent="0.25">
      <c r="A164" s="44">
        <v>42855</v>
      </c>
      <c r="B164" s="48">
        <f t="shared" si="19"/>
        <v>4</v>
      </c>
      <c r="C164" s="48">
        <f t="shared" si="25"/>
        <v>26</v>
      </c>
      <c r="D164" s="29">
        <f t="shared" si="18"/>
        <v>511617.85999999993</v>
      </c>
      <c r="E164" s="29">
        <f t="shared" si="23"/>
        <v>490308.35999999993</v>
      </c>
      <c r="F164" s="46">
        <f t="shared" si="24"/>
        <v>8106.5668387096766</v>
      </c>
      <c r="G164" s="29">
        <f t="shared" si="17"/>
        <v>8106.57</v>
      </c>
    </row>
    <row r="165" spans="1:7" x14ac:dyDescent="0.25">
      <c r="A165" s="44">
        <v>42886</v>
      </c>
      <c r="B165" s="48">
        <f t="shared" si="19"/>
        <v>4</v>
      </c>
      <c r="C165" s="48">
        <f t="shared" si="25"/>
        <v>27</v>
      </c>
      <c r="D165" s="29">
        <f t="shared" si="18"/>
        <v>490308.35999999993</v>
      </c>
      <c r="E165" s="29">
        <f t="shared" si="23"/>
        <v>468368.21999999991</v>
      </c>
      <c r="F165" s="46">
        <f t="shared" si="24"/>
        <v>8003.9279999999999</v>
      </c>
      <c r="G165" s="29">
        <f t="shared" si="17"/>
        <v>8003.93</v>
      </c>
    </row>
    <row r="166" spans="1:7" x14ac:dyDescent="0.25">
      <c r="A166" s="47">
        <v>42916</v>
      </c>
      <c r="B166" s="48">
        <f t="shared" si="19"/>
        <v>4</v>
      </c>
      <c r="C166" s="48">
        <f t="shared" si="25"/>
        <v>26</v>
      </c>
      <c r="D166" s="29">
        <f t="shared" si="18"/>
        <v>468368.21999999991</v>
      </c>
      <c r="E166" s="29">
        <f t="shared" si="23"/>
        <v>459886.05999999994</v>
      </c>
      <c r="F166" s="46">
        <f t="shared" si="24"/>
        <v>7578.3606666666674</v>
      </c>
      <c r="G166" s="29">
        <f t="shared" si="17"/>
        <v>7578.36</v>
      </c>
    </row>
    <row r="167" spans="1:7" x14ac:dyDescent="0.25">
      <c r="A167" s="47">
        <v>42947</v>
      </c>
      <c r="B167" s="48">
        <f t="shared" si="19"/>
        <v>4</v>
      </c>
      <c r="C167" s="48">
        <f t="shared" si="25"/>
        <v>27</v>
      </c>
      <c r="D167" s="29">
        <f t="shared" si="18"/>
        <v>459886.05999999994</v>
      </c>
      <c r="E167" s="29">
        <f t="shared" si="23"/>
        <v>451007.82999999996</v>
      </c>
      <c r="F167" s="46">
        <f t="shared" si="24"/>
        <v>7680.4096559139789</v>
      </c>
      <c r="G167" s="29">
        <f t="shared" si="17"/>
        <v>7680.41</v>
      </c>
    </row>
    <row r="168" spans="1:7" x14ac:dyDescent="0.25">
      <c r="A168" s="44">
        <v>42978</v>
      </c>
      <c r="B168" s="48">
        <f t="shared" si="19"/>
        <v>4</v>
      </c>
      <c r="C168" s="48">
        <f t="shared" si="25"/>
        <v>27</v>
      </c>
      <c r="D168" s="29">
        <f t="shared" si="18"/>
        <v>451007.82999999996</v>
      </c>
      <c r="E168" s="29">
        <f t="shared" si="23"/>
        <v>442230.77999999997</v>
      </c>
      <c r="F168" s="46">
        <f t="shared" si="24"/>
        <v>7531.1061290322577</v>
      </c>
      <c r="G168" s="29">
        <f t="shared" si="17"/>
        <v>7531.11</v>
      </c>
    </row>
    <row r="169" spans="1:7" x14ac:dyDescent="0.25">
      <c r="A169" s="44">
        <v>43008</v>
      </c>
      <c r="B169" s="48">
        <f t="shared" si="19"/>
        <v>4</v>
      </c>
      <c r="C169" s="48">
        <f t="shared" si="25"/>
        <v>26</v>
      </c>
      <c r="D169" s="29">
        <f t="shared" si="18"/>
        <v>442230.77999999997</v>
      </c>
      <c r="E169" s="29">
        <f t="shared" si="23"/>
        <v>433304.64999999997</v>
      </c>
      <c r="F169" s="46">
        <f t="shared" si="24"/>
        <v>7142.384215053763</v>
      </c>
      <c r="G169" s="29">
        <f t="shared" si="17"/>
        <v>7142.38</v>
      </c>
    </row>
    <row r="170" spans="1:7" x14ac:dyDescent="0.25">
      <c r="A170" s="44">
        <v>43039</v>
      </c>
      <c r="B170" s="48">
        <f t="shared" si="19"/>
        <v>4</v>
      </c>
      <c r="C170" s="48">
        <f t="shared" ref="C170:C192" si="26">_xlfn.DAYS(A170,A41)+1</f>
        <v>27</v>
      </c>
      <c r="D170" s="29">
        <f t="shared" ref="D170:D204" si="27">E169</f>
        <v>433304.64999999997</v>
      </c>
      <c r="E170" s="29">
        <f t="shared" si="23"/>
        <v>423989.47</v>
      </c>
      <c r="F170" s="46">
        <f t="shared" ref="F170:F203" si="28">(E97/B97)*B170+(E98/B98)*C170</f>
        <v>7222.4277204301079</v>
      </c>
      <c r="G170" s="29">
        <f t="shared" ref="G170:G204" si="29">ROUND(F170,2)</f>
        <v>7222.43</v>
      </c>
    </row>
    <row r="171" spans="1:7" x14ac:dyDescent="0.25">
      <c r="A171" s="44">
        <v>43069</v>
      </c>
      <c r="B171" s="48">
        <f t="shared" si="19"/>
        <v>4</v>
      </c>
      <c r="C171" s="48">
        <f t="shared" si="26"/>
        <v>26</v>
      </c>
      <c r="D171" s="29">
        <f t="shared" si="27"/>
        <v>423989.47</v>
      </c>
      <c r="E171" s="29">
        <f t="shared" si="23"/>
        <v>414753.48</v>
      </c>
      <c r="F171" s="46">
        <f t="shared" si="28"/>
        <v>6838.1122795698921</v>
      </c>
      <c r="G171" s="29">
        <f t="shared" si="29"/>
        <v>6838.11</v>
      </c>
    </row>
    <row r="172" spans="1:7" x14ac:dyDescent="0.25">
      <c r="A172" s="44">
        <v>43100</v>
      </c>
      <c r="B172" s="48">
        <f t="shared" si="19"/>
        <v>4</v>
      </c>
      <c r="C172" s="48">
        <f t="shared" si="26"/>
        <v>27</v>
      </c>
      <c r="D172" s="29">
        <f t="shared" si="27"/>
        <v>414753.48</v>
      </c>
      <c r="E172" s="29">
        <f t="shared" si="23"/>
        <v>405133.35</v>
      </c>
      <c r="F172" s="46">
        <f t="shared" si="28"/>
        <v>6902.8054623655917</v>
      </c>
      <c r="G172" s="29">
        <f t="shared" si="29"/>
        <v>6902.81</v>
      </c>
    </row>
    <row r="173" spans="1:7" x14ac:dyDescent="0.25">
      <c r="A173" s="44">
        <v>43131</v>
      </c>
      <c r="B173" s="48">
        <f t="shared" si="19"/>
        <v>4</v>
      </c>
      <c r="C173" s="48">
        <f t="shared" si="26"/>
        <v>27</v>
      </c>
      <c r="D173" s="29">
        <f t="shared" si="27"/>
        <v>405133.35</v>
      </c>
      <c r="E173" s="29">
        <f t="shared" si="23"/>
        <v>395577.06999999995</v>
      </c>
      <c r="F173" s="46">
        <f t="shared" si="28"/>
        <v>6740.3358064516133</v>
      </c>
      <c r="G173" s="29">
        <f t="shared" si="29"/>
        <v>6740.34</v>
      </c>
    </row>
    <row r="174" spans="1:7" x14ac:dyDescent="0.25">
      <c r="A174" s="44">
        <v>43159</v>
      </c>
      <c r="B174" s="48">
        <f t="shared" si="19"/>
        <v>4</v>
      </c>
      <c r="C174" s="48">
        <f t="shared" si="26"/>
        <v>24</v>
      </c>
      <c r="D174" s="29">
        <f t="shared" si="27"/>
        <v>395577.06999999995</v>
      </c>
      <c r="E174" s="29">
        <f t="shared" si="23"/>
        <v>385858.45999999996</v>
      </c>
      <c r="F174" s="46">
        <f t="shared" si="28"/>
        <v>5941.3209216589867</v>
      </c>
      <c r="G174" s="29">
        <f t="shared" si="29"/>
        <v>5941.32</v>
      </c>
    </row>
    <row r="175" spans="1:7" x14ac:dyDescent="0.25">
      <c r="A175" s="44">
        <v>43190</v>
      </c>
      <c r="B175" s="48">
        <f t="shared" si="19"/>
        <v>4</v>
      </c>
      <c r="C175" s="48">
        <f t="shared" si="26"/>
        <v>27</v>
      </c>
      <c r="D175" s="29">
        <f t="shared" si="27"/>
        <v>385858.45999999996</v>
      </c>
      <c r="E175" s="29">
        <f t="shared" si="23"/>
        <v>375340.48</v>
      </c>
      <c r="F175" s="46">
        <f t="shared" si="28"/>
        <v>6398.7026267281099</v>
      </c>
      <c r="G175" s="29">
        <f t="shared" si="29"/>
        <v>6398.7</v>
      </c>
    </row>
    <row r="176" spans="1:7" x14ac:dyDescent="0.25">
      <c r="A176" s="44">
        <v>43220</v>
      </c>
      <c r="B176" s="48">
        <f t="shared" si="19"/>
        <v>4</v>
      </c>
      <c r="C176" s="48">
        <f t="shared" si="26"/>
        <v>26</v>
      </c>
      <c r="D176" s="29">
        <f t="shared" si="27"/>
        <v>375340.48</v>
      </c>
      <c r="E176" s="29">
        <f t="shared" si="23"/>
        <v>365278.13</v>
      </c>
      <c r="F176" s="46">
        <f t="shared" si="28"/>
        <v>6026.6251827956994</v>
      </c>
      <c r="G176" s="29">
        <f t="shared" si="29"/>
        <v>6026.63</v>
      </c>
    </row>
    <row r="177" spans="1:7" x14ac:dyDescent="0.25">
      <c r="A177" s="44">
        <v>43251</v>
      </c>
      <c r="B177" s="48">
        <f t="shared" si="19"/>
        <v>4</v>
      </c>
      <c r="C177" s="48">
        <f t="shared" si="26"/>
        <v>27</v>
      </c>
      <c r="D177" s="29">
        <f t="shared" si="27"/>
        <v>365278.13</v>
      </c>
      <c r="E177" s="29">
        <f t="shared" si="23"/>
        <v>354844.7</v>
      </c>
      <c r="F177" s="46">
        <f t="shared" si="28"/>
        <v>6050.3673978494626</v>
      </c>
      <c r="G177" s="29">
        <f t="shared" si="29"/>
        <v>6050.37</v>
      </c>
    </row>
    <row r="178" spans="1:7" x14ac:dyDescent="0.25">
      <c r="A178" s="44">
        <v>43281</v>
      </c>
      <c r="B178" s="48">
        <f t="shared" si="19"/>
        <v>4</v>
      </c>
      <c r="C178" s="48">
        <f t="shared" si="26"/>
        <v>26</v>
      </c>
      <c r="D178" s="29">
        <f t="shared" si="27"/>
        <v>354844.7</v>
      </c>
      <c r="E178" s="29">
        <f t="shared" si="23"/>
        <v>344434.2</v>
      </c>
      <c r="F178" s="46">
        <f t="shared" si="28"/>
        <v>5684.7479354838715</v>
      </c>
      <c r="G178" s="29">
        <f t="shared" si="29"/>
        <v>5684.75</v>
      </c>
    </row>
    <row r="179" spans="1:7" x14ac:dyDescent="0.25">
      <c r="A179" s="44">
        <v>43312</v>
      </c>
      <c r="B179" s="48">
        <f t="shared" si="19"/>
        <v>4</v>
      </c>
      <c r="C179" s="48">
        <f t="shared" si="26"/>
        <v>27</v>
      </c>
      <c r="D179" s="29">
        <f t="shared" si="27"/>
        <v>344434.2</v>
      </c>
      <c r="E179" s="29">
        <f t="shared" si="23"/>
        <v>333658.13</v>
      </c>
      <c r="F179" s="46">
        <f t="shared" si="28"/>
        <v>5691.2381935483863</v>
      </c>
      <c r="G179" s="29">
        <f t="shared" si="29"/>
        <v>5691.24</v>
      </c>
    </row>
    <row r="180" spans="1:7" x14ac:dyDescent="0.25">
      <c r="A180" s="44">
        <v>43343</v>
      </c>
      <c r="B180" s="48">
        <f t="shared" si="19"/>
        <v>4</v>
      </c>
      <c r="C180" s="48">
        <f t="shared" si="26"/>
        <v>27</v>
      </c>
      <c r="D180" s="29">
        <f t="shared" si="27"/>
        <v>333658.13</v>
      </c>
      <c r="E180" s="29">
        <f t="shared" si="23"/>
        <v>322887.75</v>
      </c>
      <c r="F180" s="46">
        <f t="shared" si="28"/>
        <v>5508.2764516129037</v>
      </c>
      <c r="G180" s="29">
        <f t="shared" si="29"/>
        <v>5508.28</v>
      </c>
    </row>
    <row r="181" spans="1:7" x14ac:dyDescent="0.25">
      <c r="A181" s="44">
        <v>43373</v>
      </c>
      <c r="B181" s="48">
        <f t="shared" si="19"/>
        <v>4</v>
      </c>
      <c r="C181" s="48">
        <f t="shared" si="26"/>
        <v>26</v>
      </c>
      <c r="D181" s="29">
        <f t="shared" si="27"/>
        <v>322887.75</v>
      </c>
      <c r="E181" s="29">
        <f t="shared" si="23"/>
        <v>311934.42</v>
      </c>
      <c r="F181" s="46">
        <f t="shared" si="28"/>
        <v>5151.6973548387095</v>
      </c>
      <c r="G181" s="29">
        <f t="shared" si="29"/>
        <v>5151.7</v>
      </c>
    </row>
    <row r="182" spans="1:7" x14ac:dyDescent="0.25">
      <c r="A182" s="44">
        <v>43404</v>
      </c>
      <c r="B182" s="48">
        <f t="shared" si="19"/>
        <v>4</v>
      </c>
      <c r="C182" s="48">
        <f t="shared" si="26"/>
        <v>27</v>
      </c>
      <c r="D182" s="29">
        <f t="shared" si="27"/>
        <v>311934.42</v>
      </c>
      <c r="E182" s="29">
        <f t="shared" si="23"/>
        <v>300624.11</v>
      </c>
      <c r="F182" s="46">
        <f t="shared" si="28"/>
        <v>5131.2800645161287</v>
      </c>
      <c r="G182" s="29">
        <f t="shared" si="29"/>
        <v>5131.28</v>
      </c>
    </row>
    <row r="183" spans="1:7" x14ac:dyDescent="0.25">
      <c r="A183" s="44">
        <v>43434</v>
      </c>
      <c r="B183" s="48">
        <f t="shared" si="19"/>
        <v>4</v>
      </c>
      <c r="C183" s="48">
        <f t="shared" si="26"/>
        <v>26</v>
      </c>
      <c r="D183" s="29">
        <f t="shared" si="27"/>
        <v>300624.11</v>
      </c>
      <c r="E183" s="29">
        <f t="shared" si="23"/>
        <v>289292.59999999998</v>
      </c>
      <c r="F183" s="46">
        <f t="shared" si="28"/>
        <v>4780.3266021505378</v>
      </c>
      <c r="G183" s="29">
        <f t="shared" si="29"/>
        <v>4780.33</v>
      </c>
    </row>
    <row r="184" spans="1:7" x14ac:dyDescent="0.25">
      <c r="A184" s="44">
        <v>43465</v>
      </c>
      <c r="B184" s="48">
        <f t="shared" si="19"/>
        <v>4</v>
      </c>
      <c r="C184" s="48">
        <f t="shared" si="26"/>
        <v>27</v>
      </c>
      <c r="D184" s="29">
        <f t="shared" si="27"/>
        <v>289292.59999999998</v>
      </c>
      <c r="E184" s="29">
        <f t="shared" si="23"/>
        <v>277610.08999999997</v>
      </c>
      <c r="F184" s="46">
        <f t="shared" si="28"/>
        <v>4741.1746881720419</v>
      </c>
      <c r="G184" s="29">
        <f t="shared" si="29"/>
        <v>4741.17</v>
      </c>
    </row>
    <row r="185" spans="1:7" x14ac:dyDescent="0.25">
      <c r="A185" s="44">
        <v>43496</v>
      </c>
      <c r="B185" s="48">
        <f t="shared" si="19"/>
        <v>4</v>
      </c>
      <c r="C185" s="48">
        <f t="shared" si="26"/>
        <v>27</v>
      </c>
      <c r="D185" s="29">
        <f t="shared" si="27"/>
        <v>277610.08999999997</v>
      </c>
      <c r="E185" s="29">
        <f t="shared" si="23"/>
        <v>265887.65999999997</v>
      </c>
      <c r="F185" s="46">
        <f t="shared" si="28"/>
        <v>4542.1429032258065</v>
      </c>
      <c r="G185" s="29">
        <f t="shared" si="29"/>
        <v>4542.1400000000003</v>
      </c>
    </row>
    <row r="186" spans="1:7" x14ac:dyDescent="0.25">
      <c r="A186" s="44">
        <v>43524</v>
      </c>
      <c r="B186" s="48">
        <f t="shared" si="19"/>
        <v>4</v>
      </c>
      <c r="C186" s="48">
        <f t="shared" si="26"/>
        <v>24</v>
      </c>
      <c r="D186" s="29">
        <f t="shared" si="27"/>
        <v>265887.65999999997</v>
      </c>
      <c r="E186" s="29">
        <f t="shared" si="23"/>
        <v>253966.11</v>
      </c>
      <c r="F186" s="46">
        <f t="shared" si="28"/>
        <v>3922.5991705069118</v>
      </c>
      <c r="G186" s="29">
        <f t="shared" si="29"/>
        <v>3922.6</v>
      </c>
    </row>
    <row r="187" spans="1:7" x14ac:dyDescent="0.25">
      <c r="A187" s="44">
        <v>43555</v>
      </c>
      <c r="B187" s="48">
        <f t="shared" si="19"/>
        <v>4</v>
      </c>
      <c r="C187" s="48">
        <f t="shared" si="26"/>
        <v>27</v>
      </c>
      <c r="D187" s="29">
        <f t="shared" si="27"/>
        <v>253966.11</v>
      </c>
      <c r="E187" s="29">
        <f t="shared" si="23"/>
        <v>241424.58</v>
      </c>
      <c r="F187" s="46">
        <f t="shared" si="28"/>
        <v>4128.3988940092167</v>
      </c>
      <c r="G187" s="29">
        <f t="shared" si="29"/>
        <v>4128.3999999999996</v>
      </c>
    </row>
    <row r="188" spans="1:7" x14ac:dyDescent="0.25">
      <c r="A188" s="44">
        <v>43585</v>
      </c>
      <c r="B188" s="48">
        <f t="shared" si="19"/>
        <v>4</v>
      </c>
      <c r="C188" s="48">
        <f t="shared" si="26"/>
        <v>26</v>
      </c>
      <c r="D188" s="29">
        <f t="shared" si="27"/>
        <v>241424.58</v>
      </c>
      <c r="E188" s="29">
        <f t="shared" si="23"/>
        <v>229087.49</v>
      </c>
      <c r="F188" s="46">
        <f t="shared" si="28"/>
        <v>3792.8603440860215</v>
      </c>
      <c r="G188" s="29">
        <f t="shared" si="29"/>
        <v>3792.86</v>
      </c>
    </row>
    <row r="189" spans="1:7" x14ac:dyDescent="0.25">
      <c r="A189" s="44">
        <v>43616</v>
      </c>
      <c r="B189" s="48">
        <f t="shared" si="19"/>
        <v>4</v>
      </c>
      <c r="C189" s="48">
        <f t="shared" si="26"/>
        <v>27</v>
      </c>
      <c r="D189" s="29">
        <f t="shared" si="27"/>
        <v>229087.49</v>
      </c>
      <c r="E189" s="29">
        <f t="shared" si="23"/>
        <v>216415.31</v>
      </c>
      <c r="F189" s="46">
        <f t="shared" si="28"/>
        <v>3703.8738494623653</v>
      </c>
      <c r="G189" s="29">
        <f t="shared" si="29"/>
        <v>3703.87</v>
      </c>
    </row>
    <row r="190" spans="1:7" x14ac:dyDescent="0.25">
      <c r="A190" s="44">
        <v>43646</v>
      </c>
      <c r="B190" s="48">
        <f t="shared" si="19"/>
        <v>4</v>
      </c>
      <c r="C190" s="48">
        <f t="shared" si="26"/>
        <v>26</v>
      </c>
      <c r="D190" s="29">
        <f t="shared" si="27"/>
        <v>216415.31</v>
      </c>
      <c r="E190" s="29">
        <f t="shared" si="23"/>
        <v>203653.41</v>
      </c>
      <c r="F190" s="46">
        <f t="shared" si="28"/>
        <v>3375.7014838709679</v>
      </c>
      <c r="G190" s="29">
        <f t="shared" si="29"/>
        <v>3375.7</v>
      </c>
    </row>
    <row r="191" spans="1:7" x14ac:dyDescent="0.25">
      <c r="A191" s="44">
        <v>43677</v>
      </c>
      <c r="B191" s="48">
        <f t="shared" si="19"/>
        <v>4</v>
      </c>
      <c r="C191" s="48">
        <f t="shared" si="26"/>
        <v>27</v>
      </c>
      <c r="D191" s="29">
        <f t="shared" si="27"/>
        <v>203653.41</v>
      </c>
      <c r="E191" s="29">
        <f t="shared" si="23"/>
        <v>190563.14</v>
      </c>
      <c r="F191" s="46">
        <f t="shared" si="28"/>
        <v>3265.6517419354841</v>
      </c>
      <c r="G191" s="29">
        <f t="shared" si="29"/>
        <v>3265.65</v>
      </c>
    </row>
    <row r="192" spans="1:7" x14ac:dyDescent="0.25">
      <c r="A192" s="44">
        <v>43708</v>
      </c>
      <c r="B192" s="48">
        <f t="shared" si="19"/>
        <v>4</v>
      </c>
      <c r="C192" s="48">
        <f t="shared" si="26"/>
        <v>27</v>
      </c>
      <c r="D192" s="29">
        <f t="shared" si="27"/>
        <v>190563.14</v>
      </c>
      <c r="E192" s="29">
        <f t="shared" si="23"/>
        <v>177362.1</v>
      </c>
      <c r="F192" s="46">
        <f t="shared" si="28"/>
        <v>3041.6629032258065</v>
      </c>
      <c r="G192" s="29">
        <f t="shared" si="29"/>
        <v>3041.66</v>
      </c>
    </row>
    <row r="193" spans="1:7" x14ac:dyDescent="0.25">
      <c r="A193" s="44">
        <v>43738</v>
      </c>
      <c r="B193" s="48">
        <f>_xlfn.DAYS(A120,A192)-1</f>
        <v>4</v>
      </c>
      <c r="C193" s="48">
        <f>_xlfn.DAYS(A193,A120)+1</f>
        <v>26</v>
      </c>
      <c r="D193" s="29">
        <f t="shared" si="27"/>
        <v>177362.1</v>
      </c>
      <c r="E193" s="29">
        <f t="shared" si="23"/>
        <v>163936.83000000002</v>
      </c>
      <c r="F193" s="46">
        <f t="shared" si="28"/>
        <v>2724.2760215053768</v>
      </c>
      <c r="G193" s="29">
        <f t="shared" si="29"/>
        <v>2724.28</v>
      </c>
    </row>
    <row r="194" spans="1:7" x14ac:dyDescent="0.25">
      <c r="A194" s="44">
        <v>43769</v>
      </c>
      <c r="B194" s="48">
        <f t="shared" ref="B194:B204" si="30">_xlfn.DAYS(A121,A193)-1</f>
        <v>4</v>
      </c>
      <c r="C194" s="48">
        <f t="shared" ref="C194:C204" si="31">_xlfn.DAYS(A194,A121)+1</f>
        <v>27</v>
      </c>
      <c r="D194" s="29">
        <f t="shared" si="27"/>
        <v>163936.83000000002</v>
      </c>
      <c r="E194" s="29">
        <f t="shared" si="23"/>
        <v>150193.68000000002</v>
      </c>
      <c r="F194" s="46">
        <f t="shared" si="28"/>
        <v>2581.3610752688173</v>
      </c>
      <c r="G194" s="29">
        <f t="shared" si="29"/>
        <v>2581.36</v>
      </c>
    </row>
    <row r="195" spans="1:7" x14ac:dyDescent="0.25">
      <c r="A195" s="44">
        <v>43799</v>
      </c>
      <c r="B195" s="48">
        <f t="shared" si="30"/>
        <v>4</v>
      </c>
      <c r="C195" s="48">
        <f t="shared" si="31"/>
        <v>26</v>
      </c>
      <c r="D195" s="29">
        <f t="shared" si="27"/>
        <v>150193.68000000002</v>
      </c>
      <c r="E195" s="29">
        <f t="shared" si="23"/>
        <v>136306.92000000001</v>
      </c>
      <c r="F195" s="46">
        <f t="shared" si="28"/>
        <v>2271.0975913978491</v>
      </c>
      <c r="G195" s="29">
        <f t="shared" si="29"/>
        <v>2271.1</v>
      </c>
    </row>
    <row r="196" spans="1:7" x14ac:dyDescent="0.25">
      <c r="A196" s="44">
        <v>43830</v>
      </c>
      <c r="B196" s="48">
        <f t="shared" si="30"/>
        <v>4</v>
      </c>
      <c r="C196" s="48">
        <f t="shared" si="31"/>
        <v>27</v>
      </c>
      <c r="D196" s="29">
        <f t="shared" si="27"/>
        <v>136306.92000000001</v>
      </c>
      <c r="E196" s="29">
        <f t="shared" si="23"/>
        <v>122109.58000000002</v>
      </c>
      <c r="F196" s="46">
        <f t="shared" si="28"/>
        <v>2105.3072473118277</v>
      </c>
      <c r="G196" s="29">
        <f t="shared" si="29"/>
        <v>2105.31</v>
      </c>
    </row>
    <row r="197" spans="1:7" x14ac:dyDescent="0.25">
      <c r="A197" s="44">
        <v>43861</v>
      </c>
      <c r="B197" s="48">
        <f t="shared" si="30"/>
        <v>4</v>
      </c>
      <c r="C197" s="48">
        <f t="shared" si="31"/>
        <v>27</v>
      </c>
      <c r="D197" s="29">
        <f t="shared" si="27"/>
        <v>122109.58000000002</v>
      </c>
      <c r="E197" s="29">
        <f t="shared" si="23"/>
        <v>107745.77000000002</v>
      </c>
      <c r="F197" s="46">
        <f t="shared" si="28"/>
        <v>1861.6825806451611</v>
      </c>
      <c r="G197" s="29">
        <f t="shared" si="29"/>
        <v>1861.68</v>
      </c>
    </row>
    <row r="198" spans="1:7" x14ac:dyDescent="0.25">
      <c r="A198" s="44">
        <v>43890</v>
      </c>
      <c r="B198" s="48">
        <f t="shared" si="30"/>
        <v>4</v>
      </c>
      <c r="C198" s="48">
        <f t="shared" si="31"/>
        <v>25</v>
      </c>
      <c r="D198" s="29">
        <f t="shared" si="27"/>
        <v>107745.77000000002</v>
      </c>
      <c r="E198" s="29">
        <f t="shared" si="23"/>
        <v>93137.970000000016</v>
      </c>
      <c r="F198" s="46">
        <f t="shared" si="28"/>
        <v>1512.0169076751947</v>
      </c>
      <c r="G198" s="29">
        <f t="shared" si="29"/>
        <v>1512.02</v>
      </c>
    </row>
    <row r="199" spans="1:7" x14ac:dyDescent="0.25">
      <c r="A199" s="44">
        <v>43921</v>
      </c>
      <c r="B199" s="48">
        <f t="shared" si="30"/>
        <v>4</v>
      </c>
      <c r="C199" s="48">
        <f t="shared" si="31"/>
        <v>27</v>
      </c>
      <c r="D199" s="29">
        <f t="shared" si="27"/>
        <v>93137.970000000016</v>
      </c>
      <c r="E199" s="29">
        <f t="shared" si="23"/>
        <v>78179.970000000016</v>
      </c>
      <c r="F199" s="46">
        <f t="shared" si="28"/>
        <v>1360.7743826473859</v>
      </c>
      <c r="G199" s="29">
        <f t="shared" si="29"/>
        <v>1360.77</v>
      </c>
    </row>
    <row r="200" spans="1:7" x14ac:dyDescent="0.25">
      <c r="A200" s="44">
        <v>43951</v>
      </c>
      <c r="B200" s="48">
        <f t="shared" si="30"/>
        <v>4</v>
      </c>
      <c r="C200" s="48">
        <f t="shared" si="31"/>
        <v>26</v>
      </c>
      <c r="D200" s="29">
        <f t="shared" si="27"/>
        <v>78179.970000000016</v>
      </c>
      <c r="E200" s="29">
        <f t="shared" si="23"/>
        <v>63069.960000000014</v>
      </c>
      <c r="F200" s="46">
        <f t="shared" si="28"/>
        <v>1069.8875483870966</v>
      </c>
      <c r="G200" s="29">
        <f t="shared" si="29"/>
        <v>1069.8900000000001</v>
      </c>
    </row>
    <row r="201" spans="1:7" x14ac:dyDescent="0.25">
      <c r="A201" s="44">
        <v>43982</v>
      </c>
      <c r="B201" s="48">
        <f t="shared" si="30"/>
        <v>4</v>
      </c>
      <c r="C201" s="48">
        <f t="shared" si="31"/>
        <v>27</v>
      </c>
      <c r="D201" s="29">
        <f t="shared" si="27"/>
        <v>63069.960000000014</v>
      </c>
      <c r="E201" s="29">
        <f t="shared" si="23"/>
        <v>47668.73000000001</v>
      </c>
      <c r="F201" s="46">
        <f t="shared" si="28"/>
        <v>843.476</v>
      </c>
      <c r="G201" s="29">
        <f t="shared" si="29"/>
        <v>843.48</v>
      </c>
    </row>
    <row r="202" spans="1:7" x14ac:dyDescent="0.25">
      <c r="A202" s="44">
        <v>44012</v>
      </c>
      <c r="B202" s="48">
        <f t="shared" si="30"/>
        <v>4</v>
      </c>
      <c r="C202" s="48">
        <f t="shared" si="31"/>
        <v>26</v>
      </c>
      <c r="D202" s="29">
        <f t="shared" si="27"/>
        <v>47668.73000000001</v>
      </c>
      <c r="E202" s="29">
        <f t="shared" si="23"/>
        <v>32040.450000000012</v>
      </c>
      <c r="F202" s="46">
        <f t="shared" si="28"/>
        <v>560.94466666666665</v>
      </c>
      <c r="G202" s="29">
        <f t="shared" si="29"/>
        <v>560.94000000000005</v>
      </c>
    </row>
    <row r="203" spans="1:7" x14ac:dyDescent="0.25">
      <c r="A203" s="44">
        <v>44043</v>
      </c>
      <c r="B203" s="48">
        <f t="shared" si="30"/>
        <v>4</v>
      </c>
      <c r="C203" s="48">
        <f t="shared" si="31"/>
        <v>27</v>
      </c>
      <c r="D203" s="29">
        <f t="shared" si="27"/>
        <v>32040.450000000012</v>
      </c>
      <c r="E203" s="29">
        <f t="shared" ref="E203:E204" si="32">D203-D130</f>
        <v>16129.140000000012</v>
      </c>
      <c r="F203" s="46">
        <f t="shared" si="28"/>
        <v>339.23243010751685</v>
      </c>
      <c r="G203" s="29">
        <f t="shared" si="29"/>
        <v>339.23</v>
      </c>
    </row>
    <row r="204" spans="1:7" x14ac:dyDescent="0.25">
      <c r="A204" s="44">
        <v>44074</v>
      </c>
      <c r="B204" s="48">
        <f t="shared" si="30"/>
        <v>4</v>
      </c>
      <c r="C204" s="48">
        <f t="shared" si="31"/>
        <v>27</v>
      </c>
      <c r="D204" s="29">
        <f t="shared" si="27"/>
        <v>16129.140000000012</v>
      </c>
      <c r="E204" s="29">
        <f t="shared" si="32"/>
        <v>0</v>
      </c>
      <c r="F204" s="46">
        <f>(E131/B131)*B204</f>
        <v>39.852903225804972</v>
      </c>
      <c r="G204" s="29">
        <f t="shared" si="29"/>
        <v>39.85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E6B8-BC35-440D-9FA7-3A901DA6FA24}">
  <dimension ref="A1:P156"/>
  <sheetViews>
    <sheetView zoomScale="80" zoomScaleNormal="80" workbookViewId="0">
      <pane ySplit="3" topLeftCell="A138" activePane="bottomLeft" state="frozen"/>
      <selection pane="bottomLeft" activeCell="F156" sqref="F156"/>
    </sheetView>
  </sheetViews>
  <sheetFormatPr defaultColWidth="13.42578125" defaultRowHeight="15" x14ac:dyDescent="0.25"/>
  <cols>
    <col min="1" max="1" width="16.7109375" bestFit="1" customWidth="1"/>
    <col min="2" max="2" width="13.5703125" bestFit="1" customWidth="1"/>
    <col min="3" max="3" width="25.140625" bestFit="1" customWidth="1"/>
    <col min="4" max="4" width="13.5703125" bestFit="1" customWidth="1"/>
    <col min="5" max="5" width="18.7109375" bestFit="1" customWidth="1"/>
    <col min="6" max="6" width="17" bestFit="1" customWidth="1"/>
    <col min="7" max="7" width="18.7109375" bestFit="1" customWidth="1"/>
    <col min="8" max="8" width="16.7109375" bestFit="1" customWidth="1"/>
    <col min="9" max="9" width="17.42578125" bestFit="1" customWidth="1"/>
    <col min="10" max="10" width="9.28515625" bestFit="1" customWidth="1"/>
    <col min="11" max="11" width="18.7109375" bestFit="1" customWidth="1"/>
    <col min="12" max="12" width="10.85546875" bestFit="1" customWidth="1"/>
    <col min="13" max="13" width="17.42578125" bestFit="1" customWidth="1"/>
    <col min="14" max="14" width="6.5703125" bestFit="1" customWidth="1"/>
    <col min="15" max="15" width="15.85546875" bestFit="1" customWidth="1"/>
    <col min="16" max="16" width="6.5703125" bestFit="1" customWidth="1"/>
  </cols>
  <sheetData>
    <row r="1" spans="1:16" x14ac:dyDescent="0.25">
      <c r="A1" s="14" t="s">
        <v>33</v>
      </c>
      <c r="B1" s="80">
        <v>41856</v>
      </c>
      <c r="C1" s="14" t="s">
        <v>35</v>
      </c>
      <c r="D1" s="81">
        <f>ROUNDUP(23797.2324459771,0)</f>
        <v>23798</v>
      </c>
      <c r="E1" s="82" t="s">
        <v>138</v>
      </c>
      <c r="F1" s="85">
        <v>42009</v>
      </c>
      <c r="G1" s="82" t="s">
        <v>139</v>
      </c>
      <c r="H1" s="81">
        <f>ROUNDUP(21430.8531468448,0)</f>
        <v>21431</v>
      </c>
      <c r="I1" s="82" t="s">
        <v>140</v>
      </c>
      <c r="J1" s="116">
        <v>0.1</v>
      </c>
      <c r="K1" s="82" t="s">
        <v>141</v>
      </c>
      <c r="L1" s="85">
        <v>42129</v>
      </c>
      <c r="M1" s="82" t="s">
        <v>142</v>
      </c>
      <c r="N1" s="117">
        <f>ROUNDUP(20222.8411378017,0)</f>
        <v>20223</v>
      </c>
      <c r="O1" s="82" t="s">
        <v>143</v>
      </c>
      <c r="P1" s="82">
        <v>50000</v>
      </c>
    </row>
    <row r="2" spans="1:16" x14ac:dyDescent="0.25">
      <c r="A2" s="86" t="s">
        <v>34</v>
      </c>
      <c r="B2" s="87">
        <v>0.15</v>
      </c>
      <c r="C2" s="82" t="s">
        <v>113</v>
      </c>
      <c r="D2" s="85">
        <v>42495</v>
      </c>
      <c r="E2" s="82" t="s">
        <v>144</v>
      </c>
      <c r="F2" s="117">
        <v>15000</v>
      </c>
      <c r="G2" s="82" t="s">
        <v>145</v>
      </c>
      <c r="H2" s="85">
        <v>42860</v>
      </c>
      <c r="I2" s="82" t="s">
        <v>146</v>
      </c>
      <c r="J2" s="118">
        <f>ROUNDUP(39355.0439220358,0)</f>
        <v>39356</v>
      </c>
      <c r="K2" s="82" t="s">
        <v>147</v>
      </c>
      <c r="L2" s="82">
        <v>48</v>
      </c>
    </row>
    <row r="3" spans="1:16" x14ac:dyDescent="0.25">
      <c r="A3" s="90" t="s">
        <v>17</v>
      </c>
      <c r="B3" s="90" t="s">
        <v>18</v>
      </c>
      <c r="C3" s="90" t="s">
        <v>14</v>
      </c>
      <c r="D3" s="90" t="s">
        <v>22</v>
      </c>
      <c r="E3" s="90" t="s">
        <v>21</v>
      </c>
      <c r="F3" s="90" t="s">
        <v>19</v>
      </c>
      <c r="G3" s="90" t="s">
        <v>20</v>
      </c>
      <c r="H3" s="91" t="s">
        <v>120</v>
      </c>
      <c r="I3" s="91" t="s">
        <v>121</v>
      </c>
    </row>
    <row r="4" spans="1:16" x14ac:dyDescent="0.25">
      <c r="A4" s="28">
        <v>41887</v>
      </c>
      <c r="B4" s="92">
        <f>A4-B1</f>
        <v>31</v>
      </c>
      <c r="C4" s="29">
        <f>$D$1</f>
        <v>23798</v>
      </c>
      <c r="D4" s="93">
        <f t="shared" ref="D4:D63" si="0">C4-E4</f>
        <v>11058.27</v>
      </c>
      <c r="E4" s="94">
        <f t="shared" ref="E4:E62" si="1">ROUND(F4*$B$2*B4/365,2)</f>
        <v>12739.73</v>
      </c>
      <c r="F4" s="29">
        <v>1000000</v>
      </c>
      <c r="G4" s="29">
        <f t="shared" ref="G4:G67" si="2">F4-D4</f>
        <v>988941.73</v>
      </c>
    </row>
    <row r="5" spans="1:16" x14ac:dyDescent="0.25">
      <c r="A5" s="28">
        <v>41917</v>
      </c>
      <c r="B5" s="92">
        <f>A5-A4</f>
        <v>30</v>
      </c>
      <c r="C5" s="29">
        <f t="shared" ref="C5:C64" si="3">$D$1</f>
        <v>23798</v>
      </c>
      <c r="D5" s="93">
        <f t="shared" si="0"/>
        <v>11605.57</v>
      </c>
      <c r="E5" s="94">
        <f t="shared" si="1"/>
        <v>12192.43</v>
      </c>
      <c r="F5" s="29">
        <f>G4</f>
        <v>988941.73</v>
      </c>
      <c r="G5" s="29">
        <f t="shared" si="2"/>
        <v>977336.16</v>
      </c>
    </row>
    <row r="6" spans="1:16" x14ac:dyDescent="0.25">
      <c r="A6" s="28">
        <v>41948</v>
      </c>
      <c r="B6" s="92">
        <f t="shared" ref="B6:B69" si="4">A6-A5</f>
        <v>31</v>
      </c>
      <c r="C6" s="29">
        <f t="shared" si="3"/>
        <v>23798</v>
      </c>
      <c r="D6" s="93">
        <f t="shared" si="0"/>
        <v>11347.01</v>
      </c>
      <c r="E6" s="94">
        <f t="shared" si="1"/>
        <v>12450.99</v>
      </c>
      <c r="F6" s="29">
        <f t="shared" ref="F6:F68" si="5">G5</f>
        <v>977336.16</v>
      </c>
      <c r="G6" s="29">
        <f t="shared" si="2"/>
        <v>965989.15</v>
      </c>
    </row>
    <row r="7" spans="1:16" x14ac:dyDescent="0.25">
      <c r="A7" s="28">
        <v>41978</v>
      </c>
      <c r="B7" s="92">
        <f t="shared" si="4"/>
        <v>30</v>
      </c>
      <c r="C7" s="29">
        <f t="shared" si="3"/>
        <v>23798</v>
      </c>
      <c r="D7" s="93">
        <f t="shared" si="0"/>
        <v>11888.54</v>
      </c>
      <c r="E7" s="94">
        <f t="shared" si="1"/>
        <v>11909.46</v>
      </c>
      <c r="F7" s="29">
        <f t="shared" si="5"/>
        <v>965989.15</v>
      </c>
      <c r="G7" s="29">
        <f t="shared" si="2"/>
        <v>954100.61</v>
      </c>
    </row>
    <row r="8" spans="1:16" x14ac:dyDescent="0.25">
      <c r="A8" s="28">
        <v>42009</v>
      </c>
      <c r="B8" s="92">
        <f t="shared" si="4"/>
        <v>31</v>
      </c>
      <c r="C8" s="29">
        <f t="shared" si="3"/>
        <v>23798</v>
      </c>
      <c r="D8" s="93">
        <f t="shared" si="0"/>
        <v>11643.02</v>
      </c>
      <c r="E8" s="94">
        <f t="shared" si="1"/>
        <v>12154.98</v>
      </c>
      <c r="F8" s="29">
        <f t="shared" si="5"/>
        <v>954100.61</v>
      </c>
      <c r="G8" s="29">
        <f t="shared" si="2"/>
        <v>942457.59</v>
      </c>
    </row>
    <row r="9" spans="1:16" x14ac:dyDescent="0.25">
      <c r="A9" s="28">
        <v>42040</v>
      </c>
      <c r="B9" s="92">
        <f t="shared" si="4"/>
        <v>31</v>
      </c>
      <c r="C9" s="29">
        <f t="shared" si="3"/>
        <v>23798</v>
      </c>
      <c r="D9" s="93">
        <f t="shared" si="0"/>
        <v>11791.35</v>
      </c>
      <c r="E9" s="94">
        <f t="shared" si="1"/>
        <v>12006.65</v>
      </c>
      <c r="F9" s="29">
        <f t="shared" si="5"/>
        <v>942457.59</v>
      </c>
      <c r="G9" s="29">
        <f t="shared" si="2"/>
        <v>930666.24</v>
      </c>
    </row>
    <row r="10" spans="1:16" x14ac:dyDescent="0.25">
      <c r="A10" s="28">
        <v>42068</v>
      </c>
      <c r="B10" s="92">
        <f t="shared" si="4"/>
        <v>28</v>
      </c>
      <c r="C10" s="29">
        <f t="shared" si="3"/>
        <v>23798</v>
      </c>
      <c r="D10" s="93">
        <f t="shared" si="0"/>
        <v>13088.96</v>
      </c>
      <c r="E10" s="94">
        <f t="shared" si="1"/>
        <v>10709.04</v>
      </c>
      <c r="F10" s="29">
        <f t="shared" si="5"/>
        <v>930666.24</v>
      </c>
      <c r="G10" s="29">
        <f t="shared" si="2"/>
        <v>917577.28</v>
      </c>
    </row>
    <row r="11" spans="1:16" x14ac:dyDescent="0.25">
      <c r="A11" s="28">
        <v>42099</v>
      </c>
      <c r="B11" s="92">
        <f t="shared" si="4"/>
        <v>31</v>
      </c>
      <c r="C11" s="29">
        <f t="shared" si="3"/>
        <v>23798</v>
      </c>
      <c r="D11" s="93">
        <f t="shared" si="0"/>
        <v>12108.32</v>
      </c>
      <c r="E11" s="94">
        <f t="shared" si="1"/>
        <v>11689.68</v>
      </c>
      <c r="F11" s="29">
        <f t="shared" si="5"/>
        <v>917577.28</v>
      </c>
      <c r="G11" s="29">
        <f t="shared" si="2"/>
        <v>905468.96000000008</v>
      </c>
    </row>
    <row r="12" spans="1:16" x14ac:dyDescent="0.25">
      <c r="A12" s="28">
        <v>42129</v>
      </c>
      <c r="B12" s="92">
        <f t="shared" si="4"/>
        <v>30</v>
      </c>
      <c r="C12" s="29">
        <f t="shared" si="3"/>
        <v>23798</v>
      </c>
      <c r="D12" s="93">
        <f t="shared" si="0"/>
        <v>12634.68</v>
      </c>
      <c r="E12" s="94">
        <f t="shared" si="1"/>
        <v>11163.32</v>
      </c>
      <c r="F12" s="29">
        <f t="shared" si="5"/>
        <v>905468.96000000008</v>
      </c>
      <c r="G12" s="29">
        <f t="shared" si="2"/>
        <v>892834.28</v>
      </c>
    </row>
    <row r="13" spans="1:16" x14ac:dyDescent="0.25">
      <c r="A13" s="28">
        <v>42160</v>
      </c>
      <c r="B13" s="92">
        <f t="shared" si="4"/>
        <v>31</v>
      </c>
      <c r="C13" s="29">
        <f t="shared" si="3"/>
        <v>23798</v>
      </c>
      <c r="D13" s="93">
        <f t="shared" si="0"/>
        <v>12423.54</v>
      </c>
      <c r="E13" s="94">
        <f t="shared" si="1"/>
        <v>11374.46</v>
      </c>
      <c r="F13" s="29">
        <f t="shared" si="5"/>
        <v>892834.28</v>
      </c>
      <c r="G13" s="29">
        <f t="shared" si="2"/>
        <v>880410.74</v>
      </c>
    </row>
    <row r="14" spans="1:16" x14ac:dyDescent="0.25">
      <c r="A14" s="28">
        <v>42190</v>
      </c>
      <c r="B14" s="92">
        <f t="shared" si="4"/>
        <v>30</v>
      </c>
      <c r="C14" s="29">
        <f t="shared" si="3"/>
        <v>23798</v>
      </c>
      <c r="D14" s="93">
        <f t="shared" si="0"/>
        <v>12943.62</v>
      </c>
      <c r="E14" s="94">
        <f t="shared" si="1"/>
        <v>10854.38</v>
      </c>
      <c r="F14" s="29">
        <f t="shared" si="5"/>
        <v>880410.74</v>
      </c>
      <c r="G14" s="29">
        <f t="shared" si="2"/>
        <v>867467.12</v>
      </c>
    </row>
    <row r="15" spans="1:16" x14ac:dyDescent="0.25">
      <c r="A15" s="28">
        <v>42221</v>
      </c>
      <c r="B15" s="92">
        <f t="shared" si="4"/>
        <v>31</v>
      </c>
      <c r="C15" s="29">
        <f t="shared" si="3"/>
        <v>23798</v>
      </c>
      <c r="D15" s="93">
        <f t="shared" si="0"/>
        <v>12746.71</v>
      </c>
      <c r="E15" s="94">
        <f t="shared" si="1"/>
        <v>11051.29</v>
      </c>
      <c r="F15" s="29">
        <f t="shared" si="5"/>
        <v>867467.12</v>
      </c>
      <c r="G15" s="29">
        <f t="shared" si="2"/>
        <v>854720.41</v>
      </c>
    </row>
    <row r="16" spans="1:16" x14ac:dyDescent="0.25">
      <c r="A16" s="28">
        <v>42252</v>
      </c>
      <c r="B16" s="92">
        <f t="shared" si="4"/>
        <v>31</v>
      </c>
      <c r="C16" s="29">
        <f t="shared" si="3"/>
        <v>23798</v>
      </c>
      <c r="D16" s="93">
        <f t="shared" si="0"/>
        <v>12909.1</v>
      </c>
      <c r="E16" s="94">
        <f t="shared" si="1"/>
        <v>10888.9</v>
      </c>
      <c r="F16" s="29">
        <f t="shared" si="5"/>
        <v>854720.41</v>
      </c>
      <c r="G16" s="29">
        <f t="shared" si="2"/>
        <v>841811.31</v>
      </c>
    </row>
    <row r="17" spans="1:7" x14ac:dyDescent="0.25">
      <c r="A17" s="28">
        <v>42282</v>
      </c>
      <c r="B17" s="92">
        <f t="shared" si="4"/>
        <v>30</v>
      </c>
      <c r="C17" s="29">
        <f t="shared" si="3"/>
        <v>23798</v>
      </c>
      <c r="D17" s="93">
        <f t="shared" si="0"/>
        <v>13419.5</v>
      </c>
      <c r="E17" s="94">
        <f t="shared" si="1"/>
        <v>10378.5</v>
      </c>
      <c r="F17" s="29">
        <f t="shared" si="5"/>
        <v>841811.31</v>
      </c>
      <c r="G17" s="29">
        <f t="shared" si="2"/>
        <v>828391.81</v>
      </c>
    </row>
    <row r="18" spans="1:7" x14ac:dyDescent="0.25">
      <c r="A18" s="28">
        <v>42313</v>
      </c>
      <c r="B18" s="92">
        <f t="shared" si="4"/>
        <v>31</v>
      </c>
      <c r="C18" s="29">
        <f t="shared" si="3"/>
        <v>23798</v>
      </c>
      <c r="D18" s="93">
        <f t="shared" si="0"/>
        <v>13244.52</v>
      </c>
      <c r="E18" s="94">
        <f t="shared" si="1"/>
        <v>10553.48</v>
      </c>
      <c r="F18" s="29">
        <f t="shared" si="5"/>
        <v>828391.81</v>
      </c>
      <c r="G18" s="29">
        <f t="shared" si="2"/>
        <v>815147.29</v>
      </c>
    </row>
    <row r="19" spans="1:7" x14ac:dyDescent="0.25">
      <c r="A19" s="28">
        <v>42343</v>
      </c>
      <c r="B19" s="92">
        <f t="shared" si="4"/>
        <v>30</v>
      </c>
      <c r="C19" s="29">
        <f t="shared" si="3"/>
        <v>23798</v>
      </c>
      <c r="D19" s="93">
        <f t="shared" si="0"/>
        <v>13748.24</v>
      </c>
      <c r="E19" s="94">
        <f t="shared" si="1"/>
        <v>10049.76</v>
      </c>
      <c r="F19" s="29">
        <f t="shared" si="5"/>
        <v>815147.29</v>
      </c>
      <c r="G19" s="29">
        <f t="shared" si="2"/>
        <v>801399.05</v>
      </c>
    </row>
    <row r="20" spans="1:7" x14ac:dyDescent="0.25">
      <c r="A20" s="28">
        <v>42374</v>
      </c>
      <c r="B20" s="92">
        <f t="shared" si="4"/>
        <v>31</v>
      </c>
      <c r="C20" s="29">
        <f t="shared" si="3"/>
        <v>23798</v>
      </c>
      <c r="D20" s="93">
        <f t="shared" si="0"/>
        <v>13588.4</v>
      </c>
      <c r="E20" s="94">
        <f t="shared" si="1"/>
        <v>10209.6</v>
      </c>
      <c r="F20" s="29">
        <f t="shared" si="5"/>
        <v>801399.05</v>
      </c>
      <c r="G20" s="29">
        <f t="shared" si="2"/>
        <v>787810.65</v>
      </c>
    </row>
    <row r="21" spans="1:7" x14ac:dyDescent="0.25">
      <c r="A21" s="28">
        <v>42405</v>
      </c>
      <c r="B21" s="92">
        <f t="shared" si="4"/>
        <v>31</v>
      </c>
      <c r="C21" s="29">
        <f t="shared" si="3"/>
        <v>23798</v>
      </c>
      <c r="D21" s="93">
        <f t="shared" si="0"/>
        <v>13761.51</v>
      </c>
      <c r="E21" s="94">
        <f t="shared" si="1"/>
        <v>10036.49</v>
      </c>
      <c r="F21" s="29">
        <f t="shared" si="5"/>
        <v>787810.65</v>
      </c>
      <c r="G21" s="29">
        <f t="shared" si="2"/>
        <v>774049.14</v>
      </c>
    </row>
    <row r="22" spans="1:7" x14ac:dyDescent="0.25">
      <c r="A22" s="28">
        <v>42434</v>
      </c>
      <c r="B22" s="92">
        <f t="shared" si="4"/>
        <v>29</v>
      </c>
      <c r="C22" s="29">
        <f t="shared" si="3"/>
        <v>23798</v>
      </c>
      <c r="D22" s="93">
        <f t="shared" si="0"/>
        <v>14573.03</v>
      </c>
      <c r="E22" s="94">
        <f t="shared" si="1"/>
        <v>9224.9699999999993</v>
      </c>
      <c r="F22" s="29">
        <f t="shared" si="5"/>
        <v>774049.14</v>
      </c>
      <c r="G22" s="29">
        <f t="shared" si="2"/>
        <v>759476.11</v>
      </c>
    </row>
    <row r="23" spans="1:7" x14ac:dyDescent="0.25">
      <c r="A23" s="28">
        <v>42465</v>
      </c>
      <c r="B23" s="92">
        <f t="shared" si="4"/>
        <v>31</v>
      </c>
      <c r="C23" s="29">
        <f t="shared" si="3"/>
        <v>23798</v>
      </c>
      <c r="D23" s="93">
        <f t="shared" si="0"/>
        <v>14122.48</v>
      </c>
      <c r="E23" s="94">
        <f t="shared" si="1"/>
        <v>9675.52</v>
      </c>
      <c r="F23" s="29">
        <f t="shared" si="5"/>
        <v>759476.11</v>
      </c>
      <c r="G23" s="29">
        <f t="shared" si="2"/>
        <v>745353.63</v>
      </c>
    </row>
    <row r="24" spans="1:7" x14ac:dyDescent="0.25">
      <c r="A24" s="28">
        <v>42495</v>
      </c>
      <c r="B24" s="92">
        <f t="shared" si="4"/>
        <v>30</v>
      </c>
      <c r="C24" s="29">
        <f t="shared" si="3"/>
        <v>23798</v>
      </c>
      <c r="D24" s="93">
        <f t="shared" si="0"/>
        <v>14608.71</v>
      </c>
      <c r="E24" s="94">
        <f t="shared" si="1"/>
        <v>9189.2900000000009</v>
      </c>
      <c r="F24" s="29">
        <f t="shared" si="5"/>
        <v>745353.63</v>
      </c>
      <c r="G24" s="29">
        <f t="shared" si="2"/>
        <v>730744.92</v>
      </c>
    </row>
    <row r="25" spans="1:7" x14ac:dyDescent="0.25">
      <c r="A25" s="28">
        <v>42526</v>
      </c>
      <c r="B25" s="92">
        <f t="shared" si="4"/>
        <v>31</v>
      </c>
      <c r="C25" s="29">
        <f t="shared" si="3"/>
        <v>23798</v>
      </c>
      <c r="D25" s="93">
        <f t="shared" si="0"/>
        <v>14488.51</v>
      </c>
      <c r="E25" s="94">
        <f t="shared" si="1"/>
        <v>9309.49</v>
      </c>
      <c r="F25" s="29">
        <f t="shared" si="5"/>
        <v>730744.92</v>
      </c>
      <c r="G25" s="29">
        <f t="shared" si="2"/>
        <v>716256.41</v>
      </c>
    </row>
    <row r="26" spans="1:7" x14ac:dyDescent="0.25">
      <c r="A26" s="28">
        <v>42556</v>
      </c>
      <c r="B26" s="92">
        <f t="shared" si="4"/>
        <v>30</v>
      </c>
      <c r="C26" s="29">
        <f t="shared" si="3"/>
        <v>23798</v>
      </c>
      <c r="D26" s="93">
        <f t="shared" si="0"/>
        <v>14967.44</v>
      </c>
      <c r="E26" s="94">
        <f t="shared" si="1"/>
        <v>8830.56</v>
      </c>
      <c r="F26" s="29">
        <f t="shared" si="5"/>
        <v>716256.41</v>
      </c>
      <c r="G26" s="29">
        <f t="shared" si="2"/>
        <v>701288.97000000009</v>
      </c>
    </row>
    <row r="27" spans="1:7" x14ac:dyDescent="0.25">
      <c r="A27" s="28">
        <v>42587</v>
      </c>
      <c r="B27" s="92">
        <f t="shared" si="4"/>
        <v>31</v>
      </c>
      <c r="C27" s="29">
        <f t="shared" si="3"/>
        <v>23798</v>
      </c>
      <c r="D27" s="93">
        <f t="shared" si="0"/>
        <v>14863.77</v>
      </c>
      <c r="E27" s="94">
        <f t="shared" si="1"/>
        <v>8934.23</v>
      </c>
      <c r="F27" s="29">
        <f t="shared" si="5"/>
        <v>701288.97000000009</v>
      </c>
      <c r="G27" s="29">
        <f t="shared" si="2"/>
        <v>686425.20000000007</v>
      </c>
    </row>
    <row r="28" spans="1:7" x14ac:dyDescent="0.25">
      <c r="A28" s="28">
        <v>42618</v>
      </c>
      <c r="B28" s="92">
        <f t="shared" si="4"/>
        <v>31</v>
      </c>
      <c r="C28" s="29">
        <f t="shared" si="3"/>
        <v>23798</v>
      </c>
      <c r="D28" s="93">
        <f t="shared" si="0"/>
        <v>15053.13</v>
      </c>
      <c r="E28" s="94">
        <f t="shared" si="1"/>
        <v>8744.8700000000008</v>
      </c>
      <c r="F28" s="29">
        <f t="shared" si="5"/>
        <v>686425.20000000007</v>
      </c>
      <c r="G28" s="29">
        <f t="shared" si="2"/>
        <v>671372.07000000007</v>
      </c>
    </row>
    <row r="29" spans="1:7" x14ac:dyDescent="0.25">
      <c r="A29" s="28">
        <v>42648</v>
      </c>
      <c r="B29" s="92">
        <f t="shared" si="4"/>
        <v>30</v>
      </c>
      <c r="C29" s="29">
        <f t="shared" si="3"/>
        <v>23798</v>
      </c>
      <c r="D29" s="93">
        <f t="shared" si="0"/>
        <v>15520.81</v>
      </c>
      <c r="E29" s="94">
        <f t="shared" si="1"/>
        <v>8277.19</v>
      </c>
      <c r="F29" s="29">
        <f t="shared" si="5"/>
        <v>671372.07000000007</v>
      </c>
      <c r="G29" s="29">
        <f t="shared" si="2"/>
        <v>655851.26</v>
      </c>
    </row>
    <row r="30" spans="1:7" x14ac:dyDescent="0.25">
      <c r="A30" s="28">
        <v>42679</v>
      </c>
      <c r="B30" s="92">
        <f t="shared" si="4"/>
        <v>31</v>
      </c>
      <c r="C30" s="29">
        <f t="shared" si="3"/>
        <v>23798</v>
      </c>
      <c r="D30" s="93">
        <f t="shared" si="0"/>
        <v>15442.63</v>
      </c>
      <c r="E30" s="94">
        <f t="shared" si="1"/>
        <v>8355.3700000000008</v>
      </c>
      <c r="F30" s="29">
        <f t="shared" si="5"/>
        <v>655851.26</v>
      </c>
      <c r="G30" s="29">
        <f t="shared" si="2"/>
        <v>640408.63</v>
      </c>
    </row>
    <row r="31" spans="1:7" x14ac:dyDescent="0.25">
      <c r="A31" s="28">
        <v>42709</v>
      </c>
      <c r="B31" s="92">
        <f t="shared" si="4"/>
        <v>30</v>
      </c>
      <c r="C31" s="29">
        <f t="shared" si="3"/>
        <v>23798</v>
      </c>
      <c r="D31" s="93">
        <f t="shared" si="0"/>
        <v>15902.55</v>
      </c>
      <c r="E31" s="94">
        <f t="shared" si="1"/>
        <v>7895.45</v>
      </c>
      <c r="F31" s="29">
        <f t="shared" si="5"/>
        <v>640408.63</v>
      </c>
      <c r="G31" s="29">
        <f t="shared" si="2"/>
        <v>624506.07999999996</v>
      </c>
    </row>
    <row r="32" spans="1:7" x14ac:dyDescent="0.25">
      <c r="A32" s="28">
        <v>42740</v>
      </c>
      <c r="B32" s="92">
        <f t="shared" si="4"/>
        <v>31</v>
      </c>
      <c r="C32" s="29">
        <f t="shared" si="3"/>
        <v>23798</v>
      </c>
      <c r="D32" s="93">
        <f t="shared" si="0"/>
        <v>15841.96</v>
      </c>
      <c r="E32" s="94">
        <f t="shared" si="1"/>
        <v>7956.04</v>
      </c>
      <c r="F32" s="29">
        <f t="shared" si="5"/>
        <v>624506.07999999996</v>
      </c>
      <c r="G32" s="29">
        <f t="shared" si="2"/>
        <v>608664.12</v>
      </c>
    </row>
    <row r="33" spans="1:7" x14ac:dyDescent="0.25">
      <c r="A33" s="28">
        <v>42771</v>
      </c>
      <c r="B33" s="92">
        <f t="shared" si="4"/>
        <v>31</v>
      </c>
      <c r="C33" s="29">
        <f t="shared" si="3"/>
        <v>23798</v>
      </c>
      <c r="D33" s="93">
        <f t="shared" si="0"/>
        <v>16043.79</v>
      </c>
      <c r="E33" s="94">
        <f t="shared" si="1"/>
        <v>7754.21</v>
      </c>
      <c r="F33" s="29">
        <f t="shared" si="5"/>
        <v>608664.12</v>
      </c>
      <c r="G33" s="29">
        <f t="shared" si="2"/>
        <v>592620.32999999996</v>
      </c>
    </row>
    <row r="34" spans="1:7" x14ac:dyDescent="0.25">
      <c r="A34" s="28">
        <v>42799</v>
      </c>
      <c r="B34" s="92">
        <f t="shared" si="4"/>
        <v>28</v>
      </c>
      <c r="C34" s="29">
        <f t="shared" si="3"/>
        <v>23798</v>
      </c>
      <c r="D34" s="93">
        <f t="shared" si="0"/>
        <v>16978.810000000001</v>
      </c>
      <c r="E34" s="94">
        <f t="shared" si="1"/>
        <v>6819.19</v>
      </c>
      <c r="F34" s="29">
        <f t="shared" si="5"/>
        <v>592620.32999999996</v>
      </c>
      <c r="G34" s="29">
        <f t="shared" si="2"/>
        <v>575641.5199999999</v>
      </c>
    </row>
    <row r="35" spans="1:7" x14ac:dyDescent="0.25">
      <c r="A35" s="28">
        <v>42830</v>
      </c>
      <c r="B35" s="92">
        <f t="shared" si="4"/>
        <v>31</v>
      </c>
      <c r="C35" s="29">
        <f t="shared" si="3"/>
        <v>23798</v>
      </c>
      <c r="D35" s="93">
        <f t="shared" si="0"/>
        <v>16464.48</v>
      </c>
      <c r="E35" s="94">
        <f t="shared" si="1"/>
        <v>7333.52</v>
      </c>
      <c r="F35" s="29">
        <f t="shared" si="5"/>
        <v>575641.5199999999</v>
      </c>
      <c r="G35" s="29">
        <f t="shared" si="2"/>
        <v>559177.03999999992</v>
      </c>
    </row>
    <row r="36" spans="1:7" x14ac:dyDescent="0.25">
      <c r="A36" s="28">
        <v>42860</v>
      </c>
      <c r="B36" s="92">
        <f t="shared" si="4"/>
        <v>30</v>
      </c>
      <c r="C36" s="29">
        <f t="shared" si="3"/>
        <v>23798</v>
      </c>
      <c r="D36" s="93">
        <f t="shared" si="0"/>
        <v>16904.04</v>
      </c>
      <c r="E36" s="94">
        <f t="shared" si="1"/>
        <v>6893.96</v>
      </c>
      <c r="F36" s="29">
        <f t="shared" si="5"/>
        <v>559177.03999999992</v>
      </c>
      <c r="G36" s="29">
        <f t="shared" si="2"/>
        <v>542272.99999999988</v>
      </c>
    </row>
    <row r="37" spans="1:7" x14ac:dyDescent="0.25">
      <c r="A37" s="28">
        <v>42891</v>
      </c>
      <c r="B37" s="92">
        <f t="shared" si="4"/>
        <v>31</v>
      </c>
      <c r="C37" s="29">
        <f t="shared" si="3"/>
        <v>23798</v>
      </c>
      <c r="D37" s="93">
        <f t="shared" si="0"/>
        <v>16889.59</v>
      </c>
      <c r="E37" s="94">
        <f t="shared" si="1"/>
        <v>6908.41</v>
      </c>
      <c r="F37" s="29">
        <f t="shared" si="5"/>
        <v>542272.99999999988</v>
      </c>
      <c r="G37" s="29">
        <f t="shared" si="2"/>
        <v>525383.40999999992</v>
      </c>
    </row>
    <row r="38" spans="1:7" x14ac:dyDescent="0.25">
      <c r="A38" s="28">
        <v>42921</v>
      </c>
      <c r="B38" s="92">
        <f t="shared" si="4"/>
        <v>30</v>
      </c>
      <c r="C38" s="29">
        <f t="shared" si="3"/>
        <v>23798</v>
      </c>
      <c r="D38" s="93">
        <f t="shared" si="0"/>
        <v>17320.669999999998</v>
      </c>
      <c r="E38" s="94">
        <f t="shared" si="1"/>
        <v>6477.33</v>
      </c>
      <c r="F38" s="29">
        <f t="shared" si="5"/>
        <v>525383.40999999992</v>
      </c>
      <c r="G38" s="29">
        <f t="shared" si="2"/>
        <v>508062.73999999993</v>
      </c>
    </row>
    <row r="39" spans="1:7" x14ac:dyDescent="0.25">
      <c r="A39" s="28">
        <v>42952</v>
      </c>
      <c r="B39" s="92">
        <f t="shared" si="4"/>
        <v>31</v>
      </c>
      <c r="C39" s="29">
        <f t="shared" si="3"/>
        <v>23798</v>
      </c>
      <c r="D39" s="93">
        <f t="shared" si="0"/>
        <v>17325.419999999998</v>
      </c>
      <c r="E39" s="94">
        <f t="shared" si="1"/>
        <v>6472.58</v>
      </c>
      <c r="F39" s="29">
        <f t="shared" si="5"/>
        <v>508062.73999999993</v>
      </c>
      <c r="G39" s="29">
        <f t="shared" si="2"/>
        <v>490737.31999999995</v>
      </c>
    </row>
    <row r="40" spans="1:7" x14ac:dyDescent="0.25">
      <c r="A40" s="28">
        <v>42983</v>
      </c>
      <c r="B40" s="92">
        <f t="shared" si="4"/>
        <v>31</v>
      </c>
      <c r="C40" s="29">
        <f t="shared" si="3"/>
        <v>23798</v>
      </c>
      <c r="D40" s="93">
        <f t="shared" si="0"/>
        <v>17546.14</v>
      </c>
      <c r="E40" s="94">
        <f t="shared" si="1"/>
        <v>6251.86</v>
      </c>
      <c r="F40" s="29">
        <f t="shared" si="5"/>
        <v>490737.31999999995</v>
      </c>
      <c r="G40" s="29">
        <f t="shared" si="2"/>
        <v>473191.17999999993</v>
      </c>
    </row>
    <row r="41" spans="1:7" x14ac:dyDescent="0.25">
      <c r="A41" s="28">
        <v>43013</v>
      </c>
      <c r="B41" s="92">
        <f t="shared" si="4"/>
        <v>30</v>
      </c>
      <c r="C41" s="29">
        <f t="shared" si="3"/>
        <v>23798</v>
      </c>
      <c r="D41" s="93">
        <f t="shared" si="0"/>
        <v>17964.14</v>
      </c>
      <c r="E41" s="94">
        <f t="shared" si="1"/>
        <v>5833.86</v>
      </c>
      <c r="F41" s="29">
        <f t="shared" si="5"/>
        <v>473191.17999999993</v>
      </c>
      <c r="G41" s="29">
        <f t="shared" si="2"/>
        <v>455227.03999999992</v>
      </c>
    </row>
    <row r="42" spans="1:7" x14ac:dyDescent="0.25">
      <c r="A42" s="28">
        <v>43044</v>
      </c>
      <c r="B42" s="92">
        <f t="shared" si="4"/>
        <v>31</v>
      </c>
      <c r="C42" s="29">
        <f t="shared" si="3"/>
        <v>23798</v>
      </c>
      <c r="D42" s="93">
        <f t="shared" si="0"/>
        <v>17998.53</v>
      </c>
      <c r="E42" s="94">
        <f t="shared" si="1"/>
        <v>5799.47</v>
      </c>
      <c r="F42" s="29">
        <f t="shared" si="5"/>
        <v>455227.03999999992</v>
      </c>
      <c r="G42" s="29">
        <f t="shared" si="2"/>
        <v>437228.50999999989</v>
      </c>
    </row>
    <row r="43" spans="1:7" x14ac:dyDescent="0.25">
      <c r="A43" s="28">
        <v>43074</v>
      </c>
      <c r="B43" s="92">
        <f t="shared" si="4"/>
        <v>30</v>
      </c>
      <c r="C43" s="29">
        <f t="shared" si="3"/>
        <v>23798</v>
      </c>
      <c r="D43" s="93">
        <f t="shared" si="0"/>
        <v>18407.510000000002</v>
      </c>
      <c r="E43" s="94">
        <f t="shared" si="1"/>
        <v>5390.49</v>
      </c>
      <c r="F43" s="29">
        <f t="shared" si="5"/>
        <v>437228.50999999989</v>
      </c>
      <c r="G43" s="29">
        <f t="shared" si="2"/>
        <v>418820.99999999988</v>
      </c>
    </row>
    <row r="44" spans="1:7" x14ac:dyDescent="0.25">
      <c r="A44" s="28">
        <v>43105</v>
      </c>
      <c r="B44" s="92">
        <f t="shared" si="4"/>
        <v>31</v>
      </c>
      <c r="C44" s="29">
        <f t="shared" si="3"/>
        <v>23798</v>
      </c>
      <c r="D44" s="93">
        <f t="shared" si="0"/>
        <v>18462.34</v>
      </c>
      <c r="E44" s="94">
        <f t="shared" si="1"/>
        <v>5335.66</v>
      </c>
      <c r="F44" s="29">
        <f t="shared" si="5"/>
        <v>418820.99999999988</v>
      </c>
      <c r="G44" s="29">
        <f t="shared" si="2"/>
        <v>400358.65999999986</v>
      </c>
    </row>
    <row r="45" spans="1:7" x14ac:dyDescent="0.25">
      <c r="A45" s="28">
        <v>43136</v>
      </c>
      <c r="B45" s="92">
        <f t="shared" si="4"/>
        <v>31</v>
      </c>
      <c r="C45" s="29">
        <f t="shared" si="3"/>
        <v>23798</v>
      </c>
      <c r="D45" s="93">
        <f t="shared" si="0"/>
        <v>18697.54</v>
      </c>
      <c r="E45" s="94">
        <f t="shared" si="1"/>
        <v>5100.46</v>
      </c>
      <c r="F45" s="29">
        <f t="shared" si="5"/>
        <v>400358.65999999986</v>
      </c>
      <c r="G45" s="29">
        <f t="shared" si="2"/>
        <v>381661.11999999988</v>
      </c>
    </row>
    <row r="46" spans="1:7" x14ac:dyDescent="0.25">
      <c r="A46" s="28">
        <v>43164</v>
      </c>
      <c r="B46" s="92">
        <f t="shared" si="4"/>
        <v>28</v>
      </c>
      <c r="C46" s="29">
        <f t="shared" si="3"/>
        <v>23798</v>
      </c>
      <c r="D46" s="93">
        <f t="shared" si="0"/>
        <v>19406.28</v>
      </c>
      <c r="E46" s="94">
        <f t="shared" si="1"/>
        <v>4391.72</v>
      </c>
      <c r="F46" s="29">
        <f t="shared" si="5"/>
        <v>381661.11999999988</v>
      </c>
      <c r="G46" s="29">
        <f t="shared" si="2"/>
        <v>362254.83999999985</v>
      </c>
    </row>
    <row r="47" spans="1:7" x14ac:dyDescent="0.25">
      <c r="A47" s="28">
        <v>43195</v>
      </c>
      <c r="B47" s="92">
        <f t="shared" si="4"/>
        <v>31</v>
      </c>
      <c r="C47" s="29">
        <f t="shared" si="3"/>
        <v>23798</v>
      </c>
      <c r="D47" s="93">
        <f t="shared" si="0"/>
        <v>19182.97</v>
      </c>
      <c r="E47" s="94">
        <f t="shared" si="1"/>
        <v>4615.03</v>
      </c>
      <c r="F47" s="29">
        <f t="shared" si="5"/>
        <v>362254.83999999985</v>
      </c>
      <c r="G47" s="29">
        <f t="shared" si="2"/>
        <v>343071.86999999988</v>
      </c>
    </row>
    <row r="48" spans="1:7" x14ac:dyDescent="0.25">
      <c r="A48" s="28">
        <v>43225</v>
      </c>
      <c r="B48" s="92">
        <f t="shared" si="4"/>
        <v>30</v>
      </c>
      <c r="C48" s="29">
        <f t="shared" si="3"/>
        <v>23798</v>
      </c>
      <c r="D48" s="93">
        <f t="shared" si="0"/>
        <v>19568.349999999999</v>
      </c>
      <c r="E48" s="94">
        <f t="shared" si="1"/>
        <v>4229.6499999999996</v>
      </c>
      <c r="F48" s="29">
        <f t="shared" si="5"/>
        <v>343071.86999999988</v>
      </c>
      <c r="G48" s="29">
        <f t="shared" si="2"/>
        <v>323503.5199999999</v>
      </c>
    </row>
    <row r="49" spans="1:7" x14ac:dyDescent="0.25">
      <c r="A49" s="28">
        <v>43256</v>
      </c>
      <c r="B49" s="92">
        <f t="shared" si="4"/>
        <v>31</v>
      </c>
      <c r="C49" s="29">
        <f t="shared" si="3"/>
        <v>23798</v>
      </c>
      <c r="D49" s="93">
        <f t="shared" si="0"/>
        <v>19676.650000000001</v>
      </c>
      <c r="E49" s="94">
        <f t="shared" si="1"/>
        <v>4121.3500000000004</v>
      </c>
      <c r="F49" s="29">
        <f t="shared" si="5"/>
        <v>323503.5199999999</v>
      </c>
      <c r="G49" s="29">
        <f t="shared" si="2"/>
        <v>303826.86999999988</v>
      </c>
    </row>
    <row r="50" spans="1:7" x14ac:dyDescent="0.25">
      <c r="A50" s="28">
        <v>43286</v>
      </c>
      <c r="B50" s="92">
        <f t="shared" si="4"/>
        <v>30</v>
      </c>
      <c r="C50" s="29">
        <f t="shared" si="3"/>
        <v>23798</v>
      </c>
      <c r="D50" s="93">
        <f t="shared" si="0"/>
        <v>20052.189999999999</v>
      </c>
      <c r="E50" s="94">
        <f t="shared" si="1"/>
        <v>3745.81</v>
      </c>
      <c r="F50" s="29">
        <f t="shared" si="5"/>
        <v>303826.86999999988</v>
      </c>
      <c r="G50" s="29">
        <f t="shared" si="2"/>
        <v>283774.67999999988</v>
      </c>
    </row>
    <row r="51" spans="1:7" x14ac:dyDescent="0.25">
      <c r="A51" s="28">
        <v>43317</v>
      </c>
      <c r="B51" s="92">
        <f t="shared" si="4"/>
        <v>31</v>
      </c>
      <c r="C51" s="29">
        <f t="shared" si="3"/>
        <v>23798</v>
      </c>
      <c r="D51" s="93">
        <f t="shared" si="0"/>
        <v>20182.79</v>
      </c>
      <c r="E51" s="94">
        <f t="shared" si="1"/>
        <v>3615.21</v>
      </c>
      <c r="F51" s="29">
        <f t="shared" si="5"/>
        <v>283774.67999999988</v>
      </c>
      <c r="G51" s="29">
        <f t="shared" si="2"/>
        <v>263591.8899999999</v>
      </c>
    </row>
    <row r="52" spans="1:7" x14ac:dyDescent="0.25">
      <c r="A52" s="28">
        <v>43348</v>
      </c>
      <c r="B52" s="92">
        <f t="shared" si="4"/>
        <v>31</v>
      </c>
      <c r="C52" s="29">
        <f t="shared" si="3"/>
        <v>23798</v>
      </c>
      <c r="D52" s="93">
        <f t="shared" si="0"/>
        <v>20439.91</v>
      </c>
      <c r="E52" s="94">
        <f t="shared" si="1"/>
        <v>3358.09</v>
      </c>
      <c r="F52" s="29">
        <f t="shared" si="5"/>
        <v>263591.8899999999</v>
      </c>
      <c r="G52" s="29">
        <f t="shared" si="2"/>
        <v>243151.97999999989</v>
      </c>
    </row>
    <row r="53" spans="1:7" x14ac:dyDescent="0.25">
      <c r="A53" s="28">
        <v>43378</v>
      </c>
      <c r="B53" s="92">
        <f t="shared" si="4"/>
        <v>30</v>
      </c>
      <c r="C53" s="29">
        <f t="shared" si="3"/>
        <v>23798</v>
      </c>
      <c r="D53" s="93">
        <f t="shared" si="0"/>
        <v>20800.239999999998</v>
      </c>
      <c r="E53" s="94">
        <f t="shared" si="1"/>
        <v>2997.76</v>
      </c>
      <c r="F53" s="29">
        <f t="shared" si="5"/>
        <v>243151.97999999989</v>
      </c>
      <c r="G53" s="29">
        <f t="shared" si="2"/>
        <v>222351.7399999999</v>
      </c>
    </row>
    <row r="54" spans="1:7" x14ac:dyDescent="0.25">
      <c r="A54" s="28">
        <v>43409</v>
      </c>
      <c r="B54" s="92">
        <f t="shared" si="4"/>
        <v>31</v>
      </c>
      <c r="C54" s="29">
        <f t="shared" si="3"/>
        <v>23798</v>
      </c>
      <c r="D54" s="93">
        <f t="shared" si="0"/>
        <v>20965.3</v>
      </c>
      <c r="E54" s="94">
        <f t="shared" si="1"/>
        <v>2832.7</v>
      </c>
      <c r="F54" s="29">
        <f t="shared" si="5"/>
        <v>222351.7399999999</v>
      </c>
      <c r="G54" s="29">
        <f t="shared" si="2"/>
        <v>201386.43999999992</v>
      </c>
    </row>
    <row r="55" spans="1:7" x14ac:dyDescent="0.25">
      <c r="A55" s="28">
        <v>43439</v>
      </c>
      <c r="B55" s="92">
        <f t="shared" si="4"/>
        <v>30</v>
      </c>
      <c r="C55" s="29">
        <f t="shared" si="3"/>
        <v>23798</v>
      </c>
      <c r="D55" s="93">
        <f t="shared" si="0"/>
        <v>21315.15</v>
      </c>
      <c r="E55" s="94">
        <f t="shared" si="1"/>
        <v>2482.85</v>
      </c>
      <c r="F55" s="29">
        <f t="shared" si="5"/>
        <v>201386.43999999992</v>
      </c>
      <c r="G55" s="29">
        <f t="shared" si="2"/>
        <v>180071.28999999992</v>
      </c>
    </row>
    <row r="56" spans="1:7" x14ac:dyDescent="0.25">
      <c r="A56" s="28">
        <v>43470</v>
      </c>
      <c r="B56" s="92">
        <f t="shared" si="4"/>
        <v>31</v>
      </c>
      <c r="C56" s="29">
        <f t="shared" si="3"/>
        <v>23798</v>
      </c>
      <c r="D56" s="93">
        <f t="shared" si="0"/>
        <v>21503.94</v>
      </c>
      <c r="E56" s="94">
        <f t="shared" si="1"/>
        <v>2294.06</v>
      </c>
      <c r="F56" s="29">
        <f t="shared" si="5"/>
        <v>180071.28999999992</v>
      </c>
      <c r="G56" s="29">
        <f t="shared" si="2"/>
        <v>158567.34999999992</v>
      </c>
    </row>
    <row r="57" spans="1:7" x14ac:dyDescent="0.25">
      <c r="A57" s="28">
        <v>43501</v>
      </c>
      <c r="B57" s="92">
        <f t="shared" si="4"/>
        <v>31</v>
      </c>
      <c r="C57" s="29">
        <f t="shared" si="3"/>
        <v>23798</v>
      </c>
      <c r="D57" s="93">
        <f t="shared" si="0"/>
        <v>21777.9</v>
      </c>
      <c r="E57" s="94">
        <f t="shared" si="1"/>
        <v>2020.1</v>
      </c>
      <c r="F57" s="29">
        <f t="shared" si="5"/>
        <v>158567.34999999992</v>
      </c>
      <c r="G57" s="29">
        <f t="shared" si="2"/>
        <v>136789.44999999992</v>
      </c>
    </row>
    <row r="58" spans="1:7" x14ac:dyDescent="0.25">
      <c r="A58" s="28">
        <v>43529</v>
      </c>
      <c r="B58" s="92">
        <f t="shared" si="4"/>
        <v>28</v>
      </c>
      <c r="C58" s="29">
        <f t="shared" si="3"/>
        <v>23798</v>
      </c>
      <c r="D58" s="93">
        <f t="shared" si="0"/>
        <v>22223.98</v>
      </c>
      <c r="E58" s="94">
        <f t="shared" si="1"/>
        <v>1574.02</v>
      </c>
      <c r="F58" s="29">
        <f t="shared" si="5"/>
        <v>136789.44999999992</v>
      </c>
      <c r="G58" s="29">
        <f t="shared" si="2"/>
        <v>114565.46999999993</v>
      </c>
    </row>
    <row r="59" spans="1:7" x14ac:dyDescent="0.25">
      <c r="A59" s="28">
        <v>43560</v>
      </c>
      <c r="B59" s="92">
        <f t="shared" si="4"/>
        <v>31</v>
      </c>
      <c r="C59" s="29">
        <f t="shared" si="3"/>
        <v>23798</v>
      </c>
      <c r="D59" s="93">
        <f t="shared" si="0"/>
        <v>22338.47</v>
      </c>
      <c r="E59" s="94">
        <f t="shared" si="1"/>
        <v>1459.53</v>
      </c>
      <c r="F59" s="29">
        <f t="shared" si="5"/>
        <v>114565.46999999993</v>
      </c>
      <c r="G59" s="29">
        <f t="shared" si="2"/>
        <v>92226.999999999927</v>
      </c>
    </row>
    <row r="60" spans="1:7" x14ac:dyDescent="0.25">
      <c r="A60" s="28">
        <v>43590</v>
      </c>
      <c r="B60" s="92">
        <f t="shared" si="4"/>
        <v>30</v>
      </c>
      <c r="C60" s="29">
        <f t="shared" si="3"/>
        <v>23798</v>
      </c>
      <c r="D60" s="93">
        <f t="shared" si="0"/>
        <v>22660.95</v>
      </c>
      <c r="E60" s="94">
        <f t="shared" si="1"/>
        <v>1137.05</v>
      </c>
      <c r="F60" s="29">
        <f t="shared" si="5"/>
        <v>92226.999999999927</v>
      </c>
      <c r="G60" s="29">
        <f t="shared" si="2"/>
        <v>69566.04999999993</v>
      </c>
    </row>
    <row r="61" spans="1:7" x14ac:dyDescent="0.25">
      <c r="A61" s="28">
        <v>43621</v>
      </c>
      <c r="B61" s="92">
        <f t="shared" si="4"/>
        <v>31</v>
      </c>
      <c r="C61" s="29">
        <f t="shared" si="3"/>
        <v>23798</v>
      </c>
      <c r="D61" s="93">
        <f t="shared" si="0"/>
        <v>22911.75</v>
      </c>
      <c r="E61" s="94">
        <f t="shared" si="1"/>
        <v>886.25</v>
      </c>
      <c r="F61" s="29">
        <f t="shared" si="5"/>
        <v>69566.04999999993</v>
      </c>
      <c r="G61" s="29">
        <f t="shared" si="2"/>
        <v>46654.29999999993</v>
      </c>
    </row>
    <row r="62" spans="1:7" x14ac:dyDescent="0.25">
      <c r="A62" s="28">
        <v>43651</v>
      </c>
      <c r="B62" s="92">
        <f t="shared" si="4"/>
        <v>30</v>
      </c>
      <c r="C62" s="29">
        <f t="shared" si="3"/>
        <v>23798</v>
      </c>
      <c r="D62" s="93">
        <f t="shared" si="0"/>
        <v>23222.81</v>
      </c>
      <c r="E62" s="94">
        <f t="shared" si="1"/>
        <v>575.19000000000005</v>
      </c>
      <c r="F62" s="29">
        <f t="shared" si="5"/>
        <v>46654.29999999993</v>
      </c>
      <c r="G62" s="29">
        <f t="shared" si="2"/>
        <v>23431.489999999929</v>
      </c>
    </row>
    <row r="63" spans="1:7" x14ac:dyDescent="0.25">
      <c r="A63" s="28">
        <v>43682</v>
      </c>
      <c r="B63" s="92">
        <f t="shared" si="4"/>
        <v>31</v>
      </c>
      <c r="C63" s="29">
        <f t="shared" si="3"/>
        <v>23798</v>
      </c>
      <c r="D63" s="93">
        <f t="shared" si="0"/>
        <v>23431.489999999929</v>
      </c>
      <c r="E63" s="94">
        <v>366.51000000007275</v>
      </c>
      <c r="F63" s="29">
        <f t="shared" si="5"/>
        <v>23431.489999999929</v>
      </c>
      <c r="G63" s="29">
        <f t="shared" si="2"/>
        <v>0</v>
      </c>
    </row>
    <row r="64" spans="1:7" x14ac:dyDescent="0.25">
      <c r="A64" s="119">
        <v>42009</v>
      </c>
      <c r="B64" s="92">
        <f>A8-A7</f>
        <v>31</v>
      </c>
      <c r="C64" s="29">
        <f t="shared" si="3"/>
        <v>23798</v>
      </c>
      <c r="D64" s="93">
        <f>C8-E8</f>
        <v>11643.02</v>
      </c>
      <c r="E64" s="94">
        <f>ROUND(F8*$B$2*B8/365,2)</f>
        <v>12154.98</v>
      </c>
      <c r="F64" s="29">
        <f>G7</f>
        <v>954100.61</v>
      </c>
      <c r="G64" s="29">
        <f t="shared" si="2"/>
        <v>942457.59</v>
      </c>
    </row>
    <row r="65" spans="1:7" x14ac:dyDescent="0.25">
      <c r="A65" s="119">
        <v>42040</v>
      </c>
      <c r="B65" s="120">
        <f t="shared" si="4"/>
        <v>31</v>
      </c>
      <c r="C65" s="121">
        <f t="shared" ref="C65:C68" si="6">$H$1</f>
        <v>21431</v>
      </c>
      <c r="D65" s="122">
        <f t="shared" ref="D65:D107" si="7">C65-E65</f>
        <v>13426.57</v>
      </c>
      <c r="E65" s="121">
        <f>ROUND(F65*$J$1*B65/365,2)</f>
        <v>8004.43</v>
      </c>
      <c r="F65" s="121">
        <f t="shared" si="5"/>
        <v>942457.59</v>
      </c>
      <c r="G65" s="121">
        <f t="shared" si="2"/>
        <v>929031.02</v>
      </c>
    </row>
    <row r="66" spans="1:7" x14ac:dyDescent="0.25">
      <c r="A66" s="119">
        <v>42068</v>
      </c>
      <c r="B66" s="92">
        <f t="shared" si="4"/>
        <v>28</v>
      </c>
      <c r="C66" s="29">
        <f t="shared" si="6"/>
        <v>21431</v>
      </c>
      <c r="D66" s="93">
        <f t="shared" si="7"/>
        <v>14304.189999999999</v>
      </c>
      <c r="E66" s="94">
        <f t="shared" ref="E66:E106" si="8">ROUND(F66*$J$1*B66/365,2)</f>
        <v>7126.81</v>
      </c>
      <c r="F66" s="29">
        <f t="shared" si="5"/>
        <v>929031.02</v>
      </c>
      <c r="G66" s="29">
        <f t="shared" si="2"/>
        <v>914726.83000000007</v>
      </c>
    </row>
    <row r="67" spans="1:7" x14ac:dyDescent="0.25">
      <c r="A67" s="119">
        <v>42099</v>
      </c>
      <c r="B67" s="92">
        <f t="shared" si="4"/>
        <v>31</v>
      </c>
      <c r="C67" s="29">
        <f t="shared" si="6"/>
        <v>21431</v>
      </c>
      <c r="D67" s="93">
        <f t="shared" si="7"/>
        <v>13662.09</v>
      </c>
      <c r="E67" s="94">
        <f t="shared" si="8"/>
        <v>7768.91</v>
      </c>
      <c r="F67" s="29">
        <f t="shared" si="5"/>
        <v>914726.83000000007</v>
      </c>
      <c r="G67" s="29">
        <f t="shared" si="2"/>
        <v>901064.74000000011</v>
      </c>
    </row>
    <row r="68" spans="1:7" x14ac:dyDescent="0.25">
      <c r="A68" s="119">
        <v>42129</v>
      </c>
      <c r="B68" s="92">
        <f t="shared" si="4"/>
        <v>30</v>
      </c>
      <c r="C68" s="29">
        <f t="shared" si="6"/>
        <v>21431</v>
      </c>
      <c r="D68" s="93">
        <f t="shared" si="7"/>
        <v>14024.99</v>
      </c>
      <c r="E68" s="94">
        <f t="shared" si="8"/>
        <v>7406.01</v>
      </c>
      <c r="F68" s="29">
        <f t="shared" si="5"/>
        <v>901064.74000000011</v>
      </c>
      <c r="G68" s="29">
        <f t="shared" ref="G68:G107" si="9">F68-D68</f>
        <v>887039.75000000012</v>
      </c>
    </row>
    <row r="69" spans="1:7" x14ac:dyDescent="0.25">
      <c r="A69" s="119">
        <v>42160</v>
      </c>
      <c r="B69" s="120">
        <f t="shared" si="4"/>
        <v>31</v>
      </c>
      <c r="C69" s="121">
        <f>$N$1</f>
        <v>20223</v>
      </c>
      <c r="D69" s="122">
        <f t="shared" si="7"/>
        <v>13113.9</v>
      </c>
      <c r="E69" s="121">
        <f t="shared" si="8"/>
        <v>7109.1</v>
      </c>
      <c r="F69" s="121">
        <f>G68-P1</f>
        <v>837039.75000000012</v>
      </c>
      <c r="G69" s="121">
        <f t="shared" si="9"/>
        <v>823925.85000000009</v>
      </c>
    </row>
    <row r="70" spans="1:7" x14ac:dyDescent="0.25">
      <c r="A70" s="119">
        <v>42190</v>
      </c>
      <c r="B70" s="92">
        <f t="shared" ref="B70:B107" si="10">A70-A69</f>
        <v>30</v>
      </c>
      <c r="C70" s="94">
        <f t="shared" ref="C70:C80" si="11">$N$1</f>
        <v>20223</v>
      </c>
      <c r="D70" s="93">
        <f t="shared" si="7"/>
        <v>13451.01</v>
      </c>
      <c r="E70" s="94">
        <f t="shared" si="8"/>
        <v>6771.99</v>
      </c>
      <c r="F70" s="29">
        <f t="shared" ref="F70:F107" si="12">G69</f>
        <v>823925.85000000009</v>
      </c>
      <c r="G70" s="29">
        <f t="shared" si="9"/>
        <v>810474.84000000008</v>
      </c>
    </row>
    <row r="71" spans="1:7" x14ac:dyDescent="0.25">
      <c r="A71" s="119">
        <v>42221</v>
      </c>
      <c r="B71" s="92">
        <f t="shared" si="10"/>
        <v>31</v>
      </c>
      <c r="C71" s="94">
        <f t="shared" si="11"/>
        <v>20223</v>
      </c>
      <c r="D71" s="93">
        <f t="shared" si="7"/>
        <v>13339.52</v>
      </c>
      <c r="E71" s="94">
        <f t="shared" si="8"/>
        <v>6883.48</v>
      </c>
      <c r="F71" s="29">
        <f t="shared" si="12"/>
        <v>810474.84000000008</v>
      </c>
      <c r="G71" s="29">
        <f t="shared" si="9"/>
        <v>797135.32000000007</v>
      </c>
    </row>
    <row r="72" spans="1:7" x14ac:dyDescent="0.25">
      <c r="A72" s="119">
        <v>42252</v>
      </c>
      <c r="B72" s="92">
        <f t="shared" si="10"/>
        <v>31</v>
      </c>
      <c r="C72" s="94">
        <f t="shared" si="11"/>
        <v>20223</v>
      </c>
      <c r="D72" s="93">
        <f t="shared" si="7"/>
        <v>13452.810000000001</v>
      </c>
      <c r="E72" s="94">
        <f t="shared" si="8"/>
        <v>6770.19</v>
      </c>
      <c r="F72" s="29">
        <f t="shared" si="12"/>
        <v>797135.32000000007</v>
      </c>
      <c r="G72" s="29">
        <f t="shared" si="9"/>
        <v>783682.51</v>
      </c>
    </row>
    <row r="73" spans="1:7" x14ac:dyDescent="0.25">
      <c r="A73" s="119">
        <v>42282</v>
      </c>
      <c r="B73" s="92">
        <f t="shared" si="10"/>
        <v>30</v>
      </c>
      <c r="C73" s="94">
        <f t="shared" si="11"/>
        <v>20223</v>
      </c>
      <c r="D73" s="93">
        <f t="shared" si="7"/>
        <v>13781.77</v>
      </c>
      <c r="E73" s="94">
        <f t="shared" si="8"/>
        <v>6441.23</v>
      </c>
      <c r="F73" s="29">
        <f t="shared" si="12"/>
        <v>783682.51</v>
      </c>
      <c r="G73" s="29">
        <f t="shared" si="9"/>
        <v>769900.74</v>
      </c>
    </row>
    <row r="74" spans="1:7" x14ac:dyDescent="0.25">
      <c r="A74" s="119">
        <v>42313</v>
      </c>
      <c r="B74" s="92">
        <f t="shared" si="10"/>
        <v>31</v>
      </c>
      <c r="C74" s="94">
        <f t="shared" si="11"/>
        <v>20223</v>
      </c>
      <c r="D74" s="93">
        <f t="shared" si="7"/>
        <v>13684.119999999999</v>
      </c>
      <c r="E74" s="94">
        <f t="shared" si="8"/>
        <v>6538.88</v>
      </c>
      <c r="F74" s="29">
        <f t="shared" si="12"/>
        <v>769900.74</v>
      </c>
      <c r="G74" s="29">
        <f t="shared" si="9"/>
        <v>756216.62</v>
      </c>
    </row>
    <row r="75" spans="1:7" x14ac:dyDescent="0.25">
      <c r="A75" s="119">
        <v>42343</v>
      </c>
      <c r="B75" s="92">
        <f t="shared" si="10"/>
        <v>30</v>
      </c>
      <c r="C75" s="94">
        <f t="shared" si="11"/>
        <v>20223</v>
      </c>
      <c r="D75" s="93">
        <f t="shared" si="7"/>
        <v>14007.52</v>
      </c>
      <c r="E75" s="94">
        <f t="shared" si="8"/>
        <v>6215.48</v>
      </c>
      <c r="F75" s="29">
        <f t="shared" si="12"/>
        <v>756216.62</v>
      </c>
      <c r="G75" s="29">
        <f t="shared" si="9"/>
        <v>742209.1</v>
      </c>
    </row>
    <row r="76" spans="1:7" x14ac:dyDescent="0.25">
      <c r="A76" s="119">
        <v>42374</v>
      </c>
      <c r="B76" s="92">
        <f t="shared" si="10"/>
        <v>31</v>
      </c>
      <c r="C76" s="94">
        <f t="shared" si="11"/>
        <v>20223</v>
      </c>
      <c r="D76" s="93">
        <f t="shared" si="7"/>
        <v>13919.310000000001</v>
      </c>
      <c r="E76" s="94">
        <f t="shared" si="8"/>
        <v>6303.69</v>
      </c>
      <c r="F76" s="29">
        <f t="shared" si="12"/>
        <v>742209.1</v>
      </c>
      <c r="G76" s="29">
        <f t="shared" si="9"/>
        <v>728289.78999999992</v>
      </c>
    </row>
    <row r="77" spans="1:7" x14ac:dyDescent="0.25">
      <c r="A77" s="119">
        <v>42405</v>
      </c>
      <c r="B77" s="92">
        <f t="shared" si="10"/>
        <v>31</v>
      </c>
      <c r="C77" s="94">
        <f t="shared" si="11"/>
        <v>20223</v>
      </c>
      <c r="D77" s="93">
        <f t="shared" si="7"/>
        <v>14037.529999999999</v>
      </c>
      <c r="E77" s="94">
        <f t="shared" si="8"/>
        <v>6185.47</v>
      </c>
      <c r="F77" s="29">
        <f t="shared" si="12"/>
        <v>728289.78999999992</v>
      </c>
      <c r="G77" s="29">
        <f t="shared" si="9"/>
        <v>714252.25999999989</v>
      </c>
    </row>
    <row r="78" spans="1:7" x14ac:dyDescent="0.25">
      <c r="A78" s="119">
        <v>42434</v>
      </c>
      <c r="B78" s="92">
        <f t="shared" si="10"/>
        <v>29</v>
      </c>
      <c r="C78" s="94">
        <f t="shared" si="11"/>
        <v>20223</v>
      </c>
      <c r="D78" s="93">
        <f t="shared" si="7"/>
        <v>14548.119999999999</v>
      </c>
      <c r="E78" s="94">
        <f t="shared" si="8"/>
        <v>5674.88</v>
      </c>
      <c r="F78" s="29">
        <f t="shared" si="12"/>
        <v>714252.25999999989</v>
      </c>
      <c r="G78" s="29">
        <f t="shared" si="9"/>
        <v>699704.1399999999</v>
      </c>
    </row>
    <row r="79" spans="1:7" x14ac:dyDescent="0.25">
      <c r="A79" s="119">
        <v>42465</v>
      </c>
      <c r="B79" s="92">
        <f t="shared" si="10"/>
        <v>31</v>
      </c>
      <c r="C79" s="94">
        <f t="shared" si="11"/>
        <v>20223</v>
      </c>
      <c r="D79" s="93">
        <f t="shared" si="7"/>
        <v>14280.310000000001</v>
      </c>
      <c r="E79" s="94">
        <f t="shared" si="8"/>
        <v>5942.69</v>
      </c>
      <c r="F79" s="29">
        <f t="shared" si="12"/>
        <v>699704.1399999999</v>
      </c>
      <c r="G79" s="29">
        <f t="shared" si="9"/>
        <v>685423.82999999984</v>
      </c>
    </row>
    <row r="80" spans="1:7" x14ac:dyDescent="0.25">
      <c r="A80" s="119">
        <v>42495</v>
      </c>
      <c r="B80" s="92">
        <f t="shared" si="10"/>
        <v>30</v>
      </c>
      <c r="C80" s="94">
        <f t="shared" si="11"/>
        <v>20223</v>
      </c>
      <c r="D80" s="93">
        <f t="shared" si="7"/>
        <v>14589.380000000001</v>
      </c>
      <c r="E80" s="94">
        <f t="shared" si="8"/>
        <v>5633.62</v>
      </c>
      <c r="F80" s="29">
        <f t="shared" si="12"/>
        <v>685423.82999999984</v>
      </c>
      <c r="G80" s="29">
        <f t="shared" si="9"/>
        <v>670834.44999999984</v>
      </c>
    </row>
    <row r="81" spans="1:7" x14ac:dyDescent="0.25">
      <c r="A81" s="119">
        <v>42526</v>
      </c>
      <c r="B81" s="120">
        <f t="shared" si="10"/>
        <v>31</v>
      </c>
      <c r="C81" s="121">
        <f>$F$2</f>
        <v>15000</v>
      </c>
      <c r="D81" s="122">
        <f t="shared" si="7"/>
        <v>9302.5</v>
      </c>
      <c r="E81" s="121">
        <f t="shared" si="8"/>
        <v>5697.5</v>
      </c>
      <c r="F81" s="121">
        <f t="shared" si="12"/>
        <v>670834.44999999984</v>
      </c>
      <c r="G81" s="121">
        <f t="shared" si="9"/>
        <v>661531.94999999984</v>
      </c>
    </row>
    <row r="82" spans="1:7" x14ac:dyDescent="0.25">
      <c r="A82" s="119">
        <v>42556</v>
      </c>
      <c r="B82" s="92">
        <f t="shared" si="10"/>
        <v>30</v>
      </c>
      <c r="C82" s="94">
        <f t="shared" ref="C82:C92" si="13">$F$2</f>
        <v>15000</v>
      </c>
      <c r="D82" s="93">
        <f t="shared" si="7"/>
        <v>9562.75</v>
      </c>
      <c r="E82" s="94">
        <f t="shared" si="8"/>
        <v>5437.25</v>
      </c>
      <c r="F82" s="29">
        <f t="shared" si="12"/>
        <v>661531.94999999984</v>
      </c>
      <c r="G82" s="29">
        <f t="shared" si="9"/>
        <v>651969.19999999984</v>
      </c>
    </row>
    <row r="83" spans="1:7" x14ac:dyDescent="0.25">
      <c r="A83" s="119">
        <v>42587</v>
      </c>
      <c r="B83" s="92">
        <f t="shared" si="10"/>
        <v>31</v>
      </c>
      <c r="C83" s="94">
        <f t="shared" si="13"/>
        <v>15000</v>
      </c>
      <c r="D83" s="93">
        <f t="shared" si="7"/>
        <v>9462.73</v>
      </c>
      <c r="E83" s="94">
        <f t="shared" si="8"/>
        <v>5537.27</v>
      </c>
      <c r="F83" s="29">
        <f t="shared" si="12"/>
        <v>651969.19999999984</v>
      </c>
      <c r="G83" s="29">
        <f t="shared" si="9"/>
        <v>642506.46999999986</v>
      </c>
    </row>
    <row r="84" spans="1:7" x14ac:dyDescent="0.25">
      <c r="A84" s="119">
        <v>42618</v>
      </c>
      <c r="B84" s="92">
        <f t="shared" si="10"/>
        <v>31</v>
      </c>
      <c r="C84" s="94">
        <f t="shared" si="13"/>
        <v>15000</v>
      </c>
      <c r="D84" s="93">
        <f t="shared" si="7"/>
        <v>9543.1</v>
      </c>
      <c r="E84" s="94">
        <f t="shared" si="8"/>
        <v>5456.9</v>
      </c>
      <c r="F84" s="29">
        <f t="shared" si="12"/>
        <v>642506.46999999986</v>
      </c>
      <c r="G84" s="29">
        <f t="shared" si="9"/>
        <v>632963.36999999988</v>
      </c>
    </row>
    <row r="85" spans="1:7" x14ac:dyDescent="0.25">
      <c r="A85" s="119">
        <v>42648</v>
      </c>
      <c r="B85" s="92">
        <f t="shared" si="10"/>
        <v>30</v>
      </c>
      <c r="C85" s="94">
        <f t="shared" si="13"/>
        <v>15000</v>
      </c>
      <c r="D85" s="93">
        <f t="shared" si="7"/>
        <v>9797.5600000000013</v>
      </c>
      <c r="E85" s="94">
        <f t="shared" si="8"/>
        <v>5202.4399999999996</v>
      </c>
      <c r="F85" s="29">
        <f t="shared" si="12"/>
        <v>632963.36999999988</v>
      </c>
      <c r="G85" s="29">
        <f t="shared" si="9"/>
        <v>623165.80999999982</v>
      </c>
    </row>
    <row r="86" spans="1:7" x14ac:dyDescent="0.25">
      <c r="A86" s="119">
        <v>42679</v>
      </c>
      <c r="B86" s="92">
        <f t="shared" si="10"/>
        <v>31</v>
      </c>
      <c r="C86" s="94">
        <f t="shared" si="13"/>
        <v>15000</v>
      </c>
      <c r="D86" s="93">
        <f t="shared" si="7"/>
        <v>9707.36</v>
      </c>
      <c r="E86" s="94">
        <f t="shared" si="8"/>
        <v>5292.64</v>
      </c>
      <c r="F86" s="29">
        <f t="shared" si="12"/>
        <v>623165.80999999982</v>
      </c>
      <c r="G86" s="29">
        <f t="shared" si="9"/>
        <v>613458.44999999984</v>
      </c>
    </row>
    <row r="87" spans="1:7" x14ac:dyDescent="0.25">
      <c r="A87" s="119">
        <v>42709</v>
      </c>
      <c r="B87" s="92">
        <f t="shared" si="10"/>
        <v>30</v>
      </c>
      <c r="C87" s="94">
        <f t="shared" si="13"/>
        <v>15000</v>
      </c>
      <c r="D87" s="93">
        <f t="shared" si="7"/>
        <v>9957.880000000001</v>
      </c>
      <c r="E87" s="94">
        <f t="shared" si="8"/>
        <v>5042.12</v>
      </c>
      <c r="F87" s="29">
        <f t="shared" si="12"/>
        <v>613458.44999999984</v>
      </c>
      <c r="G87" s="29">
        <f t="shared" si="9"/>
        <v>603500.56999999983</v>
      </c>
    </row>
    <row r="88" spans="1:7" x14ac:dyDescent="0.25">
      <c r="A88" s="119">
        <v>42740</v>
      </c>
      <c r="B88" s="92">
        <f t="shared" si="10"/>
        <v>31</v>
      </c>
      <c r="C88" s="94">
        <f t="shared" si="13"/>
        <v>15000</v>
      </c>
      <c r="D88" s="93">
        <f t="shared" si="7"/>
        <v>9874.380000000001</v>
      </c>
      <c r="E88" s="94">
        <f t="shared" si="8"/>
        <v>5125.62</v>
      </c>
      <c r="F88" s="29">
        <f t="shared" si="12"/>
        <v>603500.56999999983</v>
      </c>
      <c r="G88" s="29">
        <f t="shared" si="9"/>
        <v>593626.18999999983</v>
      </c>
    </row>
    <row r="89" spans="1:7" x14ac:dyDescent="0.25">
      <c r="A89" s="119">
        <v>42771</v>
      </c>
      <c r="B89" s="92">
        <f t="shared" si="10"/>
        <v>31</v>
      </c>
      <c r="C89" s="94">
        <f t="shared" si="13"/>
        <v>15000</v>
      </c>
      <c r="D89" s="93">
        <f t="shared" si="7"/>
        <v>9958.24</v>
      </c>
      <c r="E89" s="94">
        <f t="shared" si="8"/>
        <v>5041.76</v>
      </c>
      <c r="F89" s="29">
        <f t="shared" si="12"/>
        <v>593626.18999999983</v>
      </c>
      <c r="G89" s="29">
        <f t="shared" si="9"/>
        <v>583667.94999999984</v>
      </c>
    </row>
    <row r="90" spans="1:7" x14ac:dyDescent="0.25">
      <c r="A90" s="119">
        <v>42799</v>
      </c>
      <c r="B90" s="92">
        <f t="shared" si="10"/>
        <v>28</v>
      </c>
      <c r="C90" s="94">
        <f t="shared" si="13"/>
        <v>15000</v>
      </c>
      <c r="D90" s="93">
        <f t="shared" si="7"/>
        <v>10522.55</v>
      </c>
      <c r="E90" s="94">
        <f t="shared" si="8"/>
        <v>4477.45</v>
      </c>
      <c r="F90" s="29">
        <f t="shared" si="12"/>
        <v>583667.94999999984</v>
      </c>
      <c r="G90" s="29">
        <f t="shared" si="9"/>
        <v>573145.39999999979</v>
      </c>
    </row>
    <row r="91" spans="1:7" x14ac:dyDescent="0.25">
      <c r="A91" s="119">
        <v>42830</v>
      </c>
      <c r="B91" s="92">
        <f t="shared" si="10"/>
        <v>31</v>
      </c>
      <c r="C91" s="94">
        <f t="shared" si="13"/>
        <v>15000</v>
      </c>
      <c r="D91" s="93">
        <f t="shared" si="7"/>
        <v>10132.189999999999</v>
      </c>
      <c r="E91" s="94">
        <f t="shared" si="8"/>
        <v>4867.8100000000004</v>
      </c>
      <c r="F91" s="29">
        <f t="shared" si="12"/>
        <v>573145.39999999979</v>
      </c>
      <c r="G91" s="29">
        <f t="shared" si="9"/>
        <v>563013.20999999985</v>
      </c>
    </row>
    <row r="92" spans="1:7" x14ac:dyDescent="0.25">
      <c r="A92" s="119">
        <v>42860</v>
      </c>
      <c r="B92" s="92">
        <f t="shared" si="10"/>
        <v>30</v>
      </c>
      <c r="C92" s="94">
        <f t="shared" si="13"/>
        <v>15000</v>
      </c>
      <c r="D92" s="93">
        <f t="shared" si="7"/>
        <v>10372.49</v>
      </c>
      <c r="E92" s="94">
        <f t="shared" si="8"/>
        <v>4627.51</v>
      </c>
      <c r="F92" s="29">
        <f t="shared" si="12"/>
        <v>563013.20999999985</v>
      </c>
      <c r="G92" s="29">
        <f t="shared" si="9"/>
        <v>552640.71999999986</v>
      </c>
    </row>
    <row r="93" spans="1:7" x14ac:dyDescent="0.25">
      <c r="A93" s="119">
        <v>42891</v>
      </c>
      <c r="B93" s="92">
        <f t="shared" si="10"/>
        <v>31</v>
      </c>
      <c r="C93" s="29">
        <f>$J$2</f>
        <v>39356</v>
      </c>
      <c r="D93" s="93">
        <f t="shared" si="7"/>
        <v>34662.339999999997</v>
      </c>
      <c r="E93" s="94">
        <f t="shared" si="8"/>
        <v>4693.66</v>
      </c>
      <c r="F93" s="29">
        <f t="shared" si="12"/>
        <v>552640.71999999986</v>
      </c>
      <c r="G93" s="29">
        <f t="shared" si="9"/>
        <v>517978.37999999989</v>
      </c>
    </row>
    <row r="94" spans="1:7" x14ac:dyDescent="0.25">
      <c r="A94" s="119">
        <v>42921</v>
      </c>
      <c r="B94" s="92">
        <f t="shared" si="10"/>
        <v>30</v>
      </c>
      <c r="C94" s="29">
        <f t="shared" ref="C94:C107" si="14">$J$2</f>
        <v>39356</v>
      </c>
      <c r="D94" s="93">
        <f t="shared" si="7"/>
        <v>35098.639999999999</v>
      </c>
      <c r="E94" s="94">
        <f t="shared" si="8"/>
        <v>4257.3599999999997</v>
      </c>
      <c r="F94" s="29">
        <f t="shared" si="12"/>
        <v>517978.37999999989</v>
      </c>
      <c r="G94" s="29">
        <f t="shared" si="9"/>
        <v>482879.73999999987</v>
      </c>
    </row>
    <row r="95" spans="1:7" x14ac:dyDescent="0.25">
      <c r="A95" s="119">
        <v>42952</v>
      </c>
      <c r="B95" s="92">
        <f t="shared" si="10"/>
        <v>31</v>
      </c>
      <c r="C95" s="29">
        <f t="shared" si="14"/>
        <v>39356</v>
      </c>
      <c r="D95" s="93">
        <f t="shared" si="7"/>
        <v>35254.83</v>
      </c>
      <c r="E95" s="94">
        <f t="shared" si="8"/>
        <v>4101.17</v>
      </c>
      <c r="F95" s="29">
        <f t="shared" si="12"/>
        <v>482879.73999999987</v>
      </c>
      <c r="G95" s="29">
        <f t="shared" si="9"/>
        <v>447624.90999999986</v>
      </c>
    </row>
    <row r="96" spans="1:7" x14ac:dyDescent="0.25">
      <c r="A96" s="119">
        <v>42983</v>
      </c>
      <c r="B96" s="92">
        <f t="shared" si="10"/>
        <v>31</v>
      </c>
      <c r="C96" s="29">
        <f t="shared" si="14"/>
        <v>39356</v>
      </c>
      <c r="D96" s="93">
        <f t="shared" si="7"/>
        <v>35554.25</v>
      </c>
      <c r="E96" s="94">
        <f t="shared" si="8"/>
        <v>3801.75</v>
      </c>
      <c r="F96" s="29">
        <f t="shared" si="12"/>
        <v>447624.90999999986</v>
      </c>
      <c r="G96" s="29">
        <f t="shared" si="9"/>
        <v>412070.65999999986</v>
      </c>
    </row>
    <row r="97" spans="1:7" x14ac:dyDescent="0.25">
      <c r="A97" s="119">
        <v>43013</v>
      </c>
      <c r="B97" s="92">
        <f t="shared" si="10"/>
        <v>30</v>
      </c>
      <c r="C97" s="29">
        <f t="shared" si="14"/>
        <v>39356</v>
      </c>
      <c r="D97" s="93">
        <f t="shared" si="7"/>
        <v>35969.120000000003</v>
      </c>
      <c r="E97" s="94">
        <f t="shared" si="8"/>
        <v>3386.88</v>
      </c>
      <c r="F97" s="29">
        <f t="shared" si="12"/>
        <v>412070.65999999986</v>
      </c>
      <c r="G97" s="29">
        <f t="shared" si="9"/>
        <v>376101.53999999986</v>
      </c>
    </row>
    <row r="98" spans="1:7" x14ac:dyDescent="0.25">
      <c r="A98" s="119">
        <v>43044</v>
      </c>
      <c r="B98" s="92">
        <f t="shared" si="10"/>
        <v>31</v>
      </c>
      <c r="C98" s="29">
        <f t="shared" si="14"/>
        <v>39356</v>
      </c>
      <c r="D98" s="93">
        <f t="shared" si="7"/>
        <v>36161.71</v>
      </c>
      <c r="E98" s="94">
        <f t="shared" si="8"/>
        <v>3194.29</v>
      </c>
      <c r="F98" s="29">
        <f t="shared" si="12"/>
        <v>376101.53999999986</v>
      </c>
      <c r="G98" s="29">
        <f t="shared" si="9"/>
        <v>339939.82999999984</v>
      </c>
    </row>
    <row r="99" spans="1:7" x14ac:dyDescent="0.25">
      <c r="A99" s="119">
        <v>43074</v>
      </c>
      <c r="B99" s="92">
        <f t="shared" si="10"/>
        <v>30</v>
      </c>
      <c r="C99" s="29">
        <f t="shared" si="14"/>
        <v>39356</v>
      </c>
      <c r="D99" s="93">
        <f t="shared" si="7"/>
        <v>36561.97</v>
      </c>
      <c r="E99" s="94">
        <f t="shared" si="8"/>
        <v>2794.03</v>
      </c>
      <c r="F99" s="29">
        <f t="shared" si="12"/>
        <v>339939.82999999984</v>
      </c>
      <c r="G99" s="29">
        <f t="shared" si="9"/>
        <v>303377.85999999987</v>
      </c>
    </row>
    <row r="100" spans="1:7" x14ac:dyDescent="0.25">
      <c r="A100" s="119">
        <v>43105</v>
      </c>
      <c r="B100" s="92">
        <f t="shared" si="10"/>
        <v>31</v>
      </c>
      <c r="C100" s="29">
        <f t="shared" si="14"/>
        <v>39356</v>
      </c>
      <c r="D100" s="93">
        <f t="shared" si="7"/>
        <v>36779.370000000003</v>
      </c>
      <c r="E100" s="94">
        <f t="shared" si="8"/>
        <v>2576.63</v>
      </c>
      <c r="F100" s="29">
        <f t="shared" si="12"/>
        <v>303377.85999999987</v>
      </c>
      <c r="G100" s="29">
        <f t="shared" si="9"/>
        <v>266598.48999999987</v>
      </c>
    </row>
    <row r="101" spans="1:7" x14ac:dyDescent="0.25">
      <c r="A101" s="119">
        <v>43136</v>
      </c>
      <c r="B101" s="92">
        <f t="shared" si="10"/>
        <v>31</v>
      </c>
      <c r="C101" s="29">
        <f t="shared" si="14"/>
        <v>39356</v>
      </c>
      <c r="D101" s="93">
        <f t="shared" si="7"/>
        <v>37091.74</v>
      </c>
      <c r="E101" s="94">
        <f t="shared" si="8"/>
        <v>2264.2600000000002</v>
      </c>
      <c r="F101" s="29">
        <f t="shared" si="12"/>
        <v>266598.48999999987</v>
      </c>
      <c r="G101" s="29">
        <f t="shared" si="9"/>
        <v>229506.74999999988</v>
      </c>
    </row>
    <row r="102" spans="1:7" x14ac:dyDescent="0.25">
      <c r="A102" s="119">
        <v>43164</v>
      </c>
      <c r="B102" s="92">
        <f t="shared" si="10"/>
        <v>28</v>
      </c>
      <c r="C102" s="29">
        <f t="shared" si="14"/>
        <v>39356</v>
      </c>
      <c r="D102" s="93">
        <f t="shared" si="7"/>
        <v>37595.4</v>
      </c>
      <c r="E102" s="94">
        <f t="shared" si="8"/>
        <v>1760.6</v>
      </c>
      <c r="F102" s="29">
        <f t="shared" si="12"/>
        <v>229506.74999999988</v>
      </c>
      <c r="G102" s="29">
        <f t="shared" si="9"/>
        <v>191911.34999999989</v>
      </c>
    </row>
    <row r="103" spans="1:7" x14ac:dyDescent="0.25">
      <c r="A103" s="119">
        <v>43195</v>
      </c>
      <c r="B103" s="92">
        <f t="shared" si="10"/>
        <v>31</v>
      </c>
      <c r="C103" s="29">
        <f t="shared" si="14"/>
        <v>39356</v>
      </c>
      <c r="D103" s="93">
        <f t="shared" si="7"/>
        <v>37726.07</v>
      </c>
      <c r="E103" s="94">
        <f t="shared" si="8"/>
        <v>1629.93</v>
      </c>
      <c r="F103" s="29">
        <f t="shared" si="12"/>
        <v>191911.34999999989</v>
      </c>
      <c r="G103" s="29">
        <f t="shared" si="9"/>
        <v>154185.27999999988</v>
      </c>
    </row>
    <row r="104" spans="1:7" x14ac:dyDescent="0.25">
      <c r="A104" s="119">
        <v>43225</v>
      </c>
      <c r="B104" s="92">
        <f t="shared" si="10"/>
        <v>30</v>
      </c>
      <c r="C104" s="29">
        <f t="shared" si="14"/>
        <v>39356</v>
      </c>
      <c r="D104" s="93">
        <f t="shared" si="7"/>
        <v>38088.720000000001</v>
      </c>
      <c r="E104" s="94">
        <f t="shared" si="8"/>
        <v>1267.28</v>
      </c>
      <c r="F104" s="29">
        <f t="shared" si="12"/>
        <v>154185.27999999988</v>
      </c>
      <c r="G104" s="29">
        <f t="shared" si="9"/>
        <v>116096.55999999988</v>
      </c>
    </row>
    <row r="105" spans="1:7" x14ac:dyDescent="0.25">
      <c r="A105" s="119">
        <v>43256</v>
      </c>
      <c r="B105" s="92">
        <f t="shared" si="10"/>
        <v>31</v>
      </c>
      <c r="C105" s="29">
        <f t="shared" si="14"/>
        <v>39356</v>
      </c>
      <c r="D105" s="93">
        <f t="shared" si="7"/>
        <v>38369.97</v>
      </c>
      <c r="E105" s="94">
        <f t="shared" si="8"/>
        <v>986.03</v>
      </c>
      <c r="F105" s="29">
        <f t="shared" si="12"/>
        <v>116096.55999999988</v>
      </c>
      <c r="G105" s="29">
        <f t="shared" si="9"/>
        <v>77726.58999999988</v>
      </c>
    </row>
    <row r="106" spans="1:7" x14ac:dyDescent="0.25">
      <c r="A106" s="119">
        <v>43286</v>
      </c>
      <c r="B106" s="92">
        <f t="shared" si="10"/>
        <v>30</v>
      </c>
      <c r="C106" s="29">
        <f t="shared" si="14"/>
        <v>39356</v>
      </c>
      <c r="D106" s="93">
        <f t="shared" si="7"/>
        <v>38717.15</v>
      </c>
      <c r="E106" s="94">
        <f t="shared" si="8"/>
        <v>638.85</v>
      </c>
      <c r="F106" s="29">
        <f t="shared" si="12"/>
        <v>77726.58999999988</v>
      </c>
      <c r="G106" s="29">
        <f t="shared" si="9"/>
        <v>39009.439999999879</v>
      </c>
    </row>
    <row r="107" spans="1:7" x14ac:dyDescent="0.25">
      <c r="A107" s="119">
        <v>43317</v>
      </c>
      <c r="B107" s="92">
        <f t="shared" si="10"/>
        <v>31</v>
      </c>
      <c r="C107" s="29">
        <f t="shared" si="14"/>
        <v>39356</v>
      </c>
      <c r="D107" s="93">
        <f t="shared" si="7"/>
        <v>39009.439999999879</v>
      </c>
      <c r="E107" s="94">
        <v>346.56000000012369</v>
      </c>
      <c r="F107" s="29">
        <f t="shared" si="12"/>
        <v>39009.439999999879</v>
      </c>
      <c r="G107" s="29">
        <f t="shared" si="9"/>
        <v>0</v>
      </c>
    </row>
    <row r="108" spans="1:7" x14ac:dyDescent="0.25">
      <c r="A108" s="44">
        <v>41882</v>
      </c>
      <c r="B108" s="48">
        <v>0</v>
      </c>
      <c r="C108" s="48">
        <f>_xlfn.DAYS(A108,B1)+1</f>
        <v>27</v>
      </c>
      <c r="D108" s="29">
        <v>1000000</v>
      </c>
      <c r="E108" s="29">
        <v>1000000</v>
      </c>
      <c r="F108" s="46">
        <f>(E4/B4)*C108</f>
        <v>11095.893870967742</v>
      </c>
      <c r="G108" s="29">
        <f t="shared" ref="G108:G156" si="15">ROUND(F108,2)</f>
        <v>11095.89</v>
      </c>
    </row>
    <row r="109" spans="1:7" x14ac:dyDescent="0.25">
      <c r="A109" s="47">
        <v>41912</v>
      </c>
      <c r="B109" s="48">
        <f>_xlfn.DAYS(A4,A108)-1</f>
        <v>4</v>
      </c>
      <c r="C109" s="48">
        <f>_xlfn.DAYS(A109,A4)+1</f>
        <v>26</v>
      </c>
      <c r="D109" s="29">
        <f t="shared" ref="D109:D156" si="16">E108</f>
        <v>1000000</v>
      </c>
      <c r="E109" s="29">
        <f>D109-D4</f>
        <v>988941.73</v>
      </c>
      <c r="F109" s="46">
        <f>(E4/B4)*B109+(E5/B5)*C109</f>
        <v>12210.608795698923</v>
      </c>
      <c r="G109" s="29">
        <f t="shared" si="15"/>
        <v>12210.61</v>
      </c>
    </row>
    <row r="110" spans="1:7" x14ac:dyDescent="0.25">
      <c r="A110" s="44">
        <v>41943</v>
      </c>
      <c r="B110" s="48">
        <f t="shared" ref="B110:B156" si="17">_xlfn.DAYS(A5,A109)-1</f>
        <v>4</v>
      </c>
      <c r="C110" s="48">
        <f t="shared" ref="C110:C156" si="18">_xlfn.DAYS(A110,A5)+1</f>
        <v>27</v>
      </c>
      <c r="D110" s="29">
        <f t="shared" si="16"/>
        <v>988941.73</v>
      </c>
      <c r="E110" s="29">
        <f t="shared" ref="E110:E113" si="19">D110-D5</f>
        <v>977336.16</v>
      </c>
      <c r="F110" s="46">
        <f>(E5/B5)*B110+(E6/B6)*C110</f>
        <v>12470.067978494622</v>
      </c>
      <c r="G110" s="29">
        <f t="shared" si="15"/>
        <v>12470.07</v>
      </c>
    </row>
    <row r="111" spans="1:7" x14ac:dyDescent="0.25">
      <c r="A111" s="47">
        <v>41973</v>
      </c>
      <c r="B111" s="48">
        <f t="shared" si="17"/>
        <v>4</v>
      </c>
      <c r="C111" s="48">
        <f t="shared" si="18"/>
        <v>26</v>
      </c>
      <c r="D111" s="29">
        <f t="shared" si="16"/>
        <v>977336.16</v>
      </c>
      <c r="E111" s="29">
        <f t="shared" si="19"/>
        <v>965989.15</v>
      </c>
      <c r="F111" s="46">
        <f t="shared" ref="F111:F112" si="20">(E6/B6)*B111+(E7/B7)*C111</f>
        <v>11928.111354838709</v>
      </c>
      <c r="G111" s="29">
        <f t="shared" si="15"/>
        <v>11928.11</v>
      </c>
    </row>
    <row r="112" spans="1:7" x14ac:dyDescent="0.25">
      <c r="A112" s="44">
        <v>42004</v>
      </c>
      <c r="B112" s="48">
        <f t="shared" si="17"/>
        <v>4</v>
      </c>
      <c r="C112" s="48">
        <f t="shared" si="18"/>
        <v>27</v>
      </c>
      <c r="D112" s="29">
        <f t="shared" si="16"/>
        <v>965989.15</v>
      </c>
      <c r="E112" s="29">
        <f t="shared" si="19"/>
        <v>954100.61</v>
      </c>
      <c r="F112" s="46">
        <f t="shared" si="20"/>
        <v>12174.523483870968</v>
      </c>
      <c r="G112" s="29">
        <f t="shared" si="15"/>
        <v>12174.52</v>
      </c>
    </row>
    <row r="113" spans="1:7" x14ac:dyDescent="0.25">
      <c r="A113" s="47">
        <v>42035</v>
      </c>
      <c r="B113" s="48">
        <f t="shared" si="17"/>
        <v>4</v>
      </c>
      <c r="C113" s="48">
        <f t="shared" si="18"/>
        <v>27</v>
      </c>
      <c r="D113" s="29">
        <f t="shared" si="16"/>
        <v>954100.61</v>
      </c>
      <c r="E113" s="29">
        <f t="shared" si="19"/>
        <v>942457.59</v>
      </c>
      <c r="F113" s="46">
        <f>(E8/B8)*B113+(E65/B65)*C113</f>
        <v>8539.9848387096772</v>
      </c>
      <c r="G113" s="29">
        <f t="shared" si="15"/>
        <v>8539.98</v>
      </c>
    </row>
    <row r="114" spans="1:7" x14ac:dyDescent="0.25">
      <c r="A114" s="44">
        <v>42063</v>
      </c>
      <c r="B114" s="48">
        <f t="shared" si="17"/>
        <v>4</v>
      </c>
      <c r="C114" s="48">
        <f t="shared" si="18"/>
        <v>24</v>
      </c>
      <c r="D114" s="29">
        <f t="shared" si="16"/>
        <v>942457.59</v>
      </c>
      <c r="E114" s="29">
        <f>D114-D65</f>
        <v>929031.02</v>
      </c>
      <c r="F114" s="46">
        <f>(E65/B65)*B114+(E66/B66)*C114</f>
        <v>7141.5239631336408</v>
      </c>
      <c r="G114" s="29">
        <f t="shared" si="15"/>
        <v>7141.52</v>
      </c>
    </row>
    <row r="115" spans="1:7" x14ac:dyDescent="0.25">
      <c r="A115" s="47">
        <v>42094</v>
      </c>
      <c r="B115" s="48">
        <f t="shared" si="17"/>
        <v>4</v>
      </c>
      <c r="C115" s="48">
        <f t="shared" si="18"/>
        <v>27</v>
      </c>
      <c r="D115" s="29">
        <f t="shared" si="16"/>
        <v>929031.02</v>
      </c>
      <c r="E115" s="29">
        <f>D115-D66</f>
        <v>914726.83000000007</v>
      </c>
      <c r="F115" s="46">
        <f t="shared" ref="F115:F155" si="21">(E66/B66)*B115+(E67/B67)*C115</f>
        <v>7784.5857142857139</v>
      </c>
      <c r="G115" s="49">
        <f t="shared" si="15"/>
        <v>7784.59</v>
      </c>
    </row>
    <row r="116" spans="1:7" x14ac:dyDescent="0.25">
      <c r="A116" s="44">
        <v>42124</v>
      </c>
      <c r="B116" s="48">
        <f t="shared" si="17"/>
        <v>4</v>
      </c>
      <c r="C116" s="48">
        <f t="shared" si="18"/>
        <v>26</v>
      </c>
      <c r="D116" s="29">
        <f t="shared" si="16"/>
        <v>914726.83000000007</v>
      </c>
      <c r="E116" s="29">
        <f t="shared" ref="E116:E156" si="22">D116-D67</f>
        <v>901064.74000000011</v>
      </c>
      <c r="F116" s="46">
        <f t="shared" si="21"/>
        <v>7420.982</v>
      </c>
      <c r="G116" s="29">
        <f t="shared" si="15"/>
        <v>7420.98</v>
      </c>
    </row>
    <row r="117" spans="1:7" x14ac:dyDescent="0.25">
      <c r="A117" s="47">
        <v>42155</v>
      </c>
      <c r="B117" s="48">
        <f t="shared" si="17"/>
        <v>4</v>
      </c>
      <c r="C117" s="48">
        <f t="shared" si="18"/>
        <v>27</v>
      </c>
      <c r="D117" s="29">
        <f t="shared" si="16"/>
        <v>901064.74000000011</v>
      </c>
      <c r="E117" s="29">
        <f t="shared" si="22"/>
        <v>887039.75000000012</v>
      </c>
      <c r="F117" s="46">
        <f t="shared" si="21"/>
        <v>7179.2647741935489</v>
      </c>
      <c r="G117" s="30">
        <f t="shared" si="15"/>
        <v>7179.26</v>
      </c>
    </row>
    <row r="118" spans="1:7" x14ac:dyDescent="0.25">
      <c r="A118" s="44">
        <v>42185</v>
      </c>
      <c r="B118" s="48">
        <f t="shared" si="17"/>
        <v>4</v>
      </c>
      <c r="C118" s="48">
        <f t="shared" si="18"/>
        <v>26</v>
      </c>
      <c r="D118" s="29">
        <f>E117-P1</f>
        <v>837039.75000000012</v>
      </c>
      <c r="E118" s="29">
        <f t="shared" si="22"/>
        <v>823925.85000000009</v>
      </c>
      <c r="F118" s="46">
        <f t="shared" si="21"/>
        <v>6786.3612258064513</v>
      </c>
      <c r="G118" s="29">
        <f t="shared" si="15"/>
        <v>6786.36</v>
      </c>
    </row>
    <row r="119" spans="1:7" x14ac:dyDescent="0.25">
      <c r="A119" s="47">
        <v>42216</v>
      </c>
      <c r="B119" s="48">
        <f t="shared" si="17"/>
        <v>4</v>
      </c>
      <c r="C119" s="48">
        <f t="shared" si="18"/>
        <v>27</v>
      </c>
      <c r="D119" s="29">
        <f t="shared" si="16"/>
        <v>823925.85000000009</v>
      </c>
      <c r="E119" s="29">
        <f t="shared" si="22"/>
        <v>810474.84000000008</v>
      </c>
      <c r="F119" s="46">
        <f t="shared" si="21"/>
        <v>6898.221032258064</v>
      </c>
      <c r="G119" s="29">
        <f t="shared" si="15"/>
        <v>6898.22</v>
      </c>
    </row>
    <row r="120" spans="1:7" x14ac:dyDescent="0.25">
      <c r="A120" s="44">
        <v>42247</v>
      </c>
      <c r="B120" s="48">
        <f t="shared" si="17"/>
        <v>4</v>
      </c>
      <c r="C120" s="48">
        <f t="shared" si="18"/>
        <v>27</v>
      </c>
      <c r="D120" s="29">
        <f t="shared" si="16"/>
        <v>810474.84000000008</v>
      </c>
      <c r="E120" s="29">
        <f t="shared" si="22"/>
        <v>797135.32000000007</v>
      </c>
      <c r="F120" s="46">
        <f t="shared" si="21"/>
        <v>6784.8080645161281</v>
      </c>
      <c r="G120" s="29">
        <f t="shared" si="15"/>
        <v>6784.81</v>
      </c>
    </row>
    <row r="121" spans="1:7" x14ac:dyDescent="0.25">
      <c r="A121" s="47">
        <v>42277</v>
      </c>
      <c r="B121" s="48">
        <f t="shared" si="17"/>
        <v>4</v>
      </c>
      <c r="C121" s="48">
        <f t="shared" si="18"/>
        <v>26</v>
      </c>
      <c r="D121" s="29">
        <f t="shared" si="16"/>
        <v>797135.32000000007</v>
      </c>
      <c r="E121" s="29">
        <f t="shared" si="22"/>
        <v>783682.51</v>
      </c>
      <c r="F121" s="46">
        <f t="shared" si="21"/>
        <v>6455.9722365591388</v>
      </c>
      <c r="G121" s="29">
        <f t="shared" si="15"/>
        <v>6455.97</v>
      </c>
    </row>
    <row r="122" spans="1:7" x14ac:dyDescent="0.25">
      <c r="A122" s="59">
        <v>42308</v>
      </c>
      <c r="B122" s="48">
        <f t="shared" si="17"/>
        <v>4</v>
      </c>
      <c r="C122" s="48">
        <f t="shared" si="18"/>
        <v>27</v>
      </c>
      <c r="D122" s="29">
        <f t="shared" si="16"/>
        <v>783682.51</v>
      </c>
      <c r="E122" s="29">
        <f t="shared" si="22"/>
        <v>769900.74</v>
      </c>
      <c r="F122" s="46">
        <f t="shared" si="21"/>
        <v>6553.9842150537634</v>
      </c>
      <c r="G122" s="30">
        <f t="shared" si="15"/>
        <v>6553.98</v>
      </c>
    </row>
    <row r="123" spans="1:7" x14ac:dyDescent="0.25">
      <c r="A123" s="47">
        <v>42338</v>
      </c>
      <c r="B123" s="48">
        <f t="shared" si="17"/>
        <v>4</v>
      </c>
      <c r="C123" s="48">
        <f t="shared" si="18"/>
        <v>26</v>
      </c>
      <c r="D123" s="29">
        <f t="shared" si="16"/>
        <v>769900.74</v>
      </c>
      <c r="E123" s="29">
        <f t="shared" si="22"/>
        <v>756216.62</v>
      </c>
      <c r="F123" s="46">
        <f t="shared" si="21"/>
        <v>6230.4757849462367</v>
      </c>
      <c r="G123" s="29">
        <f t="shared" si="15"/>
        <v>6230.48</v>
      </c>
    </row>
    <row r="124" spans="1:7" x14ac:dyDescent="0.25">
      <c r="A124" s="44">
        <v>42369</v>
      </c>
      <c r="B124" s="48">
        <f t="shared" si="17"/>
        <v>4</v>
      </c>
      <c r="C124" s="48">
        <f t="shared" si="18"/>
        <v>27</v>
      </c>
      <c r="D124" s="29">
        <f t="shared" si="16"/>
        <v>756216.62</v>
      </c>
      <c r="E124" s="29">
        <f t="shared" si="22"/>
        <v>742209.1</v>
      </c>
      <c r="F124" s="46">
        <f t="shared" si="21"/>
        <v>6319.0413118279566</v>
      </c>
      <c r="G124" s="29">
        <f t="shared" si="15"/>
        <v>6319.04</v>
      </c>
    </row>
    <row r="125" spans="1:7" x14ac:dyDescent="0.25">
      <c r="A125" s="47">
        <v>42400</v>
      </c>
      <c r="B125" s="48">
        <f t="shared" si="17"/>
        <v>4</v>
      </c>
      <c r="C125" s="48">
        <f t="shared" si="18"/>
        <v>27</v>
      </c>
      <c r="D125" s="29">
        <f t="shared" si="16"/>
        <v>742209.1</v>
      </c>
      <c r="E125" s="29">
        <f t="shared" si="22"/>
        <v>728289.78999999992</v>
      </c>
      <c r="F125" s="46">
        <f t="shared" si="21"/>
        <v>6200.7241935483871</v>
      </c>
      <c r="G125" s="29">
        <f t="shared" si="15"/>
        <v>6200.72</v>
      </c>
    </row>
    <row r="126" spans="1:7" x14ac:dyDescent="0.25">
      <c r="A126" s="44">
        <v>42429</v>
      </c>
      <c r="B126" s="48">
        <f t="shared" si="17"/>
        <v>4</v>
      </c>
      <c r="C126" s="48">
        <f t="shared" si="18"/>
        <v>25</v>
      </c>
      <c r="D126" s="29">
        <f t="shared" si="16"/>
        <v>728289.78999999992</v>
      </c>
      <c r="E126" s="29">
        <f t="shared" si="22"/>
        <v>714252.25999999989</v>
      </c>
      <c r="F126" s="46">
        <f t="shared" si="21"/>
        <v>5690.2630923248053</v>
      </c>
      <c r="G126" s="29">
        <f t="shared" si="15"/>
        <v>5690.26</v>
      </c>
    </row>
    <row r="127" spans="1:7" x14ac:dyDescent="0.25">
      <c r="A127" s="47">
        <v>42460</v>
      </c>
      <c r="B127" s="48">
        <f t="shared" si="17"/>
        <v>4</v>
      </c>
      <c r="C127" s="48">
        <f t="shared" si="18"/>
        <v>27</v>
      </c>
      <c r="D127" s="29">
        <f t="shared" si="16"/>
        <v>714252.25999999989</v>
      </c>
      <c r="E127" s="29">
        <f t="shared" si="22"/>
        <v>699704.1399999999</v>
      </c>
      <c r="F127" s="46">
        <f t="shared" si="21"/>
        <v>5958.6333592880974</v>
      </c>
      <c r="G127" s="29">
        <f t="shared" si="15"/>
        <v>5958.63</v>
      </c>
    </row>
    <row r="128" spans="1:7" x14ac:dyDescent="0.25">
      <c r="A128" s="44">
        <v>42490</v>
      </c>
      <c r="B128" s="48">
        <f t="shared" si="17"/>
        <v>4</v>
      </c>
      <c r="C128" s="48">
        <f t="shared" si="18"/>
        <v>26</v>
      </c>
      <c r="D128" s="29">
        <f t="shared" si="16"/>
        <v>699704.1399999999</v>
      </c>
      <c r="E128" s="29">
        <f t="shared" si="22"/>
        <v>685423.82999999984</v>
      </c>
      <c r="F128" s="46">
        <f t="shared" si="21"/>
        <v>5649.2693763440857</v>
      </c>
      <c r="G128" s="29">
        <f t="shared" si="15"/>
        <v>5649.27</v>
      </c>
    </row>
    <row r="129" spans="1:7" x14ac:dyDescent="0.25">
      <c r="A129" s="47">
        <v>42521</v>
      </c>
      <c r="B129" s="48">
        <f t="shared" si="17"/>
        <v>4</v>
      </c>
      <c r="C129" s="48">
        <f t="shared" si="18"/>
        <v>27</v>
      </c>
      <c r="D129" s="29">
        <f t="shared" si="16"/>
        <v>685423.82999999984</v>
      </c>
      <c r="E129" s="29">
        <f t="shared" si="22"/>
        <v>670834.44999999984</v>
      </c>
      <c r="F129" s="46">
        <f t="shared" si="21"/>
        <v>5713.4880430107532</v>
      </c>
      <c r="G129" s="29">
        <f t="shared" si="15"/>
        <v>5713.49</v>
      </c>
    </row>
    <row r="130" spans="1:7" x14ac:dyDescent="0.25">
      <c r="A130" s="44">
        <v>42551</v>
      </c>
      <c r="B130" s="48">
        <f t="shared" si="17"/>
        <v>4</v>
      </c>
      <c r="C130" s="48">
        <f t="shared" si="18"/>
        <v>26</v>
      </c>
      <c r="D130" s="29">
        <f t="shared" si="16"/>
        <v>670834.44999999984</v>
      </c>
      <c r="E130" s="29">
        <f t="shared" si="22"/>
        <v>661531.94999999984</v>
      </c>
      <c r="F130" s="46">
        <f t="shared" si="21"/>
        <v>5447.4446236559143</v>
      </c>
      <c r="G130" s="29">
        <f t="shared" si="15"/>
        <v>5447.44</v>
      </c>
    </row>
    <row r="131" spans="1:7" x14ac:dyDescent="0.25">
      <c r="A131" s="47">
        <v>42582</v>
      </c>
      <c r="B131" s="48">
        <f t="shared" si="17"/>
        <v>4</v>
      </c>
      <c r="C131" s="48">
        <f t="shared" si="18"/>
        <v>27</v>
      </c>
      <c r="D131" s="29">
        <f t="shared" si="16"/>
        <v>661531.94999999984</v>
      </c>
      <c r="E131" s="29">
        <f t="shared" si="22"/>
        <v>651969.19999999984</v>
      </c>
      <c r="F131" s="46">
        <f t="shared" si="21"/>
        <v>5547.7502150537639</v>
      </c>
      <c r="G131" s="29">
        <f t="shared" si="15"/>
        <v>5547.75</v>
      </c>
    </row>
    <row r="132" spans="1:7" x14ac:dyDescent="0.25">
      <c r="A132" s="44">
        <v>42613</v>
      </c>
      <c r="B132" s="48">
        <f t="shared" si="17"/>
        <v>4</v>
      </c>
      <c r="C132" s="48">
        <f t="shared" si="18"/>
        <v>27</v>
      </c>
      <c r="D132" s="29">
        <f t="shared" si="16"/>
        <v>651969.19999999984</v>
      </c>
      <c r="E132" s="29">
        <f t="shared" si="22"/>
        <v>642506.46999999986</v>
      </c>
      <c r="F132" s="46">
        <f t="shared" si="21"/>
        <v>5467.2703225806454</v>
      </c>
      <c r="G132" s="29">
        <f t="shared" si="15"/>
        <v>5467.27</v>
      </c>
    </row>
    <row r="133" spans="1:7" x14ac:dyDescent="0.25">
      <c r="A133" s="47">
        <v>42643</v>
      </c>
      <c r="B133" s="48">
        <f t="shared" si="17"/>
        <v>4</v>
      </c>
      <c r="C133" s="48">
        <f t="shared" si="18"/>
        <v>26</v>
      </c>
      <c r="D133" s="29">
        <f t="shared" si="16"/>
        <v>642506.46999999986</v>
      </c>
      <c r="E133" s="29">
        <f t="shared" si="22"/>
        <v>632963.36999999988</v>
      </c>
      <c r="F133" s="46">
        <f t="shared" si="21"/>
        <v>5212.8974623655904</v>
      </c>
      <c r="G133" s="29">
        <f t="shared" si="15"/>
        <v>5212.8999999999996</v>
      </c>
    </row>
    <row r="134" spans="1:7" x14ac:dyDescent="0.25">
      <c r="A134" s="44">
        <v>42674</v>
      </c>
      <c r="B134" s="48">
        <f t="shared" si="17"/>
        <v>4</v>
      </c>
      <c r="C134" s="48">
        <f t="shared" si="18"/>
        <v>27</v>
      </c>
      <c r="D134" s="29">
        <f t="shared" si="16"/>
        <v>632963.36999999988</v>
      </c>
      <c r="E134" s="29">
        <f t="shared" si="22"/>
        <v>623165.80999999982</v>
      </c>
      <c r="F134" s="46">
        <f t="shared" si="21"/>
        <v>5303.3773763440859</v>
      </c>
      <c r="G134" s="29">
        <f t="shared" si="15"/>
        <v>5303.38</v>
      </c>
    </row>
    <row r="135" spans="1:7" x14ac:dyDescent="0.25">
      <c r="A135" s="47">
        <v>42704</v>
      </c>
      <c r="B135" s="48">
        <f t="shared" si="17"/>
        <v>4</v>
      </c>
      <c r="C135" s="48">
        <f t="shared" si="18"/>
        <v>26</v>
      </c>
      <c r="D135" s="29">
        <f t="shared" si="16"/>
        <v>623165.80999999982</v>
      </c>
      <c r="E135" s="29">
        <f t="shared" si="22"/>
        <v>613458.44999999984</v>
      </c>
      <c r="F135" s="46">
        <f t="shared" si="21"/>
        <v>5052.7586236559137</v>
      </c>
      <c r="G135" s="29">
        <f t="shared" si="15"/>
        <v>5052.76</v>
      </c>
    </row>
    <row r="136" spans="1:7" x14ac:dyDescent="0.25">
      <c r="A136" s="44">
        <v>42735</v>
      </c>
      <c r="B136" s="48">
        <f t="shared" si="17"/>
        <v>4</v>
      </c>
      <c r="C136" s="48">
        <f t="shared" si="18"/>
        <v>27</v>
      </c>
      <c r="D136" s="29">
        <f t="shared" si="16"/>
        <v>613458.44999999984</v>
      </c>
      <c r="E136" s="29">
        <f t="shared" si="22"/>
        <v>603500.56999999983</v>
      </c>
      <c r="F136" s="46">
        <f t="shared" si="21"/>
        <v>5136.532344086022</v>
      </c>
      <c r="G136" s="29">
        <f t="shared" si="15"/>
        <v>5136.53</v>
      </c>
    </row>
    <row r="137" spans="1:7" x14ac:dyDescent="0.25">
      <c r="A137" s="47">
        <v>42766</v>
      </c>
      <c r="B137" s="48">
        <f t="shared" si="17"/>
        <v>4</v>
      </c>
      <c r="C137" s="48">
        <f t="shared" si="18"/>
        <v>27</v>
      </c>
      <c r="D137" s="29">
        <f t="shared" si="16"/>
        <v>603500.56999999983</v>
      </c>
      <c r="E137" s="29">
        <f t="shared" si="22"/>
        <v>593626.18999999983</v>
      </c>
      <c r="F137" s="46">
        <f t="shared" si="21"/>
        <v>5052.5806451612907</v>
      </c>
      <c r="G137" s="29">
        <f t="shared" si="15"/>
        <v>5052.58</v>
      </c>
    </row>
    <row r="138" spans="1:7" x14ac:dyDescent="0.25">
      <c r="A138" s="44">
        <v>42794</v>
      </c>
      <c r="B138" s="48">
        <f t="shared" si="17"/>
        <v>4</v>
      </c>
      <c r="C138" s="48">
        <f t="shared" si="18"/>
        <v>24</v>
      </c>
      <c r="D138" s="29">
        <f t="shared" si="16"/>
        <v>593626.18999999983</v>
      </c>
      <c r="E138" s="29">
        <f t="shared" si="22"/>
        <v>583667.94999999984</v>
      </c>
      <c r="F138" s="46">
        <f t="shared" si="21"/>
        <v>4488.3639631336409</v>
      </c>
      <c r="G138" s="29">
        <f t="shared" si="15"/>
        <v>4488.3599999999997</v>
      </c>
    </row>
    <row r="139" spans="1:7" x14ac:dyDescent="0.25">
      <c r="A139" s="47">
        <v>42825</v>
      </c>
      <c r="B139" s="48">
        <f t="shared" si="17"/>
        <v>4</v>
      </c>
      <c r="C139" s="48">
        <f t="shared" si="18"/>
        <v>27</v>
      </c>
      <c r="D139" s="29">
        <f t="shared" si="16"/>
        <v>583667.94999999984</v>
      </c>
      <c r="E139" s="29">
        <f t="shared" si="22"/>
        <v>573145.39999999979</v>
      </c>
      <c r="F139" s="46">
        <f t="shared" si="21"/>
        <v>4879.3411981566824</v>
      </c>
      <c r="G139" s="29">
        <f t="shared" si="15"/>
        <v>4879.34</v>
      </c>
    </row>
    <row r="140" spans="1:7" x14ac:dyDescent="0.25">
      <c r="A140" s="44">
        <v>42855</v>
      </c>
      <c r="B140" s="48">
        <f t="shared" si="17"/>
        <v>4</v>
      </c>
      <c r="C140" s="48">
        <f t="shared" si="18"/>
        <v>26</v>
      </c>
      <c r="D140" s="29">
        <f t="shared" si="16"/>
        <v>573145.39999999979</v>
      </c>
      <c r="E140" s="29">
        <f t="shared" si="22"/>
        <v>563013.20999999985</v>
      </c>
      <c r="F140" s="46">
        <f t="shared" si="21"/>
        <v>4638.6131827956997</v>
      </c>
      <c r="G140" s="29">
        <f t="shared" si="15"/>
        <v>4638.6099999999997</v>
      </c>
    </row>
    <row r="141" spans="1:7" x14ac:dyDescent="0.25">
      <c r="A141" s="44">
        <v>42886</v>
      </c>
      <c r="B141" s="48">
        <f t="shared" si="17"/>
        <v>4</v>
      </c>
      <c r="C141" s="48">
        <f t="shared" si="18"/>
        <v>27</v>
      </c>
      <c r="D141" s="29">
        <f t="shared" si="16"/>
        <v>563013.20999999985</v>
      </c>
      <c r="E141" s="29">
        <f t="shared" si="22"/>
        <v>552640.71999999986</v>
      </c>
      <c r="F141" s="46">
        <f t="shared" si="21"/>
        <v>4705.0277849462364</v>
      </c>
      <c r="G141" s="29">
        <f t="shared" si="15"/>
        <v>4705.03</v>
      </c>
    </row>
    <row r="142" spans="1:7" x14ac:dyDescent="0.25">
      <c r="A142" s="47">
        <v>42916</v>
      </c>
      <c r="B142" s="48">
        <f t="shared" si="17"/>
        <v>4</v>
      </c>
      <c r="C142" s="48">
        <f t="shared" si="18"/>
        <v>26</v>
      </c>
      <c r="D142" s="29">
        <f t="shared" si="16"/>
        <v>552640.71999999986</v>
      </c>
      <c r="E142" s="29">
        <f t="shared" si="22"/>
        <v>517978.37999999989</v>
      </c>
      <c r="F142" s="46">
        <f t="shared" si="21"/>
        <v>4295.3455483870966</v>
      </c>
      <c r="G142" s="29">
        <f t="shared" si="15"/>
        <v>4295.3500000000004</v>
      </c>
    </row>
    <row r="143" spans="1:7" x14ac:dyDescent="0.25">
      <c r="A143" s="47">
        <v>42947</v>
      </c>
      <c r="B143" s="48">
        <f t="shared" si="17"/>
        <v>4</v>
      </c>
      <c r="C143" s="48">
        <f t="shared" si="18"/>
        <v>27</v>
      </c>
      <c r="D143" s="29">
        <f t="shared" si="16"/>
        <v>517978.37999999989</v>
      </c>
      <c r="E143" s="29">
        <f t="shared" si="22"/>
        <v>482879.73999999987</v>
      </c>
      <c r="F143" s="46">
        <f t="shared" si="21"/>
        <v>4139.6347741935488</v>
      </c>
      <c r="G143" s="29">
        <f t="shared" si="15"/>
        <v>4139.63</v>
      </c>
    </row>
    <row r="144" spans="1:7" x14ac:dyDescent="0.25">
      <c r="A144" s="44">
        <v>42978</v>
      </c>
      <c r="B144" s="48">
        <f t="shared" si="17"/>
        <v>4</v>
      </c>
      <c r="C144" s="48">
        <f t="shared" si="18"/>
        <v>27</v>
      </c>
      <c r="D144" s="29">
        <f t="shared" si="16"/>
        <v>482879.73999999987</v>
      </c>
      <c r="E144" s="29">
        <f t="shared" si="22"/>
        <v>447624.90999999986</v>
      </c>
      <c r="F144" s="46">
        <f t="shared" si="21"/>
        <v>3840.3848387096778</v>
      </c>
      <c r="G144" s="29">
        <f t="shared" si="15"/>
        <v>3840.38</v>
      </c>
    </row>
    <row r="145" spans="1:7" x14ac:dyDescent="0.25">
      <c r="A145" s="44">
        <v>43008</v>
      </c>
      <c r="B145" s="48">
        <f t="shared" si="17"/>
        <v>4</v>
      </c>
      <c r="C145" s="48">
        <f t="shared" si="18"/>
        <v>26</v>
      </c>
      <c r="D145" s="29">
        <f t="shared" si="16"/>
        <v>447624.90999999986</v>
      </c>
      <c r="E145" s="29">
        <f t="shared" si="22"/>
        <v>412070.65999999986</v>
      </c>
      <c r="F145" s="46">
        <f t="shared" si="21"/>
        <v>3425.844387096774</v>
      </c>
      <c r="G145" s="29">
        <f t="shared" si="15"/>
        <v>3425.84</v>
      </c>
    </row>
    <row r="146" spans="1:7" x14ac:dyDescent="0.25">
      <c r="A146" s="44">
        <v>43039</v>
      </c>
      <c r="B146" s="48">
        <f t="shared" si="17"/>
        <v>4</v>
      </c>
      <c r="C146" s="48">
        <f t="shared" si="18"/>
        <v>27</v>
      </c>
      <c r="D146" s="29">
        <f t="shared" si="16"/>
        <v>412070.65999999986</v>
      </c>
      <c r="E146" s="29">
        <f t="shared" si="22"/>
        <v>376101.53999999986</v>
      </c>
      <c r="F146" s="46">
        <f t="shared" si="21"/>
        <v>3233.7075483870967</v>
      </c>
      <c r="G146" s="29">
        <f t="shared" si="15"/>
        <v>3233.71</v>
      </c>
    </row>
    <row r="147" spans="1:7" x14ac:dyDescent="0.25">
      <c r="A147" s="44">
        <v>43069</v>
      </c>
      <c r="B147" s="48">
        <f t="shared" si="17"/>
        <v>4</v>
      </c>
      <c r="C147" s="48">
        <f t="shared" si="18"/>
        <v>26</v>
      </c>
      <c r="D147" s="29">
        <f t="shared" si="16"/>
        <v>376101.53999999986</v>
      </c>
      <c r="E147" s="29">
        <f t="shared" si="22"/>
        <v>339939.82999999984</v>
      </c>
      <c r="F147" s="46">
        <f t="shared" si="21"/>
        <v>2833.6591182795701</v>
      </c>
      <c r="G147" s="29">
        <f t="shared" si="15"/>
        <v>2833.66</v>
      </c>
    </row>
    <row r="148" spans="1:7" x14ac:dyDescent="0.25">
      <c r="A148" s="44">
        <v>43100</v>
      </c>
      <c r="B148" s="48">
        <f t="shared" si="17"/>
        <v>4</v>
      </c>
      <c r="C148" s="48">
        <f t="shared" si="18"/>
        <v>27</v>
      </c>
      <c r="D148" s="29">
        <f t="shared" si="16"/>
        <v>339939.82999999984</v>
      </c>
      <c r="E148" s="29">
        <f t="shared" si="22"/>
        <v>303377.85999999987</v>
      </c>
      <c r="F148" s="46">
        <f t="shared" si="21"/>
        <v>2616.6989462365591</v>
      </c>
      <c r="G148" s="29">
        <f t="shared" si="15"/>
        <v>2616.6999999999998</v>
      </c>
    </row>
    <row r="149" spans="1:7" x14ac:dyDescent="0.25">
      <c r="A149" s="44">
        <v>43131</v>
      </c>
      <c r="B149" s="48">
        <f t="shared" si="17"/>
        <v>4</v>
      </c>
      <c r="C149" s="48">
        <f t="shared" si="18"/>
        <v>27</v>
      </c>
      <c r="D149" s="29">
        <f t="shared" si="16"/>
        <v>303377.85999999987</v>
      </c>
      <c r="E149" s="29">
        <f t="shared" si="22"/>
        <v>266598.48999999987</v>
      </c>
      <c r="F149" s="46">
        <f t="shared" si="21"/>
        <v>2304.5658064516128</v>
      </c>
      <c r="G149" s="29">
        <f t="shared" si="15"/>
        <v>2304.5700000000002</v>
      </c>
    </row>
    <row r="150" spans="1:7" x14ac:dyDescent="0.25">
      <c r="A150" s="44">
        <v>43159</v>
      </c>
      <c r="B150" s="48">
        <f t="shared" si="17"/>
        <v>4</v>
      </c>
      <c r="C150" s="48">
        <f t="shared" si="18"/>
        <v>24</v>
      </c>
      <c r="D150" s="29">
        <f t="shared" si="16"/>
        <v>266598.48999999987</v>
      </c>
      <c r="E150" s="29">
        <f t="shared" si="22"/>
        <v>229506.74999999988</v>
      </c>
      <c r="F150" s="46">
        <f t="shared" si="21"/>
        <v>1801.2482949308755</v>
      </c>
      <c r="G150" s="29">
        <f t="shared" si="15"/>
        <v>1801.25</v>
      </c>
    </row>
    <row r="151" spans="1:7" x14ac:dyDescent="0.25">
      <c r="A151" s="44">
        <v>43190</v>
      </c>
      <c r="B151" s="48">
        <f t="shared" si="17"/>
        <v>4</v>
      </c>
      <c r="C151" s="48">
        <f t="shared" si="18"/>
        <v>27</v>
      </c>
      <c r="D151" s="29">
        <f t="shared" si="16"/>
        <v>229506.74999999988</v>
      </c>
      <c r="E151" s="29">
        <f t="shared" si="22"/>
        <v>191911.34999999989</v>
      </c>
      <c r="F151" s="46">
        <f t="shared" si="21"/>
        <v>1671.1307373271889</v>
      </c>
      <c r="G151" s="29">
        <f t="shared" si="15"/>
        <v>1671.13</v>
      </c>
    </row>
    <row r="152" spans="1:7" x14ac:dyDescent="0.25">
      <c r="A152" s="44">
        <v>43220</v>
      </c>
      <c r="B152" s="48">
        <f t="shared" si="17"/>
        <v>4</v>
      </c>
      <c r="C152" s="48">
        <f t="shared" si="18"/>
        <v>26</v>
      </c>
      <c r="D152" s="29">
        <f t="shared" si="16"/>
        <v>191911.34999999989</v>
      </c>
      <c r="E152" s="29">
        <f t="shared" si="22"/>
        <v>154185.27999999988</v>
      </c>
      <c r="F152" s="46">
        <f t="shared" si="21"/>
        <v>1308.6228817204301</v>
      </c>
      <c r="G152" s="29">
        <f t="shared" si="15"/>
        <v>1308.6199999999999</v>
      </c>
    </row>
    <row r="153" spans="1:7" x14ac:dyDescent="0.25">
      <c r="A153" s="44">
        <v>43251</v>
      </c>
      <c r="B153" s="48">
        <f t="shared" si="17"/>
        <v>4</v>
      </c>
      <c r="C153" s="48">
        <f t="shared" si="18"/>
        <v>27</v>
      </c>
      <c r="D153" s="29">
        <f t="shared" si="16"/>
        <v>154185.27999999988</v>
      </c>
      <c r="E153" s="29">
        <f t="shared" si="22"/>
        <v>116096.55999999988</v>
      </c>
      <c r="F153" s="46">
        <f t="shared" si="21"/>
        <v>1027.7709892473117</v>
      </c>
      <c r="G153" s="29">
        <f t="shared" si="15"/>
        <v>1027.77</v>
      </c>
    </row>
    <row r="154" spans="1:7" x14ac:dyDescent="0.25">
      <c r="A154" s="44">
        <v>43281</v>
      </c>
      <c r="B154" s="48">
        <f t="shared" si="17"/>
        <v>4</v>
      </c>
      <c r="C154" s="48">
        <f t="shared" si="18"/>
        <v>26</v>
      </c>
      <c r="D154" s="29">
        <f t="shared" si="16"/>
        <v>116096.55999999988</v>
      </c>
      <c r="E154" s="29">
        <f t="shared" si="22"/>
        <v>77726.58999999988</v>
      </c>
      <c r="F154" s="46">
        <f t="shared" si="21"/>
        <v>680.89967741935493</v>
      </c>
      <c r="G154" s="29">
        <f t="shared" si="15"/>
        <v>680.9</v>
      </c>
    </row>
    <row r="155" spans="1:7" x14ac:dyDescent="0.25">
      <c r="A155" s="44">
        <v>43312</v>
      </c>
      <c r="B155" s="48">
        <f t="shared" si="17"/>
        <v>4</v>
      </c>
      <c r="C155" s="48">
        <f t="shared" si="18"/>
        <v>27</v>
      </c>
      <c r="D155" s="29">
        <f t="shared" si="16"/>
        <v>77726.58999999988</v>
      </c>
      <c r="E155" s="29">
        <f t="shared" si="22"/>
        <v>39009.439999999879</v>
      </c>
      <c r="F155" s="46">
        <f t="shared" si="21"/>
        <v>387.02258064526904</v>
      </c>
      <c r="G155" s="29">
        <f t="shared" si="15"/>
        <v>387.02</v>
      </c>
    </row>
    <row r="156" spans="1:7" x14ac:dyDescent="0.25">
      <c r="A156" s="44">
        <v>43343</v>
      </c>
      <c r="B156" s="48">
        <f t="shared" si="17"/>
        <v>4</v>
      </c>
      <c r="C156" s="48">
        <f t="shared" si="18"/>
        <v>27</v>
      </c>
      <c r="D156" s="29">
        <f t="shared" si="16"/>
        <v>39009.439999999879</v>
      </c>
      <c r="E156" s="29">
        <f t="shared" si="22"/>
        <v>0</v>
      </c>
      <c r="F156" s="46">
        <f>(E107/B107)*B156</f>
        <v>44.71741935485467</v>
      </c>
      <c r="G156" s="29">
        <f t="shared" si="15"/>
        <v>44.72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E135-C838-4FC5-8832-2EBAFA0174A8}">
  <dimension ref="A1:Y2"/>
  <sheetViews>
    <sheetView workbookViewId="0">
      <selection activeCell="M1" sqref="M1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9.85546875" bestFit="1" customWidth="1"/>
    <col min="14" max="14" width="12.85546875" bestFit="1" customWidth="1"/>
    <col min="15" max="16" width="17" bestFit="1" customWidth="1"/>
    <col min="17" max="17" width="16.85546875" bestFit="1" customWidth="1"/>
    <col min="18" max="20" width="16.85546875" customWidth="1"/>
    <col min="21" max="21" width="16.85546875" bestFit="1" customWidth="1"/>
    <col min="22" max="24" width="16.85546875" customWidth="1"/>
    <col min="25" max="25" width="131.7109375" bestFit="1" customWidth="1"/>
  </cols>
  <sheetData>
    <row r="1" spans="1:25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108</v>
      </c>
      <c r="W1" s="6" t="s">
        <v>109</v>
      </c>
      <c r="X1" s="6" t="s">
        <v>110</v>
      </c>
      <c r="Y1" s="6" t="s">
        <v>32</v>
      </c>
    </row>
    <row r="2" spans="1:25" x14ac:dyDescent="0.25">
      <c r="A2" s="12" t="s">
        <v>0</v>
      </c>
      <c r="B2" s="7" t="s">
        <v>9</v>
      </c>
      <c r="C2" s="7" t="s">
        <v>36</v>
      </c>
      <c r="D2" s="8" t="s">
        <v>37</v>
      </c>
      <c r="E2" s="8" t="s">
        <v>23</v>
      </c>
      <c r="F2" s="8" t="s">
        <v>38</v>
      </c>
      <c r="G2" s="8" t="s">
        <v>24</v>
      </c>
      <c r="H2" s="8" t="s">
        <v>13</v>
      </c>
      <c r="I2" s="8" t="s">
        <v>0</v>
      </c>
      <c r="J2" s="8" t="s">
        <v>39</v>
      </c>
      <c r="K2" s="8" t="s">
        <v>25</v>
      </c>
      <c r="L2" s="8" t="s">
        <v>26</v>
      </c>
      <c r="M2" s="9" t="s">
        <v>26</v>
      </c>
      <c r="N2" s="8" t="s">
        <v>27</v>
      </c>
      <c r="O2" s="7" t="s">
        <v>29</v>
      </c>
      <c r="P2" s="7" t="s">
        <v>165</v>
      </c>
      <c r="Q2" s="7" t="s">
        <v>42</v>
      </c>
      <c r="R2" s="7" t="s">
        <v>43</v>
      </c>
      <c r="S2" s="7" t="s">
        <v>166</v>
      </c>
      <c r="T2" s="7" t="s">
        <v>21</v>
      </c>
      <c r="U2" s="7" t="s">
        <v>57</v>
      </c>
      <c r="V2" s="7" t="s">
        <v>167</v>
      </c>
      <c r="W2" s="7" t="s">
        <v>95</v>
      </c>
      <c r="X2" s="7" t="s">
        <v>168</v>
      </c>
      <c r="Y2" s="8" t="s">
        <v>164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385E-0F84-4DD9-9934-EB2B48ED058C}">
  <dimension ref="A1:R108"/>
  <sheetViews>
    <sheetView zoomScale="96" zoomScaleNormal="100" workbookViewId="0">
      <pane ySplit="3" topLeftCell="A95" activePane="bottomLeft" state="frozen"/>
      <selection activeCell="M1" sqref="M1"/>
      <selection pane="bottomLeft" activeCell="M1" sqref="M1"/>
    </sheetView>
  </sheetViews>
  <sheetFormatPr defaultRowHeight="15" x14ac:dyDescent="0.25"/>
  <cols>
    <col min="1" max="1" width="16.5703125" bestFit="1" customWidth="1"/>
    <col min="2" max="2" width="13" bestFit="1" customWidth="1"/>
    <col min="3" max="3" width="15.140625" bestFit="1" customWidth="1"/>
    <col min="4" max="5" width="15.85546875" bestFit="1" customWidth="1"/>
    <col min="6" max="7" width="16.28515625" bestFit="1" customWidth="1"/>
    <col min="8" max="8" width="15.7109375" bestFit="1" customWidth="1"/>
    <col min="9" max="9" width="9.7109375" bestFit="1" customWidth="1"/>
    <col min="10" max="10" width="15.140625" bestFit="1" customWidth="1"/>
    <col min="11" max="11" width="9" bestFit="1" customWidth="1"/>
    <col min="12" max="12" width="13.28515625" bestFit="1" customWidth="1"/>
    <col min="13" max="13" width="11.28515625" bestFit="1" customWidth="1"/>
    <col min="14" max="14" width="9.7109375" bestFit="1" customWidth="1"/>
    <col min="15" max="15" width="15.140625" bestFit="1" customWidth="1"/>
    <col min="16" max="16" width="13.42578125" bestFit="1" customWidth="1"/>
    <col min="17" max="17" width="13.28515625" bestFit="1" customWidth="1"/>
    <col min="18" max="18" width="11.28515625" bestFit="1" customWidth="1"/>
  </cols>
  <sheetData>
    <row r="1" spans="1:18" x14ac:dyDescent="0.25">
      <c r="A1" s="14" t="s">
        <v>33</v>
      </c>
      <c r="B1" s="80">
        <v>41855</v>
      </c>
      <c r="C1" s="14" t="s">
        <v>152</v>
      </c>
      <c r="D1" s="123" t="s">
        <v>153</v>
      </c>
      <c r="E1" s="123" t="s">
        <v>154</v>
      </c>
      <c r="F1" s="123" t="s">
        <v>155</v>
      </c>
      <c r="G1" s="123" t="s">
        <v>156</v>
      </c>
      <c r="H1" s="123" t="s">
        <v>157</v>
      </c>
      <c r="I1" s="124" t="s">
        <v>158</v>
      </c>
      <c r="J1" s="124" t="s">
        <v>159</v>
      </c>
      <c r="K1" s="124" t="s">
        <v>173</v>
      </c>
      <c r="L1" s="124" t="s">
        <v>161</v>
      </c>
      <c r="M1" s="125" t="s">
        <v>162</v>
      </c>
      <c r="N1" s="143" t="s">
        <v>169</v>
      </c>
      <c r="O1" s="143" t="s">
        <v>170</v>
      </c>
      <c r="P1" s="143" t="s">
        <v>144</v>
      </c>
      <c r="Q1" s="143" t="s">
        <v>171</v>
      </c>
      <c r="R1" s="144" t="s">
        <v>172</v>
      </c>
    </row>
    <row r="2" spans="1:18" x14ac:dyDescent="0.25">
      <c r="A2" s="14" t="s">
        <v>163</v>
      </c>
      <c r="B2" s="15">
        <v>0.15</v>
      </c>
      <c r="C2" s="14">
        <f>ROUNDUP(34326798.9648496,0)</f>
        <v>34326799</v>
      </c>
      <c r="D2" s="126">
        <v>42406</v>
      </c>
      <c r="E2" s="127">
        <f>ROUNDUP(27713066.4162172,0)</f>
        <v>27713067</v>
      </c>
      <c r="F2" s="128">
        <v>5600000</v>
      </c>
      <c r="G2" s="123">
        <f>D2-A41</f>
        <v>1</v>
      </c>
      <c r="H2" s="123">
        <f>A42-D2</f>
        <v>28</v>
      </c>
      <c r="I2" s="129">
        <v>42407</v>
      </c>
      <c r="J2" s="130">
        <f>ROUNDUP(32818836.4400086,0)</f>
        <v>32818837</v>
      </c>
      <c r="K2" s="148">
        <v>0.2</v>
      </c>
      <c r="L2" s="125">
        <f>D2-A41</f>
        <v>1</v>
      </c>
      <c r="M2" s="125">
        <f>A42-I2</f>
        <v>27</v>
      </c>
      <c r="N2" s="145">
        <v>42407</v>
      </c>
      <c r="O2" s="146">
        <f>ROUNDUP(32818836.4400086,0)</f>
        <v>32818837</v>
      </c>
      <c r="P2" s="147">
        <v>30000000</v>
      </c>
      <c r="Q2" s="144">
        <f>D2-A41</f>
        <v>1</v>
      </c>
      <c r="R2" s="144">
        <f>A42-D2</f>
        <v>28</v>
      </c>
    </row>
    <row r="3" spans="1:18" x14ac:dyDescent="0.25">
      <c r="A3" s="132" t="s">
        <v>17</v>
      </c>
      <c r="B3" s="132" t="s">
        <v>18</v>
      </c>
      <c r="C3" s="132" t="s">
        <v>14</v>
      </c>
      <c r="D3" s="132" t="s">
        <v>22</v>
      </c>
      <c r="E3" s="132" t="s">
        <v>21</v>
      </c>
      <c r="F3" s="132" t="s">
        <v>19</v>
      </c>
      <c r="G3" s="132" t="s">
        <v>20</v>
      </c>
      <c r="H3" s="133" t="s">
        <v>120</v>
      </c>
      <c r="I3" s="133" t="s">
        <v>121</v>
      </c>
    </row>
    <row r="4" spans="1:18" x14ac:dyDescent="0.25">
      <c r="A4" s="26">
        <v>41856</v>
      </c>
      <c r="B4" s="1">
        <f>_xlfn.DAYS(A4,B1)</f>
        <v>1</v>
      </c>
      <c r="C4" s="10" t="s">
        <v>28</v>
      </c>
      <c r="D4" s="3" t="s">
        <v>15</v>
      </c>
      <c r="E4" s="134">
        <f>ROUNDUP(F4*$B$2*B4/365,0)</f>
        <v>406850</v>
      </c>
      <c r="F4" s="2">
        <v>990000000</v>
      </c>
      <c r="G4" s="2">
        <f>F4-D4</f>
        <v>990000000</v>
      </c>
      <c r="H4" s="134">
        <f>F4*$B$2*B4/365</f>
        <v>406849.31506849313</v>
      </c>
      <c r="I4" s="135">
        <f>H4-E4</f>
        <v>-0.68493150686845183</v>
      </c>
    </row>
    <row r="5" spans="1:18" x14ac:dyDescent="0.25">
      <c r="A5" s="26">
        <v>41887</v>
      </c>
      <c r="B5" s="1">
        <f>_xlfn.DAYS(A5,A4)</f>
        <v>31</v>
      </c>
      <c r="C5" s="4">
        <f>$C$2</f>
        <v>34326799</v>
      </c>
      <c r="D5" s="2">
        <f t="shared" ref="D5:D40" si="0">C5-E5</f>
        <v>21714470.23</v>
      </c>
      <c r="E5" s="134">
        <f>ROUND(F5*$B$2*B5/365,2)</f>
        <v>12612328.77</v>
      </c>
      <c r="F5" s="2">
        <f>G4</f>
        <v>990000000</v>
      </c>
      <c r="G5" s="2">
        <f>F5-D5</f>
        <v>968285529.76999998</v>
      </c>
      <c r="H5" s="134">
        <f t="shared" ref="H5:H33" si="1">F5*$B$2*B5/365</f>
        <v>12612328.767123288</v>
      </c>
      <c r="I5" s="135">
        <f t="shared" ref="I5:I33" si="2">H5-E5</f>
        <v>-2.8767120093107224E-3</v>
      </c>
    </row>
    <row r="6" spans="1:18" x14ac:dyDescent="0.25">
      <c r="A6" s="26">
        <v>41917</v>
      </c>
      <c r="B6" s="1">
        <f t="shared" ref="B6:B40" si="3">_xlfn.DAYS(A6,A5)</f>
        <v>30</v>
      </c>
      <c r="C6" s="4">
        <f t="shared" ref="C6:C41" si="4">$C$2</f>
        <v>34326799</v>
      </c>
      <c r="D6" s="2">
        <f t="shared" si="0"/>
        <v>22389032.189999998</v>
      </c>
      <c r="E6" s="134">
        <f t="shared" ref="E6:E39" si="5">ROUND(F6*$B$2*B6/365,2)</f>
        <v>11937766.810000001</v>
      </c>
      <c r="F6" s="2">
        <f t="shared" ref="F6:F40" si="6">G5</f>
        <v>968285529.76999998</v>
      </c>
      <c r="G6" s="2">
        <f t="shared" ref="G6:G43" si="7">F6-D6</f>
        <v>945896497.57999992</v>
      </c>
      <c r="H6" s="134">
        <f t="shared" si="1"/>
        <v>11937766.805383561</v>
      </c>
      <c r="I6" s="135">
        <f t="shared" si="2"/>
        <v>-4.6164393424987793E-3</v>
      </c>
    </row>
    <row r="7" spans="1:18" x14ac:dyDescent="0.25">
      <c r="A7" s="26">
        <v>41948</v>
      </c>
      <c r="B7" s="1">
        <f t="shared" si="3"/>
        <v>31</v>
      </c>
      <c r="C7" s="4">
        <f t="shared" si="4"/>
        <v>34326799</v>
      </c>
      <c r="D7" s="2">
        <f t="shared" si="0"/>
        <v>22276336.77</v>
      </c>
      <c r="E7" s="134">
        <f t="shared" si="5"/>
        <v>12050462.23</v>
      </c>
      <c r="F7" s="2">
        <f t="shared" si="6"/>
        <v>945896497.57999992</v>
      </c>
      <c r="G7" s="2">
        <f t="shared" si="7"/>
        <v>923620160.80999994</v>
      </c>
      <c r="H7" s="134">
        <f t="shared" si="1"/>
        <v>12050462.229443835</v>
      </c>
      <c r="I7" s="135">
        <f t="shared" si="2"/>
        <v>-5.5616535246372223E-4</v>
      </c>
    </row>
    <row r="8" spans="1:18" x14ac:dyDescent="0.25">
      <c r="A8" s="26">
        <v>41978</v>
      </c>
      <c r="B8" s="1">
        <f t="shared" si="3"/>
        <v>30</v>
      </c>
      <c r="C8" s="4">
        <f t="shared" si="4"/>
        <v>34326799</v>
      </c>
      <c r="D8" s="2">
        <f t="shared" si="0"/>
        <v>22939701.130000003</v>
      </c>
      <c r="E8" s="134">
        <f t="shared" si="5"/>
        <v>11387097.869999999</v>
      </c>
      <c r="F8" s="2">
        <f t="shared" si="6"/>
        <v>923620160.80999994</v>
      </c>
      <c r="G8" s="2">
        <f t="shared" si="7"/>
        <v>900680459.67999995</v>
      </c>
      <c r="H8" s="134">
        <f t="shared" si="1"/>
        <v>11387097.872999998</v>
      </c>
      <c r="I8" s="135">
        <f t="shared" si="2"/>
        <v>2.9999986290931702E-3</v>
      </c>
    </row>
    <row r="9" spans="1:18" x14ac:dyDescent="0.25">
      <c r="A9" s="26">
        <v>42009</v>
      </c>
      <c r="B9" s="1">
        <f t="shared" si="3"/>
        <v>31</v>
      </c>
      <c r="C9" s="4">
        <f t="shared" si="4"/>
        <v>34326799</v>
      </c>
      <c r="D9" s="2">
        <f t="shared" si="0"/>
        <v>22852376.710000001</v>
      </c>
      <c r="E9" s="134">
        <f t="shared" si="5"/>
        <v>11474422.289999999</v>
      </c>
      <c r="F9" s="2">
        <f t="shared" si="6"/>
        <v>900680459.67999995</v>
      </c>
      <c r="G9" s="2">
        <f t="shared" si="7"/>
        <v>877828082.96999991</v>
      </c>
      <c r="H9" s="134">
        <f t="shared" si="1"/>
        <v>11474422.294553423</v>
      </c>
      <c r="I9" s="135">
        <f t="shared" si="2"/>
        <v>4.5534241944551468E-3</v>
      </c>
    </row>
    <row r="10" spans="1:18" x14ac:dyDescent="0.25">
      <c r="A10" s="26">
        <v>42040</v>
      </c>
      <c r="B10" s="1">
        <f t="shared" si="3"/>
        <v>31</v>
      </c>
      <c r="C10" s="4">
        <f t="shared" si="4"/>
        <v>34326799</v>
      </c>
      <c r="D10" s="2">
        <f t="shared" si="0"/>
        <v>23143509.719999999</v>
      </c>
      <c r="E10" s="134">
        <f t="shared" si="5"/>
        <v>11183289.279999999</v>
      </c>
      <c r="F10" s="2">
        <f t="shared" si="6"/>
        <v>877828082.96999991</v>
      </c>
      <c r="G10" s="2">
        <f t="shared" si="7"/>
        <v>854684573.24999988</v>
      </c>
      <c r="H10" s="134">
        <f t="shared" si="1"/>
        <v>11183289.276193149</v>
      </c>
      <c r="I10" s="135">
        <f t="shared" si="2"/>
        <v>-3.80684994161129E-3</v>
      </c>
    </row>
    <row r="11" spans="1:18" x14ac:dyDescent="0.25">
      <c r="A11" s="26">
        <v>42068</v>
      </c>
      <c r="B11" s="1">
        <f t="shared" si="3"/>
        <v>28</v>
      </c>
      <c r="C11" s="4">
        <f t="shared" si="4"/>
        <v>34326799</v>
      </c>
      <c r="D11" s="2">
        <f t="shared" si="0"/>
        <v>24492072.399999999</v>
      </c>
      <c r="E11" s="134">
        <f t="shared" si="5"/>
        <v>9834726.5999999996</v>
      </c>
      <c r="F11" s="2">
        <f t="shared" si="6"/>
        <v>854684573.24999988</v>
      </c>
      <c r="G11" s="2">
        <f t="shared" si="7"/>
        <v>830192500.8499999</v>
      </c>
      <c r="H11" s="134">
        <f t="shared" si="1"/>
        <v>9834726.5963013694</v>
      </c>
      <c r="I11" s="135">
        <f t="shared" si="2"/>
        <v>-3.6986302584409714E-3</v>
      </c>
    </row>
    <row r="12" spans="1:18" x14ac:dyDescent="0.25">
      <c r="A12" s="26">
        <v>42099</v>
      </c>
      <c r="B12" s="1">
        <f t="shared" si="3"/>
        <v>31</v>
      </c>
      <c r="C12" s="4">
        <f t="shared" si="4"/>
        <v>34326799</v>
      </c>
      <c r="D12" s="2">
        <f t="shared" si="0"/>
        <v>23750373.990000002</v>
      </c>
      <c r="E12" s="134">
        <f t="shared" si="5"/>
        <v>10576425.01</v>
      </c>
      <c r="F12" s="2">
        <f t="shared" si="6"/>
        <v>830192500.8499999</v>
      </c>
      <c r="G12" s="2">
        <f t="shared" si="7"/>
        <v>806442126.8599999</v>
      </c>
      <c r="H12" s="134">
        <f t="shared" si="1"/>
        <v>10576425.010828765</v>
      </c>
      <c r="I12" s="135">
        <f t="shared" si="2"/>
        <v>8.2876533269882202E-4</v>
      </c>
    </row>
    <row r="13" spans="1:18" x14ac:dyDescent="0.25">
      <c r="A13" s="26">
        <v>42129</v>
      </c>
      <c r="B13" s="1">
        <f t="shared" si="3"/>
        <v>30</v>
      </c>
      <c r="C13" s="4">
        <f t="shared" si="4"/>
        <v>34326799</v>
      </c>
      <c r="D13" s="2">
        <f t="shared" si="0"/>
        <v>24384361.82</v>
      </c>
      <c r="E13" s="134">
        <f t="shared" si="5"/>
        <v>9942437.1799999997</v>
      </c>
      <c r="F13" s="2">
        <f t="shared" si="6"/>
        <v>806442126.8599999</v>
      </c>
      <c r="G13" s="2">
        <f t="shared" si="7"/>
        <v>782057765.03999984</v>
      </c>
      <c r="H13" s="134">
        <f t="shared" si="1"/>
        <v>9942437.1804657523</v>
      </c>
      <c r="I13" s="135">
        <f t="shared" si="2"/>
        <v>4.6575255692005157E-4</v>
      </c>
    </row>
    <row r="14" spans="1:18" x14ac:dyDescent="0.25">
      <c r="A14" s="26">
        <v>42160</v>
      </c>
      <c r="B14" s="1">
        <f t="shared" si="3"/>
        <v>31</v>
      </c>
      <c r="C14" s="4">
        <f t="shared" si="4"/>
        <v>34326799</v>
      </c>
      <c r="D14" s="2">
        <f t="shared" si="0"/>
        <v>24363597.34</v>
      </c>
      <c r="E14" s="134">
        <f t="shared" si="5"/>
        <v>9963201.6600000001</v>
      </c>
      <c r="F14" s="2">
        <f t="shared" si="6"/>
        <v>782057765.03999984</v>
      </c>
      <c r="G14" s="2">
        <f t="shared" si="7"/>
        <v>757694167.69999981</v>
      </c>
      <c r="H14" s="134">
        <f t="shared" si="1"/>
        <v>9963201.6642082166</v>
      </c>
      <c r="I14" s="135">
        <f t="shared" si="2"/>
        <v>4.2082164436578751E-3</v>
      </c>
    </row>
    <row r="15" spans="1:18" x14ac:dyDescent="0.25">
      <c r="A15" s="26">
        <v>42190</v>
      </c>
      <c r="B15" s="1">
        <f t="shared" si="3"/>
        <v>30</v>
      </c>
      <c r="C15" s="4">
        <f t="shared" si="4"/>
        <v>34326799</v>
      </c>
      <c r="D15" s="2">
        <f t="shared" si="0"/>
        <v>24985364.060000002</v>
      </c>
      <c r="E15" s="134">
        <f t="shared" si="5"/>
        <v>9341434.9399999995</v>
      </c>
      <c r="F15" s="2">
        <f t="shared" si="6"/>
        <v>757694167.69999981</v>
      </c>
      <c r="G15" s="2">
        <f t="shared" si="7"/>
        <v>732708803.63999987</v>
      </c>
      <c r="H15" s="134">
        <f t="shared" si="1"/>
        <v>9341434.9442465734</v>
      </c>
      <c r="I15" s="135">
        <f t="shared" si="2"/>
        <v>4.2465738952159882E-3</v>
      </c>
    </row>
    <row r="16" spans="1:18" x14ac:dyDescent="0.25">
      <c r="A16" s="26">
        <v>42221</v>
      </c>
      <c r="B16" s="1">
        <f t="shared" si="3"/>
        <v>31</v>
      </c>
      <c r="C16" s="4">
        <f t="shared" si="4"/>
        <v>34326799</v>
      </c>
      <c r="D16" s="2">
        <f t="shared" si="0"/>
        <v>24992289.579999998</v>
      </c>
      <c r="E16" s="134">
        <f t="shared" si="5"/>
        <v>9334509.4199999999</v>
      </c>
      <c r="F16" s="2">
        <f t="shared" si="6"/>
        <v>732708803.63999987</v>
      </c>
      <c r="G16" s="2">
        <f t="shared" si="7"/>
        <v>707716514.05999982</v>
      </c>
      <c r="H16" s="134">
        <f t="shared" si="1"/>
        <v>9334509.4162356146</v>
      </c>
      <c r="I16" s="135">
        <f t="shared" si="2"/>
        <v>-3.7643853574991226E-3</v>
      </c>
    </row>
    <row r="17" spans="1:9" x14ac:dyDescent="0.25">
      <c r="A17" s="26">
        <v>42252</v>
      </c>
      <c r="B17" s="1">
        <f t="shared" si="3"/>
        <v>31</v>
      </c>
      <c r="C17" s="4">
        <f t="shared" si="4"/>
        <v>34326799</v>
      </c>
      <c r="D17" s="2">
        <f t="shared" si="0"/>
        <v>25310684.509999998</v>
      </c>
      <c r="E17" s="134">
        <f t="shared" si="5"/>
        <v>9016114.4900000002</v>
      </c>
      <c r="F17" s="2">
        <f t="shared" si="6"/>
        <v>707716514.05999982</v>
      </c>
      <c r="G17" s="2">
        <f t="shared" si="7"/>
        <v>682405829.54999983</v>
      </c>
      <c r="H17" s="134">
        <f t="shared" si="1"/>
        <v>9016114.494189037</v>
      </c>
      <c r="I17" s="135">
        <f t="shared" si="2"/>
        <v>4.1890367865562439E-3</v>
      </c>
    </row>
    <row r="18" spans="1:9" x14ac:dyDescent="0.25">
      <c r="A18" s="26">
        <v>42282</v>
      </c>
      <c r="B18" s="1">
        <f t="shared" si="3"/>
        <v>30</v>
      </c>
      <c r="C18" s="4">
        <f t="shared" si="4"/>
        <v>34326799</v>
      </c>
      <c r="D18" s="2">
        <f t="shared" si="0"/>
        <v>25913576.439999998</v>
      </c>
      <c r="E18" s="134">
        <f t="shared" si="5"/>
        <v>8413222.5600000005</v>
      </c>
      <c r="F18" s="2">
        <f t="shared" si="6"/>
        <v>682405829.54999983</v>
      </c>
      <c r="G18" s="2">
        <f t="shared" si="7"/>
        <v>656492253.1099999</v>
      </c>
      <c r="H18" s="134">
        <f t="shared" si="1"/>
        <v>8413222.5560958888</v>
      </c>
      <c r="I18" s="135">
        <f t="shared" si="2"/>
        <v>-3.9041116833686829E-3</v>
      </c>
    </row>
    <row r="19" spans="1:9" x14ac:dyDescent="0.25">
      <c r="A19" s="26">
        <v>42313</v>
      </c>
      <c r="B19" s="1">
        <f t="shared" si="3"/>
        <v>31</v>
      </c>
      <c r="C19" s="4">
        <f t="shared" si="4"/>
        <v>34326799</v>
      </c>
      <c r="D19" s="2">
        <f t="shared" si="0"/>
        <v>25963267.559999999</v>
      </c>
      <c r="E19" s="134">
        <f t="shared" si="5"/>
        <v>8363531.4400000004</v>
      </c>
      <c r="F19" s="2">
        <f t="shared" si="6"/>
        <v>656492253.1099999</v>
      </c>
      <c r="G19" s="2">
        <f t="shared" si="7"/>
        <v>630528985.54999995</v>
      </c>
      <c r="H19" s="134">
        <f t="shared" si="1"/>
        <v>8363531.4437301364</v>
      </c>
      <c r="I19" s="135">
        <f t="shared" si="2"/>
        <v>3.7301359698176384E-3</v>
      </c>
    </row>
    <row r="20" spans="1:9" x14ac:dyDescent="0.25">
      <c r="A20" s="26">
        <v>42343</v>
      </c>
      <c r="B20" s="1">
        <f t="shared" si="3"/>
        <v>30</v>
      </c>
      <c r="C20" s="4">
        <f t="shared" si="4"/>
        <v>34326799</v>
      </c>
      <c r="D20" s="2">
        <f t="shared" si="0"/>
        <v>26553153.969999999</v>
      </c>
      <c r="E20" s="134">
        <f t="shared" si="5"/>
        <v>7773645.0300000003</v>
      </c>
      <c r="F20" s="2">
        <f t="shared" si="6"/>
        <v>630528985.54999995</v>
      </c>
      <c r="G20" s="2">
        <f t="shared" si="7"/>
        <v>603975831.57999992</v>
      </c>
      <c r="H20" s="134">
        <f t="shared" si="1"/>
        <v>7773645.0273287669</v>
      </c>
      <c r="I20" s="135">
        <f t="shared" si="2"/>
        <v>-2.6712333783507347E-3</v>
      </c>
    </row>
    <row r="21" spans="1:9" x14ac:dyDescent="0.25">
      <c r="A21" s="26">
        <v>42374</v>
      </c>
      <c r="B21" s="1">
        <f t="shared" si="3"/>
        <v>31</v>
      </c>
      <c r="C21" s="4">
        <f t="shared" si="4"/>
        <v>34326799</v>
      </c>
      <c r="D21" s="2">
        <f t="shared" si="0"/>
        <v>26632312.379999999</v>
      </c>
      <c r="E21" s="134">
        <f t="shared" si="5"/>
        <v>7694486.6200000001</v>
      </c>
      <c r="F21" s="2">
        <f t="shared" si="6"/>
        <v>603975831.57999992</v>
      </c>
      <c r="G21" s="2">
        <f t="shared" si="7"/>
        <v>577343519.19999993</v>
      </c>
      <c r="H21" s="134">
        <f t="shared" si="1"/>
        <v>7694486.6214986295</v>
      </c>
      <c r="I21" s="135">
        <f t="shared" si="2"/>
        <v>1.4986293390393257E-3</v>
      </c>
    </row>
    <row r="22" spans="1:9" x14ac:dyDescent="0.25">
      <c r="A22" s="26">
        <v>42405</v>
      </c>
      <c r="B22" s="1">
        <f t="shared" si="3"/>
        <v>31</v>
      </c>
      <c r="C22" s="4">
        <f t="shared" si="4"/>
        <v>34326799</v>
      </c>
      <c r="D22" s="2">
        <f t="shared" si="0"/>
        <v>26971600.740000002</v>
      </c>
      <c r="E22" s="134">
        <f t="shared" si="5"/>
        <v>7355198.2599999998</v>
      </c>
      <c r="F22" s="2">
        <f t="shared" si="6"/>
        <v>577343519.19999993</v>
      </c>
      <c r="G22" s="2">
        <f t="shared" si="7"/>
        <v>550371918.45999992</v>
      </c>
      <c r="H22" s="134">
        <f t="shared" si="1"/>
        <v>7355198.258301368</v>
      </c>
      <c r="I22" s="135">
        <f t="shared" si="2"/>
        <v>-1.6986317932605743E-3</v>
      </c>
    </row>
    <row r="23" spans="1:9" x14ac:dyDescent="0.25">
      <c r="A23" s="26">
        <v>42434</v>
      </c>
      <c r="B23" s="1">
        <f t="shared" si="3"/>
        <v>29</v>
      </c>
      <c r="C23" s="4">
        <f t="shared" si="4"/>
        <v>34326799</v>
      </c>
      <c r="D23" s="2">
        <f t="shared" si="0"/>
        <v>27767572.030000001</v>
      </c>
      <c r="E23" s="134">
        <f t="shared" si="5"/>
        <v>6559226.9699999997</v>
      </c>
      <c r="F23" s="2">
        <f t="shared" si="6"/>
        <v>550371918.45999992</v>
      </c>
      <c r="G23" s="2">
        <f t="shared" si="7"/>
        <v>522604346.42999995</v>
      </c>
      <c r="H23" s="134">
        <f t="shared" si="1"/>
        <v>6559226.9734273953</v>
      </c>
      <c r="I23" s="135">
        <f t="shared" si="2"/>
        <v>3.4273955971002579E-3</v>
      </c>
    </row>
    <row r="24" spans="1:9" x14ac:dyDescent="0.25">
      <c r="A24" s="26">
        <v>42465</v>
      </c>
      <c r="B24" s="1">
        <f t="shared" si="3"/>
        <v>31</v>
      </c>
      <c r="C24" s="4">
        <f t="shared" si="4"/>
        <v>34326799</v>
      </c>
      <c r="D24" s="2">
        <f t="shared" si="0"/>
        <v>27668962.809999999</v>
      </c>
      <c r="E24" s="134">
        <f t="shared" si="5"/>
        <v>6657836.1900000004</v>
      </c>
      <c r="F24" s="2">
        <f t="shared" si="6"/>
        <v>522604346.42999995</v>
      </c>
      <c r="G24" s="2">
        <f t="shared" si="7"/>
        <v>494935383.61999995</v>
      </c>
      <c r="H24" s="134">
        <f t="shared" si="1"/>
        <v>6657836.1942452053</v>
      </c>
      <c r="I24" s="135">
        <f t="shared" si="2"/>
        <v>4.2452048510313034E-3</v>
      </c>
    </row>
    <row r="25" spans="1:9" x14ac:dyDescent="0.25">
      <c r="A25" s="26">
        <v>42495</v>
      </c>
      <c r="B25" s="1">
        <f t="shared" si="3"/>
        <v>30</v>
      </c>
      <c r="C25" s="4">
        <f t="shared" si="4"/>
        <v>34326799</v>
      </c>
      <c r="D25" s="2">
        <f t="shared" si="0"/>
        <v>28224855.91</v>
      </c>
      <c r="E25" s="134">
        <f t="shared" si="5"/>
        <v>6101943.0899999999</v>
      </c>
      <c r="F25" s="2">
        <f t="shared" si="6"/>
        <v>494935383.61999995</v>
      </c>
      <c r="G25" s="2">
        <f t="shared" si="7"/>
        <v>466710527.70999992</v>
      </c>
      <c r="H25" s="134">
        <f t="shared" si="1"/>
        <v>6101943.0857260264</v>
      </c>
      <c r="I25" s="135">
        <f t="shared" si="2"/>
        <v>-4.2739734053611755E-3</v>
      </c>
    </row>
    <row r="26" spans="1:9" x14ac:dyDescent="0.25">
      <c r="A26" s="26">
        <v>42526</v>
      </c>
      <c r="B26" s="1">
        <f t="shared" si="3"/>
        <v>31</v>
      </c>
      <c r="C26" s="4">
        <f t="shared" si="4"/>
        <v>34326799</v>
      </c>
      <c r="D26" s="2">
        <f t="shared" si="0"/>
        <v>28381034.740000002</v>
      </c>
      <c r="E26" s="134">
        <f t="shared" si="5"/>
        <v>5945764.2599999998</v>
      </c>
      <c r="F26" s="2">
        <f t="shared" si="6"/>
        <v>466710527.70999992</v>
      </c>
      <c r="G26" s="2">
        <f t="shared" si="7"/>
        <v>438329492.96999991</v>
      </c>
      <c r="H26" s="134">
        <f t="shared" si="1"/>
        <v>5945764.2571273958</v>
      </c>
      <c r="I26" s="135">
        <f t="shared" si="2"/>
        <v>-2.8726039454340935E-3</v>
      </c>
    </row>
    <row r="27" spans="1:9" x14ac:dyDescent="0.25">
      <c r="A27" s="26">
        <v>42556</v>
      </c>
      <c r="B27" s="1">
        <f t="shared" si="3"/>
        <v>30</v>
      </c>
      <c r="C27" s="4">
        <f t="shared" si="4"/>
        <v>34326799</v>
      </c>
      <c r="D27" s="2">
        <f t="shared" si="0"/>
        <v>28922736.759999998</v>
      </c>
      <c r="E27" s="134">
        <f t="shared" si="5"/>
        <v>5404062.2400000002</v>
      </c>
      <c r="F27" s="2">
        <f t="shared" si="6"/>
        <v>438329492.96999991</v>
      </c>
      <c r="G27" s="2">
        <f t="shared" si="7"/>
        <v>409406756.20999992</v>
      </c>
      <c r="H27" s="134">
        <f t="shared" si="1"/>
        <v>5404062.2420958895</v>
      </c>
      <c r="I27" s="135">
        <f t="shared" si="2"/>
        <v>2.0958893001079559E-3</v>
      </c>
    </row>
    <row r="28" spans="1:9" x14ac:dyDescent="0.25">
      <c r="A28" s="26">
        <v>42587</v>
      </c>
      <c r="B28" s="1">
        <f t="shared" si="3"/>
        <v>31</v>
      </c>
      <c r="C28" s="4">
        <f t="shared" si="4"/>
        <v>34326799</v>
      </c>
      <c r="D28" s="2">
        <f t="shared" si="0"/>
        <v>29111069.09</v>
      </c>
      <c r="E28" s="134">
        <f t="shared" si="5"/>
        <v>5215729.91</v>
      </c>
      <c r="F28" s="2">
        <f t="shared" si="6"/>
        <v>409406756.20999992</v>
      </c>
      <c r="G28" s="2">
        <f t="shared" si="7"/>
        <v>380295687.11999995</v>
      </c>
      <c r="H28" s="134">
        <f t="shared" si="1"/>
        <v>5215729.9078808213</v>
      </c>
      <c r="I28" s="135">
        <f t="shared" si="2"/>
        <v>-2.1191788837313652E-3</v>
      </c>
    </row>
    <row r="29" spans="1:9" x14ac:dyDescent="0.25">
      <c r="A29" s="26">
        <v>42618</v>
      </c>
      <c r="B29" s="1">
        <f t="shared" si="3"/>
        <v>31</v>
      </c>
      <c r="C29" s="4">
        <f t="shared" si="4"/>
        <v>34326799</v>
      </c>
      <c r="D29" s="2">
        <f t="shared" si="0"/>
        <v>29481936.140000001</v>
      </c>
      <c r="E29" s="134">
        <f t="shared" si="5"/>
        <v>4844862.8600000003</v>
      </c>
      <c r="F29" s="2">
        <f t="shared" si="6"/>
        <v>380295687.11999995</v>
      </c>
      <c r="G29" s="2">
        <f t="shared" si="7"/>
        <v>350813750.97999996</v>
      </c>
      <c r="H29" s="134">
        <f t="shared" si="1"/>
        <v>4844862.8633095883</v>
      </c>
      <c r="I29" s="135">
        <f t="shared" si="2"/>
        <v>3.3095879480242729E-3</v>
      </c>
    </row>
    <row r="30" spans="1:9" x14ac:dyDescent="0.25">
      <c r="A30" s="26">
        <v>42648</v>
      </c>
      <c r="B30" s="1">
        <f t="shared" si="3"/>
        <v>30</v>
      </c>
      <c r="C30" s="4">
        <f t="shared" si="4"/>
        <v>34326799</v>
      </c>
      <c r="D30" s="2">
        <f t="shared" si="0"/>
        <v>30001697.960000001</v>
      </c>
      <c r="E30" s="134">
        <f t="shared" si="5"/>
        <v>4325101.04</v>
      </c>
      <c r="F30" s="2">
        <f t="shared" si="6"/>
        <v>350813750.97999996</v>
      </c>
      <c r="G30" s="2">
        <f t="shared" si="7"/>
        <v>320812053.01999998</v>
      </c>
      <c r="H30" s="134">
        <f t="shared" si="1"/>
        <v>4325101.0394794513</v>
      </c>
      <c r="I30" s="135">
        <f t="shared" si="2"/>
        <v>-5.2054878324270248E-4</v>
      </c>
    </row>
    <row r="31" spans="1:9" x14ac:dyDescent="0.25">
      <c r="A31" s="26">
        <v>42679</v>
      </c>
      <c r="B31" s="1">
        <f t="shared" si="3"/>
        <v>31</v>
      </c>
      <c r="C31" s="4">
        <f t="shared" si="4"/>
        <v>34326799</v>
      </c>
      <c r="D31" s="2">
        <f t="shared" si="0"/>
        <v>30239741.34</v>
      </c>
      <c r="E31" s="134">
        <f t="shared" si="5"/>
        <v>4087057.66</v>
      </c>
      <c r="F31" s="2">
        <f t="shared" si="6"/>
        <v>320812053.01999998</v>
      </c>
      <c r="G31" s="2">
        <f t="shared" si="7"/>
        <v>290572311.68000001</v>
      </c>
      <c r="H31" s="134">
        <f t="shared" si="1"/>
        <v>4087057.6617616434</v>
      </c>
      <c r="I31" s="135">
        <f t="shared" si="2"/>
        <v>1.7616432160139084E-3</v>
      </c>
    </row>
    <row r="32" spans="1:9" x14ac:dyDescent="0.25">
      <c r="A32" s="26">
        <v>42709</v>
      </c>
      <c r="B32" s="1">
        <f t="shared" si="3"/>
        <v>30</v>
      </c>
      <c r="C32" s="4">
        <f t="shared" si="4"/>
        <v>34326799</v>
      </c>
      <c r="D32" s="2">
        <f t="shared" si="0"/>
        <v>30744400.640000001</v>
      </c>
      <c r="E32" s="134">
        <f t="shared" si="5"/>
        <v>3582398.36</v>
      </c>
      <c r="F32" s="2">
        <f t="shared" si="6"/>
        <v>290572311.68000001</v>
      </c>
      <c r="G32" s="2">
        <f t="shared" si="7"/>
        <v>259827911.04000002</v>
      </c>
      <c r="H32" s="134">
        <f t="shared" si="1"/>
        <v>3582398.3631780818</v>
      </c>
      <c r="I32" s="135">
        <f t="shared" si="2"/>
        <v>3.1780819408595562E-3</v>
      </c>
    </row>
    <row r="33" spans="1:9" x14ac:dyDescent="0.25">
      <c r="A33" s="26">
        <v>42740</v>
      </c>
      <c r="B33" s="1">
        <f t="shared" si="3"/>
        <v>31</v>
      </c>
      <c r="C33" s="4">
        <f t="shared" si="4"/>
        <v>34326799</v>
      </c>
      <c r="D33" s="2">
        <f t="shared" si="0"/>
        <v>31016662.600000001</v>
      </c>
      <c r="E33" s="134">
        <f t="shared" si="5"/>
        <v>3310136.4</v>
      </c>
      <c r="F33" s="2">
        <f t="shared" si="6"/>
        <v>259827911.04000002</v>
      </c>
      <c r="G33" s="2">
        <f t="shared" si="7"/>
        <v>228811248.44000003</v>
      </c>
      <c r="H33" s="134">
        <f t="shared" si="1"/>
        <v>3310136.4009205485</v>
      </c>
      <c r="I33" s="135">
        <f t="shared" si="2"/>
        <v>9.2054856941103935E-4</v>
      </c>
    </row>
    <row r="34" spans="1:9" x14ac:dyDescent="0.25">
      <c r="A34" s="26">
        <v>42771</v>
      </c>
      <c r="B34" s="1">
        <f t="shared" si="3"/>
        <v>31</v>
      </c>
      <c r="C34" s="4">
        <f t="shared" si="4"/>
        <v>34326799</v>
      </c>
      <c r="D34" s="2">
        <f t="shared" si="0"/>
        <v>31411806.379999999</v>
      </c>
      <c r="E34" s="134">
        <f t="shared" si="5"/>
        <v>2914992.62</v>
      </c>
      <c r="F34" s="2">
        <f t="shared" si="6"/>
        <v>228811248.44000003</v>
      </c>
      <c r="G34" s="2">
        <f t="shared" si="7"/>
        <v>197399442.06000003</v>
      </c>
      <c r="H34" s="134"/>
      <c r="I34" s="135"/>
    </row>
    <row r="35" spans="1:9" x14ac:dyDescent="0.25">
      <c r="A35" s="26">
        <v>42799</v>
      </c>
      <c r="B35" s="1">
        <f t="shared" si="3"/>
        <v>28</v>
      </c>
      <c r="C35" s="4">
        <f t="shared" si="4"/>
        <v>34326799</v>
      </c>
      <c r="D35" s="2">
        <f t="shared" si="0"/>
        <v>32055353.370000001</v>
      </c>
      <c r="E35" s="134">
        <f t="shared" si="5"/>
        <v>2271445.63</v>
      </c>
      <c r="F35" s="2">
        <f t="shared" si="6"/>
        <v>197399442.06000003</v>
      </c>
      <c r="G35" s="2">
        <f t="shared" si="7"/>
        <v>165344088.69000003</v>
      </c>
      <c r="H35" s="134"/>
      <c r="I35" s="135"/>
    </row>
    <row r="36" spans="1:9" x14ac:dyDescent="0.25">
      <c r="A36" s="26">
        <v>42830</v>
      </c>
      <c r="B36" s="1">
        <f t="shared" si="3"/>
        <v>31</v>
      </c>
      <c r="C36" s="4">
        <f t="shared" si="4"/>
        <v>34326799</v>
      </c>
      <c r="D36" s="2">
        <f t="shared" si="0"/>
        <v>32220360.609999999</v>
      </c>
      <c r="E36" s="134">
        <f t="shared" si="5"/>
        <v>2106438.39</v>
      </c>
      <c r="F36" s="2">
        <f t="shared" si="6"/>
        <v>165344088.69000003</v>
      </c>
      <c r="G36" s="2">
        <f t="shared" si="7"/>
        <v>133123728.08000003</v>
      </c>
      <c r="H36" s="134"/>
      <c r="I36" s="135"/>
    </row>
    <row r="37" spans="1:9" x14ac:dyDescent="0.25">
      <c r="A37" s="26">
        <v>42860</v>
      </c>
      <c r="B37" s="1">
        <f t="shared" si="3"/>
        <v>30</v>
      </c>
      <c r="C37" s="4">
        <f t="shared" si="4"/>
        <v>34326799</v>
      </c>
      <c r="D37" s="2">
        <f t="shared" si="0"/>
        <v>32685547.559999999</v>
      </c>
      <c r="E37" s="134">
        <f t="shared" si="5"/>
        <v>1641251.44</v>
      </c>
      <c r="F37" s="2">
        <f t="shared" si="6"/>
        <v>133123728.08000003</v>
      </c>
      <c r="G37" s="2">
        <f t="shared" si="7"/>
        <v>100438180.52000003</v>
      </c>
      <c r="H37" s="134"/>
      <c r="I37" s="135"/>
    </row>
    <row r="38" spans="1:9" x14ac:dyDescent="0.25">
      <c r="A38" s="26">
        <v>42891</v>
      </c>
      <c r="B38" s="1">
        <f t="shared" si="3"/>
        <v>31</v>
      </c>
      <c r="C38" s="4">
        <f t="shared" si="4"/>
        <v>34326799</v>
      </c>
      <c r="D38" s="2">
        <f t="shared" si="0"/>
        <v>33047244.100000001</v>
      </c>
      <c r="E38" s="134">
        <f t="shared" si="5"/>
        <v>1279554.8999999999</v>
      </c>
      <c r="F38" s="2">
        <f t="shared" si="6"/>
        <v>100438180.52000003</v>
      </c>
      <c r="G38" s="2">
        <f t="shared" si="7"/>
        <v>67390936.420000017</v>
      </c>
      <c r="H38" s="134"/>
      <c r="I38" s="135"/>
    </row>
    <row r="39" spans="1:9" x14ac:dyDescent="0.25">
      <c r="A39" s="26">
        <v>42921</v>
      </c>
      <c r="B39" s="1">
        <f t="shared" si="3"/>
        <v>30</v>
      </c>
      <c r="C39" s="4">
        <f t="shared" si="4"/>
        <v>34326799</v>
      </c>
      <c r="D39" s="2">
        <f t="shared" si="0"/>
        <v>33495951.84</v>
      </c>
      <c r="E39" s="134">
        <f t="shared" si="5"/>
        <v>830847.16</v>
      </c>
      <c r="F39" s="2">
        <f t="shared" si="6"/>
        <v>67390936.420000017</v>
      </c>
      <c r="G39" s="2">
        <f t="shared" si="7"/>
        <v>33894984.580000013</v>
      </c>
      <c r="H39" s="134"/>
      <c r="I39" s="135"/>
    </row>
    <row r="40" spans="1:9" x14ac:dyDescent="0.25">
      <c r="A40" s="26">
        <v>42952</v>
      </c>
      <c r="B40" s="1">
        <f t="shared" si="3"/>
        <v>31</v>
      </c>
      <c r="C40" s="4">
        <f t="shared" si="4"/>
        <v>34326799</v>
      </c>
      <c r="D40" s="2">
        <f t="shared" si="0"/>
        <v>33894984.580000013</v>
      </c>
      <c r="E40" s="134">
        <v>431814.4199999866</v>
      </c>
      <c r="F40" s="2">
        <f t="shared" si="6"/>
        <v>33894984.580000013</v>
      </c>
      <c r="G40" s="2">
        <f t="shared" si="7"/>
        <v>0</v>
      </c>
      <c r="H40" s="134"/>
      <c r="I40" s="135"/>
    </row>
    <row r="41" spans="1:9" x14ac:dyDescent="0.25">
      <c r="A41" s="136">
        <v>42405</v>
      </c>
      <c r="B41" s="137">
        <f>_xlfn.DAYS(A22,A21)</f>
        <v>31</v>
      </c>
      <c r="C41" s="153">
        <f t="shared" si="4"/>
        <v>34326799</v>
      </c>
      <c r="D41" s="138">
        <f>C22-E22</f>
        <v>26971600.740000002</v>
      </c>
      <c r="E41" s="139">
        <f>ROUND(F22*$B$2*B22/365,2)</f>
        <v>7355198.2599999998</v>
      </c>
      <c r="F41" s="138">
        <f>G21</f>
        <v>577343519.19999993</v>
      </c>
      <c r="G41" s="138">
        <f t="shared" si="7"/>
        <v>550371918.45999992</v>
      </c>
    </row>
    <row r="42" spans="1:9" x14ac:dyDescent="0.25">
      <c r="A42" s="26">
        <v>42434</v>
      </c>
      <c r="B42" s="1">
        <f t="shared" ref="B42:B59" si="8">_xlfn.DAYS(A42,A41)</f>
        <v>29</v>
      </c>
      <c r="C42" s="4">
        <f t="shared" ref="C42:C54" si="9">$E$2</f>
        <v>27713067</v>
      </c>
      <c r="D42" s="2">
        <f t="shared" ref="D42:D43" si="10">C42-E42</f>
        <v>19203368.550000001</v>
      </c>
      <c r="E42" s="134">
        <f>ROUND(((F42*$K$2*M2/365)+(G41*$B$2*G2/365)+(F42*$B$2*Q2/365)),2)</f>
        <v>8509698.4499999993</v>
      </c>
      <c r="F42" s="2">
        <f>G41-F2</f>
        <v>544771918.45999992</v>
      </c>
      <c r="G42" s="2">
        <f t="shared" si="7"/>
        <v>525568549.90999991</v>
      </c>
    </row>
    <row r="43" spans="1:9" x14ac:dyDescent="0.25">
      <c r="A43" s="26">
        <v>42465</v>
      </c>
      <c r="B43" s="1">
        <f t="shared" si="8"/>
        <v>31</v>
      </c>
      <c r="C43" s="4">
        <f t="shared" si="9"/>
        <v>27713067</v>
      </c>
      <c r="D43" s="2">
        <f t="shared" si="10"/>
        <v>18785601.219999999</v>
      </c>
      <c r="E43" s="134">
        <f>ROUND(F43*$K$2*B43/365,2)</f>
        <v>8927465.7799999993</v>
      </c>
      <c r="F43" s="2">
        <f t="shared" ref="F43" si="11">G42</f>
        <v>525568549.90999991</v>
      </c>
      <c r="G43" s="2">
        <f t="shared" si="7"/>
        <v>506782948.68999994</v>
      </c>
    </row>
    <row r="44" spans="1:9" x14ac:dyDescent="0.25">
      <c r="A44" s="26">
        <v>42495</v>
      </c>
      <c r="B44" s="1">
        <f t="shared" si="8"/>
        <v>30</v>
      </c>
      <c r="C44" s="4">
        <f t="shared" si="9"/>
        <v>27713067</v>
      </c>
      <c r="D44" s="2">
        <f t="shared" ref="D44:D59" si="12">C44-E44</f>
        <v>19382388.390000001</v>
      </c>
      <c r="E44" s="134">
        <f t="shared" ref="E44:E64" si="13">ROUND(F44*$K$2*B44/365,2)</f>
        <v>8330678.6100000003</v>
      </c>
      <c r="F44" s="2">
        <f t="shared" ref="F44:F59" si="14">G43</f>
        <v>506782948.68999994</v>
      </c>
      <c r="G44" s="2">
        <f t="shared" ref="G44:G59" si="15">F44-D44</f>
        <v>487400560.29999995</v>
      </c>
    </row>
    <row r="45" spans="1:9" x14ac:dyDescent="0.25">
      <c r="A45" s="26">
        <v>42526</v>
      </c>
      <c r="B45" s="1">
        <f t="shared" si="8"/>
        <v>31</v>
      </c>
      <c r="C45" s="4">
        <f t="shared" si="9"/>
        <v>27713067</v>
      </c>
      <c r="D45" s="2">
        <f t="shared" si="12"/>
        <v>19433934.190000001</v>
      </c>
      <c r="E45" s="134">
        <f t="shared" si="13"/>
        <v>8279132.8099999996</v>
      </c>
      <c r="F45" s="2">
        <f t="shared" si="14"/>
        <v>487400560.29999995</v>
      </c>
      <c r="G45" s="2">
        <f t="shared" si="15"/>
        <v>467966626.10999995</v>
      </c>
    </row>
    <row r="46" spans="1:9" x14ac:dyDescent="0.25">
      <c r="A46" s="26">
        <v>42556</v>
      </c>
      <c r="B46" s="1">
        <f t="shared" si="8"/>
        <v>30</v>
      </c>
      <c r="C46" s="4">
        <f t="shared" si="9"/>
        <v>27713067</v>
      </c>
      <c r="D46" s="2">
        <f t="shared" si="12"/>
        <v>20020464.93</v>
      </c>
      <c r="E46" s="134">
        <f t="shared" si="13"/>
        <v>7692602.0700000003</v>
      </c>
      <c r="F46" s="2">
        <f t="shared" si="14"/>
        <v>467966626.10999995</v>
      </c>
      <c r="G46" s="2">
        <f t="shared" si="15"/>
        <v>447946161.17999995</v>
      </c>
    </row>
    <row r="47" spans="1:9" x14ac:dyDescent="0.25">
      <c r="A47" s="26">
        <v>42587</v>
      </c>
      <c r="B47" s="1">
        <f t="shared" si="8"/>
        <v>31</v>
      </c>
      <c r="C47" s="4">
        <f t="shared" si="9"/>
        <v>27713067</v>
      </c>
      <c r="D47" s="2">
        <f t="shared" si="12"/>
        <v>20104118.509999998</v>
      </c>
      <c r="E47" s="134">
        <f t="shared" si="13"/>
        <v>7608948.4900000002</v>
      </c>
      <c r="F47" s="2">
        <f t="shared" si="14"/>
        <v>447946161.17999995</v>
      </c>
      <c r="G47" s="2">
        <f t="shared" si="15"/>
        <v>427842042.66999996</v>
      </c>
    </row>
    <row r="48" spans="1:9" x14ac:dyDescent="0.25">
      <c r="A48" s="26">
        <v>42618</v>
      </c>
      <c r="B48" s="1">
        <f t="shared" si="8"/>
        <v>31</v>
      </c>
      <c r="C48" s="4">
        <f t="shared" si="9"/>
        <v>27713067</v>
      </c>
      <c r="D48" s="2">
        <f t="shared" si="12"/>
        <v>20445613.120000001</v>
      </c>
      <c r="E48" s="134">
        <f t="shared" si="13"/>
        <v>7267453.8799999999</v>
      </c>
      <c r="F48" s="2">
        <f t="shared" si="14"/>
        <v>427842042.66999996</v>
      </c>
      <c r="G48" s="2">
        <f t="shared" si="15"/>
        <v>407396429.54999995</v>
      </c>
    </row>
    <row r="49" spans="1:7" x14ac:dyDescent="0.25">
      <c r="A49" s="26">
        <v>42648</v>
      </c>
      <c r="B49" s="1">
        <f t="shared" si="8"/>
        <v>30</v>
      </c>
      <c r="C49" s="4">
        <f t="shared" si="9"/>
        <v>27713067</v>
      </c>
      <c r="D49" s="2">
        <f t="shared" si="12"/>
        <v>21016139.390000001</v>
      </c>
      <c r="E49" s="134">
        <f t="shared" si="13"/>
        <v>6696927.6100000003</v>
      </c>
      <c r="F49" s="2">
        <f t="shared" si="14"/>
        <v>407396429.54999995</v>
      </c>
      <c r="G49" s="2">
        <f t="shared" si="15"/>
        <v>386380290.15999997</v>
      </c>
    </row>
    <row r="50" spans="1:7" x14ac:dyDescent="0.25">
      <c r="A50" s="26">
        <v>42679</v>
      </c>
      <c r="B50" s="1">
        <f t="shared" si="8"/>
        <v>31</v>
      </c>
      <c r="C50" s="4">
        <f t="shared" si="9"/>
        <v>27713067</v>
      </c>
      <c r="D50" s="2">
        <f t="shared" si="12"/>
        <v>21149894.949999999</v>
      </c>
      <c r="E50" s="134">
        <f t="shared" si="13"/>
        <v>6563172.0499999998</v>
      </c>
      <c r="F50" s="2">
        <f t="shared" si="14"/>
        <v>386380290.15999997</v>
      </c>
      <c r="G50" s="2">
        <f t="shared" si="15"/>
        <v>365230395.20999998</v>
      </c>
    </row>
    <row r="51" spans="1:7" x14ac:dyDescent="0.25">
      <c r="A51" s="26">
        <v>42709</v>
      </c>
      <c r="B51" s="1">
        <f t="shared" si="8"/>
        <v>30</v>
      </c>
      <c r="C51" s="4">
        <f t="shared" si="9"/>
        <v>27713067</v>
      </c>
      <c r="D51" s="2">
        <f t="shared" si="12"/>
        <v>21709279.68</v>
      </c>
      <c r="E51" s="134">
        <f t="shared" si="13"/>
        <v>6003787.3200000003</v>
      </c>
      <c r="F51" s="2">
        <f t="shared" si="14"/>
        <v>365230395.20999998</v>
      </c>
      <c r="G51" s="2">
        <f t="shared" si="15"/>
        <v>343521115.52999997</v>
      </c>
    </row>
    <row r="52" spans="1:7" x14ac:dyDescent="0.25">
      <c r="A52" s="26">
        <v>42740</v>
      </c>
      <c r="B52" s="1">
        <f t="shared" si="8"/>
        <v>31</v>
      </c>
      <c r="C52" s="4">
        <f t="shared" si="9"/>
        <v>27713067</v>
      </c>
      <c r="D52" s="2">
        <f t="shared" si="12"/>
        <v>21877913.800000001</v>
      </c>
      <c r="E52" s="134">
        <f t="shared" si="13"/>
        <v>5835153.2000000002</v>
      </c>
      <c r="F52" s="2">
        <f t="shared" si="14"/>
        <v>343521115.52999997</v>
      </c>
      <c r="G52" s="2">
        <f t="shared" si="15"/>
        <v>321643201.72999996</v>
      </c>
    </row>
    <row r="53" spans="1:7" x14ac:dyDescent="0.25">
      <c r="A53" s="26">
        <v>42771</v>
      </c>
      <c r="B53" s="1">
        <f t="shared" si="8"/>
        <v>31</v>
      </c>
      <c r="C53" s="4">
        <f t="shared" si="9"/>
        <v>27713067</v>
      </c>
      <c r="D53" s="2">
        <f t="shared" si="12"/>
        <v>22249538.640000001</v>
      </c>
      <c r="E53" s="134">
        <f t="shared" si="13"/>
        <v>5463528.3600000003</v>
      </c>
      <c r="F53" s="2">
        <f t="shared" si="14"/>
        <v>321643201.72999996</v>
      </c>
      <c r="G53" s="2">
        <f t="shared" si="15"/>
        <v>299393663.08999997</v>
      </c>
    </row>
    <row r="54" spans="1:7" x14ac:dyDescent="0.25">
      <c r="A54" s="150">
        <v>42799</v>
      </c>
      <c r="B54" s="151">
        <f t="shared" si="8"/>
        <v>28</v>
      </c>
      <c r="C54" s="152">
        <f t="shared" si="9"/>
        <v>27713067</v>
      </c>
      <c r="D54" s="2">
        <f t="shared" si="12"/>
        <v>23119629.98</v>
      </c>
      <c r="E54" s="134">
        <f t="shared" si="13"/>
        <v>4593437.0199999996</v>
      </c>
      <c r="F54" s="2">
        <f t="shared" si="14"/>
        <v>299393663.08999997</v>
      </c>
      <c r="G54" s="2">
        <f t="shared" si="15"/>
        <v>276274033.10999995</v>
      </c>
    </row>
    <row r="55" spans="1:7" x14ac:dyDescent="0.25">
      <c r="A55" s="26">
        <v>42830</v>
      </c>
      <c r="B55" s="1">
        <f t="shared" si="8"/>
        <v>31</v>
      </c>
      <c r="C55" s="4">
        <f>$E$2</f>
        <v>27713067</v>
      </c>
      <c r="D55" s="2">
        <f t="shared" si="12"/>
        <v>23020193.009999998</v>
      </c>
      <c r="E55" s="134">
        <f t="shared" si="13"/>
        <v>4692873.99</v>
      </c>
      <c r="F55" s="2">
        <f t="shared" si="14"/>
        <v>276274033.10999995</v>
      </c>
      <c r="G55" s="2">
        <f t="shared" si="15"/>
        <v>253253840.09999996</v>
      </c>
    </row>
    <row r="56" spans="1:7" x14ac:dyDescent="0.25">
      <c r="A56" s="26">
        <v>42860</v>
      </c>
      <c r="B56" s="1">
        <f t="shared" si="8"/>
        <v>30</v>
      </c>
      <c r="C56" s="4">
        <f t="shared" ref="C56:C65" si="16">$E$2</f>
        <v>27713067</v>
      </c>
      <c r="D56" s="2">
        <f t="shared" si="12"/>
        <v>23549990.18</v>
      </c>
      <c r="E56" s="134">
        <f t="shared" si="13"/>
        <v>4163076.82</v>
      </c>
      <c r="F56" s="2">
        <f t="shared" si="14"/>
        <v>253253840.09999996</v>
      </c>
      <c r="G56" s="2">
        <f t="shared" si="15"/>
        <v>229703849.91999996</v>
      </c>
    </row>
    <row r="57" spans="1:7" x14ac:dyDescent="0.25">
      <c r="A57" s="26">
        <v>42891</v>
      </c>
      <c r="B57" s="1">
        <f t="shared" si="8"/>
        <v>31</v>
      </c>
      <c r="C57" s="4">
        <f t="shared" si="16"/>
        <v>27713067</v>
      </c>
      <c r="D57" s="2">
        <f t="shared" si="12"/>
        <v>23811248.18</v>
      </c>
      <c r="E57" s="134">
        <f t="shared" si="13"/>
        <v>3901818.82</v>
      </c>
      <c r="F57" s="2">
        <f t="shared" si="14"/>
        <v>229703849.91999996</v>
      </c>
      <c r="G57" s="2">
        <f t="shared" si="15"/>
        <v>205892601.73999995</v>
      </c>
    </row>
    <row r="58" spans="1:7" x14ac:dyDescent="0.25">
      <c r="A58" s="26">
        <v>42921</v>
      </c>
      <c r="B58" s="1">
        <f t="shared" si="8"/>
        <v>30</v>
      </c>
      <c r="C58" s="4">
        <f t="shared" si="16"/>
        <v>27713067</v>
      </c>
      <c r="D58" s="2">
        <f t="shared" si="12"/>
        <v>24328531.079999998</v>
      </c>
      <c r="E58" s="134">
        <f t="shared" si="13"/>
        <v>3384535.92</v>
      </c>
      <c r="F58" s="2">
        <f t="shared" si="14"/>
        <v>205892601.73999995</v>
      </c>
      <c r="G58" s="2">
        <f t="shared" si="15"/>
        <v>181564070.65999997</v>
      </c>
    </row>
    <row r="59" spans="1:7" x14ac:dyDescent="0.25">
      <c r="A59" s="26">
        <v>42952</v>
      </c>
      <c r="B59" s="1">
        <f t="shared" si="8"/>
        <v>31</v>
      </c>
      <c r="C59" s="4">
        <f t="shared" si="16"/>
        <v>27713067</v>
      </c>
      <c r="D59" s="2">
        <f t="shared" si="12"/>
        <v>24628964.98</v>
      </c>
      <c r="E59" s="134">
        <f t="shared" si="13"/>
        <v>3084102.02</v>
      </c>
      <c r="F59" s="2">
        <f t="shared" si="14"/>
        <v>181564070.65999997</v>
      </c>
      <c r="G59" s="2">
        <f t="shared" si="15"/>
        <v>156935105.67999998</v>
      </c>
    </row>
    <row r="60" spans="1:7" x14ac:dyDescent="0.25">
      <c r="A60" s="26">
        <v>42983</v>
      </c>
      <c r="B60" s="1">
        <f t="shared" ref="B60:B65" si="17">_xlfn.DAYS(A60,A59)</f>
        <v>31</v>
      </c>
      <c r="C60" s="4">
        <f t="shared" si="16"/>
        <v>27713067</v>
      </c>
      <c r="D60" s="2">
        <f t="shared" ref="D60:D65" si="18">C60-E60</f>
        <v>25047320</v>
      </c>
      <c r="E60" s="134">
        <f t="shared" si="13"/>
        <v>2665747</v>
      </c>
      <c r="F60" s="2">
        <f t="shared" ref="F60:F65" si="19">G59</f>
        <v>156935105.67999998</v>
      </c>
      <c r="G60" s="2">
        <f t="shared" ref="G60:G65" si="20">F60-D60</f>
        <v>131887785.67999998</v>
      </c>
    </row>
    <row r="61" spans="1:7" x14ac:dyDescent="0.25">
      <c r="A61" s="26">
        <v>43013</v>
      </c>
      <c r="B61" s="1">
        <f t="shared" si="17"/>
        <v>30</v>
      </c>
      <c r="C61" s="4">
        <f t="shared" si="16"/>
        <v>27713067</v>
      </c>
      <c r="D61" s="2">
        <f t="shared" si="18"/>
        <v>25545048.609999999</v>
      </c>
      <c r="E61" s="134">
        <f t="shared" si="13"/>
        <v>2168018.39</v>
      </c>
      <c r="F61" s="2">
        <f t="shared" si="19"/>
        <v>131887785.67999998</v>
      </c>
      <c r="G61" s="2">
        <f t="shared" si="20"/>
        <v>106342737.06999998</v>
      </c>
    </row>
    <row r="62" spans="1:7" x14ac:dyDescent="0.25">
      <c r="A62" s="26">
        <v>43044</v>
      </c>
      <c r="B62" s="1">
        <f t="shared" si="17"/>
        <v>31</v>
      </c>
      <c r="C62" s="4">
        <f t="shared" si="16"/>
        <v>27713067</v>
      </c>
      <c r="D62" s="2">
        <f t="shared" si="18"/>
        <v>25906697.219999999</v>
      </c>
      <c r="E62" s="134">
        <f t="shared" si="13"/>
        <v>1806369.78</v>
      </c>
      <c r="F62" s="2">
        <f t="shared" si="19"/>
        <v>106342737.06999998</v>
      </c>
      <c r="G62" s="2">
        <f t="shared" si="20"/>
        <v>80436039.849999979</v>
      </c>
    </row>
    <row r="63" spans="1:7" x14ac:dyDescent="0.25">
      <c r="A63" s="26">
        <v>43074</v>
      </c>
      <c r="B63" s="1">
        <f t="shared" si="17"/>
        <v>30</v>
      </c>
      <c r="C63" s="4">
        <f t="shared" si="16"/>
        <v>27713067</v>
      </c>
      <c r="D63" s="2">
        <f t="shared" si="18"/>
        <v>26390830.73</v>
      </c>
      <c r="E63" s="134">
        <f t="shared" si="13"/>
        <v>1322236.27</v>
      </c>
      <c r="F63" s="2">
        <f t="shared" si="19"/>
        <v>80436039.849999979</v>
      </c>
      <c r="G63" s="2">
        <f t="shared" si="20"/>
        <v>54045209.119999975</v>
      </c>
    </row>
    <row r="64" spans="1:7" x14ac:dyDescent="0.25">
      <c r="A64" s="26">
        <v>43105</v>
      </c>
      <c r="B64" s="1">
        <f t="shared" si="17"/>
        <v>31</v>
      </c>
      <c r="C64" s="4">
        <f t="shared" si="16"/>
        <v>27713067</v>
      </c>
      <c r="D64" s="2">
        <f t="shared" si="18"/>
        <v>26795038.789999999</v>
      </c>
      <c r="E64" s="134">
        <f t="shared" si="13"/>
        <v>918028.21</v>
      </c>
      <c r="F64" s="2">
        <f t="shared" si="19"/>
        <v>54045209.119999975</v>
      </c>
      <c r="G64" s="2">
        <f t="shared" si="20"/>
        <v>27250170.329999976</v>
      </c>
    </row>
    <row r="65" spans="1:7" x14ac:dyDescent="0.25">
      <c r="A65" s="26">
        <v>43136</v>
      </c>
      <c r="B65" s="1">
        <f t="shared" si="17"/>
        <v>31</v>
      </c>
      <c r="C65" s="4">
        <f t="shared" si="16"/>
        <v>27713067</v>
      </c>
      <c r="D65" s="2">
        <f t="shared" si="18"/>
        <v>27250170.329999976</v>
      </c>
      <c r="E65" s="149">
        <v>462896.67000002472</v>
      </c>
      <c r="F65" s="2">
        <f t="shared" si="19"/>
        <v>27250170.329999976</v>
      </c>
      <c r="G65" s="2">
        <f t="shared" si="20"/>
        <v>0</v>
      </c>
    </row>
    <row r="66" spans="1:7" x14ac:dyDescent="0.25">
      <c r="A66" s="44">
        <v>41882</v>
      </c>
      <c r="B66" s="48">
        <v>0</v>
      </c>
      <c r="C66" s="48">
        <f>_xlfn.DAYS(A66,A4)+1</f>
        <v>27</v>
      </c>
      <c r="D66" s="29">
        <v>990000000</v>
      </c>
      <c r="E66" s="29">
        <f>D66-D4</f>
        <v>990000000</v>
      </c>
      <c r="F66" s="99">
        <f>E4+(E5/B5)*C66</f>
        <v>11391781.509354837</v>
      </c>
      <c r="G66" s="29">
        <f t="shared" ref="G66:G108" si="21">ROUND(F66,2)</f>
        <v>11391781.51</v>
      </c>
    </row>
    <row r="67" spans="1:7" x14ac:dyDescent="0.25">
      <c r="A67" s="47">
        <v>41912</v>
      </c>
      <c r="B67" s="48">
        <f>_xlfn.DAYS(A5,A66)-1</f>
        <v>4</v>
      </c>
      <c r="C67" s="48">
        <f>_xlfn.DAYS(A67,A5)+1</f>
        <v>26</v>
      </c>
      <c r="D67" s="29">
        <f t="shared" ref="D67:D108" si="22">E66</f>
        <v>990000000</v>
      </c>
      <c r="E67" s="29">
        <f t="shared" ref="E67:E83" si="23">D67-D5</f>
        <v>968285529.76999998</v>
      </c>
      <c r="F67" s="46">
        <f>(E5/B5)*B67+(E6/B6)*C67</f>
        <v>11973461.829311827</v>
      </c>
      <c r="G67" s="29">
        <f t="shared" si="21"/>
        <v>11973461.83</v>
      </c>
    </row>
    <row r="68" spans="1:7" x14ac:dyDescent="0.25">
      <c r="A68" s="44">
        <v>41943</v>
      </c>
      <c r="B68" s="48">
        <f t="shared" ref="B68:B102" si="24">_xlfn.DAYS(A6,A67)-1</f>
        <v>4</v>
      </c>
      <c r="C68" s="48">
        <f t="shared" ref="C68:C102" si="25">_xlfn.DAYS(A68,A6)+1</f>
        <v>27</v>
      </c>
      <c r="D68" s="29">
        <f t="shared" si="22"/>
        <v>968285529.76999998</v>
      </c>
      <c r="E68" s="29">
        <f t="shared" si="23"/>
        <v>945896497.57999992</v>
      </c>
      <c r="F68" s="46">
        <f t="shared" ref="F68:F83" si="26">(E6/B6)*B68+(E7/B7)*C68</f>
        <v>12087266.11907527</v>
      </c>
      <c r="G68" s="29">
        <f t="shared" si="21"/>
        <v>12087266.119999999</v>
      </c>
    </row>
    <row r="69" spans="1:7" x14ac:dyDescent="0.25">
      <c r="A69" s="47">
        <v>41973</v>
      </c>
      <c r="B69" s="48">
        <f t="shared" si="24"/>
        <v>4</v>
      </c>
      <c r="C69" s="48">
        <f t="shared" si="25"/>
        <v>26</v>
      </c>
      <c r="D69" s="29">
        <f t="shared" si="22"/>
        <v>945896497.57999992</v>
      </c>
      <c r="E69" s="29">
        <f t="shared" si="23"/>
        <v>923620160.80999994</v>
      </c>
      <c r="F69" s="46">
        <f t="shared" si="26"/>
        <v>11423716.506258063</v>
      </c>
      <c r="G69" s="29">
        <f t="shared" si="21"/>
        <v>11423716.51</v>
      </c>
    </row>
    <row r="70" spans="1:7" x14ac:dyDescent="0.25">
      <c r="A70" s="44">
        <v>42004</v>
      </c>
      <c r="B70" s="48">
        <f t="shared" si="24"/>
        <v>4</v>
      </c>
      <c r="C70" s="48">
        <f t="shared" si="25"/>
        <v>27</v>
      </c>
      <c r="D70" s="29">
        <f t="shared" si="22"/>
        <v>923620160.80999994</v>
      </c>
      <c r="E70" s="29">
        <f t="shared" si="23"/>
        <v>900680459.67999995</v>
      </c>
      <c r="F70" s="46">
        <f t="shared" si="26"/>
        <v>11512131.387935484</v>
      </c>
      <c r="G70" s="29">
        <f t="shared" si="21"/>
        <v>11512131.390000001</v>
      </c>
    </row>
    <row r="71" spans="1:7" x14ac:dyDescent="0.25">
      <c r="A71" s="47">
        <v>42035</v>
      </c>
      <c r="B71" s="48">
        <f t="shared" si="24"/>
        <v>4</v>
      </c>
      <c r="C71" s="48">
        <f t="shared" si="25"/>
        <v>27</v>
      </c>
      <c r="D71" s="29">
        <f t="shared" si="22"/>
        <v>900680459.67999995</v>
      </c>
      <c r="E71" s="29">
        <f t="shared" si="23"/>
        <v>877828082.96999991</v>
      </c>
      <c r="F71" s="46">
        <f t="shared" si="26"/>
        <v>11220854.829677418</v>
      </c>
      <c r="G71" s="29">
        <f t="shared" si="21"/>
        <v>11220854.83</v>
      </c>
    </row>
    <row r="72" spans="1:7" x14ac:dyDescent="0.25">
      <c r="A72" s="44">
        <v>42063</v>
      </c>
      <c r="B72" s="48">
        <f t="shared" si="24"/>
        <v>4</v>
      </c>
      <c r="C72" s="48">
        <f t="shared" si="25"/>
        <v>24</v>
      </c>
      <c r="D72" s="29">
        <f t="shared" si="22"/>
        <v>877828082.96999991</v>
      </c>
      <c r="E72" s="29">
        <f t="shared" si="23"/>
        <v>854684573.24999988</v>
      </c>
      <c r="F72" s="46">
        <f t="shared" si="26"/>
        <v>9872770.7255299538</v>
      </c>
      <c r="G72" s="29">
        <f t="shared" si="21"/>
        <v>9872770.7300000004</v>
      </c>
    </row>
    <row r="73" spans="1:7" x14ac:dyDescent="0.25">
      <c r="A73" s="47">
        <v>42094</v>
      </c>
      <c r="B73" s="48">
        <f t="shared" si="24"/>
        <v>4</v>
      </c>
      <c r="C73" s="48">
        <f t="shared" si="25"/>
        <v>27</v>
      </c>
      <c r="D73" s="29">
        <f t="shared" si="22"/>
        <v>854684573.24999988</v>
      </c>
      <c r="E73" s="29">
        <f t="shared" si="23"/>
        <v>830192500.8499999</v>
      </c>
      <c r="F73" s="46">
        <f t="shared" si="26"/>
        <v>10616685.951566819</v>
      </c>
      <c r="G73" s="49">
        <f t="shared" si="21"/>
        <v>10616685.949999999</v>
      </c>
    </row>
    <row r="74" spans="1:7" x14ac:dyDescent="0.25">
      <c r="A74" s="44">
        <v>42124</v>
      </c>
      <c r="B74" s="48">
        <f t="shared" si="24"/>
        <v>4</v>
      </c>
      <c r="C74" s="48">
        <f t="shared" si="25"/>
        <v>26</v>
      </c>
      <c r="D74" s="29">
        <f t="shared" si="22"/>
        <v>830192500.8499999</v>
      </c>
      <c r="E74" s="29">
        <f t="shared" si="23"/>
        <v>806442126.8599999</v>
      </c>
      <c r="F74" s="46">
        <f t="shared" si="26"/>
        <v>9981478.8906236552</v>
      </c>
      <c r="G74" s="29">
        <f t="shared" si="21"/>
        <v>9981478.8900000006</v>
      </c>
    </row>
    <row r="75" spans="1:7" x14ac:dyDescent="0.25">
      <c r="A75" s="47">
        <v>42155</v>
      </c>
      <c r="B75" s="48">
        <f t="shared" si="24"/>
        <v>4</v>
      </c>
      <c r="C75" s="48">
        <f t="shared" si="25"/>
        <v>27</v>
      </c>
      <c r="D75" s="29">
        <f t="shared" si="22"/>
        <v>806442126.8599999</v>
      </c>
      <c r="E75" s="29">
        <f t="shared" si="23"/>
        <v>782057765.03999984</v>
      </c>
      <c r="F75" s="46">
        <f t="shared" si="26"/>
        <v>10003285.54292473</v>
      </c>
      <c r="G75" s="30">
        <f t="shared" si="21"/>
        <v>10003285.539999999</v>
      </c>
    </row>
    <row r="76" spans="1:7" x14ac:dyDescent="0.25">
      <c r="A76" s="44">
        <v>42185</v>
      </c>
      <c r="B76" s="48">
        <f t="shared" si="24"/>
        <v>4</v>
      </c>
      <c r="C76" s="48">
        <f t="shared" si="25"/>
        <v>26</v>
      </c>
      <c r="D76" s="29">
        <f t="shared" si="22"/>
        <v>782057765.03999984</v>
      </c>
      <c r="E76" s="29">
        <f t="shared" si="23"/>
        <v>757694167.69999981</v>
      </c>
      <c r="F76" s="46">
        <f t="shared" si="26"/>
        <v>9381484.6890752688</v>
      </c>
      <c r="G76" s="29">
        <f t="shared" si="21"/>
        <v>9381484.6899999995</v>
      </c>
    </row>
    <row r="77" spans="1:7" x14ac:dyDescent="0.25">
      <c r="A77" s="47">
        <v>42216</v>
      </c>
      <c r="B77" s="48">
        <f t="shared" si="24"/>
        <v>4</v>
      </c>
      <c r="C77" s="48">
        <f t="shared" si="25"/>
        <v>27</v>
      </c>
      <c r="D77" s="29">
        <f t="shared" si="22"/>
        <v>757694167.69999981</v>
      </c>
      <c r="E77" s="29">
        <f t="shared" si="23"/>
        <v>732708803.63999987</v>
      </c>
      <c r="F77" s="46">
        <f t="shared" si="26"/>
        <v>9375581.25027957</v>
      </c>
      <c r="G77" s="29">
        <f t="shared" si="21"/>
        <v>9375581.25</v>
      </c>
    </row>
    <row r="78" spans="1:7" x14ac:dyDescent="0.25">
      <c r="A78" s="44">
        <v>42247</v>
      </c>
      <c r="B78" s="48">
        <f t="shared" si="24"/>
        <v>4</v>
      </c>
      <c r="C78" s="48">
        <f t="shared" si="25"/>
        <v>27</v>
      </c>
      <c r="D78" s="29">
        <f t="shared" si="22"/>
        <v>732708803.63999987</v>
      </c>
      <c r="E78" s="29">
        <f t="shared" si="23"/>
        <v>707716514.05999982</v>
      </c>
      <c r="F78" s="46">
        <f t="shared" si="26"/>
        <v>9057197.7067741938</v>
      </c>
      <c r="G78" s="29">
        <f t="shared" si="21"/>
        <v>9057197.7100000009</v>
      </c>
    </row>
    <row r="79" spans="1:7" x14ac:dyDescent="0.25">
      <c r="A79" s="47">
        <v>42277</v>
      </c>
      <c r="B79" s="48">
        <f t="shared" si="24"/>
        <v>4</v>
      </c>
      <c r="C79" s="48">
        <f t="shared" si="25"/>
        <v>26</v>
      </c>
      <c r="D79" s="29">
        <f t="shared" si="22"/>
        <v>707716514.05999982</v>
      </c>
      <c r="E79" s="29">
        <f t="shared" si="23"/>
        <v>682405829.54999983</v>
      </c>
      <c r="F79" s="46">
        <f t="shared" si="26"/>
        <v>8454829.163612904</v>
      </c>
      <c r="G79" s="29">
        <f t="shared" si="21"/>
        <v>8454829.1600000001</v>
      </c>
    </row>
    <row r="80" spans="1:7" x14ac:dyDescent="0.25">
      <c r="A80" s="59">
        <v>42308</v>
      </c>
      <c r="B80" s="48">
        <f t="shared" si="24"/>
        <v>4</v>
      </c>
      <c r="C80" s="48">
        <f t="shared" si="25"/>
        <v>27</v>
      </c>
      <c r="D80" s="29">
        <f t="shared" si="22"/>
        <v>682405829.54999983</v>
      </c>
      <c r="E80" s="29">
        <f t="shared" si="23"/>
        <v>656492253.1099999</v>
      </c>
      <c r="F80" s="46">
        <f t="shared" si="26"/>
        <v>8406129.1009032261</v>
      </c>
      <c r="G80" s="30">
        <f t="shared" si="21"/>
        <v>8406129.0999999996</v>
      </c>
    </row>
    <row r="81" spans="1:7" x14ac:dyDescent="0.25">
      <c r="A81" s="47">
        <v>42338</v>
      </c>
      <c r="B81" s="48">
        <f t="shared" si="24"/>
        <v>4</v>
      </c>
      <c r="C81" s="48">
        <f t="shared" si="25"/>
        <v>26</v>
      </c>
      <c r="D81" s="29">
        <f t="shared" si="22"/>
        <v>656492253.1099999</v>
      </c>
      <c r="E81" s="29">
        <f t="shared" si="23"/>
        <v>630528985.54999995</v>
      </c>
      <c r="F81" s="46">
        <f t="shared" si="26"/>
        <v>7816324.3730967753</v>
      </c>
      <c r="G81" s="29">
        <f t="shared" si="21"/>
        <v>7816324.3700000001</v>
      </c>
    </row>
    <row r="82" spans="1:7" x14ac:dyDescent="0.25">
      <c r="A82" s="44">
        <v>42369</v>
      </c>
      <c r="B82" s="48">
        <f t="shared" si="24"/>
        <v>4</v>
      </c>
      <c r="C82" s="48">
        <f t="shared" si="25"/>
        <v>27</v>
      </c>
      <c r="D82" s="29">
        <f t="shared" si="22"/>
        <v>630528985.54999995</v>
      </c>
      <c r="E82" s="29">
        <f t="shared" si="23"/>
        <v>603975831.57999992</v>
      </c>
      <c r="F82" s="46">
        <f t="shared" si="26"/>
        <v>7738135.6407741932</v>
      </c>
      <c r="G82" s="29">
        <f t="shared" si="21"/>
        <v>7738135.6399999997</v>
      </c>
    </row>
    <row r="83" spans="1:7" x14ac:dyDescent="0.25">
      <c r="A83" s="47">
        <v>42400</v>
      </c>
      <c r="B83" s="48">
        <f t="shared" si="24"/>
        <v>4</v>
      </c>
      <c r="C83" s="48">
        <f t="shared" si="25"/>
        <v>27</v>
      </c>
      <c r="D83" s="29">
        <f t="shared" si="22"/>
        <v>603975831.57999992</v>
      </c>
      <c r="E83" s="29">
        <f t="shared" si="23"/>
        <v>577343519.19999993</v>
      </c>
      <c r="F83" s="46">
        <f t="shared" si="26"/>
        <v>7398977.4032258065</v>
      </c>
      <c r="G83" s="29">
        <f t="shared" si="21"/>
        <v>7398977.4000000004</v>
      </c>
    </row>
    <row r="84" spans="1:7" x14ac:dyDescent="0.25">
      <c r="A84" s="44">
        <v>42429</v>
      </c>
      <c r="B84" s="48">
        <f t="shared" si="24"/>
        <v>4</v>
      </c>
      <c r="C84" s="48">
        <f t="shared" si="25"/>
        <v>25</v>
      </c>
      <c r="D84" s="29">
        <f t="shared" si="22"/>
        <v>577343519.19999993</v>
      </c>
      <c r="E84" s="29">
        <f>D84-D41</f>
        <v>550371918.45999992</v>
      </c>
      <c r="F84" s="46">
        <f>(E41/B41)*B84+(E42/B42)*C84</f>
        <v>8285004.7796551716</v>
      </c>
      <c r="G84" s="29">
        <f t="shared" si="21"/>
        <v>8285004.7800000003</v>
      </c>
    </row>
    <row r="85" spans="1:7" x14ac:dyDescent="0.25">
      <c r="A85" s="47">
        <v>42460</v>
      </c>
      <c r="B85" s="48">
        <f t="shared" si="24"/>
        <v>4</v>
      </c>
      <c r="C85" s="48">
        <f t="shared" si="25"/>
        <v>27</v>
      </c>
      <c r="D85" s="29">
        <f>E84-F2</f>
        <v>544771918.45999992</v>
      </c>
      <c r="E85" s="29">
        <f t="shared" ref="E85:E108" si="27">D85-D42</f>
        <v>525568549.90999991</v>
      </c>
      <c r="F85" s="46">
        <f t="shared" ref="F85:F107" si="28">(E42/B42)*B85+(E43/B43)*C85</f>
        <v>8949286.2219577301</v>
      </c>
      <c r="G85" s="29">
        <f t="shared" si="21"/>
        <v>8949286.2200000007</v>
      </c>
    </row>
    <row r="86" spans="1:7" x14ac:dyDescent="0.25">
      <c r="A86" s="44">
        <v>42490</v>
      </c>
      <c r="B86" s="48">
        <f t="shared" si="24"/>
        <v>4</v>
      </c>
      <c r="C86" s="48">
        <f t="shared" si="25"/>
        <v>26</v>
      </c>
      <c r="D86" s="29">
        <f t="shared" si="22"/>
        <v>525568549.90999991</v>
      </c>
      <c r="E86" s="29">
        <f t="shared" si="27"/>
        <v>506782948.68999994</v>
      </c>
      <c r="F86" s="46">
        <f t="shared" si="28"/>
        <v>8371852.530387097</v>
      </c>
      <c r="G86" s="29">
        <f t="shared" si="21"/>
        <v>8371852.5300000003</v>
      </c>
    </row>
    <row r="87" spans="1:7" x14ac:dyDescent="0.25">
      <c r="A87" s="47">
        <v>42521</v>
      </c>
      <c r="B87" s="48">
        <f t="shared" si="24"/>
        <v>4</v>
      </c>
      <c r="C87" s="48">
        <f t="shared" si="25"/>
        <v>27</v>
      </c>
      <c r="D87" s="29">
        <f t="shared" si="22"/>
        <v>506782948.68999994</v>
      </c>
      <c r="E87" s="29">
        <f t="shared" si="27"/>
        <v>487400560.29999995</v>
      </c>
      <c r="F87" s="46">
        <f t="shared" si="28"/>
        <v>8321614.7567096762</v>
      </c>
      <c r="G87" s="29">
        <f t="shared" si="21"/>
        <v>8321614.7599999998</v>
      </c>
    </row>
    <row r="88" spans="1:7" x14ac:dyDescent="0.25">
      <c r="A88" s="44">
        <v>42551</v>
      </c>
      <c r="B88" s="48">
        <f t="shared" si="24"/>
        <v>4</v>
      </c>
      <c r="C88" s="48">
        <f t="shared" si="25"/>
        <v>26</v>
      </c>
      <c r="D88" s="29">
        <f t="shared" si="22"/>
        <v>487400560.29999995</v>
      </c>
      <c r="E88" s="29">
        <f t="shared" si="27"/>
        <v>467966626.10999995</v>
      </c>
      <c r="F88" s="46">
        <f t="shared" si="28"/>
        <v>7735196.9952903232</v>
      </c>
      <c r="G88" s="29">
        <f t="shared" si="21"/>
        <v>7735197</v>
      </c>
    </row>
    <row r="89" spans="1:7" x14ac:dyDescent="0.25">
      <c r="A89" s="47">
        <v>42582</v>
      </c>
      <c r="B89" s="48">
        <f t="shared" si="24"/>
        <v>4</v>
      </c>
      <c r="C89" s="48">
        <f t="shared" si="25"/>
        <v>27</v>
      </c>
      <c r="D89" s="29">
        <f t="shared" si="22"/>
        <v>467966626.10999995</v>
      </c>
      <c r="E89" s="29">
        <f t="shared" si="27"/>
        <v>447946161.17999995</v>
      </c>
      <c r="F89" s="46">
        <f t="shared" si="28"/>
        <v>7652828.960838709</v>
      </c>
      <c r="G89" s="29">
        <f t="shared" si="21"/>
        <v>7652828.96</v>
      </c>
    </row>
    <row r="90" spans="1:7" x14ac:dyDescent="0.25">
      <c r="A90" s="44">
        <v>42613</v>
      </c>
      <c r="B90" s="48">
        <f t="shared" si="24"/>
        <v>4</v>
      </c>
      <c r="C90" s="48">
        <f t="shared" si="25"/>
        <v>27</v>
      </c>
      <c r="D90" s="29">
        <f t="shared" si="22"/>
        <v>447946161.17999995</v>
      </c>
      <c r="E90" s="29">
        <f t="shared" si="27"/>
        <v>427842042.66999996</v>
      </c>
      <c r="F90" s="46">
        <f t="shared" si="28"/>
        <v>7311517.7006451618</v>
      </c>
      <c r="G90" s="29">
        <f t="shared" si="21"/>
        <v>7311517.7000000002</v>
      </c>
    </row>
    <row r="91" spans="1:7" x14ac:dyDescent="0.25">
      <c r="A91" s="47">
        <v>42643</v>
      </c>
      <c r="B91" s="48">
        <f t="shared" si="24"/>
        <v>4</v>
      </c>
      <c r="C91" s="48">
        <f t="shared" si="25"/>
        <v>26</v>
      </c>
      <c r="D91" s="29">
        <f t="shared" si="22"/>
        <v>427842042.66999996</v>
      </c>
      <c r="E91" s="29">
        <f t="shared" si="27"/>
        <v>407396429.54999995</v>
      </c>
      <c r="F91" s="46">
        <f t="shared" si="28"/>
        <v>6741739.913182796</v>
      </c>
      <c r="G91" s="29">
        <f t="shared" si="21"/>
        <v>6741739.9100000001</v>
      </c>
    </row>
    <row r="92" spans="1:7" x14ac:dyDescent="0.25">
      <c r="A92" s="44">
        <v>42674</v>
      </c>
      <c r="B92" s="48">
        <f t="shared" si="24"/>
        <v>4</v>
      </c>
      <c r="C92" s="48">
        <f t="shared" si="25"/>
        <v>27</v>
      </c>
      <c r="D92" s="29">
        <f t="shared" si="22"/>
        <v>407396429.54999995</v>
      </c>
      <c r="E92" s="29">
        <f t="shared" si="27"/>
        <v>386380290.15999997</v>
      </c>
      <c r="F92" s="46">
        <f t="shared" si="28"/>
        <v>6609234.8216559142</v>
      </c>
      <c r="G92" s="29">
        <f t="shared" si="21"/>
        <v>6609234.8200000003</v>
      </c>
    </row>
    <row r="93" spans="1:7" x14ac:dyDescent="0.25">
      <c r="A93" s="47">
        <v>42704</v>
      </c>
      <c r="B93" s="48">
        <f t="shared" si="24"/>
        <v>4</v>
      </c>
      <c r="C93" s="48">
        <f t="shared" si="25"/>
        <v>26</v>
      </c>
      <c r="D93" s="29">
        <f t="shared" si="22"/>
        <v>386380290.15999997</v>
      </c>
      <c r="E93" s="29">
        <f t="shared" si="27"/>
        <v>365230395.20999998</v>
      </c>
      <c r="F93" s="46">
        <f t="shared" si="28"/>
        <v>6050143.2536774203</v>
      </c>
      <c r="G93" s="29">
        <f t="shared" si="21"/>
        <v>6050143.25</v>
      </c>
    </row>
    <row r="94" spans="1:7" x14ac:dyDescent="0.25">
      <c r="A94" s="44">
        <v>42735</v>
      </c>
      <c r="B94" s="48">
        <f t="shared" si="24"/>
        <v>4</v>
      </c>
      <c r="C94" s="48">
        <f t="shared" si="25"/>
        <v>27</v>
      </c>
      <c r="D94" s="29">
        <f t="shared" si="22"/>
        <v>365230395.20999998</v>
      </c>
      <c r="E94" s="29">
        <f t="shared" si="27"/>
        <v>343521115.52999997</v>
      </c>
      <c r="F94" s="46">
        <f t="shared" si="28"/>
        <v>5882735.1824516123</v>
      </c>
      <c r="G94" s="29">
        <f t="shared" si="21"/>
        <v>5882735.1799999997</v>
      </c>
    </row>
    <row r="95" spans="1:7" x14ac:dyDescent="0.25">
      <c r="A95" s="47">
        <v>42766</v>
      </c>
      <c r="B95" s="48">
        <f t="shared" si="24"/>
        <v>4</v>
      </c>
      <c r="C95" s="48">
        <f t="shared" si="25"/>
        <v>27</v>
      </c>
      <c r="D95" s="29">
        <f t="shared" si="22"/>
        <v>343521115.52999997</v>
      </c>
      <c r="E95" s="29">
        <f t="shared" si="27"/>
        <v>321643201.72999996</v>
      </c>
      <c r="F95" s="46">
        <f t="shared" si="28"/>
        <v>5511479.9522580644</v>
      </c>
      <c r="G95" s="29">
        <f t="shared" si="21"/>
        <v>5511479.9500000002</v>
      </c>
    </row>
    <row r="96" spans="1:7" x14ac:dyDescent="0.25">
      <c r="A96" s="44">
        <v>42794</v>
      </c>
      <c r="B96" s="48">
        <f t="shared" si="24"/>
        <v>4</v>
      </c>
      <c r="C96" s="48">
        <f t="shared" si="25"/>
        <v>24</v>
      </c>
      <c r="D96" s="29">
        <f t="shared" si="22"/>
        <v>321643201.72999996</v>
      </c>
      <c r="E96" s="29">
        <f t="shared" si="27"/>
        <v>299393663.08999997</v>
      </c>
      <c r="F96" s="46">
        <f t="shared" si="28"/>
        <v>4642203.1327188937</v>
      </c>
      <c r="G96" s="29">
        <f t="shared" si="21"/>
        <v>4642203.13</v>
      </c>
    </row>
    <row r="97" spans="1:7" x14ac:dyDescent="0.25">
      <c r="A97" s="47">
        <v>42825</v>
      </c>
      <c r="B97" s="48">
        <f t="shared" si="24"/>
        <v>4</v>
      </c>
      <c r="C97" s="48">
        <f t="shared" si="25"/>
        <v>27</v>
      </c>
      <c r="D97" s="29">
        <f t="shared" si="22"/>
        <v>299393663.08999997</v>
      </c>
      <c r="E97" s="29">
        <f t="shared" si="27"/>
        <v>276274033.10999995</v>
      </c>
      <c r="F97" s="46">
        <f t="shared" si="28"/>
        <v>4743547.150829494</v>
      </c>
      <c r="G97" s="29">
        <f t="shared" si="21"/>
        <v>4743547.1500000004</v>
      </c>
    </row>
    <row r="98" spans="1:7" x14ac:dyDescent="0.25">
      <c r="A98" s="44">
        <v>42855</v>
      </c>
      <c r="B98" s="48">
        <f t="shared" si="24"/>
        <v>4</v>
      </c>
      <c r="C98" s="48">
        <f t="shared" si="25"/>
        <v>26</v>
      </c>
      <c r="D98" s="29">
        <f t="shared" si="22"/>
        <v>276274033.10999995</v>
      </c>
      <c r="E98" s="29">
        <f t="shared" si="27"/>
        <v>253253840.09999996</v>
      </c>
      <c r="F98" s="46">
        <f t="shared" si="28"/>
        <v>4213532.0384086017</v>
      </c>
      <c r="G98" s="29">
        <f t="shared" si="21"/>
        <v>4213532.04</v>
      </c>
    </row>
    <row r="99" spans="1:7" x14ac:dyDescent="0.25">
      <c r="A99" s="44">
        <v>42886</v>
      </c>
      <c r="B99" s="48">
        <f t="shared" si="24"/>
        <v>4</v>
      </c>
      <c r="C99" s="48">
        <f t="shared" si="25"/>
        <v>27</v>
      </c>
      <c r="D99" s="29">
        <f t="shared" si="22"/>
        <v>253253840.09999996</v>
      </c>
      <c r="E99" s="29">
        <f t="shared" si="27"/>
        <v>229703849.91999996</v>
      </c>
      <c r="F99" s="46">
        <f t="shared" si="28"/>
        <v>3953435.2364301072</v>
      </c>
      <c r="G99" s="29">
        <f t="shared" si="21"/>
        <v>3953435.24</v>
      </c>
    </row>
    <row r="100" spans="1:7" x14ac:dyDescent="0.25">
      <c r="A100" s="47">
        <v>42916</v>
      </c>
      <c r="B100" s="48">
        <f t="shared" si="24"/>
        <v>4</v>
      </c>
      <c r="C100" s="48">
        <f t="shared" si="25"/>
        <v>26</v>
      </c>
      <c r="D100" s="29">
        <f t="shared" si="22"/>
        <v>229703849.91999996</v>
      </c>
      <c r="E100" s="29">
        <f t="shared" si="27"/>
        <v>205892601.73999995</v>
      </c>
      <c r="F100" s="46">
        <f t="shared" si="28"/>
        <v>3436724.9569032257</v>
      </c>
      <c r="G100" s="29">
        <f t="shared" si="21"/>
        <v>3436724.96</v>
      </c>
    </row>
    <row r="101" spans="1:7" x14ac:dyDescent="0.25">
      <c r="A101" s="47">
        <v>42947</v>
      </c>
      <c r="B101" s="48">
        <f t="shared" si="24"/>
        <v>4</v>
      </c>
      <c r="C101" s="48">
        <f t="shared" si="25"/>
        <v>27</v>
      </c>
      <c r="D101" s="29">
        <f t="shared" si="22"/>
        <v>205892601.73999995</v>
      </c>
      <c r="E101" s="29">
        <f t="shared" si="27"/>
        <v>181564070.65999997</v>
      </c>
      <c r="F101" s="46">
        <f t="shared" si="28"/>
        <v>3137424.8282580646</v>
      </c>
      <c r="G101" s="29">
        <f t="shared" si="21"/>
        <v>3137424.83</v>
      </c>
    </row>
    <row r="102" spans="1:7" x14ac:dyDescent="0.25">
      <c r="A102" s="44">
        <v>42978</v>
      </c>
      <c r="B102" s="48">
        <f t="shared" si="24"/>
        <v>4</v>
      </c>
      <c r="C102" s="48">
        <f t="shared" si="25"/>
        <v>27</v>
      </c>
      <c r="D102" s="29">
        <f t="shared" si="22"/>
        <v>181564070.65999997</v>
      </c>
      <c r="E102" s="29">
        <f t="shared" si="27"/>
        <v>156935105.67999998</v>
      </c>
      <c r="F102" s="46">
        <f t="shared" si="28"/>
        <v>2719728.2929032263</v>
      </c>
      <c r="G102" s="29">
        <f t="shared" si="21"/>
        <v>2719728.29</v>
      </c>
    </row>
    <row r="103" spans="1:7" x14ac:dyDescent="0.25">
      <c r="A103" s="44">
        <v>43008</v>
      </c>
      <c r="B103" s="48">
        <f>_xlfn.DAYS(A60,A102)-1</f>
        <v>4</v>
      </c>
      <c r="C103" s="48">
        <f>_xlfn.DAYS(A103,A60)+1</f>
        <v>26</v>
      </c>
      <c r="D103" s="29">
        <f t="shared" si="22"/>
        <v>156935105.67999998</v>
      </c>
      <c r="E103" s="29">
        <f t="shared" si="27"/>
        <v>131887785.67999998</v>
      </c>
      <c r="F103" s="46">
        <f t="shared" si="28"/>
        <v>2222916.6261720429</v>
      </c>
      <c r="G103" s="29">
        <f t="shared" si="21"/>
        <v>2222916.63</v>
      </c>
    </row>
    <row r="104" spans="1:7" x14ac:dyDescent="0.25">
      <c r="A104" s="44">
        <v>43039</v>
      </c>
      <c r="B104" s="48">
        <f t="shared" ref="B104:B108" si="29">_xlfn.DAYS(A61,A103)-1</f>
        <v>4</v>
      </c>
      <c r="C104" s="48">
        <f t="shared" ref="C104:C108" si="30">_xlfn.DAYS(A104,A61)+1</f>
        <v>27</v>
      </c>
      <c r="D104" s="29">
        <f t="shared" si="22"/>
        <v>131887785.67999998</v>
      </c>
      <c r="E104" s="29">
        <f t="shared" si="27"/>
        <v>106342737.06999998</v>
      </c>
      <c r="F104" s="46">
        <f t="shared" si="28"/>
        <v>1862358.9270537635</v>
      </c>
      <c r="G104" s="29">
        <f t="shared" si="21"/>
        <v>1862358.93</v>
      </c>
    </row>
    <row r="105" spans="1:7" x14ac:dyDescent="0.25">
      <c r="A105" s="44">
        <v>43069</v>
      </c>
      <c r="B105" s="48">
        <f t="shared" si="29"/>
        <v>4</v>
      </c>
      <c r="C105" s="48">
        <f t="shared" si="30"/>
        <v>26</v>
      </c>
      <c r="D105" s="29">
        <f t="shared" si="22"/>
        <v>106342737.06999998</v>
      </c>
      <c r="E105" s="29">
        <f t="shared" si="27"/>
        <v>80436039.849999979</v>
      </c>
      <c r="F105" s="46">
        <f t="shared" si="28"/>
        <v>1379018.0722795699</v>
      </c>
      <c r="G105" s="29">
        <f t="shared" si="21"/>
        <v>1379018.07</v>
      </c>
    </row>
    <row r="106" spans="1:7" x14ac:dyDescent="0.25">
      <c r="A106" s="44">
        <v>43100</v>
      </c>
      <c r="B106" s="48">
        <f t="shared" si="29"/>
        <v>4</v>
      </c>
      <c r="C106" s="48">
        <f t="shared" si="30"/>
        <v>27</v>
      </c>
      <c r="D106" s="29">
        <f t="shared" si="22"/>
        <v>80436039.849999979</v>
      </c>
      <c r="E106" s="29">
        <f t="shared" si="27"/>
        <v>54045209.119999975</v>
      </c>
      <c r="F106" s="46">
        <f t="shared" si="28"/>
        <v>975871.12643010751</v>
      </c>
      <c r="G106" s="29">
        <f t="shared" si="21"/>
        <v>975871.13</v>
      </c>
    </row>
    <row r="107" spans="1:7" x14ac:dyDescent="0.25">
      <c r="A107" s="44">
        <v>43131</v>
      </c>
      <c r="B107" s="48">
        <f t="shared" si="29"/>
        <v>4</v>
      </c>
      <c r="C107" s="48">
        <f t="shared" si="30"/>
        <v>27</v>
      </c>
      <c r="D107" s="29">
        <f t="shared" si="22"/>
        <v>54045209.119999975</v>
      </c>
      <c r="E107" s="29">
        <f t="shared" si="27"/>
        <v>27250170.329999976</v>
      </c>
      <c r="F107" s="46">
        <f t="shared" si="28"/>
        <v>521623.32032260217</v>
      </c>
      <c r="G107" s="29">
        <f t="shared" si="21"/>
        <v>521623.32</v>
      </c>
    </row>
    <row r="108" spans="1:7" x14ac:dyDescent="0.25">
      <c r="A108" s="44">
        <v>43159</v>
      </c>
      <c r="B108" s="48">
        <f t="shared" si="29"/>
        <v>4</v>
      </c>
      <c r="C108" s="48">
        <f t="shared" si="30"/>
        <v>24</v>
      </c>
      <c r="D108" s="29">
        <f t="shared" si="22"/>
        <v>27250170.329999976</v>
      </c>
      <c r="E108" s="29">
        <f t="shared" si="27"/>
        <v>0</v>
      </c>
      <c r="F108" s="46">
        <f>(E65/B65)*B108</f>
        <v>59728.602580648352</v>
      </c>
      <c r="G108" s="29">
        <f t="shared" si="21"/>
        <v>59728.6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C083-039C-4C0C-9D3E-F075399766FB}">
  <dimension ref="A1:AB2"/>
  <sheetViews>
    <sheetView workbookViewId="0">
      <selection activeCell="C2" sqref="C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6.28515625" bestFit="1" customWidth="1"/>
    <col min="14" max="14" width="19.85546875" bestFit="1" customWidth="1"/>
    <col min="15" max="15" width="12.85546875" bestFit="1" customWidth="1"/>
    <col min="16" max="17" width="17" bestFit="1" customWidth="1"/>
    <col min="18" max="18" width="16.85546875" customWidth="1"/>
    <col min="19" max="20" width="17" bestFit="1" customWidth="1"/>
    <col min="21" max="21" width="16.85546875" bestFit="1" customWidth="1"/>
    <col min="22" max="23" width="17" bestFit="1" customWidth="1"/>
    <col min="24" max="27" width="16.85546875" customWidth="1"/>
    <col min="28" max="28" width="155" bestFit="1" customWidth="1"/>
  </cols>
  <sheetData>
    <row r="1" spans="1:28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108</v>
      </c>
      <c r="W1" s="6" t="s">
        <v>109</v>
      </c>
      <c r="X1" s="6" t="s">
        <v>110</v>
      </c>
      <c r="Y1" s="6" t="s">
        <v>128</v>
      </c>
      <c r="Z1" s="6" t="s">
        <v>129</v>
      </c>
      <c r="AA1" s="6" t="s">
        <v>130</v>
      </c>
      <c r="AB1" s="6" t="s">
        <v>32</v>
      </c>
    </row>
    <row r="2" spans="1:28" x14ac:dyDescent="0.25">
      <c r="A2" s="12" t="s">
        <v>0</v>
      </c>
      <c r="B2" s="7" t="s">
        <v>9</v>
      </c>
      <c r="C2" s="7" t="s">
        <v>36</v>
      </c>
      <c r="D2" s="8" t="s">
        <v>37</v>
      </c>
      <c r="E2" s="8" t="s">
        <v>23</v>
      </c>
      <c r="F2" s="8" t="s">
        <v>38</v>
      </c>
      <c r="G2" s="8" t="s">
        <v>24</v>
      </c>
      <c r="H2" s="8" t="s">
        <v>13</v>
      </c>
      <c r="I2" s="8" t="s">
        <v>0</v>
      </c>
      <c r="J2" s="8" t="s">
        <v>39</v>
      </c>
      <c r="K2" s="8" t="s">
        <v>25</v>
      </c>
      <c r="L2" s="8" t="s">
        <v>26</v>
      </c>
      <c r="M2" s="9" t="s">
        <v>26</v>
      </c>
      <c r="N2" s="8" t="s">
        <v>27</v>
      </c>
      <c r="O2" s="7" t="s">
        <v>29</v>
      </c>
      <c r="P2" s="7" t="s">
        <v>41</v>
      </c>
      <c r="Q2" s="7" t="s">
        <v>42</v>
      </c>
      <c r="R2" s="7" t="s">
        <v>43</v>
      </c>
      <c r="S2" s="7" t="s">
        <v>41</v>
      </c>
      <c r="T2" s="7" t="s">
        <v>21</v>
      </c>
      <c r="U2" s="7" t="s">
        <v>57</v>
      </c>
      <c r="V2" s="7" t="s">
        <v>41</v>
      </c>
      <c r="W2" s="7" t="s">
        <v>95</v>
      </c>
      <c r="X2" s="7" t="s">
        <v>168</v>
      </c>
      <c r="Y2" s="7" t="s">
        <v>41</v>
      </c>
      <c r="Z2" s="7" t="s">
        <v>59</v>
      </c>
      <c r="AA2" s="7" t="s">
        <v>174</v>
      </c>
      <c r="AB2" s="8" t="s">
        <v>164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1E31-7178-4BE2-BC97-2C587CB585D9}">
  <dimension ref="A1:L100"/>
  <sheetViews>
    <sheetView zoomScale="85" zoomScaleNormal="85" workbookViewId="0">
      <pane ySplit="3" topLeftCell="A28" activePane="bottomLeft" state="frozen"/>
      <selection activeCell="M1" sqref="M1"/>
      <selection pane="bottomLeft" activeCell="M1" sqref="M1"/>
    </sheetView>
  </sheetViews>
  <sheetFormatPr defaultColWidth="16.7109375" defaultRowHeight="15" x14ac:dyDescent="0.25"/>
  <cols>
    <col min="1" max="1" width="16.5703125" bestFit="1" customWidth="1"/>
    <col min="2" max="2" width="13" bestFit="1" customWidth="1"/>
    <col min="3" max="3" width="15.140625" bestFit="1" customWidth="1"/>
    <col min="4" max="5" width="15.85546875" bestFit="1" customWidth="1"/>
    <col min="6" max="7" width="16.28515625" bestFit="1" customWidth="1"/>
    <col min="8" max="8" width="15.7109375" bestFit="1" customWidth="1"/>
    <col min="9" max="9" width="9" bestFit="1" customWidth="1"/>
    <col min="10" max="10" width="9.5703125" bestFit="1" customWidth="1"/>
    <col min="11" max="11" width="15.140625" bestFit="1" customWidth="1"/>
    <col min="12" max="12" width="13.42578125" bestFit="1" customWidth="1"/>
  </cols>
  <sheetData>
    <row r="1" spans="1:12" x14ac:dyDescent="0.25">
      <c r="A1" s="14" t="s">
        <v>33</v>
      </c>
      <c r="B1" s="80">
        <v>41855</v>
      </c>
      <c r="C1" s="14" t="s">
        <v>152</v>
      </c>
      <c r="D1" s="123" t="s">
        <v>153</v>
      </c>
      <c r="E1" s="123" t="s">
        <v>154</v>
      </c>
      <c r="F1" s="123" t="s">
        <v>155</v>
      </c>
      <c r="G1" s="124" t="s">
        <v>158</v>
      </c>
      <c r="H1" s="124" t="s">
        <v>159</v>
      </c>
      <c r="I1" s="124" t="s">
        <v>173</v>
      </c>
      <c r="J1" s="143" t="s">
        <v>169</v>
      </c>
      <c r="K1" s="143" t="s">
        <v>170</v>
      </c>
      <c r="L1" s="143" t="s">
        <v>144</v>
      </c>
    </row>
    <row r="2" spans="1:12" x14ac:dyDescent="0.25">
      <c r="A2" s="14" t="s">
        <v>163</v>
      </c>
      <c r="B2" s="15">
        <v>0.15</v>
      </c>
      <c r="C2" s="14">
        <f>ROUNDUP(34326798.9648496,0)</f>
        <v>34326799</v>
      </c>
      <c r="D2" s="126">
        <v>42160</v>
      </c>
      <c r="E2" s="127">
        <f>ROUNDUP(38297400.7129462,0)</f>
        <v>38297401</v>
      </c>
      <c r="F2" s="128">
        <v>5600000</v>
      </c>
      <c r="G2" s="129">
        <v>42160</v>
      </c>
      <c r="H2" s="130">
        <f>ROUNDUP(32818836.4400086,0)</f>
        <v>32818837</v>
      </c>
      <c r="I2" s="148">
        <v>0.2</v>
      </c>
      <c r="J2" s="145">
        <v>42160</v>
      </c>
      <c r="K2" s="146">
        <f>ROUNDUP(32818836.4400086,0)</f>
        <v>32818837</v>
      </c>
      <c r="L2" s="147">
        <v>30000000</v>
      </c>
    </row>
    <row r="3" spans="1:12" x14ac:dyDescent="0.25">
      <c r="A3" s="132" t="s">
        <v>17</v>
      </c>
      <c r="B3" s="132" t="s">
        <v>18</v>
      </c>
      <c r="C3" s="132" t="s">
        <v>14</v>
      </c>
      <c r="D3" s="132" t="s">
        <v>22</v>
      </c>
      <c r="E3" s="132" t="s">
        <v>21</v>
      </c>
      <c r="F3" s="132" t="s">
        <v>19</v>
      </c>
      <c r="G3" s="132" t="s">
        <v>20</v>
      </c>
      <c r="H3" s="133" t="s">
        <v>120</v>
      </c>
      <c r="I3" s="133" t="s">
        <v>121</v>
      </c>
    </row>
    <row r="4" spans="1:12" x14ac:dyDescent="0.25">
      <c r="A4" s="26">
        <v>41856</v>
      </c>
      <c r="B4" s="1">
        <f>_xlfn.DAYS(A4,B1)</f>
        <v>1</v>
      </c>
      <c r="C4" s="10" t="s">
        <v>28</v>
      </c>
      <c r="D4" s="3" t="s">
        <v>15</v>
      </c>
      <c r="E4" s="134">
        <f>ROUNDUP(F4*$B$2*B4/365,0)</f>
        <v>406850</v>
      </c>
      <c r="F4" s="2">
        <v>990000000</v>
      </c>
      <c r="G4" s="2">
        <f>F4-D4</f>
        <v>990000000</v>
      </c>
      <c r="H4" s="134">
        <f>F4*$B$2*B4/365</f>
        <v>406849.31506849313</v>
      </c>
      <c r="I4" s="135">
        <f>H4-E4</f>
        <v>-0.68493150686845183</v>
      </c>
    </row>
    <row r="5" spans="1:12" x14ac:dyDescent="0.25">
      <c r="A5" s="26">
        <v>41887</v>
      </c>
      <c r="B5" s="1">
        <f>_xlfn.DAYS(A5,A4)</f>
        <v>31</v>
      </c>
      <c r="C5" s="4">
        <f>$C$2</f>
        <v>34326799</v>
      </c>
      <c r="D5" s="2">
        <f t="shared" ref="D5:D38" si="0">C5-E5</f>
        <v>21714470.23</v>
      </c>
      <c r="E5" s="134">
        <f>ROUND(F5*$B$2*B5/365,2)</f>
        <v>12612328.77</v>
      </c>
      <c r="F5" s="2">
        <f>G4</f>
        <v>990000000</v>
      </c>
      <c r="G5" s="2">
        <f>F5-D5</f>
        <v>968285529.76999998</v>
      </c>
      <c r="H5" s="134">
        <f t="shared" ref="H5:H33" si="1">F5*$B$2*B5/365</f>
        <v>12612328.767123288</v>
      </c>
      <c r="I5" s="135">
        <f t="shared" ref="I5:I33" si="2">H5-E5</f>
        <v>-2.8767120093107224E-3</v>
      </c>
    </row>
    <row r="6" spans="1:12" x14ac:dyDescent="0.25">
      <c r="A6" s="26">
        <v>41917</v>
      </c>
      <c r="B6" s="1">
        <f t="shared" ref="B6:B37" si="3">_xlfn.DAYS(A6,A5)</f>
        <v>30</v>
      </c>
      <c r="C6" s="4">
        <f t="shared" ref="C6:C41" si="4">$C$2</f>
        <v>34326799</v>
      </c>
      <c r="D6" s="2">
        <f t="shared" si="0"/>
        <v>22389032.189999998</v>
      </c>
      <c r="E6" s="134">
        <f t="shared" ref="E6:E38" si="5">ROUND(F6*$B$2*B6/365,2)</f>
        <v>11937766.810000001</v>
      </c>
      <c r="F6" s="2">
        <f t="shared" ref="F6:F37" si="6">G5</f>
        <v>968285529.76999998</v>
      </c>
      <c r="G6" s="2">
        <f t="shared" ref="G6:G38" si="7">F6-D6</f>
        <v>945896497.57999992</v>
      </c>
      <c r="H6" s="134">
        <f t="shared" si="1"/>
        <v>11937766.805383561</v>
      </c>
      <c r="I6" s="135">
        <f t="shared" si="2"/>
        <v>-4.6164393424987793E-3</v>
      </c>
    </row>
    <row r="7" spans="1:12" x14ac:dyDescent="0.25">
      <c r="A7" s="26">
        <v>41948</v>
      </c>
      <c r="B7" s="1">
        <f t="shared" si="3"/>
        <v>31</v>
      </c>
      <c r="C7" s="4">
        <f t="shared" si="4"/>
        <v>34326799</v>
      </c>
      <c r="D7" s="2">
        <f t="shared" si="0"/>
        <v>22276336.77</v>
      </c>
      <c r="E7" s="134">
        <f t="shared" si="5"/>
        <v>12050462.23</v>
      </c>
      <c r="F7" s="2">
        <f t="shared" si="6"/>
        <v>945896497.57999992</v>
      </c>
      <c r="G7" s="2">
        <f t="shared" si="7"/>
        <v>923620160.80999994</v>
      </c>
      <c r="H7" s="134">
        <f t="shared" si="1"/>
        <v>12050462.229443835</v>
      </c>
      <c r="I7" s="135">
        <f t="shared" si="2"/>
        <v>-5.5616535246372223E-4</v>
      </c>
    </row>
    <row r="8" spans="1:12" x14ac:dyDescent="0.25">
      <c r="A8" s="26">
        <v>41978</v>
      </c>
      <c r="B8" s="1">
        <f t="shared" si="3"/>
        <v>30</v>
      </c>
      <c r="C8" s="4">
        <f t="shared" si="4"/>
        <v>34326799</v>
      </c>
      <c r="D8" s="2">
        <f t="shared" si="0"/>
        <v>22939701.130000003</v>
      </c>
      <c r="E8" s="134">
        <f t="shared" si="5"/>
        <v>11387097.869999999</v>
      </c>
      <c r="F8" s="2">
        <f t="shared" si="6"/>
        <v>923620160.80999994</v>
      </c>
      <c r="G8" s="2">
        <f t="shared" si="7"/>
        <v>900680459.67999995</v>
      </c>
      <c r="H8" s="134">
        <f t="shared" si="1"/>
        <v>11387097.872999998</v>
      </c>
      <c r="I8" s="135">
        <f t="shared" si="2"/>
        <v>2.9999986290931702E-3</v>
      </c>
    </row>
    <row r="9" spans="1:12" x14ac:dyDescent="0.25">
      <c r="A9" s="26">
        <v>42009</v>
      </c>
      <c r="B9" s="1">
        <f t="shared" si="3"/>
        <v>31</v>
      </c>
      <c r="C9" s="4">
        <f t="shared" si="4"/>
        <v>34326799</v>
      </c>
      <c r="D9" s="2">
        <f t="shared" si="0"/>
        <v>22852376.710000001</v>
      </c>
      <c r="E9" s="134">
        <f t="shared" si="5"/>
        <v>11474422.289999999</v>
      </c>
      <c r="F9" s="2">
        <f t="shared" si="6"/>
        <v>900680459.67999995</v>
      </c>
      <c r="G9" s="2">
        <f t="shared" si="7"/>
        <v>877828082.96999991</v>
      </c>
      <c r="H9" s="134">
        <f t="shared" si="1"/>
        <v>11474422.294553423</v>
      </c>
      <c r="I9" s="135">
        <f t="shared" si="2"/>
        <v>4.5534241944551468E-3</v>
      </c>
    </row>
    <row r="10" spans="1:12" x14ac:dyDescent="0.25">
      <c r="A10" s="26">
        <v>42040</v>
      </c>
      <c r="B10" s="1">
        <f t="shared" si="3"/>
        <v>31</v>
      </c>
      <c r="C10" s="4">
        <f t="shared" si="4"/>
        <v>34326799</v>
      </c>
      <c r="D10" s="2">
        <f t="shared" si="0"/>
        <v>23143509.719999999</v>
      </c>
      <c r="E10" s="134">
        <f t="shared" si="5"/>
        <v>11183289.279999999</v>
      </c>
      <c r="F10" s="2">
        <f t="shared" si="6"/>
        <v>877828082.96999991</v>
      </c>
      <c r="G10" s="2">
        <f t="shared" si="7"/>
        <v>854684573.24999988</v>
      </c>
      <c r="H10" s="134">
        <f t="shared" si="1"/>
        <v>11183289.276193149</v>
      </c>
      <c r="I10" s="135">
        <f t="shared" si="2"/>
        <v>-3.80684994161129E-3</v>
      </c>
    </row>
    <row r="11" spans="1:12" x14ac:dyDescent="0.25">
      <c r="A11" s="26">
        <v>42068</v>
      </c>
      <c r="B11" s="1">
        <f t="shared" si="3"/>
        <v>28</v>
      </c>
      <c r="C11" s="4">
        <f t="shared" si="4"/>
        <v>34326799</v>
      </c>
      <c r="D11" s="2">
        <f t="shared" si="0"/>
        <v>24492072.399999999</v>
      </c>
      <c r="E11" s="134">
        <f t="shared" si="5"/>
        <v>9834726.5999999996</v>
      </c>
      <c r="F11" s="2">
        <f t="shared" si="6"/>
        <v>854684573.24999988</v>
      </c>
      <c r="G11" s="2">
        <f t="shared" si="7"/>
        <v>830192500.8499999</v>
      </c>
      <c r="H11" s="134">
        <f t="shared" si="1"/>
        <v>9834726.5963013694</v>
      </c>
      <c r="I11" s="135">
        <f t="shared" si="2"/>
        <v>-3.6986302584409714E-3</v>
      </c>
    </row>
    <row r="12" spans="1:12" x14ac:dyDescent="0.25">
      <c r="A12" s="26">
        <v>42099</v>
      </c>
      <c r="B12" s="1">
        <f t="shared" si="3"/>
        <v>31</v>
      </c>
      <c r="C12" s="4">
        <f t="shared" si="4"/>
        <v>34326799</v>
      </c>
      <c r="D12" s="2">
        <f t="shared" si="0"/>
        <v>23750373.990000002</v>
      </c>
      <c r="E12" s="134">
        <f t="shared" si="5"/>
        <v>10576425.01</v>
      </c>
      <c r="F12" s="2">
        <f t="shared" si="6"/>
        <v>830192500.8499999</v>
      </c>
      <c r="G12" s="2">
        <f t="shared" si="7"/>
        <v>806442126.8599999</v>
      </c>
      <c r="H12" s="134">
        <f t="shared" si="1"/>
        <v>10576425.010828765</v>
      </c>
      <c r="I12" s="135">
        <f t="shared" si="2"/>
        <v>8.2876533269882202E-4</v>
      </c>
    </row>
    <row r="13" spans="1:12" x14ac:dyDescent="0.25">
      <c r="A13" s="26">
        <v>42129</v>
      </c>
      <c r="B13" s="1">
        <f t="shared" si="3"/>
        <v>30</v>
      </c>
      <c r="C13" s="4">
        <f t="shared" si="4"/>
        <v>34326799</v>
      </c>
      <c r="D13" s="2">
        <f t="shared" si="0"/>
        <v>24384361.82</v>
      </c>
      <c r="E13" s="134">
        <f t="shared" si="5"/>
        <v>9942437.1799999997</v>
      </c>
      <c r="F13" s="2">
        <f t="shared" si="6"/>
        <v>806442126.8599999</v>
      </c>
      <c r="G13" s="2">
        <f t="shared" si="7"/>
        <v>782057765.03999984</v>
      </c>
      <c r="H13" s="134">
        <f t="shared" si="1"/>
        <v>9942437.1804657523</v>
      </c>
      <c r="I13" s="135">
        <f t="shared" si="2"/>
        <v>4.6575255692005157E-4</v>
      </c>
    </row>
    <row r="14" spans="1:12" x14ac:dyDescent="0.25">
      <c r="A14" s="26">
        <v>42160</v>
      </c>
      <c r="B14" s="1">
        <f t="shared" si="3"/>
        <v>31</v>
      </c>
      <c r="C14" s="4">
        <f t="shared" si="4"/>
        <v>34326799</v>
      </c>
      <c r="D14" s="2">
        <f t="shared" si="0"/>
        <v>24363597.34</v>
      </c>
      <c r="E14" s="134">
        <f t="shared" si="5"/>
        <v>9963201.6600000001</v>
      </c>
      <c r="F14" s="2">
        <f t="shared" si="6"/>
        <v>782057765.03999984</v>
      </c>
      <c r="G14" s="2">
        <f t="shared" si="7"/>
        <v>757694167.69999981</v>
      </c>
      <c r="H14" s="134">
        <f t="shared" si="1"/>
        <v>9963201.6642082166</v>
      </c>
      <c r="I14" s="135">
        <f t="shared" si="2"/>
        <v>4.2082164436578751E-3</v>
      </c>
    </row>
    <row r="15" spans="1:12" x14ac:dyDescent="0.25">
      <c r="A15" s="26">
        <v>42190</v>
      </c>
      <c r="B15" s="1">
        <f t="shared" si="3"/>
        <v>30</v>
      </c>
      <c r="C15" s="4">
        <f t="shared" si="4"/>
        <v>34326799</v>
      </c>
      <c r="D15" s="2">
        <f t="shared" si="0"/>
        <v>24985364.060000002</v>
      </c>
      <c r="E15" s="134">
        <f t="shared" si="5"/>
        <v>9341434.9399999995</v>
      </c>
      <c r="F15" s="2">
        <f t="shared" si="6"/>
        <v>757694167.69999981</v>
      </c>
      <c r="G15" s="2">
        <f t="shared" si="7"/>
        <v>732708803.63999987</v>
      </c>
      <c r="H15" s="134">
        <f t="shared" si="1"/>
        <v>9341434.9442465734</v>
      </c>
      <c r="I15" s="135">
        <f t="shared" si="2"/>
        <v>4.2465738952159882E-3</v>
      </c>
    </row>
    <row r="16" spans="1:12" x14ac:dyDescent="0.25">
      <c r="A16" s="26">
        <v>42221</v>
      </c>
      <c r="B16" s="1">
        <f t="shared" si="3"/>
        <v>31</v>
      </c>
      <c r="C16" s="4">
        <f t="shared" si="4"/>
        <v>34326799</v>
      </c>
      <c r="D16" s="2">
        <f t="shared" si="0"/>
        <v>24992289.579999998</v>
      </c>
      <c r="E16" s="134">
        <f t="shared" si="5"/>
        <v>9334509.4199999999</v>
      </c>
      <c r="F16" s="2">
        <f t="shared" si="6"/>
        <v>732708803.63999987</v>
      </c>
      <c r="G16" s="2">
        <f t="shared" si="7"/>
        <v>707716514.05999982</v>
      </c>
      <c r="H16" s="134">
        <f t="shared" si="1"/>
        <v>9334509.4162356146</v>
      </c>
      <c r="I16" s="135">
        <f t="shared" si="2"/>
        <v>-3.7643853574991226E-3</v>
      </c>
    </row>
    <row r="17" spans="1:9" x14ac:dyDescent="0.25">
      <c r="A17" s="26">
        <v>42252</v>
      </c>
      <c r="B17" s="1">
        <f t="shared" si="3"/>
        <v>31</v>
      </c>
      <c r="C17" s="4">
        <f t="shared" si="4"/>
        <v>34326799</v>
      </c>
      <c r="D17" s="2">
        <f t="shared" si="0"/>
        <v>25310684.509999998</v>
      </c>
      <c r="E17" s="134">
        <f t="shared" si="5"/>
        <v>9016114.4900000002</v>
      </c>
      <c r="F17" s="2">
        <f t="shared" si="6"/>
        <v>707716514.05999982</v>
      </c>
      <c r="G17" s="2">
        <f t="shared" si="7"/>
        <v>682405829.54999983</v>
      </c>
      <c r="H17" s="134">
        <f t="shared" si="1"/>
        <v>9016114.494189037</v>
      </c>
      <c r="I17" s="135">
        <f t="shared" si="2"/>
        <v>4.1890367865562439E-3</v>
      </c>
    </row>
    <row r="18" spans="1:9" x14ac:dyDescent="0.25">
      <c r="A18" s="26">
        <v>42282</v>
      </c>
      <c r="B18" s="1">
        <f t="shared" si="3"/>
        <v>30</v>
      </c>
      <c r="C18" s="4">
        <f t="shared" si="4"/>
        <v>34326799</v>
      </c>
      <c r="D18" s="2">
        <f t="shared" si="0"/>
        <v>25913576.439999998</v>
      </c>
      <c r="E18" s="134">
        <f t="shared" si="5"/>
        <v>8413222.5600000005</v>
      </c>
      <c r="F18" s="2">
        <f t="shared" si="6"/>
        <v>682405829.54999983</v>
      </c>
      <c r="G18" s="2">
        <f t="shared" si="7"/>
        <v>656492253.1099999</v>
      </c>
      <c r="H18" s="134">
        <f t="shared" si="1"/>
        <v>8413222.5560958888</v>
      </c>
      <c r="I18" s="135">
        <f t="shared" si="2"/>
        <v>-3.9041116833686829E-3</v>
      </c>
    </row>
    <row r="19" spans="1:9" x14ac:dyDescent="0.25">
      <c r="A19" s="26">
        <v>42313</v>
      </c>
      <c r="B19" s="1">
        <f t="shared" si="3"/>
        <v>31</v>
      </c>
      <c r="C19" s="4">
        <f t="shared" si="4"/>
        <v>34326799</v>
      </c>
      <c r="D19" s="2">
        <f t="shared" si="0"/>
        <v>25963267.559999999</v>
      </c>
      <c r="E19" s="134">
        <f t="shared" si="5"/>
        <v>8363531.4400000004</v>
      </c>
      <c r="F19" s="2">
        <f t="shared" si="6"/>
        <v>656492253.1099999</v>
      </c>
      <c r="G19" s="2">
        <f t="shared" si="7"/>
        <v>630528985.54999995</v>
      </c>
      <c r="H19" s="134">
        <f t="shared" si="1"/>
        <v>8363531.4437301364</v>
      </c>
      <c r="I19" s="135">
        <f t="shared" si="2"/>
        <v>3.7301359698176384E-3</v>
      </c>
    </row>
    <row r="20" spans="1:9" x14ac:dyDescent="0.25">
      <c r="A20" s="26">
        <v>42343</v>
      </c>
      <c r="B20" s="1">
        <f t="shared" si="3"/>
        <v>30</v>
      </c>
      <c r="C20" s="4">
        <f t="shared" si="4"/>
        <v>34326799</v>
      </c>
      <c r="D20" s="2">
        <f t="shared" si="0"/>
        <v>26553153.969999999</v>
      </c>
      <c r="E20" s="134">
        <f t="shared" si="5"/>
        <v>7773645.0300000003</v>
      </c>
      <c r="F20" s="2">
        <f t="shared" si="6"/>
        <v>630528985.54999995</v>
      </c>
      <c r="G20" s="2">
        <f t="shared" si="7"/>
        <v>603975831.57999992</v>
      </c>
      <c r="H20" s="134">
        <f t="shared" si="1"/>
        <v>7773645.0273287669</v>
      </c>
      <c r="I20" s="135">
        <f t="shared" si="2"/>
        <v>-2.6712333783507347E-3</v>
      </c>
    </row>
    <row r="21" spans="1:9" x14ac:dyDescent="0.25">
      <c r="A21" s="26">
        <v>42374</v>
      </c>
      <c r="B21" s="1">
        <f t="shared" si="3"/>
        <v>31</v>
      </c>
      <c r="C21" s="4">
        <f t="shared" si="4"/>
        <v>34326799</v>
      </c>
      <c r="D21" s="2">
        <f t="shared" si="0"/>
        <v>26632312.379999999</v>
      </c>
      <c r="E21" s="134">
        <f t="shared" si="5"/>
        <v>7694486.6200000001</v>
      </c>
      <c r="F21" s="2">
        <f t="shared" si="6"/>
        <v>603975831.57999992</v>
      </c>
      <c r="G21" s="2">
        <f t="shared" si="7"/>
        <v>577343519.19999993</v>
      </c>
      <c r="H21" s="134">
        <f t="shared" si="1"/>
        <v>7694486.6214986295</v>
      </c>
      <c r="I21" s="135">
        <f t="shared" si="2"/>
        <v>1.4986293390393257E-3</v>
      </c>
    </row>
    <row r="22" spans="1:9" x14ac:dyDescent="0.25">
      <c r="A22" s="26">
        <v>42405</v>
      </c>
      <c r="B22" s="1">
        <f t="shared" si="3"/>
        <v>31</v>
      </c>
      <c r="C22" s="4">
        <f t="shared" si="4"/>
        <v>34326799</v>
      </c>
      <c r="D22" s="2">
        <f t="shared" si="0"/>
        <v>26971600.740000002</v>
      </c>
      <c r="E22" s="134">
        <f t="shared" si="5"/>
        <v>7355198.2599999998</v>
      </c>
      <c r="F22" s="2">
        <f t="shared" si="6"/>
        <v>577343519.19999993</v>
      </c>
      <c r="G22" s="2">
        <f t="shared" si="7"/>
        <v>550371918.45999992</v>
      </c>
      <c r="H22" s="134">
        <f t="shared" si="1"/>
        <v>7355198.258301368</v>
      </c>
      <c r="I22" s="135">
        <f t="shared" si="2"/>
        <v>-1.6986317932605743E-3</v>
      </c>
    </row>
    <row r="23" spans="1:9" x14ac:dyDescent="0.25">
      <c r="A23" s="26">
        <v>42434</v>
      </c>
      <c r="B23" s="1">
        <f t="shared" si="3"/>
        <v>29</v>
      </c>
      <c r="C23" s="4">
        <f t="shared" si="4"/>
        <v>34326799</v>
      </c>
      <c r="D23" s="2">
        <f t="shared" si="0"/>
        <v>27767572.030000001</v>
      </c>
      <c r="E23" s="134">
        <f t="shared" si="5"/>
        <v>6559226.9699999997</v>
      </c>
      <c r="F23" s="2">
        <f t="shared" si="6"/>
        <v>550371918.45999992</v>
      </c>
      <c r="G23" s="2">
        <f t="shared" si="7"/>
        <v>522604346.42999995</v>
      </c>
      <c r="H23" s="134">
        <f t="shared" si="1"/>
        <v>6559226.9734273953</v>
      </c>
      <c r="I23" s="135">
        <f t="shared" si="2"/>
        <v>3.4273955971002579E-3</v>
      </c>
    </row>
    <row r="24" spans="1:9" x14ac:dyDescent="0.25">
      <c r="A24" s="26">
        <v>42465</v>
      </c>
      <c r="B24" s="1">
        <f t="shared" si="3"/>
        <v>31</v>
      </c>
      <c r="C24" s="4">
        <f t="shared" si="4"/>
        <v>34326799</v>
      </c>
      <c r="D24" s="2">
        <f t="shared" si="0"/>
        <v>27668962.809999999</v>
      </c>
      <c r="E24" s="134">
        <f t="shared" si="5"/>
        <v>6657836.1900000004</v>
      </c>
      <c r="F24" s="2">
        <f t="shared" si="6"/>
        <v>522604346.42999995</v>
      </c>
      <c r="G24" s="2">
        <f t="shared" si="7"/>
        <v>494935383.61999995</v>
      </c>
      <c r="H24" s="134">
        <f t="shared" si="1"/>
        <v>6657836.1942452053</v>
      </c>
      <c r="I24" s="135">
        <f t="shared" si="2"/>
        <v>4.2452048510313034E-3</v>
      </c>
    </row>
    <row r="25" spans="1:9" x14ac:dyDescent="0.25">
      <c r="A25" s="26">
        <v>42495</v>
      </c>
      <c r="B25" s="1">
        <f t="shared" si="3"/>
        <v>30</v>
      </c>
      <c r="C25" s="4">
        <f t="shared" si="4"/>
        <v>34326799</v>
      </c>
      <c r="D25" s="2">
        <f t="shared" si="0"/>
        <v>28224855.91</v>
      </c>
      <c r="E25" s="134">
        <f t="shared" si="5"/>
        <v>6101943.0899999999</v>
      </c>
      <c r="F25" s="2">
        <f t="shared" si="6"/>
        <v>494935383.61999995</v>
      </c>
      <c r="G25" s="2">
        <f t="shared" si="7"/>
        <v>466710527.70999992</v>
      </c>
      <c r="H25" s="134">
        <f t="shared" si="1"/>
        <v>6101943.0857260264</v>
      </c>
      <c r="I25" s="135">
        <f t="shared" si="2"/>
        <v>-4.2739734053611755E-3</v>
      </c>
    </row>
    <row r="26" spans="1:9" x14ac:dyDescent="0.25">
      <c r="A26" s="26">
        <v>42526</v>
      </c>
      <c r="B26" s="1">
        <f t="shared" si="3"/>
        <v>31</v>
      </c>
      <c r="C26" s="4">
        <f t="shared" si="4"/>
        <v>34326799</v>
      </c>
      <c r="D26" s="2">
        <f t="shared" si="0"/>
        <v>28381034.740000002</v>
      </c>
      <c r="E26" s="134">
        <f t="shared" si="5"/>
        <v>5945764.2599999998</v>
      </c>
      <c r="F26" s="2">
        <f t="shared" si="6"/>
        <v>466710527.70999992</v>
      </c>
      <c r="G26" s="2">
        <f t="shared" si="7"/>
        <v>438329492.96999991</v>
      </c>
      <c r="H26" s="134">
        <f t="shared" si="1"/>
        <v>5945764.2571273958</v>
      </c>
      <c r="I26" s="135">
        <f t="shared" si="2"/>
        <v>-2.8726039454340935E-3</v>
      </c>
    </row>
    <row r="27" spans="1:9" x14ac:dyDescent="0.25">
      <c r="A27" s="26">
        <v>42556</v>
      </c>
      <c r="B27" s="1">
        <f t="shared" si="3"/>
        <v>30</v>
      </c>
      <c r="C27" s="4">
        <f t="shared" si="4"/>
        <v>34326799</v>
      </c>
      <c r="D27" s="2">
        <f t="shared" si="0"/>
        <v>28922736.759999998</v>
      </c>
      <c r="E27" s="134">
        <f t="shared" si="5"/>
        <v>5404062.2400000002</v>
      </c>
      <c r="F27" s="2">
        <f t="shared" si="6"/>
        <v>438329492.96999991</v>
      </c>
      <c r="G27" s="2">
        <f t="shared" si="7"/>
        <v>409406756.20999992</v>
      </c>
      <c r="H27" s="134">
        <f t="shared" si="1"/>
        <v>5404062.2420958895</v>
      </c>
      <c r="I27" s="135">
        <f t="shared" si="2"/>
        <v>2.0958893001079559E-3</v>
      </c>
    </row>
    <row r="28" spans="1:9" x14ac:dyDescent="0.25">
      <c r="A28" s="26">
        <v>42587</v>
      </c>
      <c r="B28" s="1">
        <f t="shared" si="3"/>
        <v>31</v>
      </c>
      <c r="C28" s="4">
        <f t="shared" si="4"/>
        <v>34326799</v>
      </c>
      <c r="D28" s="2">
        <f t="shared" si="0"/>
        <v>29111069.09</v>
      </c>
      <c r="E28" s="134">
        <f t="shared" si="5"/>
        <v>5215729.91</v>
      </c>
      <c r="F28" s="2">
        <f t="shared" si="6"/>
        <v>409406756.20999992</v>
      </c>
      <c r="G28" s="2">
        <f t="shared" si="7"/>
        <v>380295687.11999995</v>
      </c>
      <c r="H28" s="134">
        <f t="shared" si="1"/>
        <v>5215729.9078808213</v>
      </c>
      <c r="I28" s="135">
        <f t="shared" si="2"/>
        <v>-2.1191788837313652E-3</v>
      </c>
    </row>
    <row r="29" spans="1:9" x14ac:dyDescent="0.25">
      <c r="A29" s="26">
        <v>42618</v>
      </c>
      <c r="B29" s="1">
        <f t="shared" si="3"/>
        <v>31</v>
      </c>
      <c r="C29" s="4">
        <f t="shared" si="4"/>
        <v>34326799</v>
      </c>
      <c r="D29" s="2">
        <f t="shared" si="0"/>
        <v>29481936.140000001</v>
      </c>
      <c r="E29" s="134">
        <f t="shared" si="5"/>
        <v>4844862.8600000003</v>
      </c>
      <c r="F29" s="2">
        <f t="shared" si="6"/>
        <v>380295687.11999995</v>
      </c>
      <c r="G29" s="2">
        <f t="shared" si="7"/>
        <v>350813750.97999996</v>
      </c>
      <c r="H29" s="134">
        <f t="shared" si="1"/>
        <v>4844862.8633095883</v>
      </c>
      <c r="I29" s="135">
        <f t="shared" si="2"/>
        <v>3.3095879480242729E-3</v>
      </c>
    </row>
    <row r="30" spans="1:9" x14ac:dyDescent="0.25">
      <c r="A30" s="26">
        <v>42648</v>
      </c>
      <c r="B30" s="1">
        <f t="shared" si="3"/>
        <v>30</v>
      </c>
      <c r="C30" s="4">
        <f t="shared" si="4"/>
        <v>34326799</v>
      </c>
      <c r="D30" s="2">
        <f t="shared" si="0"/>
        <v>30001697.960000001</v>
      </c>
      <c r="E30" s="134">
        <f t="shared" si="5"/>
        <v>4325101.04</v>
      </c>
      <c r="F30" s="2">
        <f t="shared" si="6"/>
        <v>350813750.97999996</v>
      </c>
      <c r="G30" s="2">
        <f t="shared" si="7"/>
        <v>320812053.01999998</v>
      </c>
      <c r="H30" s="134">
        <f t="shared" si="1"/>
        <v>4325101.0394794513</v>
      </c>
      <c r="I30" s="135">
        <f t="shared" si="2"/>
        <v>-5.2054878324270248E-4</v>
      </c>
    </row>
    <row r="31" spans="1:9" x14ac:dyDescent="0.25">
      <c r="A31" s="26">
        <v>42679</v>
      </c>
      <c r="B31" s="1">
        <f t="shared" si="3"/>
        <v>31</v>
      </c>
      <c r="C31" s="4">
        <f t="shared" si="4"/>
        <v>34326799</v>
      </c>
      <c r="D31" s="2">
        <f t="shared" si="0"/>
        <v>30239741.34</v>
      </c>
      <c r="E31" s="134">
        <f t="shared" si="5"/>
        <v>4087057.66</v>
      </c>
      <c r="F31" s="2">
        <f t="shared" si="6"/>
        <v>320812053.01999998</v>
      </c>
      <c r="G31" s="2">
        <f t="shared" si="7"/>
        <v>290572311.68000001</v>
      </c>
      <c r="H31" s="134">
        <f t="shared" si="1"/>
        <v>4087057.6617616434</v>
      </c>
      <c r="I31" s="135">
        <f t="shared" si="2"/>
        <v>1.7616432160139084E-3</v>
      </c>
    </row>
    <row r="32" spans="1:9" x14ac:dyDescent="0.25">
      <c r="A32" s="26">
        <v>42709</v>
      </c>
      <c r="B32" s="1">
        <f t="shared" si="3"/>
        <v>30</v>
      </c>
      <c r="C32" s="4">
        <f t="shared" si="4"/>
        <v>34326799</v>
      </c>
      <c r="D32" s="2">
        <f t="shared" si="0"/>
        <v>30744400.640000001</v>
      </c>
      <c r="E32" s="134">
        <f t="shared" si="5"/>
        <v>3582398.36</v>
      </c>
      <c r="F32" s="2">
        <f t="shared" si="6"/>
        <v>290572311.68000001</v>
      </c>
      <c r="G32" s="2">
        <f t="shared" si="7"/>
        <v>259827911.04000002</v>
      </c>
      <c r="H32" s="134">
        <f t="shared" si="1"/>
        <v>3582398.3631780818</v>
      </c>
      <c r="I32" s="135">
        <f t="shared" si="2"/>
        <v>3.1780819408595562E-3</v>
      </c>
    </row>
    <row r="33" spans="1:9" x14ac:dyDescent="0.25">
      <c r="A33" s="26">
        <v>42740</v>
      </c>
      <c r="B33" s="1">
        <f t="shared" si="3"/>
        <v>31</v>
      </c>
      <c r="C33" s="4">
        <f t="shared" si="4"/>
        <v>34326799</v>
      </c>
      <c r="D33" s="2">
        <f t="shared" si="0"/>
        <v>31016662.600000001</v>
      </c>
      <c r="E33" s="134">
        <f t="shared" si="5"/>
        <v>3310136.4</v>
      </c>
      <c r="F33" s="2">
        <f t="shared" si="6"/>
        <v>259827911.04000002</v>
      </c>
      <c r="G33" s="2">
        <f t="shared" si="7"/>
        <v>228811248.44000003</v>
      </c>
      <c r="H33" s="134">
        <f t="shared" si="1"/>
        <v>3310136.4009205485</v>
      </c>
      <c r="I33" s="135">
        <f t="shared" si="2"/>
        <v>9.2054856941103935E-4</v>
      </c>
    </row>
    <row r="34" spans="1:9" x14ac:dyDescent="0.25">
      <c r="A34" s="26">
        <v>42771</v>
      </c>
      <c r="B34" s="1">
        <f t="shared" si="3"/>
        <v>31</v>
      </c>
      <c r="C34" s="4">
        <f t="shared" si="4"/>
        <v>34326799</v>
      </c>
      <c r="D34" s="2">
        <f t="shared" si="0"/>
        <v>31411806.379999999</v>
      </c>
      <c r="E34" s="134">
        <f t="shared" si="5"/>
        <v>2914992.62</v>
      </c>
      <c r="F34" s="2">
        <f t="shared" si="6"/>
        <v>228811248.44000003</v>
      </c>
      <c r="G34" s="2">
        <f t="shared" si="7"/>
        <v>197399442.06000003</v>
      </c>
      <c r="H34" s="134"/>
      <c r="I34" s="135"/>
    </row>
    <row r="35" spans="1:9" x14ac:dyDescent="0.25">
      <c r="A35" s="26">
        <v>42799</v>
      </c>
      <c r="B35" s="1">
        <f t="shared" si="3"/>
        <v>28</v>
      </c>
      <c r="C35" s="4">
        <f t="shared" si="4"/>
        <v>34326799</v>
      </c>
      <c r="D35" s="2">
        <f t="shared" si="0"/>
        <v>32055353.370000001</v>
      </c>
      <c r="E35" s="134">
        <f t="shared" si="5"/>
        <v>2271445.63</v>
      </c>
      <c r="F35" s="2">
        <f t="shared" si="6"/>
        <v>197399442.06000003</v>
      </c>
      <c r="G35" s="2">
        <f t="shared" si="7"/>
        <v>165344088.69000003</v>
      </c>
      <c r="H35" s="134"/>
      <c r="I35" s="135"/>
    </row>
    <row r="36" spans="1:9" x14ac:dyDescent="0.25">
      <c r="A36" s="26">
        <v>42830</v>
      </c>
      <c r="B36" s="1">
        <f t="shared" si="3"/>
        <v>31</v>
      </c>
      <c r="C36" s="4">
        <f t="shared" si="4"/>
        <v>34326799</v>
      </c>
      <c r="D36" s="2">
        <f t="shared" si="0"/>
        <v>32220360.609999999</v>
      </c>
      <c r="E36" s="134">
        <f t="shared" si="5"/>
        <v>2106438.39</v>
      </c>
      <c r="F36" s="2">
        <f t="shared" si="6"/>
        <v>165344088.69000003</v>
      </c>
      <c r="G36" s="2">
        <f t="shared" si="7"/>
        <v>133123728.08000003</v>
      </c>
      <c r="H36" s="134"/>
      <c r="I36" s="135"/>
    </row>
    <row r="37" spans="1:9" x14ac:dyDescent="0.25">
      <c r="A37" s="26">
        <v>42860</v>
      </c>
      <c r="B37" s="1">
        <f t="shared" si="3"/>
        <v>30</v>
      </c>
      <c r="C37" s="4">
        <f t="shared" si="4"/>
        <v>34326799</v>
      </c>
      <c r="D37" s="2">
        <f t="shared" si="0"/>
        <v>32685547.559999999</v>
      </c>
      <c r="E37" s="134">
        <f t="shared" si="5"/>
        <v>1641251.44</v>
      </c>
      <c r="F37" s="2">
        <f t="shared" si="6"/>
        <v>133123728.08000003</v>
      </c>
      <c r="G37" s="2">
        <f t="shared" si="7"/>
        <v>100438180.52000003</v>
      </c>
      <c r="H37" s="134"/>
      <c r="I37" s="135"/>
    </row>
    <row r="38" spans="1:9" x14ac:dyDescent="0.25">
      <c r="A38" s="26">
        <v>42891</v>
      </c>
      <c r="B38" s="1">
        <f>_xlfn.DAYS(A38,A37)</f>
        <v>31</v>
      </c>
      <c r="C38" s="4">
        <f t="shared" si="4"/>
        <v>34326799</v>
      </c>
      <c r="D38" s="2">
        <f t="shared" si="0"/>
        <v>33047244.100000001</v>
      </c>
      <c r="E38" s="134">
        <f t="shared" si="5"/>
        <v>1279554.8999999999</v>
      </c>
      <c r="F38" s="2">
        <f>G37</f>
        <v>100438180.52000003</v>
      </c>
      <c r="G38" s="2">
        <f t="shared" si="7"/>
        <v>67390936.420000017</v>
      </c>
      <c r="H38" s="134"/>
      <c r="I38" s="135"/>
    </row>
    <row r="39" spans="1:9" x14ac:dyDescent="0.25">
      <c r="A39" s="26">
        <v>42921</v>
      </c>
      <c r="B39" s="1">
        <f t="shared" ref="B39:B40" si="8">_xlfn.DAYS(A39,A38)</f>
        <v>30</v>
      </c>
      <c r="C39" s="4">
        <f t="shared" si="4"/>
        <v>34326799</v>
      </c>
      <c r="D39" s="2">
        <f t="shared" ref="D39:D40" si="9">C39-E39</f>
        <v>33495951.84</v>
      </c>
      <c r="E39" s="134">
        <f t="shared" ref="E39" si="10">ROUND(F39*$B$2*B39/365,2)</f>
        <v>830847.16</v>
      </c>
      <c r="F39" s="2">
        <f t="shared" ref="F39:F40" si="11">G38</f>
        <v>67390936.420000017</v>
      </c>
      <c r="G39" s="2">
        <f t="shared" ref="G39:G40" si="12">F39-D39</f>
        <v>33894984.580000013</v>
      </c>
      <c r="H39" s="157"/>
      <c r="I39" s="179"/>
    </row>
    <row r="40" spans="1:9" x14ac:dyDescent="0.25">
      <c r="A40" s="26">
        <v>42952</v>
      </c>
      <c r="B40" s="1">
        <f t="shared" si="8"/>
        <v>31</v>
      </c>
      <c r="C40" s="4">
        <f t="shared" si="4"/>
        <v>34326799</v>
      </c>
      <c r="D40" s="2">
        <f t="shared" si="9"/>
        <v>33894984.579999998</v>
      </c>
      <c r="E40" s="134">
        <v>431814.42</v>
      </c>
      <c r="F40" s="2">
        <f t="shared" si="11"/>
        <v>33894984.580000013</v>
      </c>
      <c r="G40" s="2">
        <f t="shared" si="12"/>
        <v>0</v>
      </c>
      <c r="H40" s="157"/>
      <c r="I40" s="179"/>
    </row>
    <row r="41" spans="1:9" x14ac:dyDescent="0.25">
      <c r="A41" s="31">
        <v>42160</v>
      </c>
      <c r="B41" s="140">
        <f>_xlfn.DAYS(A14,A13)</f>
        <v>31</v>
      </c>
      <c r="C41" s="141">
        <f t="shared" si="4"/>
        <v>34326799</v>
      </c>
      <c r="D41" s="33">
        <f t="shared" ref="D41:D65" si="13">C41-E41</f>
        <v>24363597.34</v>
      </c>
      <c r="E41" s="142">
        <f t="shared" ref="E41" si="14">ROUND(F41*$B$2*B41/365,2)</f>
        <v>9963201.6600000001</v>
      </c>
      <c r="F41" s="33">
        <f>G13</f>
        <v>782057765.03999984</v>
      </c>
      <c r="G41" s="33">
        <f>F14-D14</f>
        <v>757694167.69999981</v>
      </c>
    </row>
    <row r="42" spans="1:9" x14ac:dyDescent="0.25">
      <c r="A42" s="26">
        <v>42190</v>
      </c>
      <c r="B42" s="1">
        <f t="shared" ref="B42:B65" si="15">_xlfn.DAYS(A42,A41)</f>
        <v>30</v>
      </c>
      <c r="C42" s="4">
        <f>$E$2</f>
        <v>38297401</v>
      </c>
      <c r="D42" s="2">
        <f t="shared" si="13"/>
        <v>25934209.199999999</v>
      </c>
      <c r="E42" s="134">
        <f>ROUND(F42*$I$2*B42/365,2)</f>
        <v>12363191.800000001</v>
      </c>
      <c r="F42" s="2">
        <f>G41-F2</f>
        <v>752094167.69999981</v>
      </c>
      <c r="G42" s="2">
        <f t="shared" ref="G42:G65" si="16">F42-D42</f>
        <v>726159958.49999976</v>
      </c>
    </row>
    <row r="43" spans="1:9" x14ac:dyDescent="0.25">
      <c r="A43" s="26">
        <v>42221</v>
      </c>
      <c r="B43" s="1">
        <f t="shared" si="15"/>
        <v>31</v>
      </c>
      <c r="C43" s="4">
        <f t="shared" ref="C43:C65" si="17">$E$2</f>
        <v>38297401</v>
      </c>
      <c r="D43" s="2">
        <f t="shared" si="13"/>
        <v>25962629.100000001</v>
      </c>
      <c r="E43" s="134">
        <f t="shared" ref="E43:E64" si="18">ROUND(F43*$I$2*B43/365,2)</f>
        <v>12334771.9</v>
      </c>
      <c r="F43" s="2">
        <f t="shared" ref="F43:F65" si="19">G42</f>
        <v>726159958.49999976</v>
      </c>
      <c r="G43" s="2">
        <f t="shared" si="16"/>
        <v>700197329.39999974</v>
      </c>
    </row>
    <row r="44" spans="1:9" x14ac:dyDescent="0.25">
      <c r="A44" s="26">
        <v>42252</v>
      </c>
      <c r="B44" s="1">
        <f t="shared" si="15"/>
        <v>31</v>
      </c>
      <c r="C44" s="4">
        <f t="shared" si="17"/>
        <v>38297401</v>
      </c>
      <c r="D44" s="2">
        <f t="shared" si="13"/>
        <v>26403638.140000001</v>
      </c>
      <c r="E44" s="134">
        <f t="shared" si="18"/>
        <v>11893762.859999999</v>
      </c>
      <c r="F44" s="2">
        <f t="shared" si="19"/>
        <v>700197329.39999974</v>
      </c>
      <c r="G44" s="2">
        <f t="shared" si="16"/>
        <v>673793691.25999975</v>
      </c>
    </row>
    <row r="45" spans="1:9" x14ac:dyDescent="0.25">
      <c r="A45" s="26">
        <v>42282</v>
      </c>
      <c r="B45" s="1">
        <f t="shared" si="15"/>
        <v>30</v>
      </c>
      <c r="C45" s="4">
        <f t="shared" si="17"/>
        <v>38297401</v>
      </c>
      <c r="D45" s="2">
        <f t="shared" si="13"/>
        <v>27221340.32</v>
      </c>
      <c r="E45" s="134">
        <f t="shared" si="18"/>
        <v>11076060.68</v>
      </c>
      <c r="F45" s="2">
        <f t="shared" si="19"/>
        <v>673793691.25999975</v>
      </c>
      <c r="G45" s="2">
        <f t="shared" si="16"/>
        <v>646572350.9399997</v>
      </c>
    </row>
    <row r="46" spans="1:9" x14ac:dyDescent="0.25">
      <c r="A46" s="26">
        <v>42313</v>
      </c>
      <c r="B46" s="1">
        <f t="shared" si="15"/>
        <v>31</v>
      </c>
      <c r="C46" s="4">
        <f t="shared" si="17"/>
        <v>38297401</v>
      </c>
      <c r="D46" s="2">
        <f t="shared" si="13"/>
        <v>27314528.189999998</v>
      </c>
      <c r="E46" s="134">
        <f t="shared" si="18"/>
        <v>10982872.810000001</v>
      </c>
      <c r="F46" s="2">
        <f t="shared" si="19"/>
        <v>646572350.9399997</v>
      </c>
      <c r="G46" s="2">
        <f t="shared" si="16"/>
        <v>619257822.74999976</v>
      </c>
    </row>
    <row r="47" spans="1:9" x14ac:dyDescent="0.25">
      <c r="A47" s="26">
        <v>42343</v>
      </c>
      <c r="B47" s="1">
        <f t="shared" si="15"/>
        <v>30</v>
      </c>
      <c r="C47" s="4">
        <f t="shared" si="17"/>
        <v>38297401</v>
      </c>
      <c r="D47" s="2">
        <f t="shared" si="13"/>
        <v>28117820.350000001</v>
      </c>
      <c r="E47" s="134">
        <f t="shared" si="18"/>
        <v>10179580.65</v>
      </c>
      <c r="F47" s="2">
        <f t="shared" si="19"/>
        <v>619257822.74999976</v>
      </c>
      <c r="G47" s="2">
        <f t="shared" si="16"/>
        <v>591140002.39999974</v>
      </c>
    </row>
    <row r="48" spans="1:9" x14ac:dyDescent="0.25">
      <c r="A48" s="26">
        <v>42374</v>
      </c>
      <c r="B48" s="1">
        <f t="shared" si="15"/>
        <v>31</v>
      </c>
      <c r="C48" s="4">
        <f t="shared" si="17"/>
        <v>38297401</v>
      </c>
      <c r="D48" s="2">
        <f t="shared" si="13"/>
        <v>28256118.77</v>
      </c>
      <c r="E48" s="134">
        <f t="shared" si="18"/>
        <v>10041282.23</v>
      </c>
      <c r="F48" s="2">
        <f t="shared" si="19"/>
        <v>591140002.39999974</v>
      </c>
      <c r="G48" s="2">
        <f t="shared" si="16"/>
        <v>562883883.62999976</v>
      </c>
    </row>
    <row r="49" spans="1:7" x14ac:dyDescent="0.25">
      <c r="A49" s="26">
        <v>42405</v>
      </c>
      <c r="B49" s="1">
        <f t="shared" si="15"/>
        <v>31</v>
      </c>
      <c r="C49" s="4">
        <f t="shared" si="17"/>
        <v>38297401</v>
      </c>
      <c r="D49" s="2">
        <f t="shared" si="13"/>
        <v>28736085.719999999</v>
      </c>
      <c r="E49" s="134">
        <f t="shared" si="18"/>
        <v>9561315.2799999993</v>
      </c>
      <c r="F49" s="2">
        <f t="shared" si="19"/>
        <v>562883883.62999976</v>
      </c>
      <c r="G49" s="2">
        <f t="shared" si="16"/>
        <v>534147797.90999973</v>
      </c>
    </row>
    <row r="50" spans="1:7" x14ac:dyDescent="0.25">
      <c r="A50" s="26">
        <v>42434</v>
      </c>
      <c r="B50" s="1">
        <f t="shared" si="15"/>
        <v>29</v>
      </c>
      <c r="C50" s="4">
        <f t="shared" si="17"/>
        <v>38297401</v>
      </c>
      <c r="D50" s="2">
        <f t="shared" si="13"/>
        <v>29809572.98</v>
      </c>
      <c r="E50" s="134">
        <f t="shared" si="18"/>
        <v>8487828.0199999996</v>
      </c>
      <c r="F50" s="2">
        <f t="shared" si="19"/>
        <v>534147797.90999973</v>
      </c>
      <c r="G50" s="2">
        <f t="shared" si="16"/>
        <v>504338224.92999971</v>
      </c>
    </row>
    <row r="51" spans="1:7" x14ac:dyDescent="0.25">
      <c r="A51" s="26">
        <v>42465</v>
      </c>
      <c r="B51" s="1">
        <f t="shared" si="15"/>
        <v>31</v>
      </c>
      <c r="C51" s="4">
        <f t="shared" si="17"/>
        <v>38297401</v>
      </c>
      <c r="D51" s="2">
        <f t="shared" si="13"/>
        <v>29730559.920000002</v>
      </c>
      <c r="E51" s="134">
        <f t="shared" si="18"/>
        <v>8566841.0800000001</v>
      </c>
      <c r="F51" s="2">
        <f t="shared" si="19"/>
        <v>504338224.92999971</v>
      </c>
      <c r="G51" s="2">
        <f t="shared" si="16"/>
        <v>474607665.00999969</v>
      </c>
    </row>
    <row r="52" spans="1:7" x14ac:dyDescent="0.25">
      <c r="A52" s="26">
        <v>42495</v>
      </c>
      <c r="B52" s="1">
        <f t="shared" si="15"/>
        <v>30</v>
      </c>
      <c r="C52" s="4">
        <f t="shared" si="17"/>
        <v>38297401</v>
      </c>
      <c r="D52" s="2">
        <f t="shared" si="13"/>
        <v>30495631.16</v>
      </c>
      <c r="E52" s="134">
        <f t="shared" si="18"/>
        <v>7801769.8399999999</v>
      </c>
      <c r="F52" s="2">
        <f t="shared" si="19"/>
        <v>474607665.00999969</v>
      </c>
      <c r="G52" s="2">
        <f t="shared" si="16"/>
        <v>444112033.84999967</v>
      </c>
    </row>
    <row r="53" spans="1:7" x14ac:dyDescent="0.25">
      <c r="A53" s="26">
        <v>42526</v>
      </c>
      <c r="B53" s="1">
        <f t="shared" si="15"/>
        <v>31</v>
      </c>
      <c r="C53" s="4">
        <f t="shared" si="17"/>
        <v>38297401</v>
      </c>
      <c r="D53" s="2">
        <f t="shared" si="13"/>
        <v>30753580.149999999</v>
      </c>
      <c r="E53" s="134">
        <f t="shared" si="18"/>
        <v>7543820.8499999996</v>
      </c>
      <c r="F53" s="2">
        <f t="shared" si="19"/>
        <v>444112033.84999967</v>
      </c>
      <c r="G53" s="2">
        <f t="shared" si="16"/>
        <v>413358453.69999969</v>
      </c>
    </row>
    <row r="54" spans="1:7" x14ac:dyDescent="0.25">
      <c r="A54" s="26">
        <v>42556</v>
      </c>
      <c r="B54" s="1">
        <f t="shared" si="15"/>
        <v>30</v>
      </c>
      <c r="C54" s="4">
        <f t="shared" si="17"/>
        <v>38297401</v>
      </c>
      <c r="D54" s="2">
        <f t="shared" si="13"/>
        <v>31502467.509999998</v>
      </c>
      <c r="E54" s="134">
        <f t="shared" si="18"/>
        <v>6794933.4900000002</v>
      </c>
      <c r="F54" s="2">
        <f t="shared" si="19"/>
        <v>413358453.69999969</v>
      </c>
      <c r="G54" s="2">
        <f t="shared" si="16"/>
        <v>381855986.1899997</v>
      </c>
    </row>
    <row r="55" spans="1:7" x14ac:dyDescent="0.25">
      <c r="A55" s="26">
        <v>42587</v>
      </c>
      <c r="B55" s="1">
        <f t="shared" si="15"/>
        <v>31</v>
      </c>
      <c r="C55" s="4">
        <f t="shared" si="17"/>
        <v>38297401</v>
      </c>
      <c r="D55" s="2">
        <f t="shared" si="13"/>
        <v>31811080.140000001</v>
      </c>
      <c r="E55" s="134">
        <f t="shared" si="18"/>
        <v>6486320.8600000003</v>
      </c>
      <c r="F55" s="2">
        <f t="shared" si="19"/>
        <v>381855986.1899997</v>
      </c>
      <c r="G55" s="2">
        <f t="shared" si="16"/>
        <v>350044906.04999971</v>
      </c>
    </row>
    <row r="56" spans="1:7" x14ac:dyDescent="0.25">
      <c r="A56" s="26">
        <v>42618</v>
      </c>
      <c r="B56" s="1">
        <f t="shared" si="15"/>
        <v>31</v>
      </c>
      <c r="C56" s="4">
        <f t="shared" si="17"/>
        <v>38297401</v>
      </c>
      <c r="D56" s="2">
        <f t="shared" si="13"/>
        <v>32351432.73</v>
      </c>
      <c r="E56" s="134">
        <f t="shared" si="18"/>
        <v>5945968.2699999996</v>
      </c>
      <c r="F56" s="2">
        <f t="shared" si="19"/>
        <v>350044906.04999971</v>
      </c>
      <c r="G56" s="2">
        <f t="shared" si="16"/>
        <v>317693473.31999969</v>
      </c>
    </row>
    <row r="57" spans="1:7" x14ac:dyDescent="0.25">
      <c r="A57" s="26">
        <v>42648</v>
      </c>
      <c r="B57" s="1">
        <f t="shared" si="15"/>
        <v>30</v>
      </c>
      <c r="C57" s="4">
        <f t="shared" si="17"/>
        <v>38297401</v>
      </c>
      <c r="D57" s="2">
        <f t="shared" si="13"/>
        <v>33075042.530000001</v>
      </c>
      <c r="E57" s="134">
        <f t="shared" si="18"/>
        <v>5222358.47</v>
      </c>
      <c r="F57" s="2">
        <f t="shared" si="19"/>
        <v>317693473.31999969</v>
      </c>
      <c r="G57" s="2">
        <f t="shared" si="16"/>
        <v>284618430.78999972</v>
      </c>
    </row>
    <row r="58" spans="1:7" x14ac:dyDescent="0.25">
      <c r="A58" s="26">
        <v>42679</v>
      </c>
      <c r="B58" s="1">
        <f t="shared" si="15"/>
        <v>31</v>
      </c>
      <c r="C58" s="4">
        <f t="shared" si="17"/>
        <v>38297401</v>
      </c>
      <c r="D58" s="2">
        <f t="shared" si="13"/>
        <v>33462786.559999999</v>
      </c>
      <c r="E58" s="134">
        <f t="shared" si="18"/>
        <v>4834614.4400000004</v>
      </c>
      <c r="F58" s="2">
        <f t="shared" si="19"/>
        <v>284618430.78999972</v>
      </c>
      <c r="G58" s="2">
        <f t="shared" si="16"/>
        <v>251155644.22999972</v>
      </c>
    </row>
    <row r="59" spans="1:7" x14ac:dyDescent="0.25">
      <c r="A59" s="26">
        <v>42709</v>
      </c>
      <c r="B59" s="1">
        <f t="shared" si="15"/>
        <v>30</v>
      </c>
      <c r="C59" s="4">
        <f t="shared" si="17"/>
        <v>38297401</v>
      </c>
      <c r="D59" s="2">
        <f t="shared" si="13"/>
        <v>34168815.07</v>
      </c>
      <c r="E59" s="134">
        <f t="shared" si="18"/>
        <v>4128585.93</v>
      </c>
      <c r="F59" s="2">
        <f t="shared" si="19"/>
        <v>251155644.22999972</v>
      </c>
      <c r="G59" s="2">
        <f t="shared" si="16"/>
        <v>216986829.15999973</v>
      </c>
    </row>
    <row r="60" spans="1:7" x14ac:dyDescent="0.25">
      <c r="A60" s="26">
        <v>42740</v>
      </c>
      <c r="B60" s="1">
        <f t="shared" si="15"/>
        <v>31</v>
      </c>
      <c r="C60" s="4">
        <f t="shared" si="17"/>
        <v>38297401</v>
      </c>
      <c r="D60" s="2">
        <f t="shared" si="13"/>
        <v>34611597.329999998</v>
      </c>
      <c r="E60" s="134">
        <f t="shared" si="18"/>
        <v>3685803.67</v>
      </c>
      <c r="F60" s="2">
        <f t="shared" si="19"/>
        <v>216986829.15999973</v>
      </c>
      <c r="G60" s="2">
        <f t="shared" si="16"/>
        <v>182375231.82999974</v>
      </c>
    </row>
    <row r="61" spans="1:7" x14ac:dyDescent="0.25">
      <c r="A61" s="26">
        <v>42771</v>
      </c>
      <c r="B61" s="1">
        <f t="shared" si="15"/>
        <v>31</v>
      </c>
      <c r="C61" s="4">
        <f t="shared" si="17"/>
        <v>38297401</v>
      </c>
      <c r="D61" s="2">
        <f t="shared" si="13"/>
        <v>35199520.350000001</v>
      </c>
      <c r="E61" s="134">
        <f t="shared" si="18"/>
        <v>3097880.65</v>
      </c>
      <c r="F61" s="2">
        <f t="shared" si="19"/>
        <v>182375231.82999974</v>
      </c>
      <c r="G61" s="2">
        <f t="shared" si="16"/>
        <v>147175711.47999975</v>
      </c>
    </row>
    <row r="62" spans="1:7" x14ac:dyDescent="0.25">
      <c r="A62" s="26">
        <v>42799</v>
      </c>
      <c r="B62" s="1">
        <f t="shared" si="15"/>
        <v>28</v>
      </c>
      <c r="C62" s="4">
        <f t="shared" si="17"/>
        <v>38297401</v>
      </c>
      <c r="D62" s="2">
        <f t="shared" si="13"/>
        <v>36039362.689999998</v>
      </c>
      <c r="E62" s="134">
        <f t="shared" si="18"/>
        <v>2258038.31</v>
      </c>
      <c r="F62" s="2">
        <f t="shared" si="19"/>
        <v>147175711.47999975</v>
      </c>
      <c r="G62" s="2">
        <f t="shared" si="16"/>
        <v>111136348.78999975</v>
      </c>
    </row>
    <row r="63" spans="1:7" x14ac:dyDescent="0.25">
      <c r="A63" s="26">
        <v>42830</v>
      </c>
      <c r="B63" s="1">
        <f t="shared" si="15"/>
        <v>31</v>
      </c>
      <c r="C63" s="4">
        <f t="shared" si="17"/>
        <v>38297401</v>
      </c>
      <c r="D63" s="2">
        <f t="shared" si="13"/>
        <v>36409605.490000002</v>
      </c>
      <c r="E63" s="134">
        <f t="shared" si="18"/>
        <v>1887795.51</v>
      </c>
      <c r="F63" s="2">
        <f t="shared" si="19"/>
        <v>111136348.78999975</v>
      </c>
      <c r="G63" s="2">
        <f t="shared" si="16"/>
        <v>74726743.299999744</v>
      </c>
    </row>
    <row r="64" spans="1:7" x14ac:dyDescent="0.25">
      <c r="A64" s="26">
        <v>42860</v>
      </c>
      <c r="B64" s="1">
        <f t="shared" si="15"/>
        <v>30</v>
      </c>
      <c r="C64" s="4">
        <f t="shared" si="17"/>
        <v>38297401</v>
      </c>
      <c r="D64" s="2">
        <f t="shared" si="13"/>
        <v>37069016.18</v>
      </c>
      <c r="E64" s="134">
        <f t="shared" si="18"/>
        <v>1228384.82</v>
      </c>
      <c r="F64" s="2">
        <f t="shared" si="19"/>
        <v>74726743.299999744</v>
      </c>
      <c r="G64" s="2">
        <f t="shared" si="16"/>
        <v>37657727.119999744</v>
      </c>
    </row>
    <row r="65" spans="1:7" x14ac:dyDescent="0.25">
      <c r="A65" s="26">
        <v>42891</v>
      </c>
      <c r="B65" s="1">
        <f t="shared" si="15"/>
        <v>31</v>
      </c>
      <c r="C65" s="4">
        <f t="shared" si="17"/>
        <v>38297401</v>
      </c>
      <c r="D65" s="2">
        <f t="shared" si="13"/>
        <v>37657727.119999744</v>
      </c>
      <c r="E65" s="149">
        <v>639673.880000256</v>
      </c>
      <c r="F65" s="2">
        <f t="shared" si="19"/>
        <v>37657727.119999744</v>
      </c>
      <c r="G65" s="2">
        <f t="shared" si="16"/>
        <v>0</v>
      </c>
    </row>
    <row r="66" spans="1:7" x14ac:dyDescent="0.25">
      <c r="A66" s="44">
        <v>41882</v>
      </c>
      <c r="B66" s="48">
        <v>0</v>
      </c>
      <c r="C66" s="48">
        <f t="shared" ref="C66:C100" si="20">_xlfn.DAYS(A66,A4)+1</f>
        <v>27</v>
      </c>
      <c r="D66" s="29">
        <v>990000000</v>
      </c>
      <c r="E66" s="29">
        <f t="shared" ref="E66:E76" si="21">D66-D4</f>
        <v>990000000</v>
      </c>
      <c r="F66" s="99">
        <f>E4+(E5/B5)*C66</f>
        <v>11391781.509354837</v>
      </c>
      <c r="G66" s="29">
        <f t="shared" ref="G66:G100" si="22">ROUND(F66,2)</f>
        <v>11391781.51</v>
      </c>
    </row>
    <row r="67" spans="1:7" x14ac:dyDescent="0.25">
      <c r="A67" s="47">
        <v>41912</v>
      </c>
      <c r="B67" s="48">
        <f t="shared" ref="B67:B100" si="23">_xlfn.DAYS(A5,A66)-1</f>
        <v>4</v>
      </c>
      <c r="C67" s="48">
        <f t="shared" si="20"/>
        <v>26</v>
      </c>
      <c r="D67" s="29">
        <f t="shared" ref="D67:D84" si="24">E66</f>
        <v>990000000</v>
      </c>
      <c r="E67" s="29">
        <f t="shared" si="21"/>
        <v>968285529.76999998</v>
      </c>
      <c r="F67" s="46">
        <f t="shared" ref="F67:F75" si="25">(E5/B5)*B67+(E6/B6)*C67</f>
        <v>11973461.829311827</v>
      </c>
      <c r="G67" s="29">
        <f t="shared" si="22"/>
        <v>11973461.83</v>
      </c>
    </row>
    <row r="68" spans="1:7" x14ac:dyDescent="0.25">
      <c r="A68" s="44">
        <v>41943</v>
      </c>
      <c r="B68" s="48">
        <f t="shared" si="23"/>
        <v>4</v>
      </c>
      <c r="C68" s="48">
        <f t="shared" si="20"/>
        <v>27</v>
      </c>
      <c r="D68" s="29">
        <f t="shared" si="24"/>
        <v>968285529.76999998</v>
      </c>
      <c r="E68" s="29">
        <f t="shared" si="21"/>
        <v>945896497.57999992</v>
      </c>
      <c r="F68" s="46">
        <f t="shared" si="25"/>
        <v>12087266.11907527</v>
      </c>
      <c r="G68" s="29">
        <f t="shared" si="22"/>
        <v>12087266.119999999</v>
      </c>
    </row>
    <row r="69" spans="1:7" x14ac:dyDescent="0.25">
      <c r="A69" s="47">
        <v>41973</v>
      </c>
      <c r="B69" s="48">
        <f t="shared" si="23"/>
        <v>4</v>
      </c>
      <c r="C69" s="48">
        <f t="shared" si="20"/>
        <v>26</v>
      </c>
      <c r="D69" s="29">
        <f t="shared" si="24"/>
        <v>945896497.57999992</v>
      </c>
      <c r="E69" s="29">
        <f t="shared" si="21"/>
        <v>923620160.80999994</v>
      </c>
      <c r="F69" s="46">
        <f t="shared" si="25"/>
        <v>11423716.506258063</v>
      </c>
      <c r="G69" s="29">
        <f t="shared" si="22"/>
        <v>11423716.51</v>
      </c>
    </row>
    <row r="70" spans="1:7" x14ac:dyDescent="0.25">
      <c r="A70" s="44">
        <v>42004</v>
      </c>
      <c r="B70" s="48">
        <f t="shared" si="23"/>
        <v>4</v>
      </c>
      <c r="C70" s="48">
        <f t="shared" si="20"/>
        <v>27</v>
      </c>
      <c r="D70" s="29">
        <f t="shared" si="24"/>
        <v>923620160.80999994</v>
      </c>
      <c r="E70" s="29">
        <f t="shared" si="21"/>
        <v>900680459.67999995</v>
      </c>
      <c r="F70" s="46">
        <f t="shared" si="25"/>
        <v>11512131.387935484</v>
      </c>
      <c r="G70" s="29">
        <f t="shared" si="22"/>
        <v>11512131.390000001</v>
      </c>
    </row>
    <row r="71" spans="1:7" x14ac:dyDescent="0.25">
      <c r="A71" s="47">
        <v>42035</v>
      </c>
      <c r="B71" s="48">
        <f t="shared" si="23"/>
        <v>4</v>
      </c>
      <c r="C71" s="48">
        <f t="shared" si="20"/>
        <v>27</v>
      </c>
      <c r="D71" s="29">
        <f t="shared" si="24"/>
        <v>900680459.67999995</v>
      </c>
      <c r="E71" s="29">
        <f t="shared" si="21"/>
        <v>877828082.96999991</v>
      </c>
      <c r="F71" s="46">
        <f t="shared" si="25"/>
        <v>11220854.829677418</v>
      </c>
      <c r="G71" s="29">
        <f t="shared" si="22"/>
        <v>11220854.83</v>
      </c>
    </row>
    <row r="72" spans="1:7" x14ac:dyDescent="0.25">
      <c r="A72" s="44">
        <v>42063</v>
      </c>
      <c r="B72" s="48">
        <f t="shared" si="23"/>
        <v>4</v>
      </c>
      <c r="C72" s="48">
        <f t="shared" si="20"/>
        <v>24</v>
      </c>
      <c r="D72" s="29">
        <f t="shared" si="24"/>
        <v>877828082.96999991</v>
      </c>
      <c r="E72" s="29">
        <f t="shared" si="21"/>
        <v>854684573.24999988</v>
      </c>
      <c r="F72" s="46">
        <f t="shared" si="25"/>
        <v>9872770.7255299538</v>
      </c>
      <c r="G72" s="29">
        <f t="shared" si="22"/>
        <v>9872770.7300000004</v>
      </c>
    </row>
    <row r="73" spans="1:7" x14ac:dyDescent="0.25">
      <c r="A73" s="47">
        <v>42094</v>
      </c>
      <c r="B73" s="48">
        <f t="shared" si="23"/>
        <v>4</v>
      </c>
      <c r="C73" s="48">
        <f t="shared" si="20"/>
        <v>27</v>
      </c>
      <c r="D73" s="29">
        <f t="shared" si="24"/>
        <v>854684573.24999988</v>
      </c>
      <c r="E73" s="29">
        <f t="shared" si="21"/>
        <v>830192500.8499999</v>
      </c>
      <c r="F73" s="46">
        <f t="shared" si="25"/>
        <v>10616685.951566819</v>
      </c>
      <c r="G73" s="49">
        <f t="shared" si="22"/>
        <v>10616685.949999999</v>
      </c>
    </row>
    <row r="74" spans="1:7" x14ac:dyDescent="0.25">
      <c r="A74" s="44">
        <v>42124</v>
      </c>
      <c r="B74" s="48">
        <f t="shared" si="23"/>
        <v>4</v>
      </c>
      <c r="C74" s="48">
        <f t="shared" si="20"/>
        <v>26</v>
      </c>
      <c r="D74" s="29">
        <f t="shared" si="24"/>
        <v>830192500.8499999</v>
      </c>
      <c r="E74" s="29">
        <f t="shared" si="21"/>
        <v>806442126.8599999</v>
      </c>
      <c r="F74" s="46">
        <f t="shared" si="25"/>
        <v>9981478.8906236552</v>
      </c>
      <c r="G74" s="29">
        <f t="shared" si="22"/>
        <v>9981478.8900000006</v>
      </c>
    </row>
    <row r="75" spans="1:7" x14ac:dyDescent="0.25">
      <c r="A75" s="47">
        <v>42155</v>
      </c>
      <c r="B75" s="48">
        <f t="shared" si="23"/>
        <v>4</v>
      </c>
      <c r="C75" s="48">
        <f t="shared" si="20"/>
        <v>27</v>
      </c>
      <c r="D75" s="29">
        <f t="shared" si="24"/>
        <v>806442126.8599999</v>
      </c>
      <c r="E75" s="29">
        <f t="shared" si="21"/>
        <v>782057765.03999984</v>
      </c>
      <c r="F75" s="46">
        <f t="shared" si="25"/>
        <v>10003285.54292473</v>
      </c>
      <c r="G75" s="30">
        <f t="shared" si="22"/>
        <v>10003285.539999999</v>
      </c>
    </row>
    <row r="76" spans="1:7" x14ac:dyDescent="0.25">
      <c r="A76" s="44">
        <v>42185</v>
      </c>
      <c r="B76" s="48">
        <f t="shared" si="23"/>
        <v>4</v>
      </c>
      <c r="C76" s="48">
        <f t="shared" si="20"/>
        <v>26</v>
      </c>
      <c r="D76" s="29">
        <f t="shared" si="24"/>
        <v>782057765.03999984</v>
      </c>
      <c r="E76" s="29">
        <f t="shared" si="21"/>
        <v>757694167.69999981</v>
      </c>
      <c r="F76" s="46">
        <f>(E14/B14)*B76+(E42/B42)*C76</f>
        <v>12000340.634408604</v>
      </c>
      <c r="G76" s="29">
        <f t="shared" si="22"/>
        <v>12000340.630000001</v>
      </c>
    </row>
    <row r="77" spans="1:7" x14ac:dyDescent="0.25">
      <c r="A77" s="47">
        <v>42216</v>
      </c>
      <c r="B77" s="48">
        <f t="shared" si="23"/>
        <v>4</v>
      </c>
      <c r="C77" s="48">
        <f t="shared" si="20"/>
        <v>27</v>
      </c>
      <c r="D77" s="29">
        <f>E76-F2</f>
        <v>752094167.69999981</v>
      </c>
      <c r="E77" s="29">
        <f>D77-D42</f>
        <v>726159958.49999976</v>
      </c>
      <c r="F77" s="46">
        <f>(E42/B42)*B77+(E43/B43)*C77</f>
        <v>12391614.002365593</v>
      </c>
      <c r="G77" s="29">
        <f t="shared" si="22"/>
        <v>12391614</v>
      </c>
    </row>
    <row r="78" spans="1:7" x14ac:dyDescent="0.25">
      <c r="A78" s="44">
        <v>42247</v>
      </c>
      <c r="B78" s="48">
        <f t="shared" si="23"/>
        <v>4</v>
      </c>
      <c r="C78" s="48">
        <f t="shared" si="20"/>
        <v>27</v>
      </c>
      <c r="D78" s="29">
        <f t="shared" si="24"/>
        <v>726159958.49999976</v>
      </c>
      <c r="E78" s="29">
        <f t="shared" ref="E78:E100" si="26">D78-D43</f>
        <v>700197329.39999974</v>
      </c>
      <c r="F78" s="46">
        <f t="shared" ref="F78:F99" si="27">(E43/B43)*B78+(E44/B44)*C78</f>
        <v>11950667.252258064</v>
      </c>
      <c r="G78" s="29">
        <f t="shared" si="22"/>
        <v>11950667.25</v>
      </c>
    </row>
    <row r="79" spans="1:7" x14ac:dyDescent="0.25">
      <c r="A79" s="47">
        <v>42277</v>
      </c>
      <c r="B79" s="48">
        <f t="shared" si="23"/>
        <v>4</v>
      </c>
      <c r="C79" s="48">
        <f t="shared" si="20"/>
        <v>26</v>
      </c>
      <c r="D79" s="29">
        <f t="shared" si="24"/>
        <v>700197329.39999974</v>
      </c>
      <c r="E79" s="29">
        <f t="shared" si="26"/>
        <v>673793691.25999975</v>
      </c>
      <c r="F79" s="46">
        <f t="shared" si="27"/>
        <v>11133931.66804301</v>
      </c>
      <c r="G79" s="29">
        <f t="shared" si="22"/>
        <v>11133931.67</v>
      </c>
    </row>
    <row r="80" spans="1:7" x14ac:dyDescent="0.25">
      <c r="A80" s="59">
        <v>42308</v>
      </c>
      <c r="B80" s="48">
        <f t="shared" si="23"/>
        <v>4</v>
      </c>
      <c r="C80" s="48">
        <f t="shared" si="20"/>
        <v>27</v>
      </c>
      <c r="D80" s="29">
        <f t="shared" si="24"/>
        <v>673793691.25999975</v>
      </c>
      <c r="E80" s="29">
        <f t="shared" si="26"/>
        <v>646572350.9399997</v>
      </c>
      <c r="F80" s="46">
        <f t="shared" si="27"/>
        <v>11042536.02195699</v>
      </c>
      <c r="G80" s="30">
        <f t="shared" si="22"/>
        <v>11042536.02</v>
      </c>
    </row>
    <row r="81" spans="1:7" x14ac:dyDescent="0.25">
      <c r="A81" s="47">
        <v>42338</v>
      </c>
      <c r="B81" s="48">
        <f t="shared" si="23"/>
        <v>4</v>
      </c>
      <c r="C81" s="48">
        <f t="shared" si="20"/>
        <v>26</v>
      </c>
      <c r="D81" s="29">
        <f t="shared" si="24"/>
        <v>646572350.9399997</v>
      </c>
      <c r="E81" s="29">
        <f t="shared" si="26"/>
        <v>619257822.74999976</v>
      </c>
      <c r="F81" s="46">
        <f t="shared" si="27"/>
        <v>10239448.108709678</v>
      </c>
      <c r="G81" s="29">
        <f t="shared" si="22"/>
        <v>10239448.109999999</v>
      </c>
    </row>
    <row r="82" spans="1:7" x14ac:dyDescent="0.25">
      <c r="A82" s="44">
        <v>42369</v>
      </c>
      <c r="B82" s="48">
        <f t="shared" si="23"/>
        <v>4</v>
      </c>
      <c r="C82" s="48">
        <f t="shared" si="20"/>
        <v>27</v>
      </c>
      <c r="D82" s="29">
        <f t="shared" si="24"/>
        <v>619257822.74999976</v>
      </c>
      <c r="E82" s="29">
        <f t="shared" si="26"/>
        <v>591140002.39999974</v>
      </c>
      <c r="F82" s="46">
        <f t="shared" si="27"/>
        <v>10102910.33</v>
      </c>
      <c r="G82" s="29">
        <f t="shared" si="22"/>
        <v>10102910.33</v>
      </c>
    </row>
    <row r="83" spans="1:7" x14ac:dyDescent="0.25">
      <c r="A83" s="47">
        <v>42400</v>
      </c>
      <c r="B83" s="48">
        <f t="shared" si="23"/>
        <v>4</v>
      </c>
      <c r="C83" s="48">
        <f t="shared" si="20"/>
        <v>27</v>
      </c>
      <c r="D83" s="29">
        <f t="shared" si="24"/>
        <v>591140002.39999974</v>
      </c>
      <c r="E83" s="29">
        <f t="shared" si="26"/>
        <v>562883883.62999976</v>
      </c>
      <c r="F83" s="46">
        <f t="shared" si="27"/>
        <v>9623246.4993548375</v>
      </c>
      <c r="G83" s="29">
        <f t="shared" si="22"/>
        <v>9623246.5</v>
      </c>
    </row>
    <row r="84" spans="1:7" x14ac:dyDescent="0.25">
      <c r="A84" s="44">
        <v>42429</v>
      </c>
      <c r="B84" s="48">
        <f t="shared" si="23"/>
        <v>4</v>
      </c>
      <c r="C84" s="48">
        <f t="shared" si="20"/>
        <v>25</v>
      </c>
      <c r="D84" s="29">
        <f t="shared" si="24"/>
        <v>562883883.62999976</v>
      </c>
      <c r="E84" s="29">
        <f t="shared" si="26"/>
        <v>534147797.90999973</v>
      </c>
      <c r="F84" s="46">
        <f t="shared" si="27"/>
        <v>8550811.221334815</v>
      </c>
      <c r="G84" s="29">
        <f t="shared" si="22"/>
        <v>8550811.2200000007</v>
      </c>
    </row>
    <row r="85" spans="1:7" x14ac:dyDescent="0.25">
      <c r="A85" s="47">
        <v>42460</v>
      </c>
      <c r="B85" s="48">
        <f t="shared" si="23"/>
        <v>4</v>
      </c>
      <c r="C85" s="48">
        <f t="shared" si="20"/>
        <v>27</v>
      </c>
      <c r="D85" s="29">
        <f t="shared" ref="D85:D100" si="28">E84</f>
        <v>534147797.90999973</v>
      </c>
      <c r="E85" s="29">
        <f t="shared" si="26"/>
        <v>504338224.92999971</v>
      </c>
      <c r="F85" s="46">
        <f t="shared" si="27"/>
        <v>8632177.1302780882</v>
      </c>
      <c r="G85" s="29">
        <f t="shared" si="22"/>
        <v>8632177.1300000008</v>
      </c>
    </row>
    <row r="86" spans="1:7" x14ac:dyDescent="0.25">
      <c r="A86" s="44">
        <v>42490</v>
      </c>
      <c r="B86" s="48">
        <f t="shared" si="23"/>
        <v>4</v>
      </c>
      <c r="C86" s="48">
        <f t="shared" si="20"/>
        <v>26</v>
      </c>
      <c r="D86" s="29">
        <f t="shared" si="28"/>
        <v>504338224.92999971</v>
      </c>
      <c r="E86" s="29">
        <f t="shared" si="26"/>
        <v>474607665.00999969</v>
      </c>
      <c r="F86" s="46">
        <f t="shared" si="27"/>
        <v>7866932.7103655916</v>
      </c>
      <c r="G86" s="29">
        <f t="shared" si="22"/>
        <v>7866932.71</v>
      </c>
    </row>
    <row r="87" spans="1:7" x14ac:dyDescent="0.25">
      <c r="A87" s="47">
        <v>42521</v>
      </c>
      <c r="B87" s="48">
        <f t="shared" si="23"/>
        <v>4</v>
      </c>
      <c r="C87" s="48">
        <f t="shared" si="20"/>
        <v>27</v>
      </c>
      <c r="D87" s="29">
        <f t="shared" si="28"/>
        <v>474607665.00999969</v>
      </c>
      <c r="E87" s="29">
        <f t="shared" si="26"/>
        <v>444112033.84999967</v>
      </c>
      <c r="F87" s="46">
        <f t="shared" si="27"/>
        <v>7610660.5899569895</v>
      </c>
      <c r="G87" s="29">
        <f t="shared" si="22"/>
        <v>7610660.5899999999</v>
      </c>
    </row>
    <row r="88" spans="1:7" x14ac:dyDescent="0.25">
      <c r="A88" s="44">
        <v>42551</v>
      </c>
      <c r="B88" s="48">
        <f t="shared" si="23"/>
        <v>4</v>
      </c>
      <c r="C88" s="48">
        <f t="shared" si="20"/>
        <v>26</v>
      </c>
      <c r="D88" s="29">
        <f t="shared" si="28"/>
        <v>444112033.84999967</v>
      </c>
      <c r="E88" s="29">
        <f t="shared" si="26"/>
        <v>413358453.69999969</v>
      </c>
      <c r="F88" s="46">
        <f t="shared" si="27"/>
        <v>6862338.596709677</v>
      </c>
      <c r="G88" s="29">
        <f t="shared" si="22"/>
        <v>6862338.5999999996</v>
      </c>
    </row>
    <row r="89" spans="1:7" x14ac:dyDescent="0.25">
      <c r="A89" s="47">
        <v>42582</v>
      </c>
      <c r="B89" s="48">
        <f t="shared" si="23"/>
        <v>4</v>
      </c>
      <c r="C89" s="48">
        <f t="shared" si="20"/>
        <v>27</v>
      </c>
      <c r="D89" s="29">
        <f t="shared" si="28"/>
        <v>413358453.69999969</v>
      </c>
      <c r="E89" s="29">
        <f t="shared" si="26"/>
        <v>381855986.1899997</v>
      </c>
      <c r="F89" s="46">
        <f t="shared" si="27"/>
        <v>6555367.3649032265</v>
      </c>
      <c r="G89" s="29">
        <f t="shared" si="22"/>
        <v>6555367.3600000003</v>
      </c>
    </row>
    <row r="90" spans="1:7" x14ac:dyDescent="0.25">
      <c r="A90" s="44">
        <v>42613</v>
      </c>
      <c r="B90" s="48">
        <f t="shared" si="23"/>
        <v>4</v>
      </c>
      <c r="C90" s="48">
        <f t="shared" si="20"/>
        <v>27</v>
      </c>
      <c r="D90" s="29">
        <f t="shared" si="28"/>
        <v>381855986.1899997</v>
      </c>
      <c r="E90" s="29">
        <f t="shared" si="26"/>
        <v>350044906.04999971</v>
      </c>
      <c r="F90" s="46">
        <f t="shared" si="27"/>
        <v>6015691.1848387085</v>
      </c>
      <c r="G90" s="29">
        <f t="shared" si="22"/>
        <v>6015691.1799999997</v>
      </c>
    </row>
    <row r="91" spans="1:7" x14ac:dyDescent="0.25">
      <c r="A91" s="47">
        <v>42643</v>
      </c>
      <c r="B91" s="48">
        <f t="shared" si="23"/>
        <v>4</v>
      </c>
      <c r="C91" s="48">
        <f t="shared" si="20"/>
        <v>26</v>
      </c>
      <c r="D91" s="29">
        <f t="shared" si="28"/>
        <v>350044906.04999971</v>
      </c>
      <c r="E91" s="29">
        <f t="shared" si="26"/>
        <v>317693473.31999969</v>
      </c>
      <c r="F91" s="46">
        <f t="shared" si="27"/>
        <v>5293265.7195913969</v>
      </c>
      <c r="G91" s="29">
        <f t="shared" si="22"/>
        <v>5293265.72</v>
      </c>
    </row>
    <row r="92" spans="1:7" x14ac:dyDescent="0.25">
      <c r="A92" s="44">
        <v>42674</v>
      </c>
      <c r="B92" s="48">
        <f t="shared" si="23"/>
        <v>4</v>
      </c>
      <c r="C92" s="48">
        <f t="shared" si="20"/>
        <v>27</v>
      </c>
      <c r="D92" s="29">
        <f t="shared" si="28"/>
        <v>317693473.31999969</v>
      </c>
      <c r="E92" s="29">
        <f t="shared" si="26"/>
        <v>284618430.78999972</v>
      </c>
      <c r="F92" s="46">
        <f t="shared" si="27"/>
        <v>4907107.6846021507</v>
      </c>
      <c r="G92" s="29">
        <f t="shared" si="22"/>
        <v>4907107.68</v>
      </c>
    </row>
    <row r="93" spans="1:7" x14ac:dyDescent="0.25">
      <c r="A93" s="47">
        <v>42704</v>
      </c>
      <c r="B93" s="48">
        <f t="shared" si="23"/>
        <v>4</v>
      </c>
      <c r="C93" s="48">
        <f t="shared" si="20"/>
        <v>26</v>
      </c>
      <c r="D93" s="29">
        <f t="shared" si="28"/>
        <v>284618430.78999972</v>
      </c>
      <c r="E93" s="29">
        <f t="shared" si="26"/>
        <v>251155644.22999972</v>
      </c>
      <c r="F93" s="46">
        <f t="shared" si="27"/>
        <v>4201929.0240645166</v>
      </c>
      <c r="G93" s="29">
        <f t="shared" si="22"/>
        <v>4201929.0199999996</v>
      </c>
    </row>
    <row r="94" spans="1:7" x14ac:dyDescent="0.25">
      <c r="A94" s="44">
        <v>42735</v>
      </c>
      <c r="B94" s="48">
        <f t="shared" si="23"/>
        <v>4</v>
      </c>
      <c r="C94" s="48">
        <f t="shared" si="20"/>
        <v>27</v>
      </c>
      <c r="D94" s="29">
        <f t="shared" si="28"/>
        <v>251155644.22999972</v>
      </c>
      <c r="E94" s="29">
        <f t="shared" si="26"/>
        <v>216986829.15999973</v>
      </c>
      <c r="F94" s="46">
        <f t="shared" si="27"/>
        <v>3760694.2236774191</v>
      </c>
      <c r="G94" s="29">
        <f t="shared" si="22"/>
        <v>3760694.22</v>
      </c>
    </row>
    <row r="95" spans="1:7" x14ac:dyDescent="0.25">
      <c r="A95" s="47">
        <v>42766</v>
      </c>
      <c r="B95" s="48">
        <f t="shared" si="23"/>
        <v>4</v>
      </c>
      <c r="C95" s="48">
        <f t="shared" si="20"/>
        <v>27</v>
      </c>
      <c r="D95" s="29">
        <f t="shared" si="28"/>
        <v>216986829.15999973</v>
      </c>
      <c r="E95" s="29">
        <f t="shared" si="26"/>
        <v>182375231.82999974</v>
      </c>
      <c r="F95" s="46">
        <f t="shared" si="27"/>
        <v>3173741.6848387094</v>
      </c>
      <c r="G95" s="29">
        <f t="shared" si="22"/>
        <v>3173741.68</v>
      </c>
    </row>
    <row r="96" spans="1:7" x14ac:dyDescent="0.25">
      <c r="A96" s="44">
        <v>42794</v>
      </c>
      <c r="B96" s="48">
        <f t="shared" si="23"/>
        <v>4</v>
      </c>
      <c r="C96" s="48">
        <f t="shared" si="20"/>
        <v>24</v>
      </c>
      <c r="D96" s="29">
        <f t="shared" si="28"/>
        <v>182375231.82999974</v>
      </c>
      <c r="E96" s="29">
        <f t="shared" si="26"/>
        <v>147175711.47999975</v>
      </c>
      <c r="F96" s="46">
        <f t="shared" si="27"/>
        <v>2335187.9440552997</v>
      </c>
      <c r="G96" s="29">
        <f t="shared" si="22"/>
        <v>2335187.94</v>
      </c>
    </row>
    <row r="97" spans="1:7" x14ac:dyDescent="0.25">
      <c r="A97" s="47">
        <v>42825</v>
      </c>
      <c r="B97" s="48">
        <f t="shared" si="23"/>
        <v>4</v>
      </c>
      <c r="C97" s="48">
        <f t="shared" si="20"/>
        <v>27</v>
      </c>
      <c r="D97" s="29">
        <f t="shared" si="28"/>
        <v>147175711.47999975</v>
      </c>
      <c r="E97" s="29">
        <f t="shared" si="26"/>
        <v>111136348.78999975</v>
      </c>
      <c r="F97" s="46">
        <f t="shared" si="27"/>
        <v>1966785.8940092167</v>
      </c>
      <c r="G97" s="29">
        <f t="shared" si="22"/>
        <v>1966785.89</v>
      </c>
    </row>
    <row r="98" spans="1:7" x14ac:dyDescent="0.25">
      <c r="A98" s="44">
        <v>42855</v>
      </c>
      <c r="B98" s="48">
        <f t="shared" si="23"/>
        <v>4</v>
      </c>
      <c r="C98" s="48">
        <f t="shared" si="20"/>
        <v>26</v>
      </c>
      <c r="D98" s="29">
        <f t="shared" si="28"/>
        <v>111136348.78999975</v>
      </c>
      <c r="E98" s="29">
        <f t="shared" si="26"/>
        <v>74726743.299999744</v>
      </c>
      <c r="F98" s="46">
        <f t="shared" si="27"/>
        <v>1308186.6947526883</v>
      </c>
      <c r="G98" s="29">
        <f t="shared" si="22"/>
        <v>1308186.69</v>
      </c>
    </row>
    <row r="99" spans="1:7" x14ac:dyDescent="0.25">
      <c r="A99" s="44">
        <v>42886</v>
      </c>
      <c r="B99" s="48">
        <f t="shared" si="23"/>
        <v>4</v>
      </c>
      <c r="C99" s="48">
        <f t="shared" si="20"/>
        <v>27</v>
      </c>
      <c r="D99" s="29">
        <f t="shared" si="28"/>
        <v>74726743.299999744</v>
      </c>
      <c r="E99" s="29">
        <f t="shared" si="26"/>
        <v>37657727.119999744</v>
      </c>
      <c r="F99" s="46">
        <f t="shared" si="27"/>
        <v>720919.95750559925</v>
      </c>
      <c r="G99" s="29">
        <f t="shared" si="22"/>
        <v>720919.96</v>
      </c>
    </row>
    <row r="100" spans="1:7" x14ac:dyDescent="0.25">
      <c r="A100" s="47">
        <v>42916</v>
      </c>
      <c r="B100" s="48">
        <f t="shared" si="23"/>
        <v>4</v>
      </c>
      <c r="C100" s="48">
        <f t="shared" si="20"/>
        <v>26</v>
      </c>
      <c r="D100" s="29">
        <f t="shared" si="28"/>
        <v>37657727.119999744</v>
      </c>
      <c r="E100" s="29">
        <f t="shared" si="26"/>
        <v>0</v>
      </c>
      <c r="F100" s="46">
        <f>(E65/B65)*B100</f>
        <v>82538.565161323349</v>
      </c>
      <c r="G100" s="29">
        <f t="shared" si="22"/>
        <v>82538.570000000007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03C5-10A5-4FB3-899A-426AA1CCE0D6}">
  <dimension ref="A1:AB2"/>
  <sheetViews>
    <sheetView workbookViewId="0">
      <selection activeCell="C2" sqref="C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6.28515625" bestFit="1" customWidth="1"/>
    <col min="14" max="14" width="19.85546875" bestFit="1" customWidth="1"/>
    <col min="15" max="15" width="12.85546875" bestFit="1" customWidth="1"/>
    <col min="16" max="17" width="17" bestFit="1" customWidth="1"/>
    <col min="18" max="18" width="16.85546875" customWidth="1"/>
    <col min="19" max="20" width="17" bestFit="1" customWidth="1"/>
    <col min="21" max="21" width="16.85546875" bestFit="1" customWidth="1"/>
    <col min="22" max="23" width="17" bestFit="1" customWidth="1"/>
    <col min="24" max="27" width="16.85546875" customWidth="1"/>
    <col min="28" max="28" width="155" bestFit="1" customWidth="1"/>
  </cols>
  <sheetData>
    <row r="1" spans="1:28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108</v>
      </c>
      <c r="W1" s="6" t="s">
        <v>109</v>
      </c>
      <c r="X1" s="6" t="s">
        <v>110</v>
      </c>
      <c r="Y1" s="6" t="s">
        <v>128</v>
      </c>
      <c r="Z1" s="6" t="s">
        <v>129</v>
      </c>
      <c r="AA1" s="6" t="s">
        <v>130</v>
      </c>
      <c r="AB1" s="6" t="s">
        <v>32</v>
      </c>
    </row>
    <row r="2" spans="1:28" x14ac:dyDescent="0.25">
      <c r="A2" s="12" t="s">
        <v>0</v>
      </c>
      <c r="B2" s="7" t="s">
        <v>9</v>
      </c>
      <c r="C2" s="7" t="s">
        <v>36</v>
      </c>
      <c r="D2" s="8" t="s">
        <v>37</v>
      </c>
      <c r="E2" s="8" t="s">
        <v>23</v>
      </c>
      <c r="F2" s="8" t="s">
        <v>38</v>
      </c>
      <c r="G2" s="8" t="s">
        <v>24</v>
      </c>
      <c r="H2" s="8" t="s">
        <v>195</v>
      </c>
      <c r="I2" s="8" t="s">
        <v>0</v>
      </c>
      <c r="J2" s="8" t="s">
        <v>39</v>
      </c>
      <c r="K2" s="8" t="s">
        <v>25</v>
      </c>
      <c r="L2" s="8" t="s">
        <v>190</v>
      </c>
      <c r="M2" s="9" t="s">
        <v>190</v>
      </c>
      <c r="N2" s="8" t="s">
        <v>27</v>
      </c>
      <c r="O2" s="7" t="s">
        <v>29</v>
      </c>
      <c r="P2" s="7" t="s">
        <v>191</v>
      </c>
      <c r="Q2" s="7" t="s">
        <v>42</v>
      </c>
      <c r="R2" s="7" t="s">
        <v>43</v>
      </c>
      <c r="S2" s="7" t="s">
        <v>191</v>
      </c>
      <c r="T2" s="7" t="s">
        <v>21</v>
      </c>
      <c r="U2" s="7" t="s">
        <v>57</v>
      </c>
      <c r="V2" s="7" t="s">
        <v>191</v>
      </c>
      <c r="W2" s="7" t="s">
        <v>59</v>
      </c>
      <c r="X2" s="7" t="s">
        <v>192</v>
      </c>
      <c r="Y2" s="7" t="s">
        <v>191</v>
      </c>
      <c r="Z2" s="7" t="s">
        <v>95</v>
      </c>
      <c r="AA2" s="7" t="s">
        <v>193</v>
      </c>
      <c r="AB2" s="8" t="s">
        <v>194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5FF0-E3F0-44AF-B7FC-A5FDBBAB50EF}">
  <dimension ref="A1:N94"/>
  <sheetViews>
    <sheetView zoomScaleNormal="100" workbookViewId="0">
      <pane ySplit="3" topLeftCell="A4" activePane="bottomLeft" state="frozen"/>
      <selection activeCell="M1" sqref="M1"/>
      <selection pane="bottomLeft" activeCell="J3" sqref="J3:N15"/>
    </sheetView>
  </sheetViews>
  <sheetFormatPr defaultColWidth="16.7109375" defaultRowHeight="15" x14ac:dyDescent="0.25"/>
  <cols>
    <col min="1" max="1" width="15.85546875" bestFit="1" customWidth="1"/>
    <col min="2" max="2" width="12.42578125" bestFit="1" customWidth="1"/>
    <col min="3" max="4" width="14.85546875" bestFit="1" customWidth="1"/>
    <col min="5" max="5" width="14.5703125" bestFit="1" customWidth="1"/>
    <col min="6" max="7" width="15.85546875" bestFit="1" customWidth="1"/>
    <col min="8" max="8" width="15.140625" bestFit="1" customWidth="1"/>
    <col min="9" max="9" width="9" bestFit="1" customWidth="1"/>
    <col min="10" max="10" width="10.42578125" bestFit="1" customWidth="1"/>
    <col min="11" max="11" width="14.5703125" bestFit="1" customWidth="1"/>
    <col min="12" max="12" width="6.85546875" bestFit="1" customWidth="1"/>
    <col min="13" max="13" width="9.85546875" bestFit="1" customWidth="1"/>
    <col min="14" max="14" width="13.42578125" bestFit="1" customWidth="1"/>
  </cols>
  <sheetData>
    <row r="1" spans="1:14" x14ac:dyDescent="0.25">
      <c r="A1" s="14" t="s">
        <v>33</v>
      </c>
      <c r="B1" s="80">
        <v>41855</v>
      </c>
      <c r="C1" s="14" t="s">
        <v>152</v>
      </c>
      <c r="D1" s="123" t="s">
        <v>153</v>
      </c>
      <c r="E1" s="123" t="s">
        <v>154</v>
      </c>
      <c r="F1" s="123" t="s">
        <v>155</v>
      </c>
      <c r="G1" s="124" t="s">
        <v>158</v>
      </c>
      <c r="H1" s="124" t="s">
        <v>159</v>
      </c>
      <c r="I1" s="124" t="s">
        <v>173</v>
      </c>
      <c r="J1" s="181" t="s">
        <v>169</v>
      </c>
      <c r="K1" s="181" t="s">
        <v>170</v>
      </c>
      <c r="L1" s="181" t="s">
        <v>196</v>
      </c>
      <c r="M1" s="143" t="s">
        <v>197</v>
      </c>
      <c r="N1" s="143" t="s">
        <v>198</v>
      </c>
    </row>
    <row r="2" spans="1:14" x14ac:dyDescent="0.25">
      <c r="A2" s="14" t="s">
        <v>163</v>
      </c>
      <c r="B2" s="15">
        <v>0.15</v>
      </c>
      <c r="C2" s="14">
        <f>ROUNDUP(23780281.4126192,0)</f>
        <v>23780282</v>
      </c>
      <c r="D2" s="126">
        <v>41867</v>
      </c>
      <c r="E2" s="127">
        <f>ROUNDUP(38297400.7129462,0)</f>
        <v>38297401</v>
      </c>
      <c r="F2" s="128">
        <v>5600000</v>
      </c>
      <c r="G2" s="129">
        <v>41867</v>
      </c>
      <c r="H2" s="130">
        <f>ROUNDUP(32818836.4400086,0)</f>
        <v>32818837</v>
      </c>
      <c r="I2" s="148">
        <v>0.2</v>
      </c>
      <c r="J2" s="182">
        <v>41867</v>
      </c>
      <c r="K2" s="183">
        <f>ROUNDUP(32818836.4400086,0)</f>
        <v>32818837</v>
      </c>
      <c r="L2" s="184">
        <v>61</v>
      </c>
      <c r="M2" s="145">
        <v>41867</v>
      </c>
      <c r="N2" s="147">
        <v>20000000</v>
      </c>
    </row>
    <row r="3" spans="1:14" x14ac:dyDescent="0.25">
      <c r="A3" s="132" t="s">
        <v>17</v>
      </c>
      <c r="B3" s="132" t="s">
        <v>18</v>
      </c>
      <c r="C3" s="132" t="s">
        <v>14</v>
      </c>
      <c r="D3" s="132" t="s">
        <v>22</v>
      </c>
      <c r="E3" s="132" t="s">
        <v>21</v>
      </c>
      <c r="F3" s="132" t="s">
        <v>19</v>
      </c>
      <c r="G3" s="187" t="s">
        <v>20</v>
      </c>
      <c r="H3" s="186" t="s">
        <v>120</v>
      </c>
      <c r="I3" s="186" t="s">
        <v>121</v>
      </c>
    </row>
    <row r="4" spans="1:14" x14ac:dyDescent="0.25">
      <c r="A4" s="180">
        <v>41856</v>
      </c>
      <c r="B4" s="1">
        <f>_xlfn.DAYS(A4,B1)</f>
        <v>1</v>
      </c>
      <c r="C4" s="10" t="s">
        <v>28</v>
      </c>
      <c r="D4" s="3" t="s">
        <v>15</v>
      </c>
      <c r="E4" s="134">
        <f>ROUNDUP(F4*$B$2*B4/365,0)</f>
        <v>406850</v>
      </c>
      <c r="F4" s="185">
        <v>990000000</v>
      </c>
      <c r="G4" s="189">
        <f>F4-D4</f>
        <v>990000000</v>
      </c>
      <c r="H4" s="179"/>
    </row>
    <row r="5" spans="1:14" x14ac:dyDescent="0.25">
      <c r="A5" s="180">
        <f>A4+1</f>
        <v>41857</v>
      </c>
      <c r="B5" s="1">
        <f>_xlfn.DAYS(A5,A4)</f>
        <v>1</v>
      </c>
      <c r="C5" s="4">
        <f>$C$2</f>
        <v>23780282</v>
      </c>
      <c r="D5" s="2">
        <f t="shared" ref="D5:D12" si="0">C5-E5</f>
        <v>23373432.68</v>
      </c>
      <c r="E5" s="134">
        <f>ROUND(F5*$B$2*B5/365,2)</f>
        <v>406849.32</v>
      </c>
      <c r="F5" s="185">
        <f>G4</f>
        <v>990000000</v>
      </c>
      <c r="G5" s="189">
        <f>F5-D5</f>
        <v>966626567.32000005</v>
      </c>
      <c r="H5" s="179"/>
    </row>
    <row r="6" spans="1:14" x14ac:dyDescent="0.25">
      <c r="A6" s="180">
        <f t="shared" ref="A6:A46" si="1">A5+1</f>
        <v>41858</v>
      </c>
      <c r="B6" s="1">
        <f t="shared" ref="B6:B37" si="2">_xlfn.DAYS(A6,A5)</f>
        <v>1</v>
      </c>
      <c r="C6" s="4">
        <f t="shared" ref="C6:C46" si="3">$C$2</f>
        <v>23780282</v>
      </c>
      <c r="D6" s="2">
        <f t="shared" si="0"/>
        <v>23383038.210000001</v>
      </c>
      <c r="E6" s="134">
        <f t="shared" ref="E6:E12" si="4">ROUND(F6*$B$2*B6/365,2)</f>
        <v>397243.79</v>
      </c>
      <c r="F6" s="185">
        <f t="shared" ref="F6:F12" si="5">G5</f>
        <v>966626567.32000005</v>
      </c>
      <c r="G6" s="189">
        <f t="shared" ref="G6:G12" si="6">F6-D6</f>
        <v>943243529.11000001</v>
      </c>
      <c r="H6" s="179"/>
    </row>
    <row r="7" spans="1:14" x14ac:dyDescent="0.25">
      <c r="A7" s="180">
        <f t="shared" si="1"/>
        <v>41859</v>
      </c>
      <c r="B7" s="1">
        <f t="shared" si="2"/>
        <v>1</v>
      </c>
      <c r="C7" s="4">
        <f t="shared" si="3"/>
        <v>23780282</v>
      </c>
      <c r="D7" s="2">
        <f t="shared" si="0"/>
        <v>23392647.670000002</v>
      </c>
      <c r="E7" s="134">
        <f t="shared" si="4"/>
        <v>387634.33</v>
      </c>
      <c r="F7" s="185">
        <f t="shared" si="5"/>
        <v>943243529.11000001</v>
      </c>
      <c r="G7" s="189">
        <f t="shared" si="6"/>
        <v>919850881.44000006</v>
      </c>
      <c r="H7" s="179"/>
    </row>
    <row r="8" spans="1:14" x14ac:dyDescent="0.25">
      <c r="A8" s="180">
        <f t="shared" si="1"/>
        <v>41860</v>
      </c>
      <c r="B8" s="1">
        <f t="shared" si="2"/>
        <v>1</v>
      </c>
      <c r="C8" s="4">
        <f t="shared" si="3"/>
        <v>23780282</v>
      </c>
      <c r="D8" s="2">
        <f t="shared" si="0"/>
        <v>23402261.09</v>
      </c>
      <c r="E8" s="134">
        <f t="shared" si="4"/>
        <v>378020.91</v>
      </c>
      <c r="F8" s="185">
        <f t="shared" si="5"/>
        <v>919850881.44000006</v>
      </c>
      <c r="G8" s="189">
        <f t="shared" si="6"/>
        <v>896448620.35000002</v>
      </c>
      <c r="H8" s="179"/>
    </row>
    <row r="9" spans="1:14" x14ac:dyDescent="0.25">
      <c r="A9" s="180">
        <f t="shared" si="1"/>
        <v>41861</v>
      </c>
      <c r="B9" s="1">
        <f t="shared" si="2"/>
        <v>1</v>
      </c>
      <c r="C9" s="4">
        <f t="shared" si="3"/>
        <v>23780282</v>
      </c>
      <c r="D9" s="2">
        <f t="shared" si="0"/>
        <v>23411878.460000001</v>
      </c>
      <c r="E9" s="134">
        <f t="shared" si="4"/>
        <v>368403.54</v>
      </c>
      <c r="F9" s="185">
        <f t="shared" si="5"/>
        <v>896448620.35000002</v>
      </c>
      <c r="G9" s="189">
        <f t="shared" si="6"/>
        <v>873036741.88999999</v>
      </c>
      <c r="H9" s="179"/>
      <c r="I9" s="179"/>
    </row>
    <row r="10" spans="1:14" x14ac:dyDescent="0.25">
      <c r="A10" s="180">
        <f t="shared" si="1"/>
        <v>41862</v>
      </c>
      <c r="B10" s="1">
        <f t="shared" si="2"/>
        <v>1</v>
      </c>
      <c r="C10" s="4">
        <f t="shared" si="3"/>
        <v>23780282</v>
      </c>
      <c r="D10" s="2">
        <f t="shared" si="0"/>
        <v>23421499.780000001</v>
      </c>
      <c r="E10" s="134">
        <f t="shared" si="4"/>
        <v>358782.22</v>
      </c>
      <c r="F10" s="185">
        <f t="shared" si="5"/>
        <v>873036741.88999999</v>
      </c>
      <c r="G10" s="189">
        <f t="shared" si="6"/>
        <v>849615242.11000001</v>
      </c>
      <c r="H10" s="179"/>
      <c r="I10" s="179"/>
    </row>
    <row r="11" spans="1:14" x14ac:dyDescent="0.25">
      <c r="A11" s="180">
        <f t="shared" si="1"/>
        <v>41863</v>
      </c>
      <c r="B11" s="1">
        <f t="shared" si="2"/>
        <v>1</v>
      </c>
      <c r="C11" s="4">
        <f t="shared" si="3"/>
        <v>23780282</v>
      </c>
      <c r="D11" s="2">
        <f t="shared" si="0"/>
        <v>23431125.050000001</v>
      </c>
      <c r="E11" s="134">
        <f t="shared" si="4"/>
        <v>349156.95</v>
      </c>
      <c r="F11" s="2">
        <f t="shared" si="5"/>
        <v>849615242.11000001</v>
      </c>
      <c r="G11" s="188">
        <f t="shared" si="6"/>
        <v>826184117.06000006</v>
      </c>
    </row>
    <row r="12" spans="1:14" x14ac:dyDescent="0.25">
      <c r="A12" s="180">
        <f t="shared" si="1"/>
        <v>41864</v>
      </c>
      <c r="B12" s="1">
        <f t="shared" si="2"/>
        <v>1</v>
      </c>
      <c r="C12" s="4">
        <f t="shared" si="3"/>
        <v>23780282</v>
      </c>
      <c r="D12" s="2">
        <f t="shared" si="0"/>
        <v>23440754.280000001</v>
      </c>
      <c r="E12" s="134">
        <f t="shared" si="4"/>
        <v>339527.72</v>
      </c>
      <c r="F12" s="2">
        <f t="shared" si="5"/>
        <v>826184117.06000006</v>
      </c>
      <c r="G12" s="2">
        <f t="shared" si="6"/>
        <v>802743362.78000009</v>
      </c>
    </row>
    <row r="13" spans="1:14" x14ac:dyDescent="0.25">
      <c r="A13" s="180">
        <f t="shared" si="1"/>
        <v>41865</v>
      </c>
      <c r="B13" s="1">
        <f t="shared" si="2"/>
        <v>1</v>
      </c>
      <c r="C13" s="4">
        <f t="shared" si="3"/>
        <v>23780282</v>
      </c>
      <c r="D13" s="2">
        <f t="shared" ref="D13:D45" si="7">C13-E13</f>
        <v>23450387.469999999</v>
      </c>
      <c r="E13" s="134">
        <f t="shared" ref="E13:E45" si="8">ROUND(F13*$B$2*B13/365,2)</f>
        <v>329894.53000000003</v>
      </c>
      <c r="F13" s="2">
        <f t="shared" ref="F13:F45" si="9">G12</f>
        <v>802743362.78000009</v>
      </c>
      <c r="G13" s="2">
        <f t="shared" ref="G13:G45" si="10">F13-D13</f>
        <v>779292975.31000006</v>
      </c>
    </row>
    <row r="14" spans="1:14" x14ac:dyDescent="0.25">
      <c r="A14" s="180">
        <f t="shared" si="1"/>
        <v>41866</v>
      </c>
      <c r="B14" s="1">
        <f t="shared" si="2"/>
        <v>1</v>
      </c>
      <c r="C14" s="4">
        <f t="shared" si="3"/>
        <v>23780282</v>
      </c>
      <c r="D14" s="2">
        <f t="shared" si="7"/>
        <v>23460024.609999999</v>
      </c>
      <c r="E14" s="134">
        <f t="shared" si="8"/>
        <v>320257.39</v>
      </c>
      <c r="F14" s="2">
        <f t="shared" si="9"/>
        <v>779292975.31000006</v>
      </c>
      <c r="G14" s="2">
        <f t="shared" si="10"/>
        <v>755832950.70000005</v>
      </c>
    </row>
    <row r="15" spans="1:14" x14ac:dyDescent="0.25">
      <c r="A15" s="180">
        <f t="shared" si="1"/>
        <v>41867</v>
      </c>
      <c r="B15" s="1">
        <f t="shared" si="2"/>
        <v>1</v>
      </c>
      <c r="C15" s="4">
        <f t="shared" si="3"/>
        <v>23780282</v>
      </c>
      <c r="D15" s="2">
        <f t="shared" si="7"/>
        <v>23469665.719999999</v>
      </c>
      <c r="E15" s="134">
        <f t="shared" si="8"/>
        <v>310616.28000000003</v>
      </c>
      <c r="F15" s="2">
        <f t="shared" si="9"/>
        <v>755832950.70000005</v>
      </c>
      <c r="G15" s="2">
        <f t="shared" si="10"/>
        <v>732363284.98000002</v>
      </c>
    </row>
    <row r="16" spans="1:14" x14ac:dyDescent="0.25">
      <c r="A16" s="180">
        <f t="shared" si="1"/>
        <v>41868</v>
      </c>
      <c r="B16" s="1">
        <f t="shared" si="2"/>
        <v>1</v>
      </c>
      <c r="C16" s="4">
        <f t="shared" si="3"/>
        <v>23780282</v>
      </c>
      <c r="D16" s="2">
        <f t="shared" si="7"/>
        <v>23479310.789999999</v>
      </c>
      <c r="E16" s="134">
        <f t="shared" si="8"/>
        <v>300971.21000000002</v>
      </c>
      <c r="F16" s="2">
        <f t="shared" si="9"/>
        <v>732363284.98000002</v>
      </c>
      <c r="G16" s="2">
        <f t="shared" si="10"/>
        <v>708883974.19000006</v>
      </c>
    </row>
    <row r="17" spans="1:7" x14ac:dyDescent="0.25">
      <c r="A17" s="180">
        <f t="shared" si="1"/>
        <v>41869</v>
      </c>
      <c r="B17" s="1">
        <f t="shared" si="2"/>
        <v>1</v>
      </c>
      <c r="C17" s="4">
        <f t="shared" si="3"/>
        <v>23780282</v>
      </c>
      <c r="D17" s="2">
        <f t="shared" si="7"/>
        <v>23488959.82</v>
      </c>
      <c r="E17" s="134">
        <f t="shared" si="8"/>
        <v>291322.18</v>
      </c>
      <c r="F17" s="2">
        <f t="shared" si="9"/>
        <v>708883974.19000006</v>
      </c>
      <c r="G17" s="2">
        <f t="shared" si="10"/>
        <v>685395014.37</v>
      </c>
    </row>
    <row r="18" spans="1:7" x14ac:dyDescent="0.25">
      <c r="A18" s="180">
        <f t="shared" si="1"/>
        <v>41870</v>
      </c>
      <c r="B18" s="1">
        <f t="shared" si="2"/>
        <v>1</v>
      </c>
      <c r="C18" s="4">
        <f t="shared" si="3"/>
        <v>23780282</v>
      </c>
      <c r="D18" s="2">
        <f t="shared" si="7"/>
        <v>23498612.82</v>
      </c>
      <c r="E18" s="134">
        <f t="shared" si="8"/>
        <v>281669.18</v>
      </c>
      <c r="F18" s="2">
        <f t="shared" si="9"/>
        <v>685395014.37</v>
      </c>
      <c r="G18" s="2">
        <f t="shared" si="10"/>
        <v>661896401.54999995</v>
      </c>
    </row>
    <row r="19" spans="1:7" x14ac:dyDescent="0.25">
      <c r="A19" s="180">
        <f t="shared" si="1"/>
        <v>41871</v>
      </c>
      <c r="B19" s="1">
        <f t="shared" si="2"/>
        <v>1</v>
      </c>
      <c r="C19" s="4">
        <f t="shared" si="3"/>
        <v>23780282</v>
      </c>
      <c r="D19" s="2">
        <f t="shared" si="7"/>
        <v>23508269.780000001</v>
      </c>
      <c r="E19" s="134">
        <f t="shared" si="8"/>
        <v>272012.21999999997</v>
      </c>
      <c r="F19" s="2">
        <f t="shared" si="9"/>
        <v>661896401.54999995</v>
      </c>
      <c r="G19" s="2">
        <f t="shared" si="10"/>
        <v>638388131.76999998</v>
      </c>
    </row>
    <row r="20" spans="1:7" x14ac:dyDescent="0.25">
      <c r="A20" s="180">
        <f t="shared" si="1"/>
        <v>41872</v>
      </c>
      <c r="B20" s="1">
        <f t="shared" si="2"/>
        <v>1</v>
      </c>
      <c r="C20" s="4">
        <f t="shared" si="3"/>
        <v>23780282</v>
      </c>
      <c r="D20" s="2">
        <f t="shared" si="7"/>
        <v>23517930.710000001</v>
      </c>
      <c r="E20" s="134">
        <f t="shared" si="8"/>
        <v>262351.28999999998</v>
      </c>
      <c r="F20" s="2">
        <f t="shared" si="9"/>
        <v>638388131.76999998</v>
      </c>
      <c r="G20" s="2">
        <f t="shared" si="10"/>
        <v>614870201.05999994</v>
      </c>
    </row>
    <row r="21" spans="1:7" x14ac:dyDescent="0.25">
      <c r="A21" s="180">
        <f t="shared" si="1"/>
        <v>41873</v>
      </c>
      <c r="B21" s="1">
        <f t="shared" si="2"/>
        <v>1</v>
      </c>
      <c r="C21" s="4">
        <f t="shared" si="3"/>
        <v>23780282</v>
      </c>
      <c r="D21" s="2">
        <f t="shared" si="7"/>
        <v>23527595.620000001</v>
      </c>
      <c r="E21" s="134">
        <f t="shared" si="8"/>
        <v>252686.38</v>
      </c>
      <c r="F21" s="2">
        <f t="shared" si="9"/>
        <v>614870201.05999994</v>
      </c>
      <c r="G21" s="2">
        <f t="shared" si="10"/>
        <v>591342605.43999994</v>
      </c>
    </row>
    <row r="22" spans="1:7" x14ac:dyDescent="0.25">
      <c r="A22" s="180">
        <f t="shared" si="1"/>
        <v>41874</v>
      </c>
      <c r="B22" s="1">
        <f t="shared" si="2"/>
        <v>1</v>
      </c>
      <c r="C22" s="4">
        <f t="shared" si="3"/>
        <v>23780282</v>
      </c>
      <c r="D22" s="2">
        <f t="shared" si="7"/>
        <v>23537264.489999998</v>
      </c>
      <c r="E22" s="134">
        <f t="shared" si="8"/>
        <v>243017.51</v>
      </c>
      <c r="F22" s="2">
        <f t="shared" si="9"/>
        <v>591342605.43999994</v>
      </c>
      <c r="G22" s="2">
        <f t="shared" si="10"/>
        <v>567805340.94999993</v>
      </c>
    </row>
    <row r="23" spans="1:7" x14ac:dyDescent="0.25">
      <c r="A23" s="180">
        <f t="shared" si="1"/>
        <v>41875</v>
      </c>
      <c r="B23" s="1">
        <f t="shared" si="2"/>
        <v>1</v>
      </c>
      <c r="C23" s="4">
        <f t="shared" si="3"/>
        <v>23780282</v>
      </c>
      <c r="D23" s="2">
        <f t="shared" si="7"/>
        <v>23546937.34</v>
      </c>
      <c r="E23" s="134">
        <f t="shared" si="8"/>
        <v>233344.66</v>
      </c>
      <c r="F23" s="2">
        <f t="shared" si="9"/>
        <v>567805340.94999993</v>
      </c>
      <c r="G23" s="2">
        <f t="shared" si="10"/>
        <v>544258403.6099999</v>
      </c>
    </row>
    <row r="24" spans="1:7" x14ac:dyDescent="0.25">
      <c r="A24" s="180">
        <f t="shared" si="1"/>
        <v>41876</v>
      </c>
      <c r="B24" s="1">
        <f t="shared" si="2"/>
        <v>1</v>
      </c>
      <c r="C24" s="4">
        <f t="shared" si="3"/>
        <v>23780282</v>
      </c>
      <c r="D24" s="2">
        <f t="shared" si="7"/>
        <v>23556614.16</v>
      </c>
      <c r="E24" s="134">
        <f t="shared" si="8"/>
        <v>223667.84</v>
      </c>
      <c r="F24" s="2">
        <f t="shared" si="9"/>
        <v>544258403.6099999</v>
      </c>
      <c r="G24" s="2">
        <f t="shared" si="10"/>
        <v>520701789.44999987</v>
      </c>
    </row>
    <row r="25" spans="1:7" x14ac:dyDescent="0.25">
      <c r="A25" s="180">
        <f t="shared" si="1"/>
        <v>41877</v>
      </c>
      <c r="B25" s="1">
        <f t="shared" si="2"/>
        <v>1</v>
      </c>
      <c r="C25" s="4">
        <f t="shared" si="3"/>
        <v>23780282</v>
      </c>
      <c r="D25" s="2">
        <f t="shared" si="7"/>
        <v>23566294.960000001</v>
      </c>
      <c r="E25" s="134">
        <f t="shared" si="8"/>
        <v>213987.04</v>
      </c>
      <c r="F25" s="2">
        <f t="shared" si="9"/>
        <v>520701789.44999987</v>
      </c>
      <c r="G25" s="2">
        <f t="shared" si="10"/>
        <v>497135494.48999989</v>
      </c>
    </row>
    <row r="26" spans="1:7" x14ac:dyDescent="0.25">
      <c r="A26" s="180">
        <f t="shared" si="1"/>
        <v>41878</v>
      </c>
      <c r="B26" s="1">
        <f t="shared" si="2"/>
        <v>1</v>
      </c>
      <c r="C26" s="4">
        <f t="shared" si="3"/>
        <v>23780282</v>
      </c>
      <c r="D26" s="2">
        <f t="shared" si="7"/>
        <v>23575979.739999998</v>
      </c>
      <c r="E26" s="134">
        <f t="shared" si="8"/>
        <v>204302.26</v>
      </c>
      <c r="F26" s="2">
        <f t="shared" si="9"/>
        <v>497135494.48999989</v>
      </c>
      <c r="G26" s="2">
        <f t="shared" si="10"/>
        <v>473559514.74999988</v>
      </c>
    </row>
    <row r="27" spans="1:7" x14ac:dyDescent="0.25">
      <c r="A27" s="180">
        <f t="shared" si="1"/>
        <v>41879</v>
      </c>
      <c r="B27" s="1">
        <f t="shared" si="2"/>
        <v>1</v>
      </c>
      <c r="C27" s="4">
        <f t="shared" si="3"/>
        <v>23780282</v>
      </c>
      <c r="D27" s="2">
        <f t="shared" si="7"/>
        <v>23585668.5</v>
      </c>
      <c r="E27" s="134">
        <f t="shared" si="8"/>
        <v>194613.5</v>
      </c>
      <c r="F27" s="2">
        <f t="shared" si="9"/>
        <v>473559514.74999988</v>
      </c>
      <c r="G27" s="2">
        <f t="shared" si="10"/>
        <v>449973846.24999988</v>
      </c>
    </row>
    <row r="28" spans="1:7" x14ac:dyDescent="0.25">
      <c r="A28" s="180">
        <f t="shared" si="1"/>
        <v>41880</v>
      </c>
      <c r="B28" s="1">
        <f t="shared" si="2"/>
        <v>1</v>
      </c>
      <c r="C28" s="4">
        <f t="shared" si="3"/>
        <v>23780282</v>
      </c>
      <c r="D28" s="2">
        <f t="shared" si="7"/>
        <v>23595361.239999998</v>
      </c>
      <c r="E28" s="134">
        <f t="shared" si="8"/>
        <v>184920.76</v>
      </c>
      <c r="F28" s="2">
        <f t="shared" si="9"/>
        <v>449973846.24999988</v>
      </c>
      <c r="G28" s="2">
        <f t="shared" si="10"/>
        <v>426378485.00999987</v>
      </c>
    </row>
    <row r="29" spans="1:7" x14ac:dyDescent="0.25">
      <c r="A29" s="180">
        <f t="shared" si="1"/>
        <v>41881</v>
      </c>
      <c r="B29" s="1">
        <f t="shared" si="2"/>
        <v>1</v>
      </c>
      <c r="C29" s="4">
        <f t="shared" si="3"/>
        <v>23780282</v>
      </c>
      <c r="D29" s="2">
        <f t="shared" si="7"/>
        <v>23605057.969999999</v>
      </c>
      <c r="E29" s="134">
        <f t="shared" si="8"/>
        <v>175224.03</v>
      </c>
      <c r="F29" s="2">
        <f t="shared" si="9"/>
        <v>426378485.00999987</v>
      </c>
      <c r="G29" s="2">
        <f t="shared" si="10"/>
        <v>402773427.03999984</v>
      </c>
    </row>
    <row r="30" spans="1:7" x14ac:dyDescent="0.25">
      <c r="A30" s="180">
        <f t="shared" si="1"/>
        <v>41882</v>
      </c>
      <c r="B30" s="1">
        <f t="shared" si="2"/>
        <v>1</v>
      </c>
      <c r="C30" s="4">
        <f t="shared" si="3"/>
        <v>23780282</v>
      </c>
      <c r="D30" s="2">
        <f t="shared" si="7"/>
        <v>23614758.670000002</v>
      </c>
      <c r="E30" s="134">
        <f t="shared" si="8"/>
        <v>165523.32999999999</v>
      </c>
      <c r="F30" s="2">
        <f t="shared" si="9"/>
        <v>402773427.03999984</v>
      </c>
      <c r="G30" s="2">
        <f t="shared" si="10"/>
        <v>379158668.36999983</v>
      </c>
    </row>
    <row r="31" spans="1:7" x14ac:dyDescent="0.25">
      <c r="A31" s="180">
        <f t="shared" si="1"/>
        <v>41883</v>
      </c>
      <c r="B31" s="1">
        <f t="shared" si="2"/>
        <v>1</v>
      </c>
      <c r="C31" s="4">
        <f t="shared" si="3"/>
        <v>23780282</v>
      </c>
      <c r="D31" s="2">
        <f t="shared" si="7"/>
        <v>23624463.370000001</v>
      </c>
      <c r="E31" s="134">
        <f t="shared" si="8"/>
        <v>155818.63</v>
      </c>
      <c r="F31" s="2">
        <f t="shared" si="9"/>
        <v>379158668.36999983</v>
      </c>
      <c r="G31" s="2">
        <f t="shared" si="10"/>
        <v>355534204.99999982</v>
      </c>
    </row>
    <row r="32" spans="1:7" x14ac:dyDescent="0.25">
      <c r="A32" s="180">
        <f t="shared" si="1"/>
        <v>41884</v>
      </c>
      <c r="B32" s="1">
        <f t="shared" si="2"/>
        <v>1</v>
      </c>
      <c r="C32" s="4">
        <f t="shared" si="3"/>
        <v>23780282</v>
      </c>
      <c r="D32" s="2">
        <f t="shared" si="7"/>
        <v>23634172.050000001</v>
      </c>
      <c r="E32" s="134">
        <f t="shared" si="8"/>
        <v>146109.95000000001</v>
      </c>
      <c r="F32" s="2">
        <f t="shared" si="9"/>
        <v>355534204.99999982</v>
      </c>
      <c r="G32" s="2">
        <f t="shared" si="10"/>
        <v>331900032.94999981</v>
      </c>
    </row>
    <row r="33" spans="1:7" x14ac:dyDescent="0.25">
      <c r="A33" s="180">
        <f t="shared" si="1"/>
        <v>41885</v>
      </c>
      <c r="B33" s="1">
        <f t="shared" si="2"/>
        <v>1</v>
      </c>
      <c r="C33" s="4">
        <f t="shared" si="3"/>
        <v>23780282</v>
      </c>
      <c r="D33" s="2">
        <f t="shared" si="7"/>
        <v>23643884.73</v>
      </c>
      <c r="E33" s="134">
        <f t="shared" si="8"/>
        <v>136397.26999999999</v>
      </c>
      <c r="F33" s="2">
        <f t="shared" si="9"/>
        <v>331900032.94999981</v>
      </c>
      <c r="G33" s="2">
        <f t="shared" si="10"/>
        <v>308256148.21999979</v>
      </c>
    </row>
    <row r="34" spans="1:7" x14ac:dyDescent="0.25">
      <c r="A34" s="180">
        <f t="shared" si="1"/>
        <v>41886</v>
      </c>
      <c r="B34" s="1">
        <f t="shared" si="2"/>
        <v>1</v>
      </c>
      <c r="C34" s="4">
        <f t="shared" si="3"/>
        <v>23780282</v>
      </c>
      <c r="D34" s="2">
        <f t="shared" si="7"/>
        <v>23653601.390000001</v>
      </c>
      <c r="E34" s="134">
        <f t="shared" si="8"/>
        <v>126680.61</v>
      </c>
      <c r="F34" s="2">
        <f t="shared" si="9"/>
        <v>308256148.21999979</v>
      </c>
      <c r="G34" s="2">
        <f t="shared" si="10"/>
        <v>284602546.8299998</v>
      </c>
    </row>
    <row r="35" spans="1:7" x14ac:dyDescent="0.25">
      <c r="A35" s="180">
        <f t="shared" si="1"/>
        <v>41887</v>
      </c>
      <c r="B35" s="1">
        <f t="shared" si="2"/>
        <v>1</v>
      </c>
      <c r="C35" s="4">
        <f t="shared" si="3"/>
        <v>23780282</v>
      </c>
      <c r="D35" s="2">
        <f t="shared" si="7"/>
        <v>23663322.050000001</v>
      </c>
      <c r="E35" s="134">
        <f t="shared" si="8"/>
        <v>116959.95</v>
      </c>
      <c r="F35" s="2">
        <f t="shared" si="9"/>
        <v>284602546.8299998</v>
      </c>
      <c r="G35" s="2">
        <f t="shared" si="10"/>
        <v>260939224.77999979</v>
      </c>
    </row>
    <row r="36" spans="1:7" x14ac:dyDescent="0.25">
      <c r="A36" s="180">
        <f t="shared" si="1"/>
        <v>41888</v>
      </c>
      <c r="B36" s="1">
        <f t="shared" si="2"/>
        <v>1</v>
      </c>
      <c r="C36" s="4">
        <f t="shared" si="3"/>
        <v>23780282</v>
      </c>
      <c r="D36" s="2">
        <f t="shared" si="7"/>
        <v>23673046.699999999</v>
      </c>
      <c r="E36" s="134">
        <f t="shared" si="8"/>
        <v>107235.3</v>
      </c>
      <c r="F36" s="2">
        <f t="shared" si="9"/>
        <v>260939224.77999979</v>
      </c>
      <c r="G36" s="2">
        <f t="shared" si="10"/>
        <v>237266178.0799998</v>
      </c>
    </row>
    <row r="37" spans="1:7" x14ac:dyDescent="0.25">
      <c r="A37" s="180">
        <f t="shared" si="1"/>
        <v>41889</v>
      </c>
      <c r="B37" s="1">
        <f t="shared" si="2"/>
        <v>1</v>
      </c>
      <c r="C37" s="4">
        <f t="shared" si="3"/>
        <v>23780282</v>
      </c>
      <c r="D37" s="2">
        <f t="shared" si="7"/>
        <v>23682775.350000001</v>
      </c>
      <c r="E37" s="134">
        <f t="shared" si="8"/>
        <v>97506.65</v>
      </c>
      <c r="F37" s="2">
        <f t="shared" si="9"/>
        <v>237266178.0799998</v>
      </c>
      <c r="G37" s="2">
        <f t="shared" si="10"/>
        <v>213583402.72999981</v>
      </c>
    </row>
    <row r="38" spans="1:7" x14ac:dyDescent="0.25">
      <c r="A38" s="180">
        <f t="shared" si="1"/>
        <v>41890</v>
      </c>
      <c r="B38" s="1">
        <f>_xlfn.DAYS(A38,A37)</f>
        <v>1</v>
      </c>
      <c r="C38" s="4">
        <f t="shared" si="3"/>
        <v>23780282</v>
      </c>
      <c r="D38" s="2">
        <f t="shared" si="7"/>
        <v>23692508</v>
      </c>
      <c r="E38" s="134">
        <f t="shared" si="8"/>
        <v>87774</v>
      </c>
      <c r="F38" s="2">
        <f t="shared" si="9"/>
        <v>213583402.72999981</v>
      </c>
      <c r="G38" s="2">
        <f t="shared" si="10"/>
        <v>189890894.72999981</v>
      </c>
    </row>
    <row r="39" spans="1:7" x14ac:dyDescent="0.25">
      <c r="A39" s="180">
        <f t="shared" si="1"/>
        <v>41891</v>
      </c>
      <c r="B39" s="1">
        <f t="shared" ref="B39:B46" si="11">_xlfn.DAYS(A39,A38)</f>
        <v>1</v>
      </c>
      <c r="C39" s="4">
        <f t="shared" si="3"/>
        <v>23780282</v>
      </c>
      <c r="D39" s="2">
        <f t="shared" si="7"/>
        <v>23702244.649999999</v>
      </c>
      <c r="E39" s="134">
        <f t="shared" si="8"/>
        <v>78037.350000000006</v>
      </c>
      <c r="F39" s="2">
        <f t="shared" si="9"/>
        <v>189890894.72999981</v>
      </c>
      <c r="G39" s="2">
        <f t="shared" si="10"/>
        <v>166188650.0799998</v>
      </c>
    </row>
    <row r="40" spans="1:7" x14ac:dyDescent="0.25">
      <c r="A40" s="180">
        <f t="shared" si="1"/>
        <v>41892</v>
      </c>
      <c r="B40" s="1">
        <f t="shared" si="11"/>
        <v>1</v>
      </c>
      <c r="C40" s="4">
        <f t="shared" si="3"/>
        <v>23780282</v>
      </c>
      <c r="D40" s="2">
        <f t="shared" si="7"/>
        <v>23711985.289999999</v>
      </c>
      <c r="E40" s="134">
        <f t="shared" si="8"/>
        <v>68296.710000000006</v>
      </c>
      <c r="F40" s="2">
        <f t="shared" si="9"/>
        <v>166188650.0799998</v>
      </c>
      <c r="G40" s="2">
        <f t="shared" si="10"/>
        <v>142476664.78999981</v>
      </c>
    </row>
    <row r="41" spans="1:7" x14ac:dyDescent="0.25">
      <c r="A41" s="180">
        <f t="shared" si="1"/>
        <v>41893</v>
      </c>
      <c r="B41" s="1">
        <f t="shared" si="11"/>
        <v>1</v>
      </c>
      <c r="C41" s="4">
        <f t="shared" si="3"/>
        <v>23780282</v>
      </c>
      <c r="D41" s="2">
        <f t="shared" si="7"/>
        <v>23721729.949999999</v>
      </c>
      <c r="E41" s="134">
        <f t="shared" si="8"/>
        <v>58552.05</v>
      </c>
      <c r="F41" s="2">
        <f t="shared" si="9"/>
        <v>142476664.78999981</v>
      </c>
      <c r="G41" s="2">
        <f t="shared" si="10"/>
        <v>118754934.83999981</v>
      </c>
    </row>
    <row r="42" spans="1:7" x14ac:dyDescent="0.25">
      <c r="A42" s="180">
        <f t="shared" si="1"/>
        <v>41894</v>
      </c>
      <c r="B42" s="1">
        <f t="shared" si="11"/>
        <v>1</v>
      </c>
      <c r="C42" s="4">
        <f t="shared" si="3"/>
        <v>23780282</v>
      </c>
      <c r="D42" s="2">
        <f t="shared" si="7"/>
        <v>23731478.600000001</v>
      </c>
      <c r="E42" s="134">
        <f t="shared" si="8"/>
        <v>48803.4</v>
      </c>
      <c r="F42" s="2">
        <f t="shared" si="9"/>
        <v>118754934.83999981</v>
      </c>
      <c r="G42" s="2">
        <f t="shared" si="10"/>
        <v>95023456.239999801</v>
      </c>
    </row>
    <row r="43" spans="1:7" x14ac:dyDescent="0.25">
      <c r="A43" s="180">
        <f t="shared" si="1"/>
        <v>41895</v>
      </c>
      <c r="B43" s="1">
        <f t="shared" si="11"/>
        <v>1</v>
      </c>
      <c r="C43" s="4">
        <f t="shared" si="3"/>
        <v>23780282</v>
      </c>
      <c r="D43" s="2">
        <f t="shared" si="7"/>
        <v>23741231.260000002</v>
      </c>
      <c r="E43" s="134">
        <f t="shared" si="8"/>
        <v>39050.74</v>
      </c>
      <c r="F43" s="2">
        <f t="shared" si="9"/>
        <v>95023456.239999801</v>
      </c>
      <c r="G43" s="2">
        <f t="shared" si="10"/>
        <v>71282224.979999796</v>
      </c>
    </row>
    <row r="44" spans="1:7" x14ac:dyDescent="0.25">
      <c r="A44" s="180">
        <f t="shared" si="1"/>
        <v>41896</v>
      </c>
      <c r="B44" s="1">
        <f t="shared" si="11"/>
        <v>1</v>
      </c>
      <c r="C44" s="4">
        <f t="shared" si="3"/>
        <v>23780282</v>
      </c>
      <c r="D44" s="2">
        <f t="shared" si="7"/>
        <v>23750987.93</v>
      </c>
      <c r="E44" s="134">
        <f t="shared" si="8"/>
        <v>29294.07</v>
      </c>
      <c r="F44" s="2">
        <f t="shared" si="9"/>
        <v>71282224.979999796</v>
      </c>
      <c r="G44" s="2">
        <f t="shared" si="10"/>
        <v>47531237.049999796</v>
      </c>
    </row>
    <row r="45" spans="1:7" x14ac:dyDescent="0.25">
      <c r="A45" s="180">
        <f t="shared" si="1"/>
        <v>41897</v>
      </c>
      <c r="B45" s="1">
        <f t="shared" si="11"/>
        <v>1</v>
      </c>
      <c r="C45" s="4">
        <f t="shared" si="3"/>
        <v>23780282</v>
      </c>
      <c r="D45" s="2">
        <f t="shared" si="7"/>
        <v>23760748.609999999</v>
      </c>
      <c r="E45" s="134">
        <f t="shared" si="8"/>
        <v>19533.39</v>
      </c>
      <c r="F45" s="2">
        <f t="shared" si="9"/>
        <v>47531237.049999796</v>
      </c>
      <c r="G45" s="2">
        <f t="shared" si="10"/>
        <v>23770488.439999796</v>
      </c>
    </row>
    <row r="46" spans="1:7" x14ac:dyDescent="0.25">
      <c r="A46" s="180">
        <f t="shared" si="1"/>
        <v>41898</v>
      </c>
      <c r="B46" s="1">
        <f t="shared" si="11"/>
        <v>1</v>
      </c>
      <c r="C46" s="4">
        <f t="shared" si="3"/>
        <v>23780282</v>
      </c>
      <c r="D46" s="2">
        <f t="shared" ref="D46" si="12">C46-E46</f>
        <v>23770488.439999796</v>
      </c>
      <c r="E46" s="134">
        <v>9793.5600002022093</v>
      </c>
      <c r="F46" s="2">
        <f t="shared" ref="F46" si="13">G45</f>
        <v>23770488.439999796</v>
      </c>
      <c r="G46" s="2">
        <f t="shared" ref="G46" si="14">F46-D46</f>
        <v>0</v>
      </c>
    </row>
    <row r="47" spans="1:7" x14ac:dyDescent="0.25">
      <c r="A47" s="180">
        <f>A4+1</f>
        <v>41857</v>
      </c>
      <c r="B47" s="1">
        <f>_xlfn.DAYS(A5,A4)</f>
        <v>1</v>
      </c>
      <c r="C47" s="4">
        <f>$C$2</f>
        <v>23780282</v>
      </c>
      <c r="D47" s="2">
        <f t="shared" ref="D47:D88" si="15">C47-E47</f>
        <v>23373432.68</v>
      </c>
      <c r="E47" s="134">
        <f>ROUND(F47*$B$2*B47/365,2)</f>
        <v>406849.32</v>
      </c>
      <c r="F47" s="185">
        <f>G4</f>
        <v>990000000</v>
      </c>
      <c r="G47" s="189">
        <f>F47-D47</f>
        <v>966626567.32000005</v>
      </c>
    </row>
    <row r="48" spans="1:7" x14ac:dyDescent="0.25">
      <c r="A48" s="180">
        <f t="shared" ref="A48:A94" si="16">A47+1</f>
        <v>41858</v>
      </c>
      <c r="B48" s="1">
        <f t="shared" ref="B48:B79" si="17">_xlfn.DAYS(A48,A47)</f>
        <v>1</v>
      </c>
      <c r="C48" s="4">
        <f t="shared" ref="C48:C57" si="18">$C$2</f>
        <v>23780282</v>
      </c>
      <c r="D48" s="2">
        <f t="shared" si="15"/>
        <v>23383038.210000001</v>
      </c>
      <c r="E48" s="134">
        <f t="shared" ref="E48:E57" si="19">ROUND(F48*$B$2*B48/365,2)</f>
        <v>397243.79</v>
      </c>
      <c r="F48" s="185">
        <f t="shared" ref="F48:F88" si="20">G47</f>
        <v>966626567.32000005</v>
      </c>
      <c r="G48" s="189">
        <f t="shared" ref="G48:G88" si="21">F48-D48</f>
        <v>943243529.11000001</v>
      </c>
    </row>
    <row r="49" spans="1:7" x14ac:dyDescent="0.25">
      <c r="A49" s="180">
        <f t="shared" si="16"/>
        <v>41859</v>
      </c>
      <c r="B49" s="1">
        <f t="shared" si="17"/>
        <v>1</v>
      </c>
      <c r="C49" s="4">
        <f t="shared" si="18"/>
        <v>23780282</v>
      </c>
      <c r="D49" s="2">
        <f t="shared" si="15"/>
        <v>23392647.670000002</v>
      </c>
      <c r="E49" s="134">
        <f t="shared" si="19"/>
        <v>387634.33</v>
      </c>
      <c r="F49" s="185">
        <f t="shared" si="20"/>
        <v>943243529.11000001</v>
      </c>
      <c r="G49" s="189">
        <f t="shared" si="21"/>
        <v>919850881.44000006</v>
      </c>
    </row>
    <row r="50" spans="1:7" x14ac:dyDescent="0.25">
      <c r="A50" s="180">
        <f t="shared" si="16"/>
        <v>41860</v>
      </c>
      <c r="B50" s="1">
        <f t="shared" si="17"/>
        <v>1</v>
      </c>
      <c r="C50" s="4">
        <f t="shared" si="18"/>
        <v>23780282</v>
      </c>
      <c r="D50" s="2">
        <f t="shared" si="15"/>
        <v>23402261.09</v>
      </c>
      <c r="E50" s="134">
        <f t="shared" si="19"/>
        <v>378020.91</v>
      </c>
      <c r="F50" s="185">
        <f t="shared" si="20"/>
        <v>919850881.44000006</v>
      </c>
      <c r="G50" s="189">
        <f t="shared" si="21"/>
        <v>896448620.35000002</v>
      </c>
    </row>
    <row r="51" spans="1:7" x14ac:dyDescent="0.25">
      <c r="A51" s="180">
        <f t="shared" si="16"/>
        <v>41861</v>
      </c>
      <c r="B51" s="1">
        <f t="shared" si="17"/>
        <v>1</v>
      </c>
      <c r="C51" s="4">
        <f t="shared" si="18"/>
        <v>23780282</v>
      </c>
      <c r="D51" s="2">
        <f t="shared" si="15"/>
        <v>23411878.460000001</v>
      </c>
      <c r="E51" s="134">
        <f t="shared" si="19"/>
        <v>368403.54</v>
      </c>
      <c r="F51" s="185">
        <f t="shared" si="20"/>
        <v>896448620.35000002</v>
      </c>
      <c r="G51" s="189">
        <f t="shared" si="21"/>
        <v>873036741.88999999</v>
      </c>
    </row>
    <row r="52" spans="1:7" x14ac:dyDescent="0.25">
      <c r="A52" s="180">
        <f t="shared" si="16"/>
        <v>41862</v>
      </c>
      <c r="B52" s="1">
        <f t="shared" si="17"/>
        <v>1</v>
      </c>
      <c r="C52" s="4">
        <f t="shared" si="18"/>
        <v>23780282</v>
      </c>
      <c r="D52" s="2">
        <f t="shared" si="15"/>
        <v>23421499.780000001</v>
      </c>
      <c r="E52" s="134">
        <f t="shared" si="19"/>
        <v>358782.22</v>
      </c>
      <c r="F52" s="185">
        <f t="shared" si="20"/>
        <v>873036741.88999999</v>
      </c>
      <c r="G52" s="189">
        <f t="shared" si="21"/>
        <v>849615242.11000001</v>
      </c>
    </row>
    <row r="53" spans="1:7" x14ac:dyDescent="0.25">
      <c r="A53" s="180">
        <f t="shared" si="16"/>
        <v>41863</v>
      </c>
      <c r="B53" s="1">
        <f t="shared" si="17"/>
        <v>1</v>
      </c>
      <c r="C53" s="4">
        <f t="shared" si="18"/>
        <v>23780282</v>
      </c>
      <c r="D53" s="2">
        <f t="shared" si="15"/>
        <v>23431125.050000001</v>
      </c>
      <c r="E53" s="134">
        <f t="shared" si="19"/>
        <v>349156.95</v>
      </c>
      <c r="F53" s="2">
        <f t="shared" si="20"/>
        <v>849615242.11000001</v>
      </c>
      <c r="G53" s="188">
        <f t="shared" si="21"/>
        <v>826184117.06000006</v>
      </c>
    </row>
    <row r="54" spans="1:7" x14ac:dyDescent="0.25">
      <c r="A54" s="180">
        <f t="shared" si="16"/>
        <v>41864</v>
      </c>
      <c r="B54" s="1">
        <f t="shared" si="17"/>
        <v>1</v>
      </c>
      <c r="C54" s="4">
        <f t="shared" si="18"/>
        <v>23780282</v>
      </c>
      <c r="D54" s="2">
        <f t="shared" si="15"/>
        <v>23440754.280000001</v>
      </c>
      <c r="E54" s="134">
        <f t="shared" si="19"/>
        <v>339527.72</v>
      </c>
      <c r="F54" s="2">
        <f t="shared" si="20"/>
        <v>826184117.06000006</v>
      </c>
      <c r="G54" s="2">
        <f t="shared" si="21"/>
        <v>802743362.78000009</v>
      </c>
    </row>
    <row r="55" spans="1:7" x14ac:dyDescent="0.25">
      <c r="A55" s="180">
        <f t="shared" si="16"/>
        <v>41865</v>
      </c>
      <c r="B55" s="1">
        <f t="shared" si="17"/>
        <v>1</v>
      </c>
      <c r="C55" s="4">
        <f t="shared" si="18"/>
        <v>23780282</v>
      </c>
      <c r="D55" s="2">
        <f t="shared" si="15"/>
        <v>23450387.469999999</v>
      </c>
      <c r="E55" s="134">
        <f t="shared" si="19"/>
        <v>329894.53000000003</v>
      </c>
      <c r="F55" s="2">
        <f t="shared" si="20"/>
        <v>802743362.78000009</v>
      </c>
      <c r="G55" s="2">
        <f t="shared" si="21"/>
        <v>779292975.31000006</v>
      </c>
    </row>
    <row r="56" spans="1:7" x14ac:dyDescent="0.25">
      <c r="A56" s="180">
        <f t="shared" si="16"/>
        <v>41866</v>
      </c>
      <c r="B56" s="1">
        <f t="shared" si="17"/>
        <v>1</v>
      </c>
      <c r="C56" s="4">
        <f t="shared" si="18"/>
        <v>23780282</v>
      </c>
      <c r="D56" s="2">
        <f t="shared" si="15"/>
        <v>23460024.609999999</v>
      </c>
      <c r="E56" s="134">
        <f t="shared" si="19"/>
        <v>320257.39</v>
      </c>
      <c r="F56" s="2">
        <f t="shared" si="20"/>
        <v>779292975.31000006</v>
      </c>
      <c r="G56" s="2">
        <f t="shared" si="21"/>
        <v>755832950.70000005</v>
      </c>
    </row>
    <row r="57" spans="1:7" x14ac:dyDescent="0.25">
      <c r="A57" s="180">
        <f t="shared" si="16"/>
        <v>41867</v>
      </c>
      <c r="B57" s="1">
        <f t="shared" si="17"/>
        <v>1</v>
      </c>
      <c r="C57" s="4">
        <f t="shared" si="18"/>
        <v>23780282</v>
      </c>
      <c r="D57" s="2">
        <f t="shared" si="15"/>
        <v>23469665.719999999</v>
      </c>
      <c r="E57" s="134">
        <f t="shared" si="19"/>
        <v>310616.28000000003</v>
      </c>
      <c r="F57" s="2">
        <f t="shared" si="20"/>
        <v>755832950.70000005</v>
      </c>
      <c r="G57" s="2">
        <f t="shared" si="21"/>
        <v>732363284.98000002</v>
      </c>
    </row>
    <row r="58" spans="1:7" x14ac:dyDescent="0.25">
      <c r="A58" s="180">
        <f t="shared" si="16"/>
        <v>41868</v>
      </c>
      <c r="B58" s="1">
        <f t="shared" si="17"/>
        <v>1</v>
      </c>
      <c r="C58" s="4">
        <f>$N$2</f>
        <v>20000000</v>
      </c>
      <c r="D58" s="2">
        <f t="shared" si="15"/>
        <v>19601773.539999999</v>
      </c>
      <c r="E58" s="134">
        <f>ROUND(F58*$I$2*B58/365,2)</f>
        <v>398226.46</v>
      </c>
      <c r="F58" s="2">
        <f>G57-F2</f>
        <v>726763284.98000002</v>
      </c>
      <c r="G58" s="2">
        <f t="shared" si="21"/>
        <v>707161511.44000006</v>
      </c>
    </row>
    <row r="59" spans="1:7" x14ac:dyDescent="0.25">
      <c r="A59" s="180">
        <f t="shared" si="16"/>
        <v>41869</v>
      </c>
      <c r="B59" s="1">
        <f t="shared" si="17"/>
        <v>1</v>
      </c>
      <c r="C59" s="4">
        <f t="shared" ref="C59:C93" si="22">$N$2</f>
        <v>20000000</v>
      </c>
      <c r="D59" s="2">
        <f t="shared" si="15"/>
        <v>19612514.239999998</v>
      </c>
      <c r="E59" s="134">
        <f>ROUND(F59*$I$2*B59/365,2)</f>
        <v>387485.76</v>
      </c>
      <c r="F59" s="2">
        <f t="shared" si="20"/>
        <v>707161511.44000006</v>
      </c>
      <c r="G59" s="2">
        <f t="shared" si="21"/>
        <v>687548997.20000005</v>
      </c>
    </row>
    <row r="60" spans="1:7" x14ac:dyDescent="0.25">
      <c r="A60" s="180">
        <f t="shared" si="16"/>
        <v>41870</v>
      </c>
      <c r="B60" s="1">
        <f t="shared" si="17"/>
        <v>1</v>
      </c>
      <c r="C60" s="4">
        <f t="shared" si="22"/>
        <v>20000000</v>
      </c>
      <c r="D60" s="2">
        <f t="shared" si="15"/>
        <v>19623260.82</v>
      </c>
      <c r="E60" s="134">
        <f t="shared" ref="E60:E88" si="23">ROUND(F60*$I$2*B60/365,2)</f>
        <v>376739.18</v>
      </c>
      <c r="F60" s="2">
        <f t="shared" si="20"/>
        <v>687548997.20000005</v>
      </c>
      <c r="G60" s="2">
        <f t="shared" si="21"/>
        <v>667925736.38</v>
      </c>
    </row>
    <row r="61" spans="1:7" x14ac:dyDescent="0.25">
      <c r="A61" s="180">
        <f t="shared" si="16"/>
        <v>41871</v>
      </c>
      <c r="B61" s="1">
        <f t="shared" si="17"/>
        <v>1</v>
      </c>
      <c r="C61" s="4">
        <f t="shared" si="22"/>
        <v>20000000</v>
      </c>
      <c r="D61" s="2">
        <f t="shared" si="15"/>
        <v>19634013.300000001</v>
      </c>
      <c r="E61" s="134">
        <f t="shared" si="23"/>
        <v>365986.7</v>
      </c>
      <c r="F61" s="2">
        <f t="shared" si="20"/>
        <v>667925736.38</v>
      </c>
      <c r="G61" s="2">
        <f t="shared" si="21"/>
        <v>648291723.08000004</v>
      </c>
    </row>
    <row r="62" spans="1:7" x14ac:dyDescent="0.25">
      <c r="A62" s="180">
        <f t="shared" si="16"/>
        <v>41872</v>
      </c>
      <c r="B62" s="1">
        <f t="shared" si="17"/>
        <v>1</v>
      </c>
      <c r="C62" s="4">
        <f t="shared" si="22"/>
        <v>20000000</v>
      </c>
      <c r="D62" s="2">
        <f t="shared" si="15"/>
        <v>19644771.66</v>
      </c>
      <c r="E62" s="134">
        <f t="shared" si="23"/>
        <v>355228.34</v>
      </c>
      <c r="F62" s="2">
        <f t="shared" si="20"/>
        <v>648291723.08000004</v>
      </c>
      <c r="G62" s="2">
        <f t="shared" si="21"/>
        <v>628646951.42000008</v>
      </c>
    </row>
    <row r="63" spans="1:7" x14ac:dyDescent="0.25">
      <c r="A63" s="180">
        <f t="shared" si="16"/>
        <v>41873</v>
      </c>
      <c r="B63" s="1">
        <f t="shared" si="17"/>
        <v>1</v>
      </c>
      <c r="C63" s="4">
        <f t="shared" si="22"/>
        <v>20000000</v>
      </c>
      <c r="D63" s="2">
        <f t="shared" si="15"/>
        <v>19655535.920000002</v>
      </c>
      <c r="E63" s="134">
        <f t="shared" si="23"/>
        <v>344464.08</v>
      </c>
      <c r="F63" s="2">
        <f t="shared" si="20"/>
        <v>628646951.42000008</v>
      </c>
      <c r="G63" s="2">
        <f t="shared" si="21"/>
        <v>608991415.50000012</v>
      </c>
    </row>
    <row r="64" spans="1:7" x14ac:dyDescent="0.25">
      <c r="A64" s="180">
        <f t="shared" si="16"/>
        <v>41874</v>
      </c>
      <c r="B64" s="1">
        <f t="shared" si="17"/>
        <v>1</v>
      </c>
      <c r="C64" s="4">
        <f t="shared" si="22"/>
        <v>20000000</v>
      </c>
      <c r="D64" s="2">
        <f t="shared" si="15"/>
        <v>19666306.07</v>
      </c>
      <c r="E64" s="134">
        <f t="shared" si="23"/>
        <v>333693.93</v>
      </c>
      <c r="F64" s="2">
        <f t="shared" si="20"/>
        <v>608991415.50000012</v>
      </c>
      <c r="G64" s="2">
        <f t="shared" si="21"/>
        <v>589325109.43000007</v>
      </c>
    </row>
    <row r="65" spans="1:7" x14ac:dyDescent="0.25">
      <c r="A65" s="180">
        <f t="shared" si="16"/>
        <v>41875</v>
      </c>
      <c r="B65" s="1">
        <f t="shared" si="17"/>
        <v>1</v>
      </c>
      <c r="C65" s="4">
        <f t="shared" si="22"/>
        <v>20000000</v>
      </c>
      <c r="D65" s="2">
        <f t="shared" si="15"/>
        <v>19677082.129999999</v>
      </c>
      <c r="E65" s="134">
        <f t="shared" si="23"/>
        <v>322917.87</v>
      </c>
      <c r="F65" s="2">
        <f t="shared" si="20"/>
        <v>589325109.43000007</v>
      </c>
      <c r="G65" s="2">
        <f t="shared" si="21"/>
        <v>569648027.30000007</v>
      </c>
    </row>
    <row r="66" spans="1:7" x14ac:dyDescent="0.25">
      <c r="A66" s="180">
        <f t="shared" si="16"/>
        <v>41876</v>
      </c>
      <c r="B66" s="1">
        <f t="shared" si="17"/>
        <v>1</v>
      </c>
      <c r="C66" s="4">
        <f t="shared" si="22"/>
        <v>20000000</v>
      </c>
      <c r="D66" s="2">
        <f t="shared" si="15"/>
        <v>19687864.09</v>
      </c>
      <c r="E66" s="134">
        <f t="shared" si="23"/>
        <v>312135.90999999997</v>
      </c>
      <c r="F66" s="2">
        <f t="shared" si="20"/>
        <v>569648027.30000007</v>
      </c>
      <c r="G66" s="2">
        <f t="shared" si="21"/>
        <v>549960163.21000004</v>
      </c>
    </row>
    <row r="67" spans="1:7" x14ac:dyDescent="0.25">
      <c r="A67" s="180">
        <f t="shared" si="16"/>
        <v>41877</v>
      </c>
      <c r="B67" s="1">
        <f t="shared" si="17"/>
        <v>1</v>
      </c>
      <c r="C67" s="4">
        <f t="shared" si="22"/>
        <v>20000000</v>
      </c>
      <c r="D67" s="2">
        <f t="shared" si="15"/>
        <v>19698651.969999999</v>
      </c>
      <c r="E67" s="134">
        <f t="shared" si="23"/>
        <v>301348.03000000003</v>
      </c>
      <c r="F67" s="2">
        <f t="shared" si="20"/>
        <v>549960163.21000004</v>
      </c>
      <c r="G67" s="2">
        <f t="shared" si="21"/>
        <v>530261511.24000001</v>
      </c>
    </row>
    <row r="68" spans="1:7" x14ac:dyDescent="0.25">
      <c r="A68" s="180">
        <f t="shared" si="16"/>
        <v>41878</v>
      </c>
      <c r="B68" s="1">
        <f t="shared" si="17"/>
        <v>1</v>
      </c>
      <c r="C68" s="4">
        <f t="shared" si="22"/>
        <v>20000000</v>
      </c>
      <c r="D68" s="2">
        <f t="shared" si="15"/>
        <v>19709445.75</v>
      </c>
      <c r="E68" s="134">
        <f t="shared" si="23"/>
        <v>290554.25</v>
      </c>
      <c r="F68" s="2">
        <f t="shared" si="20"/>
        <v>530261511.24000001</v>
      </c>
      <c r="G68" s="2">
        <f t="shared" si="21"/>
        <v>510552065.49000001</v>
      </c>
    </row>
    <row r="69" spans="1:7" x14ac:dyDescent="0.25">
      <c r="A69" s="180">
        <f t="shared" si="16"/>
        <v>41879</v>
      </c>
      <c r="B69" s="1">
        <f t="shared" si="17"/>
        <v>1</v>
      </c>
      <c r="C69" s="4">
        <f t="shared" si="22"/>
        <v>20000000</v>
      </c>
      <c r="D69" s="2">
        <f t="shared" si="15"/>
        <v>19720245.440000001</v>
      </c>
      <c r="E69" s="134">
        <f t="shared" si="23"/>
        <v>279754.56</v>
      </c>
      <c r="F69" s="2">
        <f t="shared" si="20"/>
        <v>510552065.49000001</v>
      </c>
      <c r="G69" s="2">
        <f t="shared" si="21"/>
        <v>490831820.05000001</v>
      </c>
    </row>
    <row r="70" spans="1:7" x14ac:dyDescent="0.25">
      <c r="A70" s="180">
        <f t="shared" si="16"/>
        <v>41880</v>
      </c>
      <c r="B70" s="1">
        <f t="shared" si="17"/>
        <v>1</v>
      </c>
      <c r="C70" s="4">
        <f t="shared" si="22"/>
        <v>20000000</v>
      </c>
      <c r="D70" s="2">
        <f t="shared" si="15"/>
        <v>19731051.059999999</v>
      </c>
      <c r="E70" s="134">
        <f t="shared" si="23"/>
        <v>268948.94</v>
      </c>
      <c r="F70" s="2">
        <f t="shared" si="20"/>
        <v>490831820.05000001</v>
      </c>
      <c r="G70" s="2">
        <f t="shared" si="21"/>
        <v>471100768.99000001</v>
      </c>
    </row>
    <row r="71" spans="1:7" x14ac:dyDescent="0.25">
      <c r="A71" s="180">
        <f t="shared" si="16"/>
        <v>41881</v>
      </c>
      <c r="B71" s="1">
        <f t="shared" si="17"/>
        <v>1</v>
      </c>
      <c r="C71" s="4">
        <f t="shared" si="22"/>
        <v>20000000</v>
      </c>
      <c r="D71" s="2">
        <f t="shared" si="15"/>
        <v>19741862.59</v>
      </c>
      <c r="E71" s="134">
        <f t="shared" si="23"/>
        <v>258137.41</v>
      </c>
      <c r="F71" s="2">
        <f t="shared" si="20"/>
        <v>471100768.99000001</v>
      </c>
      <c r="G71" s="2">
        <f t="shared" si="21"/>
        <v>451358906.40000004</v>
      </c>
    </row>
    <row r="72" spans="1:7" x14ac:dyDescent="0.25">
      <c r="A72" s="180">
        <f t="shared" si="16"/>
        <v>41882</v>
      </c>
      <c r="B72" s="1">
        <f t="shared" si="17"/>
        <v>1</v>
      </c>
      <c r="C72" s="4">
        <f t="shared" si="22"/>
        <v>20000000</v>
      </c>
      <c r="D72" s="2">
        <f t="shared" si="15"/>
        <v>19752680.050000001</v>
      </c>
      <c r="E72" s="134">
        <f t="shared" si="23"/>
        <v>247319.95</v>
      </c>
      <c r="F72" s="2">
        <f t="shared" si="20"/>
        <v>451358906.40000004</v>
      </c>
      <c r="G72" s="2">
        <f t="shared" si="21"/>
        <v>431606226.35000002</v>
      </c>
    </row>
    <row r="73" spans="1:7" x14ac:dyDescent="0.25">
      <c r="A73" s="180">
        <f t="shared" si="16"/>
        <v>41883</v>
      </c>
      <c r="B73" s="1">
        <f t="shared" si="17"/>
        <v>1</v>
      </c>
      <c r="C73" s="4">
        <f t="shared" si="22"/>
        <v>20000000</v>
      </c>
      <c r="D73" s="2">
        <f t="shared" si="15"/>
        <v>19763503.440000001</v>
      </c>
      <c r="E73" s="134">
        <f t="shared" si="23"/>
        <v>236496.56</v>
      </c>
      <c r="F73" s="2">
        <f t="shared" si="20"/>
        <v>431606226.35000002</v>
      </c>
      <c r="G73" s="2">
        <f t="shared" si="21"/>
        <v>411842722.91000003</v>
      </c>
    </row>
    <row r="74" spans="1:7" x14ac:dyDescent="0.25">
      <c r="A74" s="180">
        <f t="shared" si="16"/>
        <v>41884</v>
      </c>
      <c r="B74" s="1">
        <f t="shared" si="17"/>
        <v>1</v>
      </c>
      <c r="C74" s="4">
        <f t="shared" si="22"/>
        <v>20000000</v>
      </c>
      <c r="D74" s="2">
        <f t="shared" si="15"/>
        <v>19774332.75</v>
      </c>
      <c r="E74" s="134">
        <f t="shared" si="23"/>
        <v>225667.25</v>
      </c>
      <c r="F74" s="2">
        <f t="shared" si="20"/>
        <v>411842722.91000003</v>
      </c>
      <c r="G74" s="2">
        <f t="shared" si="21"/>
        <v>392068390.16000003</v>
      </c>
    </row>
    <row r="75" spans="1:7" x14ac:dyDescent="0.25">
      <c r="A75" s="180">
        <f t="shared" si="16"/>
        <v>41885</v>
      </c>
      <c r="B75" s="1">
        <f t="shared" si="17"/>
        <v>1</v>
      </c>
      <c r="C75" s="4">
        <f t="shared" si="22"/>
        <v>20000000</v>
      </c>
      <c r="D75" s="2">
        <f t="shared" si="15"/>
        <v>19785168.010000002</v>
      </c>
      <c r="E75" s="134">
        <f t="shared" si="23"/>
        <v>214831.99</v>
      </c>
      <c r="F75" s="2">
        <f t="shared" si="20"/>
        <v>392068390.16000003</v>
      </c>
      <c r="G75" s="2">
        <f t="shared" si="21"/>
        <v>372283222.15000004</v>
      </c>
    </row>
    <row r="76" spans="1:7" x14ac:dyDescent="0.25">
      <c r="A76" s="180">
        <f t="shared" si="16"/>
        <v>41886</v>
      </c>
      <c r="B76" s="1">
        <f t="shared" si="17"/>
        <v>1</v>
      </c>
      <c r="C76" s="4">
        <f t="shared" si="22"/>
        <v>20000000</v>
      </c>
      <c r="D76" s="2">
        <f t="shared" si="15"/>
        <v>19796009.190000001</v>
      </c>
      <c r="E76" s="134">
        <f t="shared" si="23"/>
        <v>203990.81</v>
      </c>
      <c r="F76" s="2">
        <f t="shared" si="20"/>
        <v>372283222.15000004</v>
      </c>
      <c r="G76" s="2">
        <f t="shared" si="21"/>
        <v>352487212.96000004</v>
      </c>
    </row>
    <row r="77" spans="1:7" x14ac:dyDescent="0.25">
      <c r="A77" s="180">
        <f t="shared" si="16"/>
        <v>41887</v>
      </c>
      <c r="B77" s="1">
        <f t="shared" si="17"/>
        <v>1</v>
      </c>
      <c r="C77" s="4">
        <f t="shared" si="22"/>
        <v>20000000</v>
      </c>
      <c r="D77" s="2">
        <f t="shared" si="15"/>
        <v>19806856.32</v>
      </c>
      <c r="E77" s="134">
        <f t="shared" si="23"/>
        <v>193143.67999999999</v>
      </c>
      <c r="F77" s="2">
        <f t="shared" si="20"/>
        <v>352487212.96000004</v>
      </c>
      <c r="G77" s="2">
        <f t="shared" si="21"/>
        <v>332680356.64000005</v>
      </c>
    </row>
    <row r="78" spans="1:7" x14ac:dyDescent="0.25">
      <c r="A78" s="180">
        <f t="shared" si="16"/>
        <v>41888</v>
      </c>
      <c r="B78" s="1">
        <f t="shared" si="17"/>
        <v>1</v>
      </c>
      <c r="C78" s="4">
        <f t="shared" si="22"/>
        <v>20000000</v>
      </c>
      <c r="D78" s="2">
        <f t="shared" si="15"/>
        <v>19817709.390000001</v>
      </c>
      <c r="E78" s="134">
        <f t="shared" si="23"/>
        <v>182290.61</v>
      </c>
      <c r="F78" s="2">
        <f t="shared" si="20"/>
        <v>332680356.64000005</v>
      </c>
      <c r="G78" s="2">
        <f t="shared" si="21"/>
        <v>312862647.25000006</v>
      </c>
    </row>
    <row r="79" spans="1:7" x14ac:dyDescent="0.25">
      <c r="A79" s="180">
        <f t="shared" si="16"/>
        <v>41889</v>
      </c>
      <c r="B79" s="1">
        <f t="shared" si="17"/>
        <v>1</v>
      </c>
      <c r="C79" s="4">
        <f t="shared" si="22"/>
        <v>20000000</v>
      </c>
      <c r="D79" s="2">
        <f t="shared" si="15"/>
        <v>19828568.41</v>
      </c>
      <c r="E79" s="134">
        <f t="shared" si="23"/>
        <v>171431.59</v>
      </c>
      <c r="F79" s="2">
        <f t="shared" si="20"/>
        <v>312862647.25000006</v>
      </c>
      <c r="G79" s="2">
        <f t="shared" si="21"/>
        <v>293034078.84000003</v>
      </c>
    </row>
    <row r="80" spans="1:7" x14ac:dyDescent="0.25">
      <c r="A80" s="180">
        <f t="shared" si="16"/>
        <v>41890</v>
      </c>
      <c r="B80" s="1">
        <f>_xlfn.DAYS(A80,A79)</f>
        <v>1</v>
      </c>
      <c r="C80" s="4">
        <f t="shared" si="22"/>
        <v>20000000</v>
      </c>
      <c r="D80" s="2">
        <f t="shared" si="15"/>
        <v>19839433.379999999</v>
      </c>
      <c r="E80" s="134">
        <f t="shared" si="23"/>
        <v>160566.62</v>
      </c>
      <c r="F80" s="2">
        <f t="shared" si="20"/>
        <v>293034078.84000003</v>
      </c>
      <c r="G80" s="2">
        <f t="shared" si="21"/>
        <v>273194645.46000004</v>
      </c>
    </row>
    <row r="81" spans="1:7" x14ac:dyDescent="0.25">
      <c r="A81" s="180">
        <f t="shared" si="16"/>
        <v>41891</v>
      </c>
      <c r="B81" s="1">
        <f t="shared" ref="B81:B94" si="24">_xlfn.DAYS(A81,A80)</f>
        <v>1</v>
      </c>
      <c r="C81" s="4">
        <f t="shared" si="22"/>
        <v>20000000</v>
      </c>
      <c r="D81" s="2">
        <f t="shared" si="15"/>
        <v>19850304.300000001</v>
      </c>
      <c r="E81" s="134">
        <f t="shared" si="23"/>
        <v>149695.70000000001</v>
      </c>
      <c r="F81" s="2">
        <f t="shared" si="20"/>
        <v>273194645.46000004</v>
      </c>
      <c r="G81" s="2">
        <f t="shared" si="21"/>
        <v>253344341.16000003</v>
      </c>
    </row>
    <row r="82" spans="1:7" x14ac:dyDescent="0.25">
      <c r="A82" s="180">
        <f t="shared" si="16"/>
        <v>41892</v>
      </c>
      <c r="B82" s="1">
        <f t="shared" si="24"/>
        <v>1</v>
      </c>
      <c r="C82" s="4">
        <f t="shared" si="22"/>
        <v>20000000</v>
      </c>
      <c r="D82" s="2">
        <f t="shared" si="15"/>
        <v>19861181.18</v>
      </c>
      <c r="E82" s="134">
        <f t="shared" si="23"/>
        <v>138818.82</v>
      </c>
      <c r="F82" s="2">
        <f t="shared" si="20"/>
        <v>253344341.16000003</v>
      </c>
      <c r="G82" s="2">
        <f t="shared" si="21"/>
        <v>233483159.98000002</v>
      </c>
    </row>
    <row r="83" spans="1:7" x14ac:dyDescent="0.25">
      <c r="A83" s="180">
        <f t="shared" si="16"/>
        <v>41893</v>
      </c>
      <c r="B83" s="1">
        <f t="shared" si="24"/>
        <v>1</v>
      </c>
      <c r="C83" s="4">
        <f t="shared" si="22"/>
        <v>20000000</v>
      </c>
      <c r="D83" s="2">
        <f t="shared" si="15"/>
        <v>19872064.02</v>
      </c>
      <c r="E83" s="134">
        <f t="shared" si="23"/>
        <v>127935.98</v>
      </c>
      <c r="F83" s="2">
        <f t="shared" si="20"/>
        <v>233483159.98000002</v>
      </c>
      <c r="G83" s="2">
        <f t="shared" si="21"/>
        <v>213611095.96000001</v>
      </c>
    </row>
    <row r="84" spans="1:7" x14ac:dyDescent="0.25">
      <c r="A84" s="180">
        <f t="shared" si="16"/>
        <v>41894</v>
      </c>
      <c r="B84" s="1">
        <f t="shared" si="24"/>
        <v>1</v>
      </c>
      <c r="C84" s="4">
        <f t="shared" si="22"/>
        <v>20000000</v>
      </c>
      <c r="D84" s="2">
        <f t="shared" si="15"/>
        <v>19882952.82</v>
      </c>
      <c r="E84" s="134">
        <f t="shared" si="23"/>
        <v>117047.18</v>
      </c>
      <c r="F84" s="2">
        <f t="shared" si="20"/>
        <v>213611095.96000001</v>
      </c>
      <c r="G84" s="2">
        <f t="shared" si="21"/>
        <v>193728143.14000002</v>
      </c>
    </row>
    <row r="85" spans="1:7" x14ac:dyDescent="0.25">
      <c r="A85" s="180">
        <f t="shared" si="16"/>
        <v>41895</v>
      </c>
      <c r="B85" s="1">
        <f t="shared" si="24"/>
        <v>1</v>
      </c>
      <c r="C85" s="4">
        <f t="shared" si="22"/>
        <v>20000000</v>
      </c>
      <c r="D85" s="2">
        <f t="shared" si="15"/>
        <v>19893847.59</v>
      </c>
      <c r="E85" s="134">
        <f t="shared" si="23"/>
        <v>106152.41</v>
      </c>
      <c r="F85" s="2">
        <f t="shared" si="20"/>
        <v>193728143.14000002</v>
      </c>
      <c r="G85" s="2">
        <f t="shared" si="21"/>
        <v>173834295.55000001</v>
      </c>
    </row>
    <row r="86" spans="1:7" x14ac:dyDescent="0.25">
      <c r="A86" s="180">
        <f t="shared" si="16"/>
        <v>41896</v>
      </c>
      <c r="B86" s="1">
        <f t="shared" si="24"/>
        <v>1</v>
      </c>
      <c r="C86" s="4">
        <f t="shared" si="22"/>
        <v>20000000</v>
      </c>
      <c r="D86" s="2">
        <f t="shared" si="15"/>
        <v>19904748.329999998</v>
      </c>
      <c r="E86" s="134">
        <f t="shared" si="23"/>
        <v>95251.67</v>
      </c>
      <c r="F86" s="2">
        <f t="shared" si="20"/>
        <v>173834295.55000001</v>
      </c>
      <c r="G86" s="2">
        <f t="shared" si="21"/>
        <v>153929547.22000003</v>
      </c>
    </row>
    <row r="87" spans="1:7" x14ac:dyDescent="0.25">
      <c r="A87" s="180">
        <f t="shared" si="16"/>
        <v>41897</v>
      </c>
      <c r="B87" s="1">
        <f t="shared" si="24"/>
        <v>1</v>
      </c>
      <c r="C87" s="4">
        <f t="shared" si="22"/>
        <v>20000000</v>
      </c>
      <c r="D87" s="2">
        <f t="shared" si="15"/>
        <v>19915655.039999999</v>
      </c>
      <c r="E87" s="134">
        <f t="shared" si="23"/>
        <v>84344.960000000006</v>
      </c>
      <c r="F87" s="2">
        <f t="shared" si="20"/>
        <v>153929547.22000003</v>
      </c>
      <c r="G87" s="2">
        <f t="shared" si="21"/>
        <v>134013892.18000004</v>
      </c>
    </row>
    <row r="88" spans="1:7" x14ac:dyDescent="0.25">
      <c r="A88" s="180">
        <f t="shared" si="16"/>
        <v>41898</v>
      </c>
      <c r="B88" s="1">
        <f t="shared" si="24"/>
        <v>1</v>
      </c>
      <c r="C88" s="4">
        <f t="shared" si="22"/>
        <v>20000000</v>
      </c>
      <c r="D88" s="2">
        <f t="shared" si="15"/>
        <v>19926567.73</v>
      </c>
      <c r="E88" s="134">
        <f t="shared" si="23"/>
        <v>73432.27</v>
      </c>
      <c r="F88" s="2">
        <f t="shared" si="20"/>
        <v>134013892.18000004</v>
      </c>
      <c r="G88" s="2">
        <f t="shared" si="21"/>
        <v>114087324.45000003</v>
      </c>
    </row>
    <row r="89" spans="1:7" x14ac:dyDescent="0.25">
      <c r="A89" s="180">
        <f t="shared" si="16"/>
        <v>41899</v>
      </c>
      <c r="B89" s="1">
        <f t="shared" si="24"/>
        <v>1</v>
      </c>
      <c r="C89" s="4">
        <f t="shared" si="22"/>
        <v>20000000</v>
      </c>
      <c r="D89" s="2">
        <f t="shared" ref="D89:D94" si="25">C89-E89</f>
        <v>19937486.399999999</v>
      </c>
      <c r="E89" s="134">
        <f t="shared" ref="E89:E94" si="26">ROUND(F89*$I$2*B89/365,2)</f>
        <v>62513.599999999999</v>
      </c>
      <c r="F89" s="2">
        <f t="shared" ref="F89:F94" si="27">G88</f>
        <v>114087324.45000003</v>
      </c>
      <c r="G89" s="2">
        <f t="shared" ref="G89:G94" si="28">F89-D89</f>
        <v>94149838.050000042</v>
      </c>
    </row>
    <row r="90" spans="1:7" x14ac:dyDescent="0.25">
      <c r="A90" s="180">
        <f t="shared" si="16"/>
        <v>41900</v>
      </c>
      <c r="B90" s="1">
        <f t="shared" si="24"/>
        <v>1</v>
      </c>
      <c r="C90" s="4">
        <f t="shared" si="22"/>
        <v>20000000</v>
      </c>
      <c r="D90" s="2">
        <f t="shared" si="25"/>
        <v>19948411.050000001</v>
      </c>
      <c r="E90" s="134">
        <f t="shared" si="26"/>
        <v>51588.95</v>
      </c>
      <c r="F90" s="2">
        <f t="shared" si="27"/>
        <v>94149838.050000042</v>
      </c>
      <c r="G90" s="2">
        <f t="shared" si="28"/>
        <v>74201427.000000045</v>
      </c>
    </row>
    <row r="91" spans="1:7" x14ac:dyDescent="0.25">
      <c r="A91" s="180">
        <f t="shared" si="16"/>
        <v>41901</v>
      </c>
      <c r="B91" s="1">
        <f t="shared" si="24"/>
        <v>1</v>
      </c>
      <c r="C91" s="4">
        <f t="shared" si="22"/>
        <v>20000000</v>
      </c>
      <c r="D91" s="2">
        <f t="shared" si="25"/>
        <v>19959341.68</v>
      </c>
      <c r="E91" s="134">
        <f t="shared" si="26"/>
        <v>40658.32</v>
      </c>
      <c r="F91" s="2">
        <f t="shared" si="27"/>
        <v>74201427.000000045</v>
      </c>
      <c r="G91" s="2">
        <f t="shared" si="28"/>
        <v>54242085.320000045</v>
      </c>
    </row>
    <row r="92" spans="1:7" x14ac:dyDescent="0.25">
      <c r="A92" s="180">
        <f t="shared" si="16"/>
        <v>41902</v>
      </c>
      <c r="B92" s="1">
        <f t="shared" si="24"/>
        <v>1</v>
      </c>
      <c r="C92" s="4">
        <f t="shared" si="22"/>
        <v>20000000</v>
      </c>
      <c r="D92" s="2">
        <f t="shared" si="25"/>
        <v>19970278.309999999</v>
      </c>
      <c r="E92" s="134">
        <f t="shared" si="26"/>
        <v>29721.69</v>
      </c>
      <c r="F92" s="2">
        <f t="shared" si="27"/>
        <v>54242085.320000045</v>
      </c>
      <c r="G92" s="2">
        <f t="shared" si="28"/>
        <v>34271807.01000005</v>
      </c>
    </row>
    <row r="93" spans="1:7" x14ac:dyDescent="0.25">
      <c r="A93" s="180">
        <f t="shared" si="16"/>
        <v>41903</v>
      </c>
      <c r="B93" s="1">
        <f t="shared" si="24"/>
        <v>1</v>
      </c>
      <c r="C93" s="4">
        <f t="shared" si="22"/>
        <v>20000000</v>
      </c>
      <c r="D93" s="2">
        <f t="shared" si="25"/>
        <v>19981220.93</v>
      </c>
      <c r="E93" s="134">
        <f t="shared" si="26"/>
        <v>18779.07</v>
      </c>
      <c r="F93" s="2">
        <f t="shared" si="27"/>
        <v>34271807.01000005</v>
      </c>
      <c r="G93" s="2">
        <f t="shared" si="28"/>
        <v>14290586.08000005</v>
      </c>
    </row>
    <row r="94" spans="1:7" x14ac:dyDescent="0.25">
      <c r="A94" s="180">
        <f t="shared" si="16"/>
        <v>41904</v>
      </c>
      <c r="B94" s="1">
        <f t="shared" si="24"/>
        <v>1</v>
      </c>
      <c r="C94" s="190">
        <f>G93+E94</f>
        <v>14298416.540000051</v>
      </c>
      <c r="D94" s="2">
        <f t="shared" si="25"/>
        <v>14290586.08000005</v>
      </c>
      <c r="E94" s="134">
        <f t="shared" si="26"/>
        <v>7830.46</v>
      </c>
      <c r="F94" s="2">
        <f t="shared" si="27"/>
        <v>14290586.08000005</v>
      </c>
      <c r="G94" s="2">
        <f t="shared" si="28"/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81A9-A07D-48EF-817A-481E8C1B7B8C}">
  <dimension ref="A1:Y3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6.28515625" bestFit="1" customWidth="1"/>
    <col min="14" max="14" width="19.85546875" bestFit="1" customWidth="1"/>
    <col min="15" max="15" width="12.85546875" bestFit="1" customWidth="1"/>
    <col min="16" max="17" width="17" bestFit="1" customWidth="1"/>
    <col min="18" max="18" width="16.85546875" bestFit="1" customWidth="1"/>
    <col min="19" max="20" width="17" bestFit="1" customWidth="1"/>
    <col min="21" max="21" width="16.85546875" bestFit="1" customWidth="1"/>
    <col min="22" max="23" width="17" bestFit="1" customWidth="1"/>
    <col min="24" max="24" width="16.85546875" bestFit="1" customWidth="1"/>
    <col min="25" max="25" width="76.7109375" bestFit="1" customWidth="1"/>
  </cols>
  <sheetData>
    <row r="1" spans="1:25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108</v>
      </c>
      <c r="W1" s="6" t="s">
        <v>109</v>
      </c>
      <c r="X1" s="6" t="s">
        <v>110</v>
      </c>
      <c r="Y1" s="6" t="s">
        <v>32</v>
      </c>
    </row>
    <row r="2" spans="1:25" x14ac:dyDescent="0.25">
      <c r="A2" s="12" t="s">
        <v>0</v>
      </c>
      <c r="B2" s="7" t="s">
        <v>9</v>
      </c>
      <c r="C2" s="7" t="s">
        <v>36</v>
      </c>
      <c r="D2" s="8" t="s">
        <v>107</v>
      </c>
      <c r="E2" s="8" t="s">
        <v>23</v>
      </c>
      <c r="F2" s="8" t="s">
        <v>38</v>
      </c>
      <c r="G2" s="9" t="s">
        <v>24</v>
      </c>
      <c r="H2" s="9" t="s">
        <v>13</v>
      </c>
      <c r="I2" s="9" t="s">
        <v>29</v>
      </c>
      <c r="J2" s="9" t="s">
        <v>39</v>
      </c>
      <c r="K2" s="9" t="s">
        <v>25</v>
      </c>
      <c r="L2" s="9" t="s">
        <v>26</v>
      </c>
      <c r="M2" s="9" t="s">
        <v>26</v>
      </c>
      <c r="N2" s="9" t="s">
        <v>27</v>
      </c>
      <c r="O2" s="17" t="s">
        <v>29</v>
      </c>
      <c r="P2" s="17" t="s">
        <v>41</v>
      </c>
      <c r="Q2" s="17" t="s">
        <v>42</v>
      </c>
      <c r="R2" s="17" t="s">
        <v>43</v>
      </c>
      <c r="S2" s="17" t="s">
        <v>56</v>
      </c>
      <c r="T2" s="17" t="s">
        <v>21</v>
      </c>
      <c r="U2" s="17" t="s">
        <v>57</v>
      </c>
      <c r="V2" s="17" t="s">
        <v>74</v>
      </c>
      <c r="W2" s="17" t="s">
        <v>59</v>
      </c>
      <c r="X2" s="17" t="s">
        <v>111</v>
      </c>
      <c r="Y2" s="17" t="s">
        <v>106</v>
      </c>
    </row>
    <row r="3" spans="1:25" x14ac:dyDescent="0.25">
      <c r="A3" s="12" t="s">
        <v>0</v>
      </c>
      <c r="B3" s="7" t="s">
        <v>9</v>
      </c>
      <c r="C3" s="7" t="s">
        <v>36</v>
      </c>
      <c r="D3" s="8" t="s">
        <v>107</v>
      </c>
      <c r="E3" s="8" t="s">
        <v>23</v>
      </c>
      <c r="F3" s="8" t="s">
        <v>38</v>
      </c>
      <c r="G3" s="9" t="s">
        <v>24</v>
      </c>
      <c r="H3" s="9" t="s">
        <v>13</v>
      </c>
      <c r="I3" s="9" t="s">
        <v>29</v>
      </c>
      <c r="J3" s="9" t="s">
        <v>39</v>
      </c>
      <c r="K3" s="9" t="s">
        <v>25</v>
      </c>
      <c r="L3" s="9" t="s">
        <v>26</v>
      </c>
      <c r="M3" s="9" t="s">
        <v>26</v>
      </c>
      <c r="N3" s="9" t="s">
        <v>27</v>
      </c>
      <c r="O3" s="17" t="s">
        <v>29</v>
      </c>
      <c r="P3" s="7" t="s">
        <v>123</v>
      </c>
      <c r="Q3" s="7" t="s">
        <v>42</v>
      </c>
      <c r="R3" s="7" t="s">
        <v>43</v>
      </c>
      <c r="S3" s="7" t="s">
        <v>69</v>
      </c>
      <c r="T3" s="7" t="s">
        <v>21</v>
      </c>
      <c r="U3" s="7" t="s">
        <v>57</v>
      </c>
      <c r="V3" s="7" t="s">
        <v>81</v>
      </c>
      <c r="W3" s="7" t="s">
        <v>42</v>
      </c>
      <c r="X3" s="7" t="s">
        <v>43</v>
      </c>
      <c r="Y3" s="79" t="s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64D3-80F1-436F-8F61-582C81CB460D}">
  <dimension ref="A1:M111"/>
  <sheetViews>
    <sheetView zoomScale="86" zoomScaleNormal="80" workbookViewId="0">
      <pane ySplit="3" topLeftCell="A58" activePane="bottomLeft" state="frozen"/>
      <selection activeCell="I1" sqref="I1"/>
      <selection pane="bottomLeft" activeCell="C72" sqref="C71:C72"/>
    </sheetView>
  </sheetViews>
  <sheetFormatPr defaultRowHeight="15" x14ac:dyDescent="0.25"/>
  <cols>
    <col min="1" max="1" width="15.5703125" bestFit="1" customWidth="1"/>
    <col min="2" max="2" width="12.5703125" bestFit="1" customWidth="1"/>
    <col min="3" max="3" width="23.28515625" bestFit="1" customWidth="1"/>
    <col min="4" max="5" width="19.42578125" bestFit="1" customWidth="1"/>
    <col min="6" max="6" width="20.140625" bestFit="1" customWidth="1"/>
    <col min="7" max="7" width="23.42578125" bestFit="1" customWidth="1"/>
    <col min="8" max="8" width="15.5703125" bestFit="1" customWidth="1"/>
    <col min="9" max="9" width="16.85546875" bestFit="1" customWidth="1"/>
    <col min="10" max="10" width="14.5703125" bestFit="1" customWidth="1"/>
    <col min="11" max="11" width="14.7109375" bestFit="1" customWidth="1"/>
    <col min="12" max="12" width="21.5703125" bestFit="1" customWidth="1"/>
    <col min="13" max="13" width="14.5703125" bestFit="1" customWidth="1"/>
  </cols>
  <sheetData>
    <row r="1" spans="1:13" x14ac:dyDescent="0.25">
      <c r="A1" s="14" t="s">
        <v>33</v>
      </c>
      <c r="B1" s="80">
        <v>41856</v>
      </c>
      <c r="C1" s="14" t="s">
        <v>35</v>
      </c>
      <c r="D1" s="81">
        <f>ROUNDUP(34326798.9652603,0)</f>
        <v>34326799</v>
      </c>
      <c r="E1" s="82" t="s">
        <v>112</v>
      </c>
      <c r="F1" s="81">
        <f>ROUNDUP(34073094.9047223,0)</f>
        <v>34073095</v>
      </c>
      <c r="G1" s="83" t="s">
        <v>49</v>
      </c>
      <c r="H1" s="84">
        <v>42160</v>
      </c>
      <c r="I1" s="82" t="s">
        <v>113</v>
      </c>
      <c r="J1" s="85">
        <v>42374</v>
      </c>
      <c r="K1" s="82" t="s">
        <v>114</v>
      </c>
      <c r="L1" s="82" t="s">
        <v>115</v>
      </c>
      <c r="M1" s="85">
        <v>42740</v>
      </c>
    </row>
    <row r="2" spans="1:13" x14ac:dyDescent="0.25">
      <c r="A2" s="86" t="s">
        <v>34</v>
      </c>
      <c r="B2" s="87">
        <v>0.15</v>
      </c>
      <c r="C2" t="s">
        <v>116</v>
      </c>
      <c r="D2">
        <v>0</v>
      </c>
      <c r="E2" t="s">
        <v>117</v>
      </c>
      <c r="F2">
        <v>0</v>
      </c>
      <c r="G2" s="82" t="s">
        <v>118</v>
      </c>
      <c r="H2" s="82">
        <v>5600000</v>
      </c>
      <c r="I2" s="88" t="s">
        <v>119</v>
      </c>
      <c r="J2" s="81">
        <f>ROUNDUP(35438519.7868421,0)</f>
        <v>35438520</v>
      </c>
      <c r="K2" s="89">
        <v>0.2</v>
      </c>
      <c r="L2" s="82" t="s">
        <v>112</v>
      </c>
      <c r="M2" s="81">
        <f>ROUNDUP(23293386.3918182,0)</f>
        <v>23293387</v>
      </c>
    </row>
    <row r="3" spans="1:13" x14ac:dyDescent="0.25">
      <c r="A3" s="90" t="s">
        <v>17</v>
      </c>
      <c r="B3" s="90" t="s">
        <v>18</v>
      </c>
      <c r="C3" s="90" t="s">
        <v>14</v>
      </c>
      <c r="D3" s="90" t="s">
        <v>22</v>
      </c>
      <c r="E3" s="90" t="s">
        <v>21</v>
      </c>
      <c r="F3" s="90" t="s">
        <v>19</v>
      </c>
      <c r="G3" s="90" t="s">
        <v>20</v>
      </c>
      <c r="H3" s="91" t="s">
        <v>120</v>
      </c>
      <c r="I3" s="91" t="s">
        <v>121</v>
      </c>
      <c r="J3" s="82"/>
      <c r="K3" s="89"/>
      <c r="L3" s="82" t="s">
        <v>122</v>
      </c>
      <c r="M3" s="82">
        <v>40</v>
      </c>
    </row>
    <row r="4" spans="1:13" x14ac:dyDescent="0.25">
      <c r="A4" s="28">
        <v>41887</v>
      </c>
      <c r="B4" s="92">
        <f>A4-B1</f>
        <v>31</v>
      </c>
      <c r="C4" s="29">
        <f>$D$1</f>
        <v>34326799</v>
      </c>
      <c r="D4" s="93">
        <f t="shared" ref="D4:D39" si="0">C4-E4</f>
        <v>21714470.23</v>
      </c>
      <c r="E4" s="94">
        <f>ROUND(F4*$B$2*B4/365,2)</f>
        <v>12612328.77</v>
      </c>
      <c r="F4" s="29">
        <v>990000000</v>
      </c>
      <c r="G4" s="29">
        <f t="shared" ref="G4" si="1">F4-D4</f>
        <v>968285529.76999998</v>
      </c>
    </row>
    <row r="5" spans="1:13" x14ac:dyDescent="0.25">
      <c r="A5" s="28">
        <v>41917</v>
      </c>
      <c r="B5" s="92">
        <f>A5-A4</f>
        <v>30</v>
      </c>
      <c r="C5" s="29">
        <f>$D$1</f>
        <v>34326799</v>
      </c>
      <c r="D5" s="93">
        <f t="shared" si="0"/>
        <v>22389032.189999998</v>
      </c>
      <c r="E5" s="94">
        <f>ROUND(F5*$B$2*B5/365,2)</f>
        <v>11937766.810000001</v>
      </c>
      <c r="F5" s="29">
        <f>G4</f>
        <v>968285529.76999998</v>
      </c>
      <c r="G5" s="29">
        <f>F5-D5</f>
        <v>945896497.57999992</v>
      </c>
    </row>
    <row r="6" spans="1:13" x14ac:dyDescent="0.25">
      <c r="A6" s="28">
        <v>41948</v>
      </c>
      <c r="B6" s="92">
        <f t="shared" ref="B6:B39" si="2">A6-A5</f>
        <v>31</v>
      </c>
      <c r="C6" s="29">
        <f t="shared" ref="C6:C40" si="3">$D$1</f>
        <v>34326799</v>
      </c>
      <c r="D6" s="93">
        <f t="shared" si="0"/>
        <v>22276336.77</v>
      </c>
      <c r="E6" s="94">
        <f t="shared" ref="E6:E38" si="4">ROUND(F6*$B$2*B6/365,2)</f>
        <v>12050462.23</v>
      </c>
      <c r="F6" s="29">
        <f t="shared" ref="F6:F39" si="5">G5</f>
        <v>945896497.57999992</v>
      </c>
      <c r="G6" s="29">
        <f t="shared" ref="G6:G39" si="6">F6-D6</f>
        <v>923620160.80999994</v>
      </c>
    </row>
    <row r="7" spans="1:13" x14ac:dyDescent="0.25">
      <c r="A7" s="28">
        <v>41978</v>
      </c>
      <c r="B7" s="92">
        <f t="shared" si="2"/>
        <v>30</v>
      </c>
      <c r="C7" s="29">
        <f t="shared" si="3"/>
        <v>34326799</v>
      </c>
      <c r="D7" s="93">
        <f t="shared" si="0"/>
        <v>22939701.130000003</v>
      </c>
      <c r="E7" s="94">
        <f t="shared" si="4"/>
        <v>11387097.869999999</v>
      </c>
      <c r="F7" s="29">
        <f t="shared" si="5"/>
        <v>923620160.80999994</v>
      </c>
      <c r="G7" s="29">
        <f t="shared" si="6"/>
        <v>900680459.67999995</v>
      </c>
    </row>
    <row r="8" spans="1:13" x14ac:dyDescent="0.25">
      <c r="A8" s="28">
        <v>42009</v>
      </c>
      <c r="B8" s="92">
        <f t="shared" si="2"/>
        <v>31</v>
      </c>
      <c r="C8" s="29">
        <f t="shared" si="3"/>
        <v>34326799</v>
      </c>
      <c r="D8" s="93">
        <f t="shared" si="0"/>
        <v>22852376.710000001</v>
      </c>
      <c r="E8" s="94">
        <f t="shared" si="4"/>
        <v>11474422.289999999</v>
      </c>
      <c r="F8" s="29">
        <f t="shared" si="5"/>
        <v>900680459.67999995</v>
      </c>
      <c r="G8" s="29">
        <f t="shared" si="6"/>
        <v>877828082.96999991</v>
      </c>
    </row>
    <row r="9" spans="1:13" x14ac:dyDescent="0.25">
      <c r="A9" s="28">
        <v>42040</v>
      </c>
      <c r="B9" s="92">
        <f t="shared" si="2"/>
        <v>31</v>
      </c>
      <c r="C9" s="29">
        <f t="shared" si="3"/>
        <v>34326799</v>
      </c>
      <c r="D9" s="93">
        <f t="shared" si="0"/>
        <v>23143509.719999999</v>
      </c>
      <c r="E9" s="94">
        <f t="shared" si="4"/>
        <v>11183289.279999999</v>
      </c>
      <c r="F9" s="29">
        <f t="shared" si="5"/>
        <v>877828082.96999991</v>
      </c>
      <c r="G9" s="29">
        <f t="shared" si="6"/>
        <v>854684573.24999988</v>
      </c>
    </row>
    <row r="10" spans="1:13" x14ac:dyDescent="0.25">
      <c r="A10" s="28">
        <v>42068</v>
      </c>
      <c r="B10" s="92">
        <f t="shared" si="2"/>
        <v>28</v>
      </c>
      <c r="C10" s="29">
        <f t="shared" si="3"/>
        <v>34326799</v>
      </c>
      <c r="D10" s="93">
        <f t="shared" si="0"/>
        <v>24492072.399999999</v>
      </c>
      <c r="E10" s="94">
        <f t="shared" si="4"/>
        <v>9834726.5999999996</v>
      </c>
      <c r="F10" s="29">
        <f t="shared" si="5"/>
        <v>854684573.24999988</v>
      </c>
      <c r="G10" s="29">
        <f t="shared" si="6"/>
        <v>830192500.8499999</v>
      </c>
    </row>
    <row r="11" spans="1:13" x14ac:dyDescent="0.25">
      <c r="A11" s="28">
        <v>42099</v>
      </c>
      <c r="B11" s="92">
        <f t="shared" si="2"/>
        <v>31</v>
      </c>
      <c r="C11" s="29">
        <f t="shared" si="3"/>
        <v>34326799</v>
      </c>
      <c r="D11" s="93">
        <f t="shared" si="0"/>
        <v>23750373.990000002</v>
      </c>
      <c r="E11" s="94">
        <f t="shared" si="4"/>
        <v>10576425.01</v>
      </c>
      <c r="F11" s="29">
        <f t="shared" si="5"/>
        <v>830192500.8499999</v>
      </c>
      <c r="G11" s="29">
        <f t="shared" si="6"/>
        <v>806442126.8599999</v>
      </c>
    </row>
    <row r="12" spans="1:13" x14ac:dyDescent="0.25">
      <c r="A12" s="28">
        <v>42129</v>
      </c>
      <c r="B12" s="92">
        <f t="shared" si="2"/>
        <v>30</v>
      </c>
      <c r="C12" s="29">
        <f t="shared" si="3"/>
        <v>34326799</v>
      </c>
      <c r="D12" s="93">
        <f t="shared" si="0"/>
        <v>24384361.82</v>
      </c>
      <c r="E12" s="94">
        <f t="shared" si="4"/>
        <v>9942437.1799999997</v>
      </c>
      <c r="F12" s="29">
        <f t="shared" si="5"/>
        <v>806442126.8599999</v>
      </c>
      <c r="G12" s="29">
        <f t="shared" si="6"/>
        <v>782057765.03999984</v>
      </c>
    </row>
    <row r="13" spans="1:13" x14ac:dyDescent="0.25">
      <c r="A13" s="28">
        <v>42160</v>
      </c>
      <c r="B13" s="92">
        <f t="shared" si="2"/>
        <v>31</v>
      </c>
      <c r="C13" s="29">
        <f t="shared" si="3"/>
        <v>34326799</v>
      </c>
      <c r="D13" s="93">
        <f t="shared" si="0"/>
        <v>24363597.34</v>
      </c>
      <c r="E13" s="94">
        <f t="shared" si="4"/>
        <v>9963201.6600000001</v>
      </c>
      <c r="F13" s="29">
        <f t="shared" si="5"/>
        <v>782057765.03999984</v>
      </c>
      <c r="G13" s="29">
        <f t="shared" si="6"/>
        <v>757694167.69999981</v>
      </c>
    </row>
    <row r="14" spans="1:13" x14ac:dyDescent="0.25">
      <c r="A14" s="28">
        <v>42190</v>
      </c>
      <c r="B14" s="92">
        <f t="shared" si="2"/>
        <v>30</v>
      </c>
      <c r="C14" s="29">
        <f t="shared" si="3"/>
        <v>34326799</v>
      </c>
      <c r="D14" s="93">
        <f t="shared" si="0"/>
        <v>24985364.060000002</v>
      </c>
      <c r="E14" s="94">
        <f t="shared" si="4"/>
        <v>9341434.9399999995</v>
      </c>
      <c r="F14" s="29">
        <f t="shared" si="5"/>
        <v>757694167.69999981</v>
      </c>
      <c r="G14" s="29">
        <f t="shared" si="6"/>
        <v>732708803.63999987</v>
      </c>
    </row>
    <row r="15" spans="1:13" x14ac:dyDescent="0.25">
      <c r="A15" s="28">
        <v>42221</v>
      </c>
      <c r="B15" s="92">
        <f t="shared" si="2"/>
        <v>31</v>
      </c>
      <c r="C15" s="29">
        <f t="shared" si="3"/>
        <v>34326799</v>
      </c>
      <c r="D15" s="93">
        <f t="shared" si="0"/>
        <v>24992289.579999998</v>
      </c>
      <c r="E15" s="94">
        <f t="shared" si="4"/>
        <v>9334509.4199999999</v>
      </c>
      <c r="F15" s="29">
        <f t="shared" si="5"/>
        <v>732708803.63999987</v>
      </c>
      <c r="G15" s="29">
        <f t="shared" si="6"/>
        <v>707716514.05999982</v>
      </c>
    </row>
    <row r="16" spans="1:13" x14ac:dyDescent="0.25">
      <c r="A16" s="28">
        <v>42252</v>
      </c>
      <c r="B16" s="92">
        <f t="shared" si="2"/>
        <v>31</v>
      </c>
      <c r="C16" s="29">
        <f t="shared" si="3"/>
        <v>34326799</v>
      </c>
      <c r="D16" s="93">
        <f t="shared" si="0"/>
        <v>25310684.509999998</v>
      </c>
      <c r="E16" s="94">
        <f t="shared" si="4"/>
        <v>9016114.4900000002</v>
      </c>
      <c r="F16" s="29">
        <f t="shared" si="5"/>
        <v>707716514.05999982</v>
      </c>
      <c r="G16" s="29">
        <f t="shared" si="6"/>
        <v>682405829.54999983</v>
      </c>
    </row>
    <row r="17" spans="1:7" x14ac:dyDescent="0.25">
      <c r="A17" s="28">
        <v>42282</v>
      </c>
      <c r="B17" s="92">
        <f t="shared" si="2"/>
        <v>30</v>
      </c>
      <c r="C17" s="29">
        <f t="shared" si="3"/>
        <v>34326799</v>
      </c>
      <c r="D17" s="93">
        <f t="shared" si="0"/>
        <v>25913576.439999998</v>
      </c>
      <c r="E17" s="94">
        <f t="shared" si="4"/>
        <v>8413222.5600000005</v>
      </c>
      <c r="F17" s="29">
        <f t="shared" si="5"/>
        <v>682405829.54999983</v>
      </c>
      <c r="G17" s="29">
        <f t="shared" si="6"/>
        <v>656492253.1099999</v>
      </c>
    </row>
    <row r="18" spans="1:7" x14ac:dyDescent="0.25">
      <c r="A18" s="28">
        <v>42313</v>
      </c>
      <c r="B18" s="92">
        <f t="shared" si="2"/>
        <v>31</v>
      </c>
      <c r="C18" s="29">
        <f t="shared" si="3"/>
        <v>34326799</v>
      </c>
      <c r="D18" s="93">
        <f t="shared" si="0"/>
        <v>25963267.559999999</v>
      </c>
      <c r="E18" s="94">
        <f t="shared" si="4"/>
        <v>8363531.4400000004</v>
      </c>
      <c r="F18" s="29">
        <f t="shared" si="5"/>
        <v>656492253.1099999</v>
      </c>
      <c r="G18" s="29">
        <f t="shared" si="6"/>
        <v>630528985.54999995</v>
      </c>
    </row>
    <row r="19" spans="1:7" x14ac:dyDescent="0.25">
      <c r="A19" s="28">
        <v>42343</v>
      </c>
      <c r="B19" s="92">
        <f t="shared" si="2"/>
        <v>30</v>
      </c>
      <c r="C19" s="29">
        <f t="shared" si="3"/>
        <v>34326799</v>
      </c>
      <c r="D19" s="93">
        <f t="shared" si="0"/>
        <v>26553153.969999999</v>
      </c>
      <c r="E19" s="94">
        <f t="shared" si="4"/>
        <v>7773645.0300000003</v>
      </c>
      <c r="F19" s="29">
        <f t="shared" si="5"/>
        <v>630528985.54999995</v>
      </c>
      <c r="G19" s="29">
        <f t="shared" si="6"/>
        <v>603975831.57999992</v>
      </c>
    </row>
    <row r="20" spans="1:7" x14ac:dyDescent="0.25">
      <c r="A20" s="28">
        <v>42374</v>
      </c>
      <c r="B20" s="92">
        <f t="shared" si="2"/>
        <v>31</v>
      </c>
      <c r="C20" s="29">
        <f t="shared" si="3"/>
        <v>34326799</v>
      </c>
      <c r="D20" s="93">
        <f t="shared" si="0"/>
        <v>26632312.379999999</v>
      </c>
      <c r="E20" s="94">
        <f t="shared" si="4"/>
        <v>7694486.6200000001</v>
      </c>
      <c r="F20" s="29">
        <f t="shared" si="5"/>
        <v>603975831.57999992</v>
      </c>
      <c r="G20" s="29">
        <f t="shared" si="6"/>
        <v>577343519.19999993</v>
      </c>
    </row>
    <row r="21" spans="1:7" x14ac:dyDescent="0.25">
      <c r="A21" s="28">
        <v>42405</v>
      </c>
      <c r="B21" s="92">
        <f t="shared" si="2"/>
        <v>31</v>
      </c>
      <c r="C21" s="29">
        <f t="shared" si="3"/>
        <v>34326799</v>
      </c>
      <c r="D21" s="93">
        <f t="shared" si="0"/>
        <v>26971600.740000002</v>
      </c>
      <c r="E21" s="94">
        <f t="shared" si="4"/>
        <v>7355198.2599999998</v>
      </c>
      <c r="F21" s="29">
        <f t="shared" si="5"/>
        <v>577343519.19999993</v>
      </c>
      <c r="G21" s="29">
        <f t="shared" si="6"/>
        <v>550371918.45999992</v>
      </c>
    </row>
    <row r="22" spans="1:7" x14ac:dyDescent="0.25">
      <c r="A22" s="28">
        <v>42434</v>
      </c>
      <c r="B22" s="92">
        <f t="shared" si="2"/>
        <v>29</v>
      </c>
      <c r="C22" s="29">
        <f t="shared" si="3"/>
        <v>34326799</v>
      </c>
      <c r="D22" s="93">
        <f t="shared" si="0"/>
        <v>27767572.030000001</v>
      </c>
      <c r="E22" s="94">
        <f t="shared" si="4"/>
        <v>6559226.9699999997</v>
      </c>
      <c r="F22" s="29">
        <f t="shared" si="5"/>
        <v>550371918.45999992</v>
      </c>
      <c r="G22" s="29">
        <f t="shared" si="6"/>
        <v>522604346.42999995</v>
      </c>
    </row>
    <row r="23" spans="1:7" x14ac:dyDescent="0.25">
      <c r="A23" s="28">
        <v>42465</v>
      </c>
      <c r="B23" s="92">
        <f t="shared" si="2"/>
        <v>31</v>
      </c>
      <c r="C23" s="29">
        <f t="shared" si="3"/>
        <v>34326799</v>
      </c>
      <c r="D23" s="93">
        <f t="shared" si="0"/>
        <v>27668962.809999999</v>
      </c>
      <c r="E23" s="94">
        <f t="shared" si="4"/>
        <v>6657836.1900000004</v>
      </c>
      <c r="F23" s="29">
        <f t="shared" si="5"/>
        <v>522604346.42999995</v>
      </c>
      <c r="G23" s="29">
        <f t="shared" si="6"/>
        <v>494935383.61999995</v>
      </c>
    </row>
    <row r="24" spans="1:7" x14ac:dyDescent="0.25">
      <c r="A24" s="28">
        <v>42495</v>
      </c>
      <c r="B24" s="92">
        <f t="shared" si="2"/>
        <v>30</v>
      </c>
      <c r="C24" s="29">
        <f t="shared" si="3"/>
        <v>34326799</v>
      </c>
      <c r="D24" s="93">
        <f t="shared" si="0"/>
        <v>28224855.91</v>
      </c>
      <c r="E24" s="94">
        <f t="shared" si="4"/>
        <v>6101943.0899999999</v>
      </c>
      <c r="F24" s="29">
        <f t="shared" si="5"/>
        <v>494935383.61999995</v>
      </c>
      <c r="G24" s="29">
        <f t="shared" si="6"/>
        <v>466710527.70999992</v>
      </c>
    </row>
    <row r="25" spans="1:7" x14ac:dyDescent="0.25">
      <c r="A25" s="28">
        <v>42526</v>
      </c>
      <c r="B25" s="92">
        <f t="shared" si="2"/>
        <v>31</v>
      </c>
      <c r="C25" s="29">
        <f t="shared" si="3"/>
        <v>34326799</v>
      </c>
      <c r="D25" s="93">
        <f t="shared" si="0"/>
        <v>28381034.740000002</v>
      </c>
      <c r="E25" s="94">
        <f t="shared" si="4"/>
        <v>5945764.2599999998</v>
      </c>
      <c r="F25" s="29">
        <f t="shared" si="5"/>
        <v>466710527.70999992</v>
      </c>
      <c r="G25" s="29">
        <f t="shared" si="6"/>
        <v>438329492.96999991</v>
      </c>
    </row>
    <row r="26" spans="1:7" x14ac:dyDescent="0.25">
      <c r="A26" s="28">
        <v>42556</v>
      </c>
      <c r="B26" s="92">
        <f t="shared" si="2"/>
        <v>30</v>
      </c>
      <c r="C26" s="29">
        <f t="shared" si="3"/>
        <v>34326799</v>
      </c>
      <c r="D26" s="93">
        <f t="shared" si="0"/>
        <v>28922736.759999998</v>
      </c>
      <c r="E26" s="94">
        <f t="shared" si="4"/>
        <v>5404062.2400000002</v>
      </c>
      <c r="F26" s="29">
        <f t="shared" si="5"/>
        <v>438329492.96999991</v>
      </c>
      <c r="G26" s="29">
        <f t="shared" si="6"/>
        <v>409406756.20999992</v>
      </c>
    </row>
    <row r="27" spans="1:7" x14ac:dyDescent="0.25">
      <c r="A27" s="28">
        <v>42587</v>
      </c>
      <c r="B27" s="92">
        <f t="shared" si="2"/>
        <v>31</v>
      </c>
      <c r="C27" s="29">
        <f t="shared" si="3"/>
        <v>34326799</v>
      </c>
      <c r="D27" s="93">
        <f t="shared" si="0"/>
        <v>29111069.09</v>
      </c>
      <c r="E27" s="94">
        <f t="shared" si="4"/>
        <v>5215729.91</v>
      </c>
      <c r="F27" s="29">
        <f t="shared" si="5"/>
        <v>409406756.20999992</v>
      </c>
      <c r="G27" s="29">
        <f t="shared" si="6"/>
        <v>380295687.11999995</v>
      </c>
    </row>
    <row r="28" spans="1:7" x14ac:dyDescent="0.25">
      <c r="A28" s="28">
        <v>42618</v>
      </c>
      <c r="B28" s="92">
        <f t="shared" si="2"/>
        <v>31</v>
      </c>
      <c r="C28" s="29">
        <f t="shared" si="3"/>
        <v>34326799</v>
      </c>
      <c r="D28" s="93">
        <f t="shared" si="0"/>
        <v>29481936.140000001</v>
      </c>
      <c r="E28" s="94">
        <f t="shared" si="4"/>
        <v>4844862.8600000003</v>
      </c>
      <c r="F28" s="29">
        <f t="shared" si="5"/>
        <v>380295687.11999995</v>
      </c>
      <c r="G28" s="29">
        <f t="shared" si="6"/>
        <v>350813750.97999996</v>
      </c>
    </row>
    <row r="29" spans="1:7" x14ac:dyDescent="0.25">
      <c r="A29" s="28">
        <v>42648</v>
      </c>
      <c r="B29" s="92">
        <f t="shared" si="2"/>
        <v>30</v>
      </c>
      <c r="C29" s="29">
        <f t="shared" si="3"/>
        <v>34326799</v>
      </c>
      <c r="D29" s="93">
        <f t="shared" si="0"/>
        <v>30001697.960000001</v>
      </c>
      <c r="E29" s="94">
        <f t="shared" si="4"/>
        <v>4325101.04</v>
      </c>
      <c r="F29" s="29">
        <f t="shared" si="5"/>
        <v>350813750.97999996</v>
      </c>
      <c r="G29" s="29">
        <f t="shared" si="6"/>
        <v>320812053.01999998</v>
      </c>
    </row>
    <row r="30" spans="1:7" x14ac:dyDescent="0.25">
      <c r="A30" s="28">
        <v>42679</v>
      </c>
      <c r="B30" s="92">
        <f t="shared" si="2"/>
        <v>31</v>
      </c>
      <c r="C30" s="29">
        <f t="shared" si="3"/>
        <v>34326799</v>
      </c>
      <c r="D30" s="93">
        <f t="shared" si="0"/>
        <v>30239741.34</v>
      </c>
      <c r="E30" s="94">
        <f t="shared" si="4"/>
        <v>4087057.66</v>
      </c>
      <c r="F30" s="29">
        <f t="shared" si="5"/>
        <v>320812053.01999998</v>
      </c>
      <c r="G30" s="29">
        <f t="shared" si="6"/>
        <v>290572311.68000001</v>
      </c>
    </row>
    <row r="31" spans="1:7" x14ac:dyDescent="0.25">
      <c r="A31" s="28">
        <v>42709</v>
      </c>
      <c r="B31" s="92">
        <f t="shared" si="2"/>
        <v>30</v>
      </c>
      <c r="C31" s="29">
        <f t="shared" si="3"/>
        <v>34326799</v>
      </c>
      <c r="D31" s="93">
        <f t="shared" si="0"/>
        <v>30744400.640000001</v>
      </c>
      <c r="E31" s="94">
        <f t="shared" si="4"/>
        <v>3582398.36</v>
      </c>
      <c r="F31" s="29">
        <f t="shared" si="5"/>
        <v>290572311.68000001</v>
      </c>
      <c r="G31" s="29">
        <f t="shared" si="6"/>
        <v>259827911.04000002</v>
      </c>
    </row>
    <row r="32" spans="1:7" x14ac:dyDescent="0.25">
      <c r="A32" s="28">
        <v>42740</v>
      </c>
      <c r="B32" s="92">
        <f t="shared" si="2"/>
        <v>31</v>
      </c>
      <c r="C32" s="29">
        <f t="shared" si="3"/>
        <v>34326799</v>
      </c>
      <c r="D32" s="93">
        <f t="shared" si="0"/>
        <v>31016662.600000001</v>
      </c>
      <c r="E32" s="94">
        <f t="shared" si="4"/>
        <v>3310136.4</v>
      </c>
      <c r="F32" s="29">
        <f t="shared" si="5"/>
        <v>259827911.04000002</v>
      </c>
      <c r="G32" s="29">
        <f t="shared" si="6"/>
        <v>228811248.44000003</v>
      </c>
    </row>
    <row r="33" spans="1:7" x14ac:dyDescent="0.25">
      <c r="A33" s="28">
        <v>42771</v>
      </c>
      <c r="B33" s="92">
        <f t="shared" si="2"/>
        <v>31</v>
      </c>
      <c r="C33" s="29">
        <f t="shared" si="3"/>
        <v>34326799</v>
      </c>
      <c r="D33" s="93">
        <f t="shared" si="0"/>
        <v>31411806.379999999</v>
      </c>
      <c r="E33" s="94">
        <f t="shared" si="4"/>
        <v>2914992.62</v>
      </c>
      <c r="F33" s="29">
        <f t="shared" si="5"/>
        <v>228811248.44000003</v>
      </c>
      <c r="G33" s="29">
        <f t="shared" si="6"/>
        <v>197399442.06000003</v>
      </c>
    </row>
    <row r="34" spans="1:7" x14ac:dyDescent="0.25">
      <c r="A34" s="28">
        <v>42799</v>
      </c>
      <c r="B34" s="92">
        <f t="shared" si="2"/>
        <v>28</v>
      </c>
      <c r="C34" s="29">
        <f t="shared" si="3"/>
        <v>34326799</v>
      </c>
      <c r="D34" s="93">
        <f t="shared" si="0"/>
        <v>32055353.370000001</v>
      </c>
      <c r="E34" s="94">
        <f t="shared" si="4"/>
        <v>2271445.63</v>
      </c>
      <c r="F34" s="29">
        <f t="shared" si="5"/>
        <v>197399442.06000003</v>
      </c>
      <c r="G34" s="29">
        <f t="shared" si="6"/>
        <v>165344088.69000003</v>
      </c>
    </row>
    <row r="35" spans="1:7" x14ac:dyDescent="0.25">
      <c r="A35" s="28">
        <v>42830</v>
      </c>
      <c r="B35" s="92">
        <f t="shared" si="2"/>
        <v>31</v>
      </c>
      <c r="C35" s="29">
        <f t="shared" si="3"/>
        <v>34326799</v>
      </c>
      <c r="D35" s="93">
        <f t="shared" si="0"/>
        <v>32220360.609999999</v>
      </c>
      <c r="E35" s="94">
        <f t="shared" si="4"/>
        <v>2106438.39</v>
      </c>
      <c r="F35" s="29">
        <f t="shared" si="5"/>
        <v>165344088.69000003</v>
      </c>
      <c r="G35" s="29">
        <f t="shared" si="6"/>
        <v>133123728.08000003</v>
      </c>
    </row>
    <row r="36" spans="1:7" x14ac:dyDescent="0.25">
      <c r="A36" s="28">
        <v>42860</v>
      </c>
      <c r="B36" s="92">
        <f t="shared" si="2"/>
        <v>30</v>
      </c>
      <c r="C36" s="29">
        <f t="shared" si="3"/>
        <v>34326799</v>
      </c>
      <c r="D36" s="93">
        <f t="shared" si="0"/>
        <v>32685547.559999999</v>
      </c>
      <c r="E36" s="94">
        <f t="shared" si="4"/>
        <v>1641251.44</v>
      </c>
      <c r="F36" s="29">
        <f t="shared" si="5"/>
        <v>133123728.08000003</v>
      </c>
      <c r="G36" s="29">
        <f t="shared" si="6"/>
        <v>100438180.52000003</v>
      </c>
    </row>
    <row r="37" spans="1:7" x14ac:dyDescent="0.25">
      <c r="A37" s="28">
        <v>42891</v>
      </c>
      <c r="B37" s="92">
        <f t="shared" si="2"/>
        <v>31</v>
      </c>
      <c r="C37" s="29">
        <f t="shared" si="3"/>
        <v>34326799</v>
      </c>
      <c r="D37" s="93">
        <f t="shared" si="0"/>
        <v>33047244.100000001</v>
      </c>
      <c r="E37" s="94">
        <f t="shared" si="4"/>
        <v>1279554.8999999999</v>
      </c>
      <c r="F37" s="29">
        <f t="shared" si="5"/>
        <v>100438180.52000003</v>
      </c>
      <c r="G37" s="29">
        <f t="shared" si="6"/>
        <v>67390936.420000017</v>
      </c>
    </row>
    <row r="38" spans="1:7" x14ac:dyDescent="0.25">
      <c r="A38" s="28">
        <v>42921</v>
      </c>
      <c r="B38" s="92">
        <f t="shared" si="2"/>
        <v>30</v>
      </c>
      <c r="C38" s="29">
        <f t="shared" si="3"/>
        <v>34326799</v>
      </c>
      <c r="D38" s="93">
        <f t="shared" si="0"/>
        <v>33495951.84</v>
      </c>
      <c r="E38" s="94">
        <f t="shared" si="4"/>
        <v>830847.16</v>
      </c>
      <c r="F38" s="29">
        <f t="shared" si="5"/>
        <v>67390936.420000017</v>
      </c>
      <c r="G38" s="29">
        <f t="shared" si="6"/>
        <v>33894984.580000013</v>
      </c>
    </row>
    <row r="39" spans="1:7" x14ac:dyDescent="0.25">
      <c r="A39" s="28">
        <v>42952</v>
      </c>
      <c r="B39" s="92">
        <f t="shared" si="2"/>
        <v>31</v>
      </c>
      <c r="C39" s="29">
        <f t="shared" si="3"/>
        <v>34326799</v>
      </c>
      <c r="D39" s="93">
        <f t="shared" si="0"/>
        <v>33894984.580000013</v>
      </c>
      <c r="E39" s="94">
        <v>431814.4199999866</v>
      </c>
      <c r="F39" s="29">
        <f t="shared" si="5"/>
        <v>33894984.580000013</v>
      </c>
      <c r="G39" s="29">
        <f t="shared" si="6"/>
        <v>0</v>
      </c>
    </row>
    <row r="40" spans="1:7" x14ac:dyDescent="0.25">
      <c r="A40" s="28">
        <v>42160</v>
      </c>
      <c r="B40" s="92">
        <f>A40-A12</f>
        <v>31</v>
      </c>
      <c r="C40" s="29">
        <f t="shared" si="3"/>
        <v>34326799</v>
      </c>
      <c r="D40" s="93">
        <f>C13-E13</f>
        <v>24363597.34</v>
      </c>
      <c r="E40" s="94">
        <f>E13</f>
        <v>9963201.6600000001</v>
      </c>
      <c r="F40" s="29">
        <f>F13</f>
        <v>782057765.03999984</v>
      </c>
      <c r="G40" s="29">
        <f>G13</f>
        <v>757694167.69999981</v>
      </c>
    </row>
    <row r="41" spans="1:7" x14ac:dyDescent="0.25">
      <c r="A41" s="95">
        <v>42190</v>
      </c>
      <c r="B41" s="96">
        <f>A41-A40</f>
        <v>30</v>
      </c>
      <c r="C41" s="97">
        <f>$F$1</f>
        <v>34073095</v>
      </c>
      <c r="D41" s="98">
        <f t="shared" ref="D41:D66" si="7">C41-E41</f>
        <v>24800701.149999999</v>
      </c>
      <c r="E41" s="97">
        <f t="shared" ref="E41:E47" si="8">ROUND(F41*$B$2*B41/365,2)</f>
        <v>9272393.8499999996</v>
      </c>
      <c r="F41" s="97">
        <f>G40-H2</f>
        <v>752094167.69999981</v>
      </c>
      <c r="G41" s="97">
        <f t="shared" ref="G41:G70" si="9">F41-D41</f>
        <v>727293466.54999983</v>
      </c>
    </row>
    <row r="42" spans="1:7" x14ac:dyDescent="0.25">
      <c r="A42" s="28">
        <v>42221</v>
      </c>
      <c r="B42" s="92">
        <f t="shared" ref="B42:B70" si="10">A42-A41</f>
        <v>31</v>
      </c>
      <c r="C42" s="29">
        <f t="shared" ref="C42:C47" si="11">$F$1</f>
        <v>34073095</v>
      </c>
      <c r="D42" s="93">
        <f t="shared" si="7"/>
        <v>24807575.490000002</v>
      </c>
      <c r="E42" s="94">
        <f t="shared" si="8"/>
        <v>9265519.5099999998</v>
      </c>
      <c r="F42" s="29">
        <f t="shared" ref="F42:F70" si="12">G41</f>
        <v>727293466.54999983</v>
      </c>
      <c r="G42" s="29">
        <f t="shared" si="9"/>
        <v>702485891.05999982</v>
      </c>
    </row>
    <row r="43" spans="1:7" x14ac:dyDescent="0.25">
      <c r="A43" s="28">
        <v>42252</v>
      </c>
      <c r="B43" s="92">
        <f t="shared" si="10"/>
        <v>31</v>
      </c>
      <c r="C43" s="29">
        <f t="shared" si="11"/>
        <v>34073095</v>
      </c>
      <c r="D43" s="93">
        <f t="shared" si="7"/>
        <v>25123617.210000001</v>
      </c>
      <c r="E43" s="94">
        <f t="shared" si="8"/>
        <v>8949477.7899999991</v>
      </c>
      <c r="F43" s="29">
        <f t="shared" si="12"/>
        <v>702485891.05999982</v>
      </c>
      <c r="G43" s="29">
        <f t="shared" si="9"/>
        <v>677362273.84999979</v>
      </c>
    </row>
    <row r="44" spans="1:7" x14ac:dyDescent="0.25">
      <c r="A44" s="28">
        <v>42282</v>
      </c>
      <c r="B44" s="92">
        <f t="shared" si="10"/>
        <v>30</v>
      </c>
      <c r="C44" s="29">
        <f t="shared" si="11"/>
        <v>34073095</v>
      </c>
      <c r="D44" s="93">
        <f t="shared" si="7"/>
        <v>25722053.27</v>
      </c>
      <c r="E44" s="94">
        <f t="shared" si="8"/>
        <v>8351041.7300000004</v>
      </c>
      <c r="F44" s="29">
        <f t="shared" si="12"/>
        <v>677362273.84999979</v>
      </c>
      <c r="G44" s="29">
        <f t="shared" si="9"/>
        <v>651640220.5799998</v>
      </c>
    </row>
    <row r="45" spans="1:7" x14ac:dyDescent="0.25">
      <c r="A45" s="28">
        <v>42313</v>
      </c>
      <c r="B45" s="92">
        <f t="shared" si="10"/>
        <v>31</v>
      </c>
      <c r="C45" s="29">
        <f t="shared" si="11"/>
        <v>34073095</v>
      </c>
      <c r="D45" s="93">
        <f t="shared" si="7"/>
        <v>25771377.120000001</v>
      </c>
      <c r="E45" s="94">
        <f t="shared" si="8"/>
        <v>8301717.8799999999</v>
      </c>
      <c r="F45" s="29">
        <f t="shared" si="12"/>
        <v>651640220.5799998</v>
      </c>
      <c r="G45" s="29">
        <f t="shared" si="9"/>
        <v>625868843.4599998</v>
      </c>
    </row>
    <row r="46" spans="1:7" x14ac:dyDescent="0.25">
      <c r="A46" s="28">
        <v>42343</v>
      </c>
      <c r="B46" s="92">
        <f t="shared" si="10"/>
        <v>30</v>
      </c>
      <c r="C46" s="29">
        <f t="shared" si="11"/>
        <v>34073095</v>
      </c>
      <c r="D46" s="93">
        <f t="shared" si="7"/>
        <v>26356903.780000001</v>
      </c>
      <c r="E46" s="94">
        <f t="shared" si="8"/>
        <v>7716191.2199999997</v>
      </c>
      <c r="F46" s="29">
        <f t="shared" si="12"/>
        <v>625868843.4599998</v>
      </c>
      <c r="G46" s="29">
        <f t="shared" si="9"/>
        <v>599511939.67999983</v>
      </c>
    </row>
    <row r="47" spans="1:7" x14ac:dyDescent="0.25">
      <c r="A47" s="28">
        <v>42374</v>
      </c>
      <c r="B47" s="92">
        <f t="shared" si="10"/>
        <v>31</v>
      </c>
      <c r="C47" s="29">
        <f t="shared" si="11"/>
        <v>34073095</v>
      </c>
      <c r="D47" s="93">
        <f t="shared" si="7"/>
        <v>26435477.140000001</v>
      </c>
      <c r="E47" s="94">
        <f t="shared" si="8"/>
        <v>7637617.8600000003</v>
      </c>
      <c r="F47" s="29">
        <f t="shared" si="12"/>
        <v>599511939.67999983</v>
      </c>
      <c r="G47" s="29">
        <f t="shared" si="9"/>
        <v>573076462.53999984</v>
      </c>
    </row>
    <row r="48" spans="1:7" x14ac:dyDescent="0.25">
      <c r="A48" s="28">
        <v>42405</v>
      </c>
      <c r="B48" s="92">
        <f t="shared" si="10"/>
        <v>31</v>
      </c>
      <c r="C48" s="29">
        <f>$J$2</f>
        <v>35438520</v>
      </c>
      <c r="D48" s="93">
        <f t="shared" si="7"/>
        <v>25704070.5</v>
      </c>
      <c r="E48" s="94">
        <f>ROUND(F48*$K$2*B48/365,2)</f>
        <v>9734449.5</v>
      </c>
      <c r="F48" s="29">
        <f t="shared" si="12"/>
        <v>573076462.53999984</v>
      </c>
      <c r="G48" s="29">
        <f t="shared" si="9"/>
        <v>547372392.03999984</v>
      </c>
    </row>
    <row r="49" spans="1:7" x14ac:dyDescent="0.25">
      <c r="A49" s="28">
        <v>42434</v>
      </c>
      <c r="B49" s="92">
        <f t="shared" si="10"/>
        <v>29</v>
      </c>
      <c r="C49" s="29">
        <f t="shared" ref="C49:C59" si="13">$J$2</f>
        <v>35438520</v>
      </c>
      <c r="D49" s="93">
        <f t="shared" si="7"/>
        <v>26740547.740000002</v>
      </c>
      <c r="E49" s="94">
        <f t="shared" ref="E49:E69" si="14">ROUND(F49*$K$2*B49/365,2)</f>
        <v>8697972.2599999998</v>
      </c>
      <c r="F49" s="29">
        <f t="shared" si="12"/>
        <v>547372392.03999984</v>
      </c>
      <c r="G49" s="29">
        <f t="shared" si="9"/>
        <v>520631844.29999983</v>
      </c>
    </row>
    <row r="50" spans="1:7" x14ac:dyDescent="0.25">
      <c r="A50" s="28">
        <v>42465</v>
      </c>
      <c r="B50" s="92">
        <f t="shared" si="10"/>
        <v>31</v>
      </c>
      <c r="C50" s="29">
        <f t="shared" si="13"/>
        <v>35438520</v>
      </c>
      <c r="D50" s="93">
        <f t="shared" si="7"/>
        <v>26594910.59</v>
      </c>
      <c r="E50" s="94">
        <f t="shared" si="14"/>
        <v>8843609.4100000001</v>
      </c>
      <c r="F50" s="29">
        <f t="shared" si="12"/>
        <v>520631844.29999983</v>
      </c>
      <c r="G50" s="29">
        <f t="shared" si="9"/>
        <v>494036933.70999986</v>
      </c>
    </row>
    <row r="51" spans="1:7" x14ac:dyDescent="0.25">
      <c r="A51" s="28">
        <v>42495</v>
      </c>
      <c r="B51" s="92">
        <f t="shared" si="10"/>
        <v>30</v>
      </c>
      <c r="C51" s="29">
        <f t="shared" si="13"/>
        <v>35438520</v>
      </c>
      <c r="D51" s="93">
        <f t="shared" si="7"/>
        <v>27317364.93</v>
      </c>
      <c r="E51" s="94">
        <f t="shared" si="14"/>
        <v>8121155.0700000003</v>
      </c>
      <c r="F51" s="29">
        <f t="shared" si="12"/>
        <v>494036933.70999986</v>
      </c>
      <c r="G51" s="29">
        <f t="shared" si="9"/>
        <v>466719568.77999985</v>
      </c>
    </row>
    <row r="52" spans="1:7" x14ac:dyDescent="0.25">
      <c r="A52" s="28">
        <v>42526</v>
      </c>
      <c r="B52" s="92">
        <f t="shared" si="10"/>
        <v>31</v>
      </c>
      <c r="C52" s="29">
        <f t="shared" si="13"/>
        <v>35438520</v>
      </c>
      <c r="D52" s="93">
        <f t="shared" si="7"/>
        <v>27510680.75</v>
      </c>
      <c r="E52" s="94">
        <f t="shared" si="14"/>
        <v>7927839.25</v>
      </c>
      <c r="F52" s="29">
        <f t="shared" si="12"/>
        <v>466719568.77999985</v>
      </c>
      <c r="G52" s="29">
        <f t="shared" si="9"/>
        <v>439208888.02999985</v>
      </c>
    </row>
    <row r="53" spans="1:7" x14ac:dyDescent="0.25">
      <c r="A53" s="28">
        <v>42556</v>
      </c>
      <c r="B53" s="92">
        <f t="shared" si="10"/>
        <v>30</v>
      </c>
      <c r="C53" s="29">
        <f t="shared" si="13"/>
        <v>35438520</v>
      </c>
      <c r="D53" s="93">
        <f t="shared" si="7"/>
        <v>28218647.870000001</v>
      </c>
      <c r="E53" s="94">
        <f t="shared" si="14"/>
        <v>7219872.1299999999</v>
      </c>
      <c r="F53" s="29">
        <f t="shared" si="12"/>
        <v>439208888.02999985</v>
      </c>
      <c r="G53" s="29">
        <f t="shared" si="9"/>
        <v>410990240.15999985</v>
      </c>
    </row>
    <row r="54" spans="1:7" x14ac:dyDescent="0.25">
      <c r="A54" s="28">
        <v>42587</v>
      </c>
      <c r="B54" s="92">
        <f t="shared" si="10"/>
        <v>31</v>
      </c>
      <c r="C54" s="29">
        <f t="shared" si="13"/>
        <v>35438520</v>
      </c>
      <c r="D54" s="93">
        <f t="shared" si="7"/>
        <v>28457315.920000002</v>
      </c>
      <c r="E54" s="94">
        <f t="shared" si="14"/>
        <v>6981204.0800000001</v>
      </c>
      <c r="F54" s="29">
        <f t="shared" si="12"/>
        <v>410990240.15999985</v>
      </c>
      <c r="G54" s="29">
        <f t="shared" si="9"/>
        <v>382532924.23999983</v>
      </c>
    </row>
    <row r="55" spans="1:7" x14ac:dyDescent="0.25">
      <c r="A55" s="28">
        <v>42618</v>
      </c>
      <c r="B55" s="92">
        <f t="shared" si="10"/>
        <v>31</v>
      </c>
      <c r="C55" s="29">
        <f t="shared" si="13"/>
        <v>35438520</v>
      </c>
      <c r="D55" s="93">
        <f t="shared" si="7"/>
        <v>28940700.460000001</v>
      </c>
      <c r="E55" s="94">
        <f t="shared" si="14"/>
        <v>6497819.54</v>
      </c>
      <c r="F55" s="29">
        <f t="shared" si="12"/>
        <v>382532924.23999983</v>
      </c>
      <c r="G55" s="29">
        <f t="shared" si="9"/>
        <v>353592223.77999985</v>
      </c>
    </row>
    <row r="56" spans="1:7" x14ac:dyDescent="0.25">
      <c r="A56" s="28">
        <v>42648</v>
      </c>
      <c r="B56" s="92">
        <f t="shared" si="10"/>
        <v>30</v>
      </c>
      <c r="C56" s="29">
        <f t="shared" si="13"/>
        <v>35438520</v>
      </c>
      <c r="D56" s="93">
        <f t="shared" si="7"/>
        <v>29626045.09</v>
      </c>
      <c r="E56" s="94">
        <f t="shared" si="14"/>
        <v>5812474.9100000001</v>
      </c>
      <c r="F56" s="29">
        <f t="shared" si="12"/>
        <v>353592223.77999985</v>
      </c>
      <c r="G56" s="29">
        <f t="shared" si="9"/>
        <v>323966178.68999988</v>
      </c>
    </row>
    <row r="57" spans="1:7" x14ac:dyDescent="0.25">
      <c r="A57" s="28">
        <v>42679</v>
      </c>
      <c r="B57" s="92">
        <f t="shared" si="10"/>
        <v>31</v>
      </c>
      <c r="C57" s="29">
        <f t="shared" si="13"/>
        <v>35438520</v>
      </c>
      <c r="D57" s="93">
        <f t="shared" si="7"/>
        <v>29935532.859999999</v>
      </c>
      <c r="E57" s="94">
        <f t="shared" si="14"/>
        <v>5502987.1399999997</v>
      </c>
      <c r="F57" s="29">
        <f t="shared" si="12"/>
        <v>323966178.68999988</v>
      </c>
      <c r="G57" s="29">
        <f t="shared" si="9"/>
        <v>294030645.82999986</v>
      </c>
    </row>
    <row r="58" spans="1:7" x14ac:dyDescent="0.25">
      <c r="A58" s="28">
        <v>42709</v>
      </c>
      <c r="B58" s="92">
        <f t="shared" si="10"/>
        <v>30</v>
      </c>
      <c r="C58" s="29">
        <f t="shared" si="13"/>
        <v>35438520</v>
      </c>
      <c r="D58" s="93">
        <f t="shared" si="7"/>
        <v>30605139.52</v>
      </c>
      <c r="E58" s="94">
        <f t="shared" si="14"/>
        <v>4833380.4800000004</v>
      </c>
      <c r="F58" s="29">
        <f t="shared" si="12"/>
        <v>294030645.82999986</v>
      </c>
      <c r="G58" s="29">
        <f t="shared" si="9"/>
        <v>263425506.30999985</v>
      </c>
    </row>
    <row r="59" spans="1:7" x14ac:dyDescent="0.25">
      <c r="A59" s="28">
        <v>42740</v>
      </c>
      <c r="B59" s="92">
        <f t="shared" si="10"/>
        <v>31</v>
      </c>
      <c r="C59" s="29">
        <f t="shared" si="13"/>
        <v>35438520</v>
      </c>
      <c r="D59" s="93">
        <f t="shared" si="7"/>
        <v>30963894.960000001</v>
      </c>
      <c r="E59" s="94">
        <f t="shared" si="14"/>
        <v>4474625.04</v>
      </c>
      <c r="F59" s="29">
        <f t="shared" si="12"/>
        <v>263425506.30999985</v>
      </c>
      <c r="G59" s="29">
        <f t="shared" si="9"/>
        <v>232461611.34999985</v>
      </c>
    </row>
    <row r="60" spans="1:7" x14ac:dyDescent="0.25">
      <c r="A60" s="28">
        <v>42771</v>
      </c>
      <c r="B60" s="92">
        <f t="shared" si="10"/>
        <v>31</v>
      </c>
      <c r="C60" s="29">
        <f>$M$2</f>
        <v>23293387</v>
      </c>
      <c r="D60" s="93">
        <f t="shared" si="7"/>
        <v>19344724.009999998</v>
      </c>
      <c r="E60" s="94">
        <f t="shared" si="14"/>
        <v>3948662.99</v>
      </c>
      <c r="F60" s="29">
        <f t="shared" si="12"/>
        <v>232461611.34999985</v>
      </c>
      <c r="G60" s="29">
        <f t="shared" si="9"/>
        <v>213116887.33999985</v>
      </c>
    </row>
    <row r="61" spans="1:7" x14ac:dyDescent="0.25">
      <c r="A61" s="28">
        <v>42799</v>
      </c>
      <c r="B61" s="92">
        <f t="shared" si="10"/>
        <v>28</v>
      </c>
      <c r="C61" s="29">
        <f t="shared" ref="C61:C70" si="15">$M$2</f>
        <v>23293387</v>
      </c>
      <c r="D61" s="93">
        <f t="shared" si="7"/>
        <v>20023648.449999999</v>
      </c>
      <c r="E61" s="94">
        <f t="shared" si="14"/>
        <v>3269738.55</v>
      </c>
      <c r="F61" s="29">
        <f t="shared" si="12"/>
        <v>213116887.33999985</v>
      </c>
      <c r="G61" s="29">
        <f t="shared" si="9"/>
        <v>193093238.88999987</v>
      </c>
    </row>
    <row r="62" spans="1:7" x14ac:dyDescent="0.25">
      <c r="A62" s="28">
        <v>42830</v>
      </c>
      <c r="B62" s="92">
        <f t="shared" si="10"/>
        <v>31</v>
      </c>
      <c r="C62" s="29">
        <f t="shared" si="15"/>
        <v>23293387</v>
      </c>
      <c r="D62" s="93">
        <f t="shared" si="7"/>
        <v>20013447.050000001</v>
      </c>
      <c r="E62" s="94">
        <f t="shared" si="14"/>
        <v>3279939.95</v>
      </c>
      <c r="F62" s="29">
        <f t="shared" si="12"/>
        <v>193093238.88999987</v>
      </c>
      <c r="G62" s="29">
        <f t="shared" si="9"/>
        <v>173079791.83999985</v>
      </c>
    </row>
    <row r="63" spans="1:7" x14ac:dyDescent="0.25">
      <c r="A63" s="28">
        <v>42860</v>
      </c>
      <c r="B63" s="92">
        <f t="shared" si="10"/>
        <v>30</v>
      </c>
      <c r="C63" s="29">
        <f t="shared" si="15"/>
        <v>23293387</v>
      </c>
      <c r="D63" s="93">
        <f t="shared" si="7"/>
        <v>20448239.740000002</v>
      </c>
      <c r="E63" s="94">
        <f t="shared" si="14"/>
        <v>2845147.26</v>
      </c>
      <c r="F63" s="29">
        <f t="shared" si="12"/>
        <v>173079791.83999985</v>
      </c>
      <c r="G63" s="29">
        <f t="shared" si="9"/>
        <v>152631552.09999985</v>
      </c>
    </row>
    <row r="64" spans="1:7" x14ac:dyDescent="0.25">
      <c r="A64" s="28">
        <v>42891</v>
      </c>
      <c r="B64" s="92">
        <f t="shared" si="10"/>
        <v>31</v>
      </c>
      <c r="C64" s="29">
        <f t="shared" si="15"/>
        <v>23293387</v>
      </c>
      <c r="D64" s="93">
        <f t="shared" si="7"/>
        <v>20700741.460000001</v>
      </c>
      <c r="E64" s="94">
        <f t="shared" si="14"/>
        <v>2592645.54</v>
      </c>
      <c r="F64" s="29">
        <f t="shared" si="12"/>
        <v>152631552.09999985</v>
      </c>
      <c r="G64" s="29">
        <f t="shared" si="9"/>
        <v>131930810.63999984</v>
      </c>
    </row>
    <row r="65" spans="1:7" x14ac:dyDescent="0.25">
      <c r="A65" s="28">
        <v>42921</v>
      </c>
      <c r="B65" s="92">
        <f t="shared" si="10"/>
        <v>30</v>
      </c>
      <c r="C65" s="29">
        <f t="shared" si="15"/>
        <v>23293387</v>
      </c>
      <c r="D65" s="93">
        <f t="shared" si="7"/>
        <v>21124661.350000001</v>
      </c>
      <c r="E65" s="94">
        <f t="shared" si="14"/>
        <v>2168725.65</v>
      </c>
      <c r="F65" s="29">
        <f t="shared" si="12"/>
        <v>131930810.63999984</v>
      </c>
      <c r="G65" s="29">
        <f t="shared" si="9"/>
        <v>110806149.28999984</v>
      </c>
    </row>
    <row r="66" spans="1:7" x14ac:dyDescent="0.25">
      <c r="A66" s="28">
        <v>42952</v>
      </c>
      <c r="B66" s="92">
        <f t="shared" si="10"/>
        <v>31</v>
      </c>
      <c r="C66" s="29">
        <f t="shared" si="15"/>
        <v>23293387</v>
      </c>
      <c r="D66" s="93">
        <f t="shared" si="7"/>
        <v>21411200.350000001</v>
      </c>
      <c r="E66" s="94">
        <f t="shared" si="14"/>
        <v>1882186.65</v>
      </c>
      <c r="F66" s="29">
        <f t="shared" si="12"/>
        <v>110806149.28999984</v>
      </c>
      <c r="G66" s="29">
        <f t="shared" si="9"/>
        <v>89394948.939999849</v>
      </c>
    </row>
    <row r="67" spans="1:7" x14ac:dyDescent="0.25">
      <c r="A67" s="28">
        <v>42983</v>
      </c>
      <c r="B67" s="92">
        <f t="shared" si="10"/>
        <v>31</v>
      </c>
      <c r="C67" s="29">
        <f t="shared" si="15"/>
        <v>23293387</v>
      </c>
      <c r="D67" s="93">
        <f>C67-E67</f>
        <v>21774897.460000001</v>
      </c>
      <c r="E67" s="94">
        <f t="shared" si="14"/>
        <v>1518489.54</v>
      </c>
      <c r="F67" s="29">
        <f t="shared" si="12"/>
        <v>89394948.939999849</v>
      </c>
      <c r="G67" s="29">
        <f t="shared" si="9"/>
        <v>67620051.47999984</v>
      </c>
    </row>
    <row r="68" spans="1:7" x14ac:dyDescent="0.25">
      <c r="A68" s="28">
        <v>43013</v>
      </c>
      <c r="B68" s="92">
        <f t="shared" si="10"/>
        <v>30</v>
      </c>
      <c r="C68" s="29">
        <f t="shared" si="15"/>
        <v>23293387</v>
      </c>
      <c r="D68" s="93">
        <f t="shared" ref="D68:D70" si="16">C68-E68</f>
        <v>22181824.510000002</v>
      </c>
      <c r="E68" s="94">
        <f t="shared" si="14"/>
        <v>1111562.49</v>
      </c>
      <c r="F68" s="29">
        <f t="shared" si="12"/>
        <v>67620051.47999984</v>
      </c>
      <c r="G68" s="29">
        <f t="shared" si="9"/>
        <v>45438226.969999835</v>
      </c>
    </row>
    <row r="69" spans="1:7" x14ac:dyDescent="0.25">
      <c r="A69" s="28">
        <v>43044</v>
      </c>
      <c r="B69" s="92">
        <f t="shared" si="10"/>
        <v>31</v>
      </c>
      <c r="C69" s="29">
        <f t="shared" si="15"/>
        <v>23293387</v>
      </c>
      <c r="D69" s="93">
        <f t="shared" si="16"/>
        <v>22521559.579999998</v>
      </c>
      <c r="E69" s="94">
        <f t="shared" si="14"/>
        <v>771827.42</v>
      </c>
      <c r="F69" s="29">
        <f t="shared" si="12"/>
        <v>45438226.969999835</v>
      </c>
      <c r="G69" s="29">
        <f t="shared" si="9"/>
        <v>22916667.389999837</v>
      </c>
    </row>
    <row r="70" spans="1:7" x14ac:dyDescent="0.25">
      <c r="A70" s="28">
        <v>43074</v>
      </c>
      <c r="B70" s="92">
        <f t="shared" si="10"/>
        <v>30</v>
      </c>
      <c r="C70" s="29">
        <f t="shared" si="15"/>
        <v>23293387</v>
      </c>
      <c r="D70" s="93">
        <f t="shared" si="16"/>
        <v>22916667.389999837</v>
      </c>
      <c r="E70" s="94">
        <v>376719.61000016349</v>
      </c>
      <c r="F70" s="29">
        <f t="shared" si="12"/>
        <v>22916667.389999837</v>
      </c>
      <c r="G70" s="29">
        <f t="shared" si="9"/>
        <v>0</v>
      </c>
    </row>
    <row r="71" spans="1:7" x14ac:dyDescent="0.25">
      <c r="A71" s="44">
        <v>41882</v>
      </c>
      <c r="B71" s="48">
        <v>1</v>
      </c>
      <c r="C71" s="48">
        <f>_xlfn.DAYS(A71,B1)+1</f>
        <v>27</v>
      </c>
      <c r="D71" s="29">
        <v>990000000</v>
      </c>
      <c r="E71" s="29">
        <v>990000000</v>
      </c>
      <c r="F71" s="46">
        <f>(E4/B4)*C71</f>
        <v>10984931.509354837</v>
      </c>
      <c r="G71" s="29">
        <f t="shared" ref="G71:G111" si="17">ROUND(F71,2)</f>
        <v>10984931.51</v>
      </c>
    </row>
    <row r="72" spans="1:7" x14ac:dyDescent="0.25">
      <c r="A72" s="47">
        <v>41912</v>
      </c>
      <c r="B72" s="48">
        <f>_xlfn.DAYS(A4,A71)-1</f>
        <v>4</v>
      </c>
      <c r="C72" s="48">
        <f>_xlfn.DAYS(A72,A4)+1</f>
        <v>26</v>
      </c>
      <c r="D72" s="29">
        <f t="shared" ref="D72:D111" si="18">E71</f>
        <v>990000000</v>
      </c>
      <c r="E72" s="29">
        <f>D72-D4</f>
        <v>968285529.76999998</v>
      </c>
      <c r="F72" s="99">
        <f>(E4/B4)*B72+(E5/B5)*C72</f>
        <v>11973461.829311827</v>
      </c>
      <c r="G72" s="29">
        <f t="shared" si="17"/>
        <v>11973461.83</v>
      </c>
    </row>
    <row r="73" spans="1:7" x14ac:dyDescent="0.25">
      <c r="A73" s="44">
        <v>41943</v>
      </c>
      <c r="B73" s="48">
        <f t="shared" ref="B73:B107" si="19">_xlfn.DAYS(A5,A72)-1</f>
        <v>4</v>
      </c>
      <c r="C73" s="48">
        <f t="shared" ref="C73:C105" si="20">_xlfn.DAYS(A73,A5)+1</f>
        <v>27</v>
      </c>
      <c r="D73" s="29">
        <f t="shared" si="18"/>
        <v>968285529.76999998</v>
      </c>
      <c r="E73" s="29">
        <f t="shared" ref="E73:E81" si="21">D73-D5</f>
        <v>945896497.57999992</v>
      </c>
      <c r="F73" s="99">
        <f t="shared" ref="F73:F80" si="22">(E5/B5)*B73+(E6/B6)*C73</f>
        <v>12087266.11907527</v>
      </c>
      <c r="G73" s="29">
        <f t="shared" si="17"/>
        <v>12087266.119999999</v>
      </c>
    </row>
    <row r="74" spans="1:7" x14ac:dyDescent="0.25">
      <c r="A74" s="47">
        <v>41973</v>
      </c>
      <c r="B74" s="48">
        <f t="shared" si="19"/>
        <v>4</v>
      </c>
      <c r="C74" s="48">
        <f t="shared" si="20"/>
        <v>26</v>
      </c>
      <c r="D74" s="29">
        <f t="shared" si="18"/>
        <v>945896497.57999992</v>
      </c>
      <c r="E74" s="29">
        <f t="shared" si="21"/>
        <v>923620160.80999994</v>
      </c>
      <c r="F74" s="99">
        <f t="shared" si="22"/>
        <v>11423716.506258063</v>
      </c>
      <c r="G74" s="29">
        <f t="shared" si="17"/>
        <v>11423716.51</v>
      </c>
    </row>
    <row r="75" spans="1:7" x14ac:dyDescent="0.25">
      <c r="A75" s="44">
        <v>42004</v>
      </c>
      <c r="B75" s="48">
        <f t="shared" si="19"/>
        <v>4</v>
      </c>
      <c r="C75" s="48">
        <f t="shared" si="20"/>
        <v>27</v>
      </c>
      <c r="D75" s="29">
        <f t="shared" si="18"/>
        <v>923620160.80999994</v>
      </c>
      <c r="E75" s="29">
        <f t="shared" si="21"/>
        <v>900680459.67999995</v>
      </c>
      <c r="F75" s="99">
        <f t="shared" si="22"/>
        <v>11512131.387935484</v>
      </c>
      <c r="G75" s="29">
        <f t="shared" si="17"/>
        <v>11512131.390000001</v>
      </c>
    </row>
    <row r="76" spans="1:7" x14ac:dyDescent="0.25">
      <c r="A76" s="47">
        <v>42035</v>
      </c>
      <c r="B76" s="48">
        <f t="shared" si="19"/>
        <v>4</v>
      </c>
      <c r="C76" s="48">
        <f t="shared" si="20"/>
        <v>27</v>
      </c>
      <c r="D76" s="29">
        <f t="shared" si="18"/>
        <v>900680459.67999995</v>
      </c>
      <c r="E76" s="29">
        <f t="shared" si="21"/>
        <v>877828082.96999991</v>
      </c>
      <c r="F76" s="99">
        <f t="shared" si="22"/>
        <v>11220854.829677418</v>
      </c>
      <c r="G76" s="29">
        <f t="shared" si="17"/>
        <v>11220854.83</v>
      </c>
    </row>
    <row r="77" spans="1:7" x14ac:dyDescent="0.25">
      <c r="A77" s="44">
        <v>42063</v>
      </c>
      <c r="B77" s="48">
        <f t="shared" si="19"/>
        <v>4</v>
      </c>
      <c r="C77" s="48">
        <f t="shared" si="20"/>
        <v>24</v>
      </c>
      <c r="D77" s="29">
        <f t="shared" si="18"/>
        <v>877828082.96999991</v>
      </c>
      <c r="E77" s="29">
        <f t="shared" si="21"/>
        <v>854684573.24999988</v>
      </c>
      <c r="F77" s="99">
        <f t="shared" si="22"/>
        <v>9872770.7255299538</v>
      </c>
      <c r="G77" s="29">
        <f t="shared" si="17"/>
        <v>9872770.7300000004</v>
      </c>
    </row>
    <row r="78" spans="1:7" x14ac:dyDescent="0.25">
      <c r="A78" s="47">
        <v>42094</v>
      </c>
      <c r="B78" s="48">
        <f t="shared" si="19"/>
        <v>4</v>
      </c>
      <c r="C78" s="48">
        <f t="shared" si="20"/>
        <v>27</v>
      </c>
      <c r="D78" s="29">
        <f t="shared" si="18"/>
        <v>854684573.24999988</v>
      </c>
      <c r="E78" s="29">
        <f t="shared" si="21"/>
        <v>830192500.8499999</v>
      </c>
      <c r="F78" s="99">
        <f t="shared" si="22"/>
        <v>10616685.951566819</v>
      </c>
      <c r="G78" s="49">
        <f t="shared" si="17"/>
        <v>10616685.949999999</v>
      </c>
    </row>
    <row r="79" spans="1:7" x14ac:dyDescent="0.25">
      <c r="A79" s="44">
        <v>42124</v>
      </c>
      <c r="B79" s="48">
        <f t="shared" si="19"/>
        <v>4</v>
      </c>
      <c r="C79" s="48">
        <f t="shared" si="20"/>
        <v>26</v>
      </c>
      <c r="D79" s="29">
        <f t="shared" si="18"/>
        <v>830192500.8499999</v>
      </c>
      <c r="E79" s="29">
        <f t="shared" si="21"/>
        <v>806442126.8599999</v>
      </c>
      <c r="F79" s="99">
        <f t="shared" si="22"/>
        <v>9981478.8906236552</v>
      </c>
      <c r="G79" s="29">
        <f t="shared" si="17"/>
        <v>9981478.8900000006</v>
      </c>
    </row>
    <row r="80" spans="1:7" x14ac:dyDescent="0.25">
      <c r="A80" s="47">
        <v>42155</v>
      </c>
      <c r="B80" s="48">
        <f t="shared" si="19"/>
        <v>4</v>
      </c>
      <c r="C80" s="48">
        <f t="shared" si="20"/>
        <v>27</v>
      </c>
      <c r="D80" s="29">
        <f t="shared" si="18"/>
        <v>806442126.8599999</v>
      </c>
      <c r="E80" s="29">
        <f t="shared" si="21"/>
        <v>782057765.03999984</v>
      </c>
      <c r="F80" s="99">
        <f t="shared" si="22"/>
        <v>10003285.54292473</v>
      </c>
      <c r="G80" s="30">
        <f t="shared" si="17"/>
        <v>10003285.539999999</v>
      </c>
    </row>
    <row r="81" spans="1:7" x14ac:dyDescent="0.25">
      <c r="A81" s="44">
        <v>42185</v>
      </c>
      <c r="B81" s="48">
        <f t="shared" si="19"/>
        <v>4</v>
      </c>
      <c r="C81" s="48">
        <f t="shared" si="20"/>
        <v>26</v>
      </c>
      <c r="D81" s="29">
        <f t="shared" si="18"/>
        <v>782057765.03999984</v>
      </c>
      <c r="E81" s="29">
        <f t="shared" si="21"/>
        <v>757694167.69999981</v>
      </c>
      <c r="F81" s="99">
        <f>(E13/B13)*B81+(E41/B41)*C81</f>
        <v>9321649.0777419358</v>
      </c>
      <c r="G81" s="29">
        <f t="shared" si="17"/>
        <v>9321649.0800000001</v>
      </c>
    </row>
    <row r="82" spans="1:7" x14ac:dyDescent="0.25">
      <c r="A82" s="47">
        <v>42216</v>
      </c>
      <c r="B82" s="48">
        <f t="shared" si="19"/>
        <v>4</v>
      </c>
      <c r="C82" s="48">
        <f t="shared" si="20"/>
        <v>27</v>
      </c>
      <c r="D82" s="29">
        <f>E81-H2</f>
        <v>752094167.69999981</v>
      </c>
      <c r="E82" s="29">
        <f>D82-D41</f>
        <v>727293466.54999983</v>
      </c>
      <c r="F82" s="99">
        <f>(E41/B41)*B82+(E42/B42)*C82</f>
        <v>9306287.7854838707</v>
      </c>
      <c r="G82" s="29">
        <f t="shared" si="17"/>
        <v>9306287.7899999991</v>
      </c>
    </row>
    <row r="83" spans="1:7" x14ac:dyDescent="0.25">
      <c r="A83" s="44">
        <v>42247</v>
      </c>
      <c r="B83" s="48">
        <f t="shared" si="19"/>
        <v>4</v>
      </c>
      <c r="C83" s="48">
        <f t="shared" si="20"/>
        <v>27</v>
      </c>
      <c r="D83" s="29">
        <f t="shared" si="18"/>
        <v>727293466.54999983</v>
      </c>
      <c r="E83" s="29">
        <f t="shared" ref="E83:E111" si="23">D83-D42</f>
        <v>702485891.05999982</v>
      </c>
      <c r="F83" s="99">
        <f t="shared" ref="F83:F110" si="24">(E42/B42)*B83+(E43/B43)*C83</f>
        <v>8990257.3667741939</v>
      </c>
      <c r="G83" s="29">
        <f t="shared" si="17"/>
        <v>8990257.3699999992</v>
      </c>
    </row>
    <row r="84" spans="1:7" x14ac:dyDescent="0.25">
      <c r="A84" s="47">
        <v>42277</v>
      </c>
      <c r="B84" s="48">
        <f t="shared" si="19"/>
        <v>4</v>
      </c>
      <c r="C84" s="48">
        <f t="shared" si="20"/>
        <v>26</v>
      </c>
      <c r="D84" s="29">
        <f t="shared" si="18"/>
        <v>702485891.05999982</v>
      </c>
      <c r="E84" s="29">
        <f t="shared" si="23"/>
        <v>677362273.84999979</v>
      </c>
      <c r="F84" s="99">
        <f t="shared" si="24"/>
        <v>8392340.8270752691</v>
      </c>
      <c r="G84" s="29">
        <f t="shared" si="17"/>
        <v>8392340.8300000001</v>
      </c>
    </row>
    <row r="85" spans="1:7" x14ac:dyDescent="0.25">
      <c r="A85" s="59">
        <v>42308</v>
      </c>
      <c r="B85" s="48">
        <f t="shared" si="19"/>
        <v>4</v>
      </c>
      <c r="C85" s="48">
        <f t="shared" si="20"/>
        <v>27</v>
      </c>
      <c r="D85" s="29">
        <f t="shared" si="18"/>
        <v>677362273.84999979</v>
      </c>
      <c r="E85" s="29">
        <f t="shared" si="23"/>
        <v>651640220.5799998</v>
      </c>
      <c r="F85" s="99">
        <f t="shared" si="24"/>
        <v>8344000.706795698</v>
      </c>
      <c r="G85" s="30">
        <f t="shared" si="17"/>
        <v>8344000.71</v>
      </c>
    </row>
    <row r="86" spans="1:7" x14ac:dyDescent="0.25">
      <c r="A86" s="47">
        <v>42338</v>
      </c>
      <c r="B86" s="48">
        <f t="shared" si="19"/>
        <v>4</v>
      </c>
      <c r="C86" s="48">
        <f t="shared" si="20"/>
        <v>26</v>
      </c>
      <c r="D86" s="29">
        <f t="shared" si="18"/>
        <v>651640220.5799998</v>
      </c>
      <c r="E86" s="29">
        <f t="shared" si="23"/>
        <v>625868843.4599998</v>
      </c>
      <c r="F86" s="99">
        <f t="shared" si="24"/>
        <v>7758555.1278709676</v>
      </c>
      <c r="G86" s="29">
        <f t="shared" si="17"/>
        <v>7758555.1299999999</v>
      </c>
    </row>
    <row r="87" spans="1:7" x14ac:dyDescent="0.25">
      <c r="A87" s="44">
        <v>42369</v>
      </c>
      <c r="B87" s="48">
        <f t="shared" si="19"/>
        <v>4</v>
      </c>
      <c r="C87" s="48">
        <f t="shared" si="20"/>
        <v>27</v>
      </c>
      <c r="D87" s="29">
        <f t="shared" si="18"/>
        <v>625868843.4599998</v>
      </c>
      <c r="E87" s="29">
        <f t="shared" si="23"/>
        <v>599511939.67999983</v>
      </c>
      <c r="F87" s="99">
        <f t="shared" si="24"/>
        <v>7680944.2772903228</v>
      </c>
      <c r="G87" s="29">
        <f t="shared" si="17"/>
        <v>7680944.2800000003</v>
      </c>
    </row>
    <row r="88" spans="1:7" x14ac:dyDescent="0.25">
      <c r="A88" s="47">
        <v>42400</v>
      </c>
      <c r="B88" s="48">
        <f t="shared" si="19"/>
        <v>4</v>
      </c>
      <c r="C88" s="48">
        <f t="shared" si="20"/>
        <v>27</v>
      </c>
      <c r="D88" s="29">
        <f t="shared" si="18"/>
        <v>599511939.67999983</v>
      </c>
      <c r="E88" s="29">
        <f t="shared" si="23"/>
        <v>573076462.53999984</v>
      </c>
      <c r="F88" s="99">
        <f t="shared" si="24"/>
        <v>9463890.5787096769</v>
      </c>
      <c r="G88" s="29">
        <f t="shared" si="17"/>
        <v>9463890.5800000001</v>
      </c>
    </row>
    <row r="89" spans="1:7" x14ac:dyDescent="0.25">
      <c r="A89" s="44">
        <v>42429</v>
      </c>
      <c r="B89" s="48">
        <f t="shared" si="19"/>
        <v>4</v>
      </c>
      <c r="C89" s="48">
        <f t="shared" si="20"/>
        <v>25</v>
      </c>
      <c r="D89" s="29">
        <f t="shared" si="18"/>
        <v>573076462.53999984</v>
      </c>
      <c r="E89" s="29">
        <f t="shared" si="23"/>
        <v>547372392.03999984</v>
      </c>
      <c r="F89" s="99">
        <f t="shared" si="24"/>
        <v>8754309.9482758623</v>
      </c>
      <c r="G89" s="29">
        <f t="shared" si="17"/>
        <v>8754309.9499999993</v>
      </c>
    </row>
    <row r="90" spans="1:7" x14ac:dyDescent="0.25">
      <c r="A90" s="47">
        <v>42460</v>
      </c>
      <c r="B90" s="48">
        <f t="shared" si="19"/>
        <v>4</v>
      </c>
      <c r="C90" s="48">
        <f t="shared" si="20"/>
        <v>27</v>
      </c>
      <c r="D90" s="29">
        <f t="shared" si="18"/>
        <v>547372392.03999984</v>
      </c>
      <c r="E90" s="29">
        <f t="shared" si="23"/>
        <v>520631844.29999983</v>
      </c>
      <c r="F90" s="99">
        <f t="shared" si="24"/>
        <v>8902218.8301112354</v>
      </c>
      <c r="G90" s="29">
        <f t="shared" si="17"/>
        <v>8902218.8300000001</v>
      </c>
    </row>
    <row r="91" spans="1:7" x14ac:dyDescent="0.25">
      <c r="A91" s="44">
        <v>42490</v>
      </c>
      <c r="B91" s="48">
        <f t="shared" si="19"/>
        <v>4</v>
      </c>
      <c r="C91" s="48">
        <f t="shared" si="20"/>
        <v>26</v>
      </c>
      <c r="D91" s="29">
        <f t="shared" si="18"/>
        <v>520631844.29999983</v>
      </c>
      <c r="E91" s="29">
        <f t="shared" si="23"/>
        <v>494036933.70999986</v>
      </c>
      <c r="F91" s="99">
        <f t="shared" si="24"/>
        <v>8179445.2856129026</v>
      </c>
      <c r="G91" s="29">
        <f t="shared" si="17"/>
        <v>8179445.29</v>
      </c>
    </row>
    <row r="92" spans="1:7" x14ac:dyDescent="0.25">
      <c r="A92" s="47">
        <v>42521</v>
      </c>
      <c r="B92" s="48">
        <f t="shared" si="19"/>
        <v>4</v>
      </c>
      <c r="C92" s="48">
        <f t="shared" si="20"/>
        <v>27</v>
      </c>
      <c r="D92" s="29">
        <f t="shared" si="18"/>
        <v>494036933.70999986</v>
      </c>
      <c r="E92" s="29">
        <f t="shared" si="23"/>
        <v>466719568.77999985</v>
      </c>
      <c r="F92" s="99">
        <f t="shared" si="24"/>
        <v>7987712.926</v>
      </c>
      <c r="G92" s="29">
        <f t="shared" si="17"/>
        <v>7987712.9299999997</v>
      </c>
    </row>
    <row r="93" spans="1:7" x14ac:dyDescent="0.25">
      <c r="A93" s="44">
        <v>42551</v>
      </c>
      <c r="B93" s="48">
        <f t="shared" si="19"/>
        <v>4</v>
      </c>
      <c r="C93" s="48">
        <f t="shared" si="20"/>
        <v>26</v>
      </c>
      <c r="D93" s="29">
        <f t="shared" si="18"/>
        <v>466719568.77999985</v>
      </c>
      <c r="E93" s="29">
        <f t="shared" si="23"/>
        <v>439208888.02999985</v>
      </c>
      <c r="F93" s="99">
        <f t="shared" si="24"/>
        <v>7280169.5126666669</v>
      </c>
      <c r="G93" s="29">
        <f t="shared" si="17"/>
        <v>7280169.5099999998</v>
      </c>
    </row>
    <row r="94" spans="1:7" x14ac:dyDescent="0.25">
      <c r="A94" s="47">
        <v>42582</v>
      </c>
      <c r="B94" s="48">
        <f t="shared" si="19"/>
        <v>4</v>
      </c>
      <c r="C94" s="48">
        <f t="shared" si="20"/>
        <v>27</v>
      </c>
      <c r="D94" s="29">
        <f t="shared" si="18"/>
        <v>439208888.02999985</v>
      </c>
      <c r="E94" s="29">
        <f t="shared" si="23"/>
        <v>410990240.15999985</v>
      </c>
      <c r="F94" s="99">
        <f t="shared" si="24"/>
        <v>7043053.1708817203</v>
      </c>
      <c r="G94" s="29">
        <f t="shared" si="17"/>
        <v>7043053.1699999999</v>
      </c>
    </row>
    <row r="95" spans="1:7" x14ac:dyDescent="0.25">
      <c r="A95" s="44">
        <v>42613</v>
      </c>
      <c r="B95" s="48">
        <f t="shared" si="19"/>
        <v>4</v>
      </c>
      <c r="C95" s="48">
        <f t="shared" si="20"/>
        <v>27</v>
      </c>
      <c r="D95" s="29">
        <f t="shared" si="18"/>
        <v>410990240.15999985</v>
      </c>
      <c r="E95" s="29">
        <f t="shared" si="23"/>
        <v>382532924.23999983</v>
      </c>
      <c r="F95" s="99">
        <f t="shared" si="24"/>
        <v>6560191.738709677</v>
      </c>
      <c r="G95" s="29">
        <f t="shared" si="17"/>
        <v>6560191.7400000002</v>
      </c>
    </row>
    <row r="96" spans="1:7" x14ac:dyDescent="0.25">
      <c r="A96" s="47">
        <v>42643</v>
      </c>
      <c r="B96" s="48">
        <f t="shared" si="19"/>
        <v>4</v>
      </c>
      <c r="C96" s="48">
        <f t="shared" si="20"/>
        <v>26</v>
      </c>
      <c r="D96" s="29">
        <f t="shared" si="18"/>
        <v>382532924.23999983</v>
      </c>
      <c r="E96" s="29">
        <f t="shared" si="23"/>
        <v>353592223.77999985</v>
      </c>
      <c r="F96" s="99">
        <f t="shared" si="24"/>
        <v>5875906.5830752691</v>
      </c>
      <c r="G96" s="29">
        <f t="shared" si="17"/>
        <v>5875906.5800000001</v>
      </c>
    </row>
    <row r="97" spans="1:7" x14ac:dyDescent="0.25">
      <c r="A97" s="44">
        <v>42674</v>
      </c>
      <c r="B97" s="48">
        <f t="shared" si="19"/>
        <v>4</v>
      </c>
      <c r="C97" s="48">
        <f t="shared" si="20"/>
        <v>27</v>
      </c>
      <c r="D97" s="29">
        <f t="shared" si="18"/>
        <v>353592223.77999985</v>
      </c>
      <c r="E97" s="29">
        <f t="shared" si="23"/>
        <v>323966178.68999988</v>
      </c>
      <c r="F97" s="99">
        <f t="shared" si="24"/>
        <v>5567920.9378924724</v>
      </c>
      <c r="G97" s="29">
        <f t="shared" si="17"/>
        <v>5567920.9400000004</v>
      </c>
    </row>
    <row r="98" spans="1:7" x14ac:dyDescent="0.25">
      <c r="A98" s="47">
        <v>42704</v>
      </c>
      <c r="B98" s="48">
        <f t="shared" si="19"/>
        <v>4</v>
      </c>
      <c r="C98" s="48">
        <f t="shared" si="20"/>
        <v>26</v>
      </c>
      <c r="D98" s="29">
        <f t="shared" si="18"/>
        <v>323966178.68999988</v>
      </c>
      <c r="E98" s="29">
        <f t="shared" si="23"/>
        <v>294030645.82999986</v>
      </c>
      <c r="F98" s="99">
        <f t="shared" si="24"/>
        <v>4898992.6061075274</v>
      </c>
      <c r="G98" s="29">
        <f t="shared" si="17"/>
        <v>4898992.6100000003</v>
      </c>
    </row>
    <row r="99" spans="1:7" x14ac:dyDescent="0.25">
      <c r="A99" s="44">
        <v>42735</v>
      </c>
      <c r="B99" s="48">
        <f t="shared" si="19"/>
        <v>4</v>
      </c>
      <c r="C99" s="48">
        <f t="shared" si="20"/>
        <v>27</v>
      </c>
      <c r="D99" s="29">
        <f t="shared" si="18"/>
        <v>294030645.82999986</v>
      </c>
      <c r="E99" s="29">
        <f t="shared" si="23"/>
        <v>263425506.30999985</v>
      </c>
      <c r="F99" s="99">
        <f t="shared" si="24"/>
        <v>4541704.7977634408</v>
      </c>
      <c r="G99" s="29">
        <f t="shared" si="17"/>
        <v>4541704.8</v>
      </c>
    </row>
    <row r="100" spans="1:7" x14ac:dyDescent="0.25">
      <c r="A100" s="47">
        <v>42766</v>
      </c>
      <c r="B100" s="48">
        <f t="shared" si="19"/>
        <v>4</v>
      </c>
      <c r="C100" s="48">
        <f t="shared" si="20"/>
        <v>27</v>
      </c>
      <c r="D100" s="29">
        <f t="shared" si="18"/>
        <v>263425506.30999985</v>
      </c>
      <c r="E100" s="29">
        <f t="shared" si="23"/>
        <v>232461611.34999985</v>
      </c>
      <c r="F100" s="99">
        <f t="shared" si="24"/>
        <v>4016529.0609677425</v>
      </c>
      <c r="G100" s="29">
        <f t="shared" si="17"/>
        <v>4016529.06</v>
      </c>
    </row>
    <row r="101" spans="1:7" x14ac:dyDescent="0.25">
      <c r="A101" s="44">
        <v>42794</v>
      </c>
      <c r="B101" s="48">
        <f t="shared" si="19"/>
        <v>4</v>
      </c>
      <c r="C101" s="48">
        <f t="shared" si="20"/>
        <v>24</v>
      </c>
      <c r="D101" s="29">
        <f t="shared" si="18"/>
        <v>232461611.34999985</v>
      </c>
      <c r="E101" s="29">
        <f t="shared" si="23"/>
        <v>213116887.33999985</v>
      </c>
      <c r="F101" s="99">
        <f t="shared" si="24"/>
        <v>3312137.9447926264</v>
      </c>
      <c r="G101" s="29">
        <f t="shared" si="17"/>
        <v>3312137.94</v>
      </c>
    </row>
    <row r="102" spans="1:7" x14ac:dyDescent="0.25">
      <c r="A102" s="47">
        <v>42825</v>
      </c>
      <c r="B102" s="48">
        <f t="shared" si="19"/>
        <v>4</v>
      </c>
      <c r="C102" s="48">
        <f t="shared" si="20"/>
        <v>27</v>
      </c>
      <c r="D102" s="29">
        <f t="shared" si="18"/>
        <v>213116887.33999985</v>
      </c>
      <c r="E102" s="29">
        <f t="shared" si="23"/>
        <v>193093238.88999987</v>
      </c>
      <c r="F102" s="99">
        <f t="shared" si="24"/>
        <v>3323827.3990783412</v>
      </c>
      <c r="G102" s="29">
        <f t="shared" si="17"/>
        <v>3323827.4</v>
      </c>
    </row>
    <row r="103" spans="1:7" x14ac:dyDescent="0.25">
      <c r="A103" s="44">
        <v>42855</v>
      </c>
      <c r="B103" s="48">
        <f t="shared" si="19"/>
        <v>4</v>
      </c>
      <c r="C103" s="48">
        <f t="shared" si="20"/>
        <v>26</v>
      </c>
      <c r="D103" s="29">
        <f t="shared" si="18"/>
        <v>193093238.88999987</v>
      </c>
      <c r="E103" s="29">
        <f t="shared" si="23"/>
        <v>173079791.83999985</v>
      </c>
      <c r="F103" s="99">
        <f t="shared" si="24"/>
        <v>2889012.3500645161</v>
      </c>
      <c r="G103" s="29">
        <f t="shared" si="17"/>
        <v>2889012.35</v>
      </c>
    </row>
    <row r="104" spans="1:7" x14ac:dyDescent="0.25">
      <c r="A104" s="44">
        <v>42886</v>
      </c>
      <c r="B104" s="48">
        <f t="shared" si="19"/>
        <v>4</v>
      </c>
      <c r="C104" s="48">
        <f t="shared" si="20"/>
        <v>27</v>
      </c>
      <c r="D104" s="29">
        <f t="shared" si="18"/>
        <v>173079791.83999985</v>
      </c>
      <c r="E104" s="29">
        <f t="shared" si="23"/>
        <v>152631552.09999985</v>
      </c>
      <c r="F104" s="99">
        <f t="shared" si="24"/>
        <v>2637463.5996129033</v>
      </c>
      <c r="G104" s="29">
        <f t="shared" si="17"/>
        <v>2637463.6</v>
      </c>
    </row>
    <row r="105" spans="1:7" x14ac:dyDescent="0.25">
      <c r="A105" s="47">
        <v>42916</v>
      </c>
      <c r="B105" s="48">
        <f t="shared" si="19"/>
        <v>4</v>
      </c>
      <c r="C105" s="48">
        <f t="shared" si="20"/>
        <v>26</v>
      </c>
      <c r="D105" s="29">
        <f t="shared" si="18"/>
        <v>152631552.09999985</v>
      </c>
      <c r="E105" s="29">
        <f t="shared" si="23"/>
        <v>131930810.63999984</v>
      </c>
      <c r="F105" s="99">
        <f t="shared" si="24"/>
        <v>2214097.1383870966</v>
      </c>
      <c r="G105" s="29">
        <f t="shared" si="17"/>
        <v>2214097.14</v>
      </c>
    </row>
    <row r="106" spans="1:7" x14ac:dyDescent="0.25">
      <c r="A106" s="44">
        <v>42947</v>
      </c>
      <c r="B106" s="48">
        <f t="shared" si="19"/>
        <v>4</v>
      </c>
      <c r="C106" s="48">
        <f t="shared" ref="C106:C107" si="25">_xlfn.DAYS(A106,A38)+1</f>
        <v>27</v>
      </c>
      <c r="D106" s="29">
        <f t="shared" si="18"/>
        <v>131930810.63999984</v>
      </c>
      <c r="E106" s="29">
        <f t="shared" si="23"/>
        <v>110806149.28999984</v>
      </c>
      <c r="F106" s="99">
        <f t="shared" si="24"/>
        <v>1928487.2764516128</v>
      </c>
      <c r="G106" s="29">
        <f t="shared" si="17"/>
        <v>1928487.28</v>
      </c>
    </row>
    <row r="107" spans="1:7" x14ac:dyDescent="0.25">
      <c r="A107" s="47">
        <v>42978</v>
      </c>
      <c r="B107" s="48">
        <f t="shared" si="19"/>
        <v>4</v>
      </c>
      <c r="C107" s="48">
        <f t="shared" si="25"/>
        <v>27</v>
      </c>
      <c r="D107" s="29">
        <f t="shared" si="18"/>
        <v>110806149.28999984</v>
      </c>
      <c r="E107" s="29">
        <f t="shared" si="23"/>
        <v>89394948.939999849</v>
      </c>
      <c r="F107" s="99">
        <f t="shared" si="24"/>
        <v>1565418.1993548386</v>
      </c>
      <c r="G107" s="29">
        <f t="shared" si="17"/>
        <v>1565418.2</v>
      </c>
    </row>
    <row r="108" spans="1:7" x14ac:dyDescent="0.25">
      <c r="A108" s="44">
        <v>43008</v>
      </c>
      <c r="B108" s="48">
        <f>_xlfn.DAYS(A67,A107)-1</f>
        <v>4</v>
      </c>
      <c r="C108" s="48">
        <f>_xlfn.DAYS(A108,A67)+1</f>
        <v>26</v>
      </c>
      <c r="D108" s="29">
        <f t="shared" si="18"/>
        <v>89394948.939999849</v>
      </c>
      <c r="E108" s="29">
        <f t="shared" si="23"/>
        <v>67620051.47999984</v>
      </c>
      <c r="F108" s="99">
        <f t="shared" si="24"/>
        <v>1159288.2921935483</v>
      </c>
      <c r="G108" s="29">
        <f t="shared" si="17"/>
        <v>1159288.29</v>
      </c>
    </row>
    <row r="109" spans="1:7" x14ac:dyDescent="0.25">
      <c r="A109" s="47">
        <v>43039</v>
      </c>
      <c r="B109" s="48">
        <f t="shared" ref="B109:B111" si="26">_xlfn.DAYS(A68,A108)-1</f>
        <v>4</v>
      </c>
      <c r="C109" s="48">
        <f t="shared" ref="C109:C111" si="27">_xlfn.DAYS(A109,A68)+1</f>
        <v>27</v>
      </c>
      <c r="D109" s="29">
        <f t="shared" si="18"/>
        <v>67620051.47999984</v>
      </c>
      <c r="E109" s="29">
        <f t="shared" si="23"/>
        <v>45438226.969999835</v>
      </c>
      <c r="F109" s="99">
        <f t="shared" si="24"/>
        <v>820445.11716129025</v>
      </c>
      <c r="G109" s="29">
        <f t="shared" si="17"/>
        <v>820445.12</v>
      </c>
    </row>
    <row r="110" spans="1:7" x14ac:dyDescent="0.25">
      <c r="A110" s="44">
        <v>43069</v>
      </c>
      <c r="B110" s="48">
        <f t="shared" si="26"/>
        <v>4</v>
      </c>
      <c r="C110" s="48">
        <f t="shared" si="27"/>
        <v>26</v>
      </c>
      <c r="D110" s="29">
        <f t="shared" si="18"/>
        <v>45438226.969999835</v>
      </c>
      <c r="E110" s="29">
        <f t="shared" si="23"/>
        <v>22916667.389999837</v>
      </c>
      <c r="F110" s="99">
        <f t="shared" si="24"/>
        <v>426080.96350551804</v>
      </c>
      <c r="G110" s="29">
        <f t="shared" si="17"/>
        <v>426080.96</v>
      </c>
    </row>
    <row r="111" spans="1:7" x14ac:dyDescent="0.25">
      <c r="A111" s="47">
        <v>43100</v>
      </c>
      <c r="B111" s="48">
        <f t="shared" si="26"/>
        <v>4</v>
      </c>
      <c r="C111" s="48">
        <f t="shared" si="27"/>
        <v>27</v>
      </c>
      <c r="D111" s="29">
        <f t="shared" si="18"/>
        <v>22916667.389999837</v>
      </c>
      <c r="E111" s="29">
        <f t="shared" si="23"/>
        <v>0</v>
      </c>
      <c r="F111" s="99">
        <f>(E70/B70)*B111</f>
        <v>50229.281333355131</v>
      </c>
      <c r="G111" s="29">
        <f t="shared" si="17"/>
        <v>50229.279999999999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DA3F-74CD-48F3-8733-B55009A09853}">
  <dimension ref="A1:S104"/>
  <sheetViews>
    <sheetView zoomScale="86" zoomScaleNormal="80" workbookViewId="0">
      <pane ySplit="3" topLeftCell="A58" activePane="bottomLeft" state="frozen"/>
      <selection activeCell="I1" sqref="I1"/>
      <selection pane="bottomLeft" activeCell="A68" sqref="A68"/>
    </sheetView>
  </sheetViews>
  <sheetFormatPr defaultRowHeight="15" x14ac:dyDescent="0.25"/>
  <cols>
    <col min="1" max="1" width="15.5703125" bestFit="1" customWidth="1"/>
    <col min="2" max="2" width="12.5703125" bestFit="1" customWidth="1"/>
    <col min="3" max="3" width="23.28515625" bestFit="1" customWidth="1"/>
    <col min="4" max="6" width="17.140625" bestFit="1" customWidth="1"/>
    <col min="7" max="7" width="23.7109375" bestFit="1" customWidth="1"/>
    <col min="8" max="8" width="15.5703125" bestFit="1" customWidth="1"/>
    <col min="9" max="9" width="24.28515625" bestFit="1" customWidth="1"/>
    <col min="10" max="10" width="3.42578125" bestFit="1" customWidth="1"/>
    <col min="11" max="11" width="16.85546875" bestFit="1" customWidth="1"/>
    <col min="12" max="12" width="14.5703125" bestFit="1" customWidth="1"/>
    <col min="13" max="13" width="14.7109375" bestFit="1" customWidth="1"/>
    <col min="14" max="14" width="3.42578125" bestFit="1" customWidth="1"/>
    <col min="15" max="15" width="15.7109375" bestFit="1" customWidth="1"/>
    <col min="16" max="16" width="14.5703125" bestFit="1" customWidth="1"/>
    <col min="17" max="17" width="24.5703125" bestFit="1" customWidth="1"/>
    <col min="18" max="18" width="9.28515625" bestFit="1" customWidth="1"/>
  </cols>
  <sheetData>
    <row r="1" spans="1:19" x14ac:dyDescent="0.25">
      <c r="A1" s="14" t="s">
        <v>33</v>
      </c>
      <c r="B1" s="80">
        <v>41856</v>
      </c>
      <c r="C1" s="14" t="s">
        <v>35</v>
      </c>
      <c r="D1" s="81">
        <f>ROUNDUP(34326798.9648496,0)</f>
        <v>34326799</v>
      </c>
      <c r="E1" s="82" t="s">
        <v>112</v>
      </c>
      <c r="F1" s="81">
        <f>ROUNDUP(34082095.7725833,0)</f>
        <v>34082096</v>
      </c>
      <c r="G1" s="83" t="s">
        <v>49</v>
      </c>
      <c r="H1" s="84">
        <v>42140</v>
      </c>
      <c r="I1" s="83" t="s">
        <v>125</v>
      </c>
      <c r="J1" s="83"/>
      <c r="K1" s="82" t="s">
        <v>113</v>
      </c>
      <c r="L1" s="85">
        <v>42416</v>
      </c>
      <c r="M1" s="82" t="s">
        <v>114</v>
      </c>
      <c r="N1" s="82"/>
      <c r="O1" s="100" t="s">
        <v>115</v>
      </c>
      <c r="P1" s="101">
        <v>42736</v>
      </c>
      <c r="Q1" s="100" t="s">
        <v>118</v>
      </c>
      <c r="R1" s="100">
        <v>5600000</v>
      </c>
      <c r="S1" s="102"/>
    </row>
    <row r="2" spans="1:19" x14ac:dyDescent="0.25">
      <c r="A2" s="86" t="s">
        <v>34</v>
      </c>
      <c r="B2" s="87">
        <v>0.15</v>
      </c>
      <c r="G2" s="83" t="s">
        <v>118</v>
      </c>
      <c r="H2" s="83">
        <v>5600000</v>
      </c>
      <c r="I2" s="83">
        <f>_xlfn.DAYS(H1,A12)</f>
        <v>11</v>
      </c>
      <c r="J2" s="103">
        <f>_xlfn.DAYS(A13,H1)</f>
        <v>20</v>
      </c>
      <c r="K2" s="88" t="s">
        <v>119</v>
      </c>
      <c r="L2" s="81">
        <f>ROUNDUP(35326228.8404726,0)</f>
        <v>35326229</v>
      </c>
      <c r="M2" s="89">
        <v>0.2</v>
      </c>
      <c r="N2" s="89"/>
      <c r="O2" s="100" t="s">
        <v>112</v>
      </c>
      <c r="P2" s="104">
        <f>ROUNDUP(34583822.551585,0)</f>
        <v>34583823</v>
      </c>
      <c r="Q2" s="100" t="s">
        <v>125</v>
      </c>
      <c r="R2" s="102">
        <f>_xlfn.DAYS(P1,A31)</f>
        <v>27</v>
      </c>
      <c r="S2" s="102"/>
    </row>
    <row r="3" spans="1:19" x14ac:dyDescent="0.25">
      <c r="A3" s="90" t="s">
        <v>17</v>
      </c>
      <c r="B3" s="90" t="s">
        <v>18</v>
      </c>
      <c r="C3" s="90" t="s">
        <v>14</v>
      </c>
      <c r="D3" s="90" t="s">
        <v>22</v>
      </c>
      <c r="E3" s="90" t="s">
        <v>21</v>
      </c>
      <c r="F3" s="90" t="s">
        <v>19</v>
      </c>
      <c r="G3" s="90" t="s">
        <v>20</v>
      </c>
      <c r="H3" s="91" t="s">
        <v>120</v>
      </c>
      <c r="I3" s="91" t="s">
        <v>121</v>
      </c>
      <c r="J3" s="91"/>
      <c r="K3" s="91"/>
      <c r="L3" s="82" t="s">
        <v>126</v>
      </c>
      <c r="M3" s="82">
        <f>_xlfn.DAYS(L1,A21)</f>
        <v>11</v>
      </c>
      <c r="N3" s="82">
        <f>_xlfn.DAYS(A22,L1)</f>
        <v>18</v>
      </c>
      <c r="O3" s="100"/>
      <c r="P3" s="100"/>
      <c r="Q3" s="102" t="s">
        <v>127</v>
      </c>
      <c r="R3" s="102">
        <f>_xlfn.DAYS(A32,P1)</f>
        <v>4</v>
      </c>
      <c r="S3" s="102"/>
    </row>
    <row r="4" spans="1:19" x14ac:dyDescent="0.25">
      <c r="A4" s="28">
        <v>41887</v>
      </c>
      <c r="B4" s="92">
        <f>A4-B1</f>
        <v>31</v>
      </c>
      <c r="C4" s="29">
        <f>$D$1</f>
        <v>34326799</v>
      </c>
      <c r="D4" s="93">
        <f t="shared" ref="D4:D39" si="0">C4-E4</f>
        <v>21714470.23</v>
      </c>
      <c r="E4" s="94">
        <f>ROUND(F4*$B$2*B4/365,2)</f>
        <v>12612328.77</v>
      </c>
      <c r="F4" s="29">
        <v>990000000</v>
      </c>
      <c r="G4" s="29">
        <f t="shared" ref="G4" si="1">F4-D4</f>
        <v>968285529.76999998</v>
      </c>
    </row>
    <row r="5" spans="1:19" x14ac:dyDescent="0.25">
      <c r="A5" s="28">
        <v>41917</v>
      </c>
      <c r="B5" s="92">
        <f>A5-A4</f>
        <v>30</v>
      </c>
      <c r="C5" s="29">
        <f>$D$1</f>
        <v>34326799</v>
      </c>
      <c r="D5" s="93">
        <f t="shared" si="0"/>
        <v>22389032.189999998</v>
      </c>
      <c r="E5" s="94">
        <f>ROUND(F5*$B$2*B5/365,2)</f>
        <v>11937766.810000001</v>
      </c>
      <c r="F5" s="29">
        <f>G4</f>
        <v>968285529.76999998</v>
      </c>
      <c r="G5" s="29">
        <f>F5-D5</f>
        <v>945896497.57999992</v>
      </c>
    </row>
    <row r="6" spans="1:19" x14ac:dyDescent="0.25">
      <c r="A6" s="28">
        <v>41948</v>
      </c>
      <c r="B6" s="92">
        <f t="shared" ref="B6:B39" si="2">A6-A5</f>
        <v>31</v>
      </c>
      <c r="C6" s="29">
        <f t="shared" ref="C6:C40" si="3">$D$1</f>
        <v>34326799</v>
      </c>
      <c r="D6" s="93">
        <f t="shared" si="0"/>
        <v>22276336.77</v>
      </c>
      <c r="E6" s="94">
        <f t="shared" ref="E6:E38" si="4">ROUND(F6*$B$2*B6/365,2)</f>
        <v>12050462.23</v>
      </c>
      <c r="F6" s="29">
        <f t="shared" ref="F6:F39" si="5">G5</f>
        <v>945896497.57999992</v>
      </c>
      <c r="G6" s="29">
        <f t="shared" ref="G6:G39" si="6">F6-D6</f>
        <v>923620160.80999994</v>
      </c>
    </row>
    <row r="7" spans="1:19" x14ac:dyDescent="0.25">
      <c r="A7" s="28">
        <v>41978</v>
      </c>
      <c r="B7" s="92">
        <f t="shared" si="2"/>
        <v>30</v>
      </c>
      <c r="C7" s="29">
        <f t="shared" si="3"/>
        <v>34326799</v>
      </c>
      <c r="D7" s="93">
        <f t="shared" si="0"/>
        <v>22939701.130000003</v>
      </c>
      <c r="E7" s="94">
        <f t="shared" si="4"/>
        <v>11387097.869999999</v>
      </c>
      <c r="F7" s="29">
        <f t="shared" si="5"/>
        <v>923620160.80999994</v>
      </c>
      <c r="G7" s="29">
        <f t="shared" si="6"/>
        <v>900680459.67999995</v>
      </c>
    </row>
    <row r="8" spans="1:19" x14ac:dyDescent="0.25">
      <c r="A8" s="28">
        <v>42009</v>
      </c>
      <c r="B8" s="92">
        <f t="shared" si="2"/>
        <v>31</v>
      </c>
      <c r="C8" s="29">
        <f t="shared" si="3"/>
        <v>34326799</v>
      </c>
      <c r="D8" s="93">
        <f t="shared" si="0"/>
        <v>22852376.710000001</v>
      </c>
      <c r="E8" s="94">
        <f t="shared" si="4"/>
        <v>11474422.289999999</v>
      </c>
      <c r="F8" s="29">
        <f t="shared" si="5"/>
        <v>900680459.67999995</v>
      </c>
      <c r="G8" s="29">
        <f t="shared" si="6"/>
        <v>877828082.96999991</v>
      </c>
    </row>
    <row r="9" spans="1:19" x14ac:dyDescent="0.25">
      <c r="A9" s="28">
        <v>42040</v>
      </c>
      <c r="B9" s="92">
        <f t="shared" si="2"/>
        <v>31</v>
      </c>
      <c r="C9" s="29">
        <f t="shared" si="3"/>
        <v>34326799</v>
      </c>
      <c r="D9" s="93">
        <f t="shared" si="0"/>
        <v>23143509.719999999</v>
      </c>
      <c r="E9" s="94">
        <f t="shared" si="4"/>
        <v>11183289.279999999</v>
      </c>
      <c r="F9" s="29">
        <f t="shared" si="5"/>
        <v>877828082.96999991</v>
      </c>
      <c r="G9" s="29">
        <f t="shared" si="6"/>
        <v>854684573.24999988</v>
      </c>
    </row>
    <row r="10" spans="1:19" x14ac:dyDescent="0.25">
      <c r="A10" s="28">
        <v>42068</v>
      </c>
      <c r="B10" s="92">
        <f t="shared" si="2"/>
        <v>28</v>
      </c>
      <c r="C10" s="29">
        <f t="shared" si="3"/>
        <v>34326799</v>
      </c>
      <c r="D10" s="93">
        <f t="shared" si="0"/>
        <v>24492072.399999999</v>
      </c>
      <c r="E10" s="94">
        <f t="shared" si="4"/>
        <v>9834726.5999999996</v>
      </c>
      <c r="F10" s="29">
        <f t="shared" si="5"/>
        <v>854684573.24999988</v>
      </c>
      <c r="G10" s="29">
        <f t="shared" si="6"/>
        <v>830192500.8499999</v>
      </c>
    </row>
    <row r="11" spans="1:19" x14ac:dyDescent="0.25">
      <c r="A11" s="28">
        <v>42099</v>
      </c>
      <c r="B11" s="92">
        <f t="shared" si="2"/>
        <v>31</v>
      </c>
      <c r="C11" s="29">
        <f t="shared" si="3"/>
        <v>34326799</v>
      </c>
      <c r="D11" s="93">
        <f t="shared" si="0"/>
        <v>23750373.990000002</v>
      </c>
      <c r="E11" s="94">
        <f t="shared" si="4"/>
        <v>10576425.01</v>
      </c>
      <c r="F11" s="29">
        <f t="shared" si="5"/>
        <v>830192500.8499999</v>
      </c>
      <c r="G11" s="29">
        <f t="shared" si="6"/>
        <v>806442126.8599999</v>
      </c>
    </row>
    <row r="12" spans="1:19" x14ac:dyDescent="0.25">
      <c r="A12" s="28">
        <v>42129</v>
      </c>
      <c r="B12" s="92">
        <f t="shared" si="2"/>
        <v>30</v>
      </c>
      <c r="C12" s="29">
        <f t="shared" si="3"/>
        <v>34326799</v>
      </c>
      <c r="D12" s="93">
        <f t="shared" si="0"/>
        <v>24384361.82</v>
      </c>
      <c r="E12" s="94">
        <f t="shared" si="4"/>
        <v>9942437.1799999997</v>
      </c>
      <c r="F12" s="29">
        <f t="shared" si="5"/>
        <v>806442126.8599999</v>
      </c>
      <c r="G12" s="29">
        <f t="shared" si="6"/>
        <v>782057765.03999984</v>
      </c>
    </row>
    <row r="13" spans="1:19" x14ac:dyDescent="0.25">
      <c r="A13" s="28">
        <v>42160</v>
      </c>
      <c r="B13" s="92">
        <f t="shared" si="2"/>
        <v>31</v>
      </c>
      <c r="C13" s="29">
        <f t="shared" si="3"/>
        <v>34326799</v>
      </c>
      <c r="D13" s="93">
        <f t="shared" si="0"/>
        <v>24363597.34</v>
      </c>
      <c r="E13" s="94">
        <f t="shared" si="4"/>
        <v>9963201.6600000001</v>
      </c>
      <c r="F13" s="29">
        <f t="shared" si="5"/>
        <v>782057765.03999984</v>
      </c>
      <c r="G13" s="29">
        <f t="shared" si="6"/>
        <v>757694167.69999981</v>
      </c>
    </row>
    <row r="14" spans="1:19" x14ac:dyDescent="0.25">
      <c r="A14" s="28">
        <v>42190</v>
      </c>
      <c r="B14" s="92">
        <f t="shared" si="2"/>
        <v>30</v>
      </c>
      <c r="C14" s="29">
        <f t="shared" si="3"/>
        <v>34326799</v>
      </c>
      <c r="D14" s="93">
        <f t="shared" si="0"/>
        <v>24985364.060000002</v>
      </c>
      <c r="E14" s="94">
        <f t="shared" si="4"/>
        <v>9341434.9399999995</v>
      </c>
      <c r="F14" s="29">
        <f t="shared" si="5"/>
        <v>757694167.69999981</v>
      </c>
      <c r="G14" s="29">
        <f t="shared" si="6"/>
        <v>732708803.63999987</v>
      </c>
    </row>
    <row r="15" spans="1:19" x14ac:dyDescent="0.25">
      <c r="A15" s="28">
        <v>42221</v>
      </c>
      <c r="B15" s="92">
        <f t="shared" si="2"/>
        <v>31</v>
      </c>
      <c r="C15" s="29">
        <f t="shared" si="3"/>
        <v>34326799</v>
      </c>
      <c r="D15" s="93">
        <f t="shared" si="0"/>
        <v>24992289.579999998</v>
      </c>
      <c r="E15" s="94">
        <f t="shared" si="4"/>
        <v>9334509.4199999999</v>
      </c>
      <c r="F15" s="29">
        <f t="shared" si="5"/>
        <v>732708803.63999987</v>
      </c>
      <c r="G15" s="29">
        <f t="shared" si="6"/>
        <v>707716514.05999982</v>
      </c>
    </row>
    <row r="16" spans="1:19" x14ac:dyDescent="0.25">
      <c r="A16" s="28">
        <v>42252</v>
      </c>
      <c r="B16" s="92">
        <f t="shared" si="2"/>
        <v>31</v>
      </c>
      <c r="C16" s="29">
        <f t="shared" si="3"/>
        <v>34326799</v>
      </c>
      <c r="D16" s="93">
        <f t="shared" si="0"/>
        <v>25310684.509999998</v>
      </c>
      <c r="E16" s="94">
        <f t="shared" si="4"/>
        <v>9016114.4900000002</v>
      </c>
      <c r="F16" s="29">
        <f t="shared" si="5"/>
        <v>707716514.05999982</v>
      </c>
      <c r="G16" s="29">
        <f t="shared" si="6"/>
        <v>682405829.54999983</v>
      </c>
    </row>
    <row r="17" spans="1:7" x14ac:dyDescent="0.25">
      <c r="A17" s="28">
        <v>42282</v>
      </c>
      <c r="B17" s="92">
        <f t="shared" si="2"/>
        <v>30</v>
      </c>
      <c r="C17" s="29">
        <f t="shared" si="3"/>
        <v>34326799</v>
      </c>
      <c r="D17" s="93">
        <f t="shared" si="0"/>
        <v>25913576.439999998</v>
      </c>
      <c r="E17" s="94">
        <f t="shared" si="4"/>
        <v>8413222.5600000005</v>
      </c>
      <c r="F17" s="29">
        <f t="shared" si="5"/>
        <v>682405829.54999983</v>
      </c>
      <c r="G17" s="29">
        <f t="shared" si="6"/>
        <v>656492253.1099999</v>
      </c>
    </row>
    <row r="18" spans="1:7" x14ac:dyDescent="0.25">
      <c r="A18" s="28">
        <v>42313</v>
      </c>
      <c r="B18" s="92">
        <f t="shared" si="2"/>
        <v>31</v>
      </c>
      <c r="C18" s="29">
        <f t="shared" si="3"/>
        <v>34326799</v>
      </c>
      <c r="D18" s="93">
        <f t="shared" si="0"/>
        <v>25963267.559999999</v>
      </c>
      <c r="E18" s="94">
        <f t="shared" si="4"/>
        <v>8363531.4400000004</v>
      </c>
      <c r="F18" s="29">
        <f t="shared" si="5"/>
        <v>656492253.1099999</v>
      </c>
      <c r="G18" s="29">
        <f t="shared" si="6"/>
        <v>630528985.54999995</v>
      </c>
    </row>
    <row r="19" spans="1:7" x14ac:dyDescent="0.25">
      <c r="A19" s="28">
        <v>42343</v>
      </c>
      <c r="B19" s="92">
        <f t="shared" si="2"/>
        <v>30</v>
      </c>
      <c r="C19" s="29">
        <f t="shared" si="3"/>
        <v>34326799</v>
      </c>
      <c r="D19" s="93">
        <f t="shared" si="0"/>
        <v>26553153.969999999</v>
      </c>
      <c r="E19" s="94">
        <f t="shared" si="4"/>
        <v>7773645.0300000003</v>
      </c>
      <c r="F19" s="29">
        <f t="shared" si="5"/>
        <v>630528985.54999995</v>
      </c>
      <c r="G19" s="29">
        <f t="shared" si="6"/>
        <v>603975831.57999992</v>
      </c>
    </row>
    <row r="20" spans="1:7" x14ac:dyDescent="0.25">
      <c r="A20" s="28">
        <v>42374</v>
      </c>
      <c r="B20" s="92">
        <f t="shared" si="2"/>
        <v>31</v>
      </c>
      <c r="C20" s="29">
        <f t="shared" si="3"/>
        <v>34326799</v>
      </c>
      <c r="D20" s="93">
        <f t="shared" si="0"/>
        <v>26632312.379999999</v>
      </c>
      <c r="E20" s="94">
        <f t="shared" si="4"/>
        <v>7694486.6200000001</v>
      </c>
      <c r="F20" s="29">
        <f t="shared" si="5"/>
        <v>603975831.57999992</v>
      </c>
      <c r="G20" s="29">
        <f t="shared" si="6"/>
        <v>577343519.19999993</v>
      </c>
    </row>
    <row r="21" spans="1:7" x14ac:dyDescent="0.25">
      <c r="A21" s="28">
        <v>42405</v>
      </c>
      <c r="B21" s="92">
        <f t="shared" si="2"/>
        <v>31</v>
      </c>
      <c r="C21" s="29">
        <f t="shared" si="3"/>
        <v>34326799</v>
      </c>
      <c r="D21" s="93">
        <f t="shared" si="0"/>
        <v>26971600.740000002</v>
      </c>
      <c r="E21" s="94">
        <f t="shared" si="4"/>
        <v>7355198.2599999998</v>
      </c>
      <c r="F21" s="29">
        <f t="shared" si="5"/>
        <v>577343519.19999993</v>
      </c>
      <c r="G21" s="29">
        <f t="shared" si="6"/>
        <v>550371918.45999992</v>
      </c>
    </row>
    <row r="22" spans="1:7" x14ac:dyDescent="0.25">
      <c r="A22" s="28">
        <v>42434</v>
      </c>
      <c r="B22" s="92">
        <f t="shared" si="2"/>
        <v>29</v>
      </c>
      <c r="C22" s="29">
        <f t="shared" si="3"/>
        <v>34326799</v>
      </c>
      <c r="D22" s="93">
        <f t="shared" si="0"/>
        <v>27767572.030000001</v>
      </c>
      <c r="E22" s="94">
        <f t="shared" si="4"/>
        <v>6559226.9699999997</v>
      </c>
      <c r="F22" s="29">
        <f t="shared" si="5"/>
        <v>550371918.45999992</v>
      </c>
      <c r="G22" s="29">
        <f t="shared" si="6"/>
        <v>522604346.42999995</v>
      </c>
    </row>
    <row r="23" spans="1:7" x14ac:dyDescent="0.25">
      <c r="A23" s="28">
        <v>42465</v>
      </c>
      <c r="B23" s="92">
        <f t="shared" si="2"/>
        <v>31</v>
      </c>
      <c r="C23" s="29">
        <f t="shared" si="3"/>
        <v>34326799</v>
      </c>
      <c r="D23" s="93">
        <f t="shared" si="0"/>
        <v>27668962.809999999</v>
      </c>
      <c r="E23" s="94">
        <f t="shared" si="4"/>
        <v>6657836.1900000004</v>
      </c>
      <c r="F23" s="29">
        <f t="shared" si="5"/>
        <v>522604346.42999995</v>
      </c>
      <c r="G23" s="29">
        <f t="shared" si="6"/>
        <v>494935383.61999995</v>
      </c>
    </row>
    <row r="24" spans="1:7" x14ac:dyDescent="0.25">
      <c r="A24" s="28">
        <v>42495</v>
      </c>
      <c r="B24" s="92">
        <f t="shared" si="2"/>
        <v>30</v>
      </c>
      <c r="C24" s="29">
        <f t="shared" si="3"/>
        <v>34326799</v>
      </c>
      <c r="D24" s="93">
        <f t="shared" si="0"/>
        <v>28224855.91</v>
      </c>
      <c r="E24" s="94">
        <f t="shared" si="4"/>
        <v>6101943.0899999999</v>
      </c>
      <c r="F24" s="29">
        <f t="shared" si="5"/>
        <v>494935383.61999995</v>
      </c>
      <c r="G24" s="29">
        <f t="shared" si="6"/>
        <v>466710527.70999992</v>
      </c>
    </row>
    <row r="25" spans="1:7" x14ac:dyDescent="0.25">
      <c r="A25" s="28">
        <v>42526</v>
      </c>
      <c r="B25" s="92">
        <f t="shared" si="2"/>
        <v>31</v>
      </c>
      <c r="C25" s="29">
        <f t="shared" si="3"/>
        <v>34326799</v>
      </c>
      <c r="D25" s="93">
        <f t="shared" si="0"/>
        <v>28381034.740000002</v>
      </c>
      <c r="E25" s="94">
        <f t="shared" si="4"/>
        <v>5945764.2599999998</v>
      </c>
      <c r="F25" s="29">
        <f t="shared" si="5"/>
        <v>466710527.70999992</v>
      </c>
      <c r="G25" s="29">
        <f t="shared" si="6"/>
        <v>438329492.96999991</v>
      </c>
    </row>
    <row r="26" spans="1:7" x14ac:dyDescent="0.25">
      <c r="A26" s="28">
        <v>42556</v>
      </c>
      <c r="B26" s="92">
        <f t="shared" si="2"/>
        <v>30</v>
      </c>
      <c r="C26" s="29">
        <f t="shared" si="3"/>
        <v>34326799</v>
      </c>
      <c r="D26" s="93">
        <f t="shared" si="0"/>
        <v>28922736.759999998</v>
      </c>
      <c r="E26" s="94">
        <f t="shared" si="4"/>
        <v>5404062.2400000002</v>
      </c>
      <c r="F26" s="29">
        <f t="shared" si="5"/>
        <v>438329492.96999991</v>
      </c>
      <c r="G26" s="29">
        <f t="shared" si="6"/>
        <v>409406756.20999992</v>
      </c>
    </row>
    <row r="27" spans="1:7" x14ac:dyDescent="0.25">
      <c r="A27" s="28">
        <v>42587</v>
      </c>
      <c r="B27" s="92">
        <f t="shared" si="2"/>
        <v>31</v>
      </c>
      <c r="C27" s="29">
        <f t="shared" si="3"/>
        <v>34326799</v>
      </c>
      <c r="D27" s="93">
        <f t="shared" si="0"/>
        <v>29111069.09</v>
      </c>
      <c r="E27" s="94">
        <f t="shared" si="4"/>
        <v>5215729.91</v>
      </c>
      <c r="F27" s="29">
        <f t="shared" si="5"/>
        <v>409406756.20999992</v>
      </c>
      <c r="G27" s="29">
        <f t="shared" si="6"/>
        <v>380295687.11999995</v>
      </c>
    </row>
    <row r="28" spans="1:7" x14ac:dyDescent="0.25">
      <c r="A28" s="28">
        <v>42618</v>
      </c>
      <c r="B28" s="92">
        <f t="shared" si="2"/>
        <v>31</v>
      </c>
      <c r="C28" s="29">
        <f t="shared" si="3"/>
        <v>34326799</v>
      </c>
      <c r="D28" s="93">
        <f t="shared" si="0"/>
        <v>29481936.140000001</v>
      </c>
      <c r="E28" s="94">
        <f t="shared" si="4"/>
        <v>4844862.8600000003</v>
      </c>
      <c r="F28" s="29">
        <f t="shared" si="5"/>
        <v>380295687.11999995</v>
      </c>
      <c r="G28" s="29">
        <f t="shared" si="6"/>
        <v>350813750.97999996</v>
      </c>
    </row>
    <row r="29" spans="1:7" x14ac:dyDescent="0.25">
      <c r="A29" s="28">
        <v>42648</v>
      </c>
      <c r="B29" s="92">
        <f t="shared" si="2"/>
        <v>30</v>
      </c>
      <c r="C29" s="29">
        <f t="shared" si="3"/>
        <v>34326799</v>
      </c>
      <c r="D29" s="93">
        <f t="shared" si="0"/>
        <v>30001697.960000001</v>
      </c>
      <c r="E29" s="94">
        <f t="shared" si="4"/>
        <v>4325101.04</v>
      </c>
      <c r="F29" s="29">
        <f t="shared" si="5"/>
        <v>350813750.97999996</v>
      </c>
      <c r="G29" s="29">
        <f t="shared" si="6"/>
        <v>320812053.01999998</v>
      </c>
    </row>
    <row r="30" spans="1:7" x14ac:dyDescent="0.25">
      <c r="A30" s="28">
        <v>42679</v>
      </c>
      <c r="B30" s="92">
        <f t="shared" si="2"/>
        <v>31</v>
      </c>
      <c r="C30" s="29">
        <f t="shared" si="3"/>
        <v>34326799</v>
      </c>
      <c r="D30" s="93">
        <f t="shared" si="0"/>
        <v>30239741.34</v>
      </c>
      <c r="E30" s="94">
        <f t="shared" si="4"/>
        <v>4087057.66</v>
      </c>
      <c r="F30" s="29">
        <f t="shared" si="5"/>
        <v>320812053.01999998</v>
      </c>
      <c r="G30" s="29">
        <f t="shared" si="6"/>
        <v>290572311.68000001</v>
      </c>
    </row>
    <row r="31" spans="1:7" x14ac:dyDescent="0.25">
      <c r="A31" s="28">
        <v>42709</v>
      </c>
      <c r="B31" s="92">
        <f t="shared" si="2"/>
        <v>30</v>
      </c>
      <c r="C31" s="29">
        <f t="shared" si="3"/>
        <v>34326799</v>
      </c>
      <c r="D31" s="93">
        <f t="shared" si="0"/>
        <v>30744400.640000001</v>
      </c>
      <c r="E31" s="94">
        <f t="shared" si="4"/>
        <v>3582398.36</v>
      </c>
      <c r="F31" s="29">
        <f t="shared" si="5"/>
        <v>290572311.68000001</v>
      </c>
      <c r="G31" s="29">
        <f t="shared" si="6"/>
        <v>259827911.04000002</v>
      </c>
    </row>
    <row r="32" spans="1:7" x14ac:dyDescent="0.25">
      <c r="A32" s="28">
        <v>42740</v>
      </c>
      <c r="B32" s="92">
        <f t="shared" si="2"/>
        <v>31</v>
      </c>
      <c r="C32" s="29">
        <f t="shared" si="3"/>
        <v>34326799</v>
      </c>
      <c r="D32" s="93">
        <f t="shared" si="0"/>
        <v>31016662.600000001</v>
      </c>
      <c r="E32" s="94">
        <f t="shared" si="4"/>
        <v>3310136.4</v>
      </c>
      <c r="F32" s="29">
        <f t="shared" si="5"/>
        <v>259827911.04000002</v>
      </c>
      <c r="G32" s="29">
        <f t="shared" si="6"/>
        <v>228811248.44000003</v>
      </c>
    </row>
    <row r="33" spans="1:7" x14ac:dyDescent="0.25">
      <c r="A33" s="28">
        <v>42771</v>
      </c>
      <c r="B33" s="92">
        <f t="shared" si="2"/>
        <v>31</v>
      </c>
      <c r="C33" s="29">
        <f t="shared" si="3"/>
        <v>34326799</v>
      </c>
      <c r="D33" s="93">
        <f t="shared" si="0"/>
        <v>31411806.379999999</v>
      </c>
      <c r="E33" s="94">
        <f t="shared" si="4"/>
        <v>2914992.62</v>
      </c>
      <c r="F33" s="29">
        <f t="shared" si="5"/>
        <v>228811248.44000003</v>
      </c>
      <c r="G33" s="29">
        <f t="shared" si="6"/>
        <v>197399442.06000003</v>
      </c>
    </row>
    <row r="34" spans="1:7" x14ac:dyDescent="0.25">
      <c r="A34" s="28">
        <v>42799</v>
      </c>
      <c r="B34" s="92">
        <f t="shared" si="2"/>
        <v>28</v>
      </c>
      <c r="C34" s="29">
        <f t="shared" si="3"/>
        <v>34326799</v>
      </c>
      <c r="D34" s="93">
        <f t="shared" si="0"/>
        <v>32055353.370000001</v>
      </c>
      <c r="E34" s="94">
        <f t="shared" si="4"/>
        <v>2271445.63</v>
      </c>
      <c r="F34" s="29">
        <f t="shared" si="5"/>
        <v>197399442.06000003</v>
      </c>
      <c r="G34" s="29">
        <f t="shared" si="6"/>
        <v>165344088.69000003</v>
      </c>
    </row>
    <row r="35" spans="1:7" x14ac:dyDescent="0.25">
      <c r="A35" s="28">
        <v>42830</v>
      </c>
      <c r="B35" s="92">
        <f t="shared" si="2"/>
        <v>31</v>
      </c>
      <c r="C35" s="29">
        <f t="shared" si="3"/>
        <v>34326799</v>
      </c>
      <c r="D35" s="93">
        <f t="shared" si="0"/>
        <v>32220360.609999999</v>
      </c>
      <c r="E35" s="94">
        <f t="shared" si="4"/>
        <v>2106438.39</v>
      </c>
      <c r="F35" s="29">
        <f t="shared" si="5"/>
        <v>165344088.69000003</v>
      </c>
      <c r="G35" s="29">
        <f t="shared" si="6"/>
        <v>133123728.08000003</v>
      </c>
    </row>
    <row r="36" spans="1:7" x14ac:dyDescent="0.25">
      <c r="A36" s="28">
        <v>42860</v>
      </c>
      <c r="B36" s="92">
        <f t="shared" si="2"/>
        <v>30</v>
      </c>
      <c r="C36" s="29">
        <f t="shared" si="3"/>
        <v>34326799</v>
      </c>
      <c r="D36" s="93">
        <f t="shared" si="0"/>
        <v>32685547.559999999</v>
      </c>
      <c r="E36" s="94">
        <f t="shared" si="4"/>
        <v>1641251.44</v>
      </c>
      <c r="F36" s="29">
        <f t="shared" si="5"/>
        <v>133123728.08000003</v>
      </c>
      <c r="G36" s="29">
        <f t="shared" si="6"/>
        <v>100438180.52000003</v>
      </c>
    </row>
    <row r="37" spans="1:7" x14ac:dyDescent="0.25">
      <c r="A37" s="28">
        <v>42891</v>
      </c>
      <c r="B37" s="92">
        <f t="shared" si="2"/>
        <v>31</v>
      </c>
      <c r="C37" s="29">
        <f t="shared" si="3"/>
        <v>34326799</v>
      </c>
      <c r="D37" s="93">
        <f t="shared" si="0"/>
        <v>33047244.100000001</v>
      </c>
      <c r="E37" s="94">
        <f t="shared" si="4"/>
        <v>1279554.8999999999</v>
      </c>
      <c r="F37" s="29">
        <f t="shared" si="5"/>
        <v>100438180.52000003</v>
      </c>
      <c r="G37" s="29">
        <f t="shared" si="6"/>
        <v>67390936.420000017</v>
      </c>
    </row>
    <row r="38" spans="1:7" x14ac:dyDescent="0.25">
      <c r="A38" s="28">
        <v>42921</v>
      </c>
      <c r="B38" s="92">
        <f t="shared" si="2"/>
        <v>30</v>
      </c>
      <c r="C38" s="29">
        <f t="shared" si="3"/>
        <v>34326799</v>
      </c>
      <c r="D38" s="93">
        <f t="shared" si="0"/>
        <v>33495951.84</v>
      </c>
      <c r="E38" s="94">
        <f t="shared" si="4"/>
        <v>830847.16</v>
      </c>
      <c r="F38" s="29">
        <f t="shared" si="5"/>
        <v>67390936.420000017</v>
      </c>
      <c r="G38" s="29">
        <f t="shared" si="6"/>
        <v>33894984.580000013</v>
      </c>
    </row>
    <row r="39" spans="1:7" x14ac:dyDescent="0.25">
      <c r="A39" s="28">
        <v>42952</v>
      </c>
      <c r="B39" s="92">
        <f t="shared" si="2"/>
        <v>31</v>
      </c>
      <c r="C39" s="29">
        <f t="shared" si="3"/>
        <v>34326799</v>
      </c>
      <c r="D39" s="93">
        <f t="shared" si="0"/>
        <v>33894984.580000013</v>
      </c>
      <c r="E39" s="94">
        <v>431814.4199999866</v>
      </c>
      <c r="F39" s="29">
        <f t="shared" si="5"/>
        <v>33894984.580000013</v>
      </c>
      <c r="G39" s="29">
        <f t="shared" si="6"/>
        <v>0</v>
      </c>
    </row>
    <row r="40" spans="1:7" x14ac:dyDescent="0.25">
      <c r="A40" s="105">
        <v>42129</v>
      </c>
      <c r="B40" s="106">
        <f>A40-A11</f>
        <v>30</v>
      </c>
      <c r="C40" s="107">
        <f t="shared" si="3"/>
        <v>34326799</v>
      </c>
      <c r="D40" s="108">
        <f>C12-E12</f>
        <v>24384361.82</v>
      </c>
      <c r="E40" s="107">
        <f>E12</f>
        <v>9942437.1799999997</v>
      </c>
      <c r="F40" s="107">
        <f>F12</f>
        <v>806442126.8599999</v>
      </c>
      <c r="G40" s="107">
        <f>G12</f>
        <v>782057765.03999984</v>
      </c>
    </row>
    <row r="41" spans="1:7" x14ac:dyDescent="0.25">
      <c r="A41" s="28">
        <v>42160</v>
      </c>
      <c r="B41" s="109">
        <f>A41-A40</f>
        <v>31</v>
      </c>
      <c r="C41" s="62">
        <f>$F$1</f>
        <v>34082096</v>
      </c>
      <c r="D41" s="110">
        <f t="shared" ref="D41:D67" si="7">C41-E41</f>
        <v>24164921.73</v>
      </c>
      <c r="E41" s="62">
        <f>ROUND((G40*$B$2*I2/365)+(F41*$B$2*J2/365),2)</f>
        <v>9917174.2699999996</v>
      </c>
      <c r="F41" s="62">
        <f>G40-H2</f>
        <v>776457765.03999984</v>
      </c>
      <c r="G41" s="62">
        <f t="shared" ref="G41:G67" si="8">F41-D41</f>
        <v>752292843.30999982</v>
      </c>
    </row>
    <row r="42" spans="1:7" x14ac:dyDescent="0.25">
      <c r="A42" s="26">
        <v>42190</v>
      </c>
      <c r="B42" s="109">
        <f>A42-A41</f>
        <v>30</v>
      </c>
      <c r="C42" s="62">
        <f t="shared" ref="C42:C49" si="9">$F$1</f>
        <v>34082096</v>
      </c>
      <c r="D42" s="110">
        <f t="shared" si="7"/>
        <v>24807252.73</v>
      </c>
      <c r="E42" s="62">
        <f t="shared" ref="E42:E49" si="10">ROUND(F42*$B$2*B42/365,2)</f>
        <v>9274843.2699999996</v>
      </c>
      <c r="F42" s="29">
        <f t="shared" ref="F42:F67" si="11">G41</f>
        <v>752292843.30999982</v>
      </c>
      <c r="G42" s="62">
        <f t="shared" si="8"/>
        <v>727485590.5799998</v>
      </c>
    </row>
    <row r="43" spans="1:7" x14ac:dyDescent="0.25">
      <c r="A43" s="28">
        <v>42221</v>
      </c>
      <c r="B43" s="92">
        <f t="shared" ref="B43:B67" si="12">A43-A42</f>
        <v>31</v>
      </c>
      <c r="C43" s="62">
        <f t="shared" si="9"/>
        <v>34082096</v>
      </c>
      <c r="D43" s="93">
        <f t="shared" si="7"/>
        <v>24814128.890000001</v>
      </c>
      <c r="E43" s="94">
        <f t="shared" si="10"/>
        <v>9267967.1099999994</v>
      </c>
      <c r="F43" s="29">
        <f t="shared" si="11"/>
        <v>727485590.5799998</v>
      </c>
      <c r="G43" s="29">
        <f t="shared" si="8"/>
        <v>702671461.68999982</v>
      </c>
    </row>
    <row r="44" spans="1:7" x14ac:dyDescent="0.25">
      <c r="A44" s="28">
        <v>42252</v>
      </c>
      <c r="B44" s="92">
        <f t="shared" si="12"/>
        <v>31</v>
      </c>
      <c r="C44" s="62">
        <f t="shared" si="9"/>
        <v>34082096</v>
      </c>
      <c r="D44" s="93">
        <f t="shared" si="7"/>
        <v>25130254.09</v>
      </c>
      <c r="E44" s="94">
        <f t="shared" si="10"/>
        <v>8951841.9100000001</v>
      </c>
      <c r="F44" s="29">
        <f t="shared" si="11"/>
        <v>702671461.68999982</v>
      </c>
      <c r="G44" s="29">
        <f t="shared" si="8"/>
        <v>677541207.59999979</v>
      </c>
    </row>
    <row r="45" spans="1:7" x14ac:dyDescent="0.25">
      <c r="A45" s="28">
        <v>42282</v>
      </c>
      <c r="B45" s="92">
        <f t="shared" si="12"/>
        <v>30</v>
      </c>
      <c r="C45" s="62">
        <f t="shared" si="9"/>
        <v>34082096</v>
      </c>
      <c r="D45" s="93">
        <f t="shared" si="7"/>
        <v>25728848.240000002</v>
      </c>
      <c r="E45" s="94">
        <f t="shared" si="10"/>
        <v>8353247.7599999998</v>
      </c>
      <c r="F45" s="29">
        <f t="shared" si="11"/>
        <v>677541207.59999979</v>
      </c>
      <c r="G45" s="29">
        <f t="shared" si="8"/>
        <v>651812359.35999978</v>
      </c>
    </row>
    <row r="46" spans="1:7" x14ac:dyDescent="0.25">
      <c r="A46" s="28">
        <v>42313</v>
      </c>
      <c r="B46" s="92">
        <f t="shared" si="12"/>
        <v>31</v>
      </c>
      <c r="C46" s="62">
        <f t="shared" si="9"/>
        <v>34082096</v>
      </c>
      <c r="D46" s="93">
        <f t="shared" si="7"/>
        <v>25778185.120000001</v>
      </c>
      <c r="E46" s="94">
        <f t="shared" si="10"/>
        <v>8303910.8799999999</v>
      </c>
      <c r="F46" s="29">
        <f t="shared" si="11"/>
        <v>651812359.35999978</v>
      </c>
      <c r="G46" s="29">
        <f t="shared" si="8"/>
        <v>626034174.23999977</v>
      </c>
    </row>
    <row r="47" spans="1:7" x14ac:dyDescent="0.25">
      <c r="A47" s="28">
        <v>42343</v>
      </c>
      <c r="B47" s="92">
        <f t="shared" si="12"/>
        <v>30</v>
      </c>
      <c r="C47" s="62">
        <f t="shared" si="9"/>
        <v>34082096</v>
      </c>
      <c r="D47" s="93">
        <f t="shared" si="7"/>
        <v>26363866.449999999</v>
      </c>
      <c r="E47" s="94">
        <f t="shared" si="10"/>
        <v>7718229.5499999998</v>
      </c>
      <c r="F47" s="29">
        <f t="shared" si="11"/>
        <v>626034174.23999977</v>
      </c>
      <c r="G47" s="29">
        <f t="shared" si="8"/>
        <v>599670307.78999972</v>
      </c>
    </row>
    <row r="48" spans="1:7" x14ac:dyDescent="0.25">
      <c r="A48" s="28">
        <v>42374</v>
      </c>
      <c r="B48" s="92">
        <f t="shared" si="12"/>
        <v>31</v>
      </c>
      <c r="C48" s="62">
        <f t="shared" si="9"/>
        <v>34082096</v>
      </c>
      <c r="D48" s="93">
        <f t="shared" si="7"/>
        <v>26442460.57</v>
      </c>
      <c r="E48" s="94">
        <f t="shared" si="10"/>
        <v>7639635.4299999997</v>
      </c>
      <c r="F48" s="29">
        <f t="shared" si="11"/>
        <v>599670307.78999972</v>
      </c>
      <c r="G48" s="29">
        <f t="shared" si="8"/>
        <v>573227847.21999967</v>
      </c>
    </row>
    <row r="49" spans="1:7" x14ac:dyDescent="0.25">
      <c r="A49" s="28">
        <v>42405</v>
      </c>
      <c r="B49" s="92">
        <f t="shared" si="12"/>
        <v>31</v>
      </c>
      <c r="C49" s="62">
        <f t="shared" si="9"/>
        <v>34082096</v>
      </c>
      <c r="D49" s="93">
        <f t="shared" si="7"/>
        <v>26779330.280000001</v>
      </c>
      <c r="E49" s="94">
        <f t="shared" si="10"/>
        <v>7302765.7199999997</v>
      </c>
      <c r="F49" s="29">
        <f t="shared" si="11"/>
        <v>573227847.21999967</v>
      </c>
      <c r="G49" s="29">
        <f t="shared" si="8"/>
        <v>546448516.9399997</v>
      </c>
    </row>
    <row r="50" spans="1:7" x14ac:dyDescent="0.25">
      <c r="A50" s="111">
        <v>42434</v>
      </c>
      <c r="B50" s="112">
        <f t="shared" si="12"/>
        <v>29</v>
      </c>
      <c r="C50" s="113">
        <f>$L$2</f>
        <v>35326229</v>
      </c>
      <c r="D50" s="114">
        <f t="shared" si="7"/>
        <v>27466353.07</v>
      </c>
      <c r="E50" s="113">
        <f>ROUND((F50*$B$2*M3/365)+(F50*$M$2*N3/365),2)</f>
        <v>7859875.9299999997</v>
      </c>
      <c r="F50" s="113">
        <f t="shared" si="11"/>
        <v>546448516.9399997</v>
      </c>
      <c r="G50" s="113">
        <f t="shared" si="8"/>
        <v>518982163.86999971</v>
      </c>
    </row>
    <row r="51" spans="1:7" x14ac:dyDescent="0.25">
      <c r="A51" s="28">
        <v>42465</v>
      </c>
      <c r="B51" s="92">
        <f t="shared" si="12"/>
        <v>31</v>
      </c>
      <c r="C51" s="62">
        <f t="shared" ref="C51:C59" si="13">$L$2</f>
        <v>35326229</v>
      </c>
      <c r="D51" s="93">
        <f t="shared" si="7"/>
        <v>26510641.560000002</v>
      </c>
      <c r="E51" s="94">
        <f t="shared" ref="E51:E66" si="14">ROUND(F51*$M$2*B51/365,2)</f>
        <v>8815587.4399999995</v>
      </c>
      <c r="F51" s="29">
        <f t="shared" si="11"/>
        <v>518982163.86999971</v>
      </c>
      <c r="G51" s="29">
        <f t="shared" si="8"/>
        <v>492471522.3099997</v>
      </c>
    </row>
    <row r="52" spans="1:7" x14ac:dyDescent="0.25">
      <c r="A52" s="28">
        <v>42495</v>
      </c>
      <c r="B52" s="92">
        <f t="shared" si="12"/>
        <v>30</v>
      </c>
      <c r="C52" s="62">
        <f t="shared" si="13"/>
        <v>35326229</v>
      </c>
      <c r="D52" s="93">
        <f t="shared" si="7"/>
        <v>27230806.719999999</v>
      </c>
      <c r="E52" s="94">
        <f t="shared" si="14"/>
        <v>8095422.2800000003</v>
      </c>
      <c r="F52" s="29">
        <f t="shared" si="11"/>
        <v>492471522.3099997</v>
      </c>
      <c r="G52" s="29">
        <f t="shared" si="8"/>
        <v>465240715.58999968</v>
      </c>
    </row>
    <row r="53" spans="1:7" x14ac:dyDescent="0.25">
      <c r="A53" s="28">
        <v>42526</v>
      </c>
      <c r="B53" s="92">
        <f t="shared" si="12"/>
        <v>31</v>
      </c>
      <c r="C53" s="62">
        <f t="shared" si="13"/>
        <v>35326229</v>
      </c>
      <c r="D53" s="93">
        <f t="shared" si="7"/>
        <v>27423510</v>
      </c>
      <c r="E53" s="94">
        <f t="shared" si="14"/>
        <v>7902719</v>
      </c>
      <c r="F53" s="29">
        <f t="shared" si="11"/>
        <v>465240715.58999968</v>
      </c>
      <c r="G53" s="29">
        <f t="shared" si="8"/>
        <v>437817205.58999968</v>
      </c>
    </row>
    <row r="54" spans="1:7" x14ac:dyDescent="0.25">
      <c r="A54" s="28">
        <v>42556</v>
      </c>
      <c r="B54" s="92">
        <f t="shared" si="12"/>
        <v>30</v>
      </c>
      <c r="C54" s="62">
        <f t="shared" si="13"/>
        <v>35326229</v>
      </c>
      <c r="D54" s="93">
        <f t="shared" si="7"/>
        <v>28129233.84</v>
      </c>
      <c r="E54" s="94">
        <f t="shared" si="14"/>
        <v>7196995.1600000001</v>
      </c>
      <c r="F54" s="29">
        <f t="shared" si="11"/>
        <v>437817205.58999968</v>
      </c>
      <c r="G54" s="29">
        <f t="shared" si="8"/>
        <v>409687971.7499997</v>
      </c>
    </row>
    <row r="55" spans="1:7" x14ac:dyDescent="0.25">
      <c r="A55" s="28">
        <v>42587</v>
      </c>
      <c r="B55" s="92">
        <f t="shared" si="12"/>
        <v>31</v>
      </c>
      <c r="C55" s="62">
        <f t="shared" si="13"/>
        <v>35326229</v>
      </c>
      <c r="D55" s="93">
        <f t="shared" si="7"/>
        <v>28367145.640000001</v>
      </c>
      <c r="E55" s="94">
        <f t="shared" si="14"/>
        <v>6959083.3600000003</v>
      </c>
      <c r="F55" s="29">
        <f t="shared" si="11"/>
        <v>409687971.7499997</v>
      </c>
      <c r="G55" s="29">
        <f t="shared" si="8"/>
        <v>381320826.10999972</v>
      </c>
    </row>
    <row r="56" spans="1:7" x14ac:dyDescent="0.25">
      <c r="A56" s="28">
        <v>42618</v>
      </c>
      <c r="B56" s="92">
        <f t="shared" si="12"/>
        <v>31</v>
      </c>
      <c r="C56" s="62">
        <f t="shared" si="13"/>
        <v>35326229</v>
      </c>
      <c r="D56" s="93">
        <f t="shared" si="7"/>
        <v>28848998.530000001</v>
      </c>
      <c r="E56" s="94">
        <f t="shared" si="14"/>
        <v>6477230.4699999997</v>
      </c>
      <c r="F56" s="29">
        <f t="shared" si="11"/>
        <v>381320826.10999972</v>
      </c>
      <c r="G56" s="29">
        <f t="shared" si="8"/>
        <v>352471827.57999969</v>
      </c>
    </row>
    <row r="57" spans="1:7" x14ac:dyDescent="0.25">
      <c r="A57" s="28">
        <v>42648</v>
      </c>
      <c r="B57" s="92">
        <f t="shared" si="12"/>
        <v>30</v>
      </c>
      <c r="C57" s="62">
        <f t="shared" si="13"/>
        <v>35326229</v>
      </c>
      <c r="D57" s="93">
        <f t="shared" si="7"/>
        <v>29532171.559999999</v>
      </c>
      <c r="E57" s="94">
        <f t="shared" si="14"/>
        <v>5794057.4400000004</v>
      </c>
      <c r="F57" s="29">
        <f t="shared" si="11"/>
        <v>352471827.57999969</v>
      </c>
      <c r="G57" s="29">
        <f t="shared" si="8"/>
        <v>322939656.01999968</v>
      </c>
    </row>
    <row r="58" spans="1:7" x14ac:dyDescent="0.25">
      <c r="A58" s="28">
        <v>42679</v>
      </c>
      <c r="B58" s="92">
        <f t="shared" si="12"/>
        <v>31</v>
      </c>
      <c r="C58" s="62">
        <f t="shared" si="13"/>
        <v>35326229</v>
      </c>
      <c r="D58" s="93">
        <f t="shared" si="7"/>
        <v>29840678.68</v>
      </c>
      <c r="E58" s="94">
        <f t="shared" si="14"/>
        <v>5485550.3200000003</v>
      </c>
      <c r="F58" s="29">
        <f t="shared" si="11"/>
        <v>322939656.01999968</v>
      </c>
      <c r="G58" s="29">
        <f t="shared" si="8"/>
        <v>293098977.33999968</v>
      </c>
    </row>
    <row r="59" spans="1:7" x14ac:dyDescent="0.25">
      <c r="A59" s="28">
        <v>42709</v>
      </c>
      <c r="B59" s="92">
        <f t="shared" si="12"/>
        <v>30</v>
      </c>
      <c r="C59" s="62">
        <f t="shared" si="13"/>
        <v>35326229</v>
      </c>
      <c r="D59" s="93">
        <f t="shared" si="7"/>
        <v>30508163.620000001</v>
      </c>
      <c r="E59" s="94">
        <f t="shared" si="14"/>
        <v>4818065.38</v>
      </c>
      <c r="F59" s="29">
        <f t="shared" si="11"/>
        <v>293098977.33999968</v>
      </c>
      <c r="G59" s="29">
        <f t="shared" si="8"/>
        <v>262590813.71999967</v>
      </c>
    </row>
    <row r="60" spans="1:7" x14ac:dyDescent="0.25">
      <c r="A60" s="111">
        <v>42740</v>
      </c>
      <c r="B60" s="112">
        <f t="shared" si="12"/>
        <v>31</v>
      </c>
      <c r="C60" s="113">
        <f>$P$2</f>
        <v>34583823</v>
      </c>
      <c r="D60" s="114">
        <f t="shared" si="7"/>
        <v>30135650.27</v>
      </c>
      <c r="E60" s="113">
        <f>ROUND((G59*$M$2*R2/365)+(F60*$M$2*R3/365),2)</f>
        <v>4448172.7300000004</v>
      </c>
      <c r="F60" s="113">
        <f>G59-R1</f>
        <v>256990813.71999967</v>
      </c>
      <c r="G60" s="113">
        <f t="shared" si="8"/>
        <v>226855163.44999966</v>
      </c>
    </row>
    <row r="61" spans="1:7" x14ac:dyDescent="0.25">
      <c r="A61" s="28">
        <v>42771</v>
      </c>
      <c r="B61" s="92">
        <f t="shared" si="12"/>
        <v>31</v>
      </c>
      <c r="C61" s="62">
        <f t="shared" ref="C61:C67" si="15">$P$2</f>
        <v>34583823</v>
      </c>
      <c r="D61" s="93">
        <f t="shared" si="7"/>
        <v>30730392.829999998</v>
      </c>
      <c r="E61" s="94">
        <f t="shared" si="14"/>
        <v>3853430.17</v>
      </c>
      <c r="F61" s="29">
        <f t="shared" si="11"/>
        <v>226855163.44999966</v>
      </c>
      <c r="G61" s="29">
        <f t="shared" si="8"/>
        <v>196124770.61999965</v>
      </c>
    </row>
    <row r="62" spans="1:7" x14ac:dyDescent="0.25">
      <c r="A62" s="26">
        <v>42799</v>
      </c>
      <c r="B62" s="109">
        <f t="shared" si="12"/>
        <v>28</v>
      </c>
      <c r="C62" s="62">
        <f t="shared" si="15"/>
        <v>34583823</v>
      </c>
      <c r="D62" s="110">
        <f t="shared" si="7"/>
        <v>31574785.420000002</v>
      </c>
      <c r="E62" s="62">
        <f t="shared" si="14"/>
        <v>3009037.58</v>
      </c>
      <c r="F62" s="62">
        <f t="shared" si="11"/>
        <v>196124770.61999965</v>
      </c>
      <c r="G62" s="62">
        <f t="shared" si="8"/>
        <v>164549985.19999963</v>
      </c>
    </row>
    <row r="63" spans="1:7" x14ac:dyDescent="0.25">
      <c r="A63" s="28">
        <v>42830</v>
      </c>
      <c r="B63" s="92">
        <f t="shared" si="12"/>
        <v>31</v>
      </c>
      <c r="C63" s="62">
        <f t="shared" si="15"/>
        <v>34583823</v>
      </c>
      <c r="D63" s="93">
        <f t="shared" si="7"/>
        <v>31788727.359999999</v>
      </c>
      <c r="E63" s="94">
        <f t="shared" si="14"/>
        <v>2795095.64</v>
      </c>
      <c r="F63" s="29">
        <f t="shared" si="11"/>
        <v>164549985.19999963</v>
      </c>
      <c r="G63" s="29">
        <f t="shared" si="8"/>
        <v>132761257.83999963</v>
      </c>
    </row>
    <row r="64" spans="1:7" x14ac:dyDescent="0.25">
      <c r="A64" s="28">
        <v>42860</v>
      </c>
      <c r="B64" s="92">
        <f t="shared" si="12"/>
        <v>30</v>
      </c>
      <c r="C64" s="62">
        <f t="shared" si="15"/>
        <v>34583823</v>
      </c>
      <c r="D64" s="93">
        <f t="shared" si="7"/>
        <v>32401446.16</v>
      </c>
      <c r="E64" s="94">
        <f t="shared" si="14"/>
        <v>2182376.84</v>
      </c>
      <c r="F64" s="29">
        <f t="shared" si="11"/>
        <v>132761257.83999963</v>
      </c>
      <c r="G64" s="29">
        <f t="shared" si="8"/>
        <v>100359811.67999963</v>
      </c>
    </row>
    <row r="65" spans="1:7" x14ac:dyDescent="0.25">
      <c r="A65" s="28">
        <v>42891</v>
      </c>
      <c r="B65" s="92">
        <f t="shared" si="12"/>
        <v>31</v>
      </c>
      <c r="C65" s="62">
        <f t="shared" si="15"/>
        <v>34583823</v>
      </c>
      <c r="D65" s="93">
        <f t="shared" si="7"/>
        <v>32879080.989999998</v>
      </c>
      <c r="E65" s="94">
        <f t="shared" si="14"/>
        <v>1704742.01</v>
      </c>
      <c r="F65" s="29">
        <f t="shared" si="11"/>
        <v>100359811.67999963</v>
      </c>
      <c r="G65" s="29">
        <f t="shared" si="8"/>
        <v>67480730.68999964</v>
      </c>
    </row>
    <row r="66" spans="1:7" x14ac:dyDescent="0.25">
      <c r="A66" s="28">
        <v>42921</v>
      </c>
      <c r="B66" s="92">
        <f t="shared" si="12"/>
        <v>30</v>
      </c>
      <c r="C66" s="62">
        <f t="shared" si="15"/>
        <v>34583823</v>
      </c>
      <c r="D66" s="93">
        <f t="shared" si="7"/>
        <v>33474550.710000001</v>
      </c>
      <c r="E66" s="94">
        <f t="shared" si="14"/>
        <v>1109272.29</v>
      </c>
      <c r="F66" s="29">
        <f t="shared" si="11"/>
        <v>67480730.68999964</v>
      </c>
      <c r="G66" s="29">
        <f t="shared" si="8"/>
        <v>34006179.979999639</v>
      </c>
    </row>
    <row r="67" spans="1:7" x14ac:dyDescent="0.25">
      <c r="A67" s="28">
        <v>42952</v>
      </c>
      <c r="B67" s="92">
        <f t="shared" si="12"/>
        <v>31</v>
      </c>
      <c r="C67" s="62">
        <f t="shared" si="15"/>
        <v>34583823</v>
      </c>
      <c r="D67" s="93">
        <f t="shared" si="7"/>
        <v>34006179.979999639</v>
      </c>
      <c r="E67" s="94">
        <v>577643.02000036207</v>
      </c>
      <c r="F67" s="29">
        <f t="shared" si="11"/>
        <v>34006179.979999639</v>
      </c>
      <c r="G67" s="29">
        <f t="shared" si="8"/>
        <v>0</v>
      </c>
    </row>
    <row r="68" spans="1:7" x14ac:dyDescent="0.25">
      <c r="A68" s="44">
        <v>41882</v>
      </c>
      <c r="B68" s="48">
        <v>1</v>
      </c>
      <c r="C68" s="48">
        <f>_xlfn.DAYS(A68,B1)+1</f>
        <v>27</v>
      </c>
      <c r="D68" s="29">
        <v>990000000</v>
      </c>
      <c r="E68" s="29">
        <v>990000000</v>
      </c>
      <c r="F68" s="46">
        <f>(E4/B4)*C68</f>
        <v>10984931.509354837</v>
      </c>
      <c r="G68" s="29">
        <f t="shared" ref="G68:G104" si="16">ROUND(F68,2)</f>
        <v>10984931.51</v>
      </c>
    </row>
    <row r="69" spans="1:7" x14ac:dyDescent="0.25">
      <c r="A69" s="47">
        <v>41912</v>
      </c>
      <c r="B69" s="48">
        <f>_xlfn.DAYS(A4,A68)-1</f>
        <v>4</v>
      </c>
      <c r="C69" s="48">
        <f>_xlfn.DAYS(A69,A4)+1</f>
        <v>26</v>
      </c>
      <c r="D69" s="29">
        <f t="shared" ref="D69:D104" si="17">E68</f>
        <v>990000000</v>
      </c>
      <c r="E69" s="29">
        <f>D69-D4</f>
        <v>968285529.76999998</v>
      </c>
      <c r="F69" s="46">
        <f>(E4/B4)*B69+(E5/B5)*C69</f>
        <v>11973461.829311827</v>
      </c>
      <c r="G69" s="29">
        <f t="shared" si="16"/>
        <v>11973461.83</v>
      </c>
    </row>
    <row r="70" spans="1:7" x14ac:dyDescent="0.25">
      <c r="A70" s="44">
        <v>41943</v>
      </c>
      <c r="B70" s="48">
        <f>_xlfn.DAYS(A5,A69)-1</f>
        <v>4</v>
      </c>
      <c r="C70" s="48">
        <f t="shared" ref="C70:C103" si="18">_xlfn.DAYS(A70,A5)+1</f>
        <v>27</v>
      </c>
      <c r="D70" s="29">
        <f t="shared" si="17"/>
        <v>968285529.76999998</v>
      </c>
      <c r="E70" s="29">
        <f t="shared" ref="E70:E104" si="19">D70-D5</f>
        <v>945896497.57999992</v>
      </c>
      <c r="F70" s="46">
        <f t="shared" ref="F70:F76" si="20">(E5/B5)*B70+(E6/B6)*C70</f>
        <v>12087266.11907527</v>
      </c>
      <c r="G70" s="29">
        <f t="shared" si="16"/>
        <v>12087266.119999999</v>
      </c>
    </row>
    <row r="71" spans="1:7" x14ac:dyDescent="0.25">
      <c r="A71" s="47">
        <v>41973</v>
      </c>
      <c r="B71" s="48">
        <f>_xlfn.DAYS(A6,A70)-1</f>
        <v>4</v>
      </c>
      <c r="C71" s="48">
        <f t="shared" si="18"/>
        <v>26</v>
      </c>
      <c r="D71" s="29">
        <f t="shared" si="17"/>
        <v>945896497.57999992</v>
      </c>
      <c r="E71" s="29">
        <f t="shared" si="19"/>
        <v>923620160.80999994</v>
      </c>
      <c r="F71" s="46">
        <f t="shared" si="20"/>
        <v>11423716.506258063</v>
      </c>
      <c r="G71" s="29">
        <f t="shared" si="16"/>
        <v>11423716.51</v>
      </c>
    </row>
    <row r="72" spans="1:7" x14ac:dyDescent="0.25">
      <c r="A72" s="44">
        <v>42004</v>
      </c>
      <c r="B72" s="48">
        <f t="shared" ref="B72:B104" si="21">_xlfn.DAYS(A7,A71)-1</f>
        <v>4</v>
      </c>
      <c r="C72" s="48">
        <f t="shared" si="18"/>
        <v>27</v>
      </c>
      <c r="D72" s="29">
        <f t="shared" si="17"/>
        <v>923620160.80999994</v>
      </c>
      <c r="E72" s="29">
        <f t="shared" si="19"/>
        <v>900680459.67999995</v>
      </c>
      <c r="F72" s="46">
        <f t="shared" si="20"/>
        <v>11512131.387935484</v>
      </c>
      <c r="G72" s="29">
        <f t="shared" si="16"/>
        <v>11512131.390000001</v>
      </c>
    </row>
    <row r="73" spans="1:7" x14ac:dyDescent="0.25">
      <c r="A73" s="47">
        <v>42035</v>
      </c>
      <c r="B73" s="48">
        <f t="shared" si="21"/>
        <v>4</v>
      </c>
      <c r="C73" s="48">
        <f t="shared" si="18"/>
        <v>27</v>
      </c>
      <c r="D73" s="29">
        <f t="shared" si="17"/>
        <v>900680459.67999995</v>
      </c>
      <c r="E73" s="29">
        <f t="shared" si="19"/>
        <v>877828082.96999991</v>
      </c>
      <c r="F73" s="46">
        <f t="shared" si="20"/>
        <v>11220854.829677418</v>
      </c>
      <c r="G73" s="29">
        <f t="shared" si="16"/>
        <v>11220854.83</v>
      </c>
    </row>
    <row r="74" spans="1:7" x14ac:dyDescent="0.25">
      <c r="A74" s="44">
        <v>42063</v>
      </c>
      <c r="B74" s="48">
        <f t="shared" si="21"/>
        <v>4</v>
      </c>
      <c r="C74" s="48">
        <f t="shared" si="18"/>
        <v>24</v>
      </c>
      <c r="D74" s="29">
        <f t="shared" si="17"/>
        <v>877828082.96999991</v>
      </c>
      <c r="E74" s="29">
        <f t="shared" si="19"/>
        <v>854684573.24999988</v>
      </c>
      <c r="F74" s="46">
        <f t="shared" si="20"/>
        <v>9872770.7255299538</v>
      </c>
      <c r="G74" s="29">
        <f t="shared" si="16"/>
        <v>9872770.7300000004</v>
      </c>
    </row>
    <row r="75" spans="1:7" x14ac:dyDescent="0.25">
      <c r="A75" s="47">
        <v>42094</v>
      </c>
      <c r="B75" s="48">
        <f t="shared" si="21"/>
        <v>4</v>
      </c>
      <c r="C75" s="48">
        <f t="shared" si="18"/>
        <v>27</v>
      </c>
      <c r="D75" s="29">
        <f t="shared" si="17"/>
        <v>854684573.24999988</v>
      </c>
      <c r="E75" s="29">
        <f t="shared" si="19"/>
        <v>830192500.8499999</v>
      </c>
      <c r="F75" s="46">
        <f t="shared" si="20"/>
        <v>10616685.951566819</v>
      </c>
      <c r="G75" s="49">
        <f t="shared" si="16"/>
        <v>10616685.949999999</v>
      </c>
    </row>
    <row r="76" spans="1:7" x14ac:dyDescent="0.25">
      <c r="A76" s="44">
        <v>42124</v>
      </c>
      <c r="B76" s="48">
        <f t="shared" si="21"/>
        <v>4</v>
      </c>
      <c r="C76" s="48">
        <f t="shared" si="18"/>
        <v>26</v>
      </c>
      <c r="D76" s="29">
        <f t="shared" si="17"/>
        <v>830192500.8499999</v>
      </c>
      <c r="E76" s="29">
        <f t="shared" si="19"/>
        <v>806442126.8599999</v>
      </c>
      <c r="F76" s="46">
        <f t="shared" si="20"/>
        <v>9981478.8906236552</v>
      </c>
      <c r="G76" s="29">
        <f t="shared" si="16"/>
        <v>9981478.8900000006</v>
      </c>
    </row>
    <row r="77" spans="1:7" x14ac:dyDescent="0.25">
      <c r="A77" s="47">
        <v>42155</v>
      </c>
      <c r="B77" s="48">
        <f t="shared" si="21"/>
        <v>4</v>
      </c>
      <c r="C77" s="48">
        <f t="shared" si="18"/>
        <v>27</v>
      </c>
      <c r="D77" s="29">
        <f t="shared" si="17"/>
        <v>806442126.8599999</v>
      </c>
      <c r="E77" s="29">
        <f t="shared" si="19"/>
        <v>782057765.03999984</v>
      </c>
      <c r="F77" s="46">
        <f>(E12/B12)*B77+(E41/B41)*C77</f>
        <v>9963197.170989247</v>
      </c>
      <c r="G77" s="30">
        <f t="shared" si="16"/>
        <v>9963197.1699999999</v>
      </c>
    </row>
    <row r="78" spans="1:7" x14ac:dyDescent="0.25">
      <c r="A78" s="44">
        <v>42185</v>
      </c>
      <c r="B78" s="48">
        <f t="shared" si="21"/>
        <v>4</v>
      </c>
      <c r="C78" s="48">
        <f t="shared" si="18"/>
        <v>26</v>
      </c>
      <c r="D78" s="29">
        <f t="shared" si="17"/>
        <v>782057765.03999984</v>
      </c>
      <c r="E78" s="29">
        <f t="shared" si="19"/>
        <v>757694167.69999981</v>
      </c>
      <c r="F78" s="46">
        <f>(E41/B41)*B78+(E42/B42)*C78</f>
        <v>9317832.8903440852</v>
      </c>
      <c r="G78" s="29">
        <f t="shared" si="16"/>
        <v>9317832.8900000006</v>
      </c>
    </row>
    <row r="79" spans="1:7" x14ac:dyDescent="0.25">
      <c r="A79" s="47">
        <v>42216</v>
      </c>
      <c r="B79" s="48">
        <f t="shared" si="21"/>
        <v>4</v>
      </c>
      <c r="C79" s="48">
        <f t="shared" si="18"/>
        <v>27</v>
      </c>
      <c r="D79" s="29">
        <f t="shared" si="17"/>
        <v>757694167.69999981</v>
      </c>
      <c r="E79" s="29">
        <f t="shared" si="19"/>
        <v>732708803.63999987</v>
      </c>
      <c r="F79" s="46">
        <f t="shared" ref="F79:F104" si="22">(E42/B42)*B79+(E43/B43)*C79</f>
        <v>9308746.1554623656</v>
      </c>
      <c r="G79" s="29">
        <f t="shared" si="16"/>
        <v>9308746.1600000001</v>
      </c>
    </row>
    <row r="80" spans="1:7" x14ac:dyDescent="0.25">
      <c r="A80" s="44">
        <v>42247</v>
      </c>
      <c r="B80" s="48">
        <f t="shared" si="21"/>
        <v>4</v>
      </c>
      <c r="C80" s="48">
        <f t="shared" si="18"/>
        <v>27</v>
      </c>
      <c r="D80" s="29">
        <f t="shared" si="17"/>
        <v>732708803.63999987</v>
      </c>
      <c r="E80" s="29">
        <f t="shared" si="19"/>
        <v>707716514.05999982</v>
      </c>
      <c r="F80" s="46">
        <f t="shared" si="22"/>
        <v>8992632.2583870962</v>
      </c>
      <c r="G80" s="29">
        <f t="shared" si="16"/>
        <v>8992632.2599999998</v>
      </c>
    </row>
    <row r="81" spans="1:7" x14ac:dyDescent="0.25">
      <c r="A81" s="47">
        <v>42277</v>
      </c>
      <c r="B81" s="48">
        <f t="shared" si="21"/>
        <v>4</v>
      </c>
      <c r="C81" s="48">
        <f t="shared" si="18"/>
        <v>26</v>
      </c>
      <c r="D81" s="29">
        <f t="shared" si="17"/>
        <v>707716514.05999982</v>
      </c>
      <c r="E81" s="29">
        <f t="shared" si="19"/>
        <v>682405829.54999983</v>
      </c>
      <c r="F81" s="46">
        <f t="shared" si="22"/>
        <v>8394557.7674838714</v>
      </c>
      <c r="G81" s="29">
        <f t="shared" si="16"/>
        <v>8394557.7699999996</v>
      </c>
    </row>
    <row r="82" spans="1:7" x14ac:dyDescent="0.25">
      <c r="A82" s="44">
        <v>42308</v>
      </c>
      <c r="B82" s="48">
        <f t="shared" si="21"/>
        <v>4</v>
      </c>
      <c r="C82" s="48">
        <f t="shared" si="18"/>
        <v>27</v>
      </c>
      <c r="D82" s="29">
        <f t="shared" si="17"/>
        <v>682405829.54999983</v>
      </c>
      <c r="E82" s="29">
        <f t="shared" si="19"/>
        <v>656492253.1099999</v>
      </c>
      <c r="F82" s="46">
        <f t="shared" si="22"/>
        <v>8346204.876387096</v>
      </c>
      <c r="G82" s="30">
        <f t="shared" si="16"/>
        <v>8346204.8799999999</v>
      </c>
    </row>
    <row r="83" spans="1:7" x14ac:dyDescent="0.25">
      <c r="A83" s="47">
        <v>42338</v>
      </c>
      <c r="B83" s="48">
        <f t="shared" si="21"/>
        <v>4</v>
      </c>
      <c r="C83" s="48">
        <f t="shared" si="18"/>
        <v>26</v>
      </c>
      <c r="D83" s="29">
        <f t="shared" si="17"/>
        <v>656492253.1099999</v>
      </c>
      <c r="E83" s="29">
        <f t="shared" si="19"/>
        <v>630528985.54999995</v>
      </c>
      <c r="F83" s="46">
        <f t="shared" si="22"/>
        <v>7760604.64827957</v>
      </c>
      <c r="G83" s="29">
        <f t="shared" si="16"/>
        <v>7760604.6500000004</v>
      </c>
    </row>
    <row r="84" spans="1:7" x14ac:dyDescent="0.25">
      <c r="A84" s="44">
        <v>42369</v>
      </c>
      <c r="B84" s="48">
        <f t="shared" si="21"/>
        <v>4</v>
      </c>
      <c r="C84" s="48">
        <f t="shared" si="18"/>
        <v>27</v>
      </c>
      <c r="D84" s="29">
        <f t="shared" si="17"/>
        <v>630528985.54999995</v>
      </c>
      <c r="E84" s="29">
        <f t="shared" si="19"/>
        <v>603975831.57999992</v>
      </c>
      <c r="F84" s="46">
        <f t="shared" si="22"/>
        <v>7682973.2930107526</v>
      </c>
      <c r="G84" s="29">
        <f t="shared" si="16"/>
        <v>7682973.29</v>
      </c>
    </row>
    <row r="85" spans="1:7" x14ac:dyDescent="0.25">
      <c r="A85" s="47">
        <v>42400</v>
      </c>
      <c r="B85" s="48">
        <f t="shared" si="21"/>
        <v>4</v>
      </c>
      <c r="C85" s="48">
        <f t="shared" si="18"/>
        <v>27</v>
      </c>
      <c r="D85" s="29">
        <f t="shared" si="17"/>
        <v>603975831.57999992</v>
      </c>
      <c r="E85" s="29">
        <f t="shared" si="19"/>
        <v>577343519.19999993</v>
      </c>
      <c r="F85" s="46">
        <f t="shared" si="22"/>
        <v>7346232.7793548387</v>
      </c>
      <c r="G85" s="29">
        <f t="shared" si="16"/>
        <v>7346232.7800000003</v>
      </c>
    </row>
    <row r="86" spans="1:7" x14ac:dyDescent="0.25">
      <c r="A86" s="44">
        <v>42429</v>
      </c>
      <c r="B86" s="48">
        <f t="shared" si="21"/>
        <v>4</v>
      </c>
      <c r="C86" s="48">
        <f t="shared" si="18"/>
        <v>25</v>
      </c>
      <c r="D86" s="29">
        <f t="shared" si="17"/>
        <v>577343519.19999993</v>
      </c>
      <c r="E86" s="29">
        <f t="shared" si="19"/>
        <v>550371918.45999992</v>
      </c>
      <c r="F86" s="46">
        <f t="shared" si="22"/>
        <v>7718047.4630367067</v>
      </c>
      <c r="G86" s="29">
        <f t="shared" si="16"/>
        <v>7718047.46</v>
      </c>
    </row>
    <row r="87" spans="1:7" x14ac:dyDescent="0.25">
      <c r="A87" s="47">
        <v>42460</v>
      </c>
      <c r="B87" s="48">
        <f t="shared" si="21"/>
        <v>4</v>
      </c>
      <c r="C87" s="48">
        <f t="shared" si="18"/>
        <v>27</v>
      </c>
      <c r="D87" s="29">
        <f t="shared" si="17"/>
        <v>550371918.45999992</v>
      </c>
      <c r="E87" s="29">
        <f t="shared" si="19"/>
        <v>522604346.42999995</v>
      </c>
      <c r="F87" s="46">
        <f t="shared" si="22"/>
        <v>8762213.1043826472</v>
      </c>
      <c r="G87" s="29">
        <f t="shared" si="16"/>
        <v>8762213.0999999996</v>
      </c>
    </row>
    <row r="88" spans="1:7" x14ac:dyDescent="0.25">
      <c r="A88" s="44">
        <v>42490</v>
      </c>
      <c r="B88" s="48">
        <f t="shared" si="21"/>
        <v>4</v>
      </c>
      <c r="C88" s="48">
        <f t="shared" si="18"/>
        <v>26</v>
      </c>
      <c r="D88" s="29">
        <f t="shared" si="17"/>
        <v>522604346.42999995</v>
      </c>
      <c r="E88" s="29">
        <f t="shared" si="19"/>
        <v>494935383.61999995</v>
      </c>
      <c r="F88" s="46">
        <f t="shared" si="22"/>
        <v>8153527.7962150527</v>
      </c>
      <c r="G88" s="29">
        <f t="shared" si="16"/>
        <v>8153527.7999999998</v>
      </c>
    </row>
    <row r="89" spans="1:7" x14ac:dyDescent="0.25">
      <c r="A89" s="47">
        <v>42521</v>
      </c>
      <c r="B89" s="48">
        <f t="shared" si="21"/>
        <v>4</v>
      </c>
      <c r="C89" s="48">
        <f t="shared" si="18"/>
        <v>27</v>
      </c>
      <c r="D89" s="29">
        <f t="shared" si="17"/>
        <v>494935383.61999995</v>
      </c>
      <c r="E89" s="29">
        <f t="shared" si="19"/>
        <v>466710527.70999992</v>
      </c>
      <c r="F89" s="46">
        <f t="shared" si="22"/>
        <v>7962402.9599139784</v>
      </c>
      <c r="G89" s="29">
        <f t="shared" si="16"/>
        <v>7962402.96</v>
      </c>
    </row>
    <row r="90" spans="1:7" x14ac:dyDescent="0.25">
      <c r="A90" s="44">
        <v>42551</v>
      </c>
      <c r="B90" s="48">
        <f t="shared" si="21"/>
        <v>4</v>
      </c>
      <c r="C90" s="48">
        <f t="shared" si="18"/>
        <v>26</v>
      </c>
      <c r="D90" s="29">
        <f t="shared" si="17"/>
        <v>466710527.70999992</v>
      </c>
      <c r="E90" s="29">
        <f t="shared" si="19"/>
        <v>438329492.96999991</v>
      </c>
      <c r="F90" s="46">
        <f t="shared" si="22"/>
        <v>7257101.4827526892</v>
      </c>
      <c r="G90" s="29">
        <f t="shared" si="16"/>
        <v>7257101.4800000004</v>
      </c>
    </row>
    <row r="91" spans="1:7" x14ac:dyDescent="0.25">
      <c r="A91" s="47">
        <v>42582</v>
      </c>
      <c r="B91" s="48">
        <f t="shared" si="21"/>
        <v>4</v>
      </c>
      <c r="C91" s="48">
        <f t="shared" si="18"/>
        <v>27</v>
      </c>
      <c r="D91" s="29">
        <f t="shared" si="17"/>
        <v>438329492.96999991</v>
      </c>
      <c r="E91" s="29">
        <f t="shared" si="19"/>
        <v>409406756.20999992</v>
      </c>
      <c r="F91" s="46">
        <f t="shared" si="22"/>
        <v>7020736.4746666672</v>
      </c>
      <c r="G91" s="29">
        <f t="shared" si="16"/>
        <v>7020736.4699999997</v>
      </c>
    </row>
    <row r="92" spans="1:7" x14ac:dyDescent="0.25">
      <c r="A92" s="44">
        <v>42613</v>
      </c>
      <c r="B92" s="48">
        <f t="shared" si="21"/>
        <v>4</v>
      </c>
      <c r="C92" s="48">
        <f t="shared" si="18"/>
        <v>27</v>
      </c>
      <c r="D92" s="29">
        <f t="shared" si="17"/>
        <v>409406756.20999992</v>
      </c>
      <c r="E92" s="29">
        <f t="shared" si="19"/>
        <v>380295687.11999995</v>
      </c>
      <c r="F92" s="46">
        <f t="shared" si="22"/>
        <v>6539405.0364516126</v>
      </c>
      <c r="G92" s="29">
        <f t="shared" si="16"/>
        <v>6539405.04</v>
      </c>
    </row>
    <row r="93" spans="1:7" x14ac:dyDescent="0.25">
      <c r="A93" s="47">
        <v>42643</v>
      </c>
      <c r="B93" s="48">
        <f t="shared" si="21"/>
        <v>4</v>
      </c>
      <c r="C93" s="48">
        <f t="shared" si="18"/>
        <v>26</v>
      </c>
      <c r="D93" s="29">
        <f t="shared" si="17"/>
        <v>380295687.11999995</v>
      </c>
      <c r="E93" s="29">
        <f t="shared" si="19"/>
        <v>350813750.97999996</v>
      </c>
      <c r="F93" s="46">
        <f t="shared" si="22"/>
        <v>5857288.1215483882</v>
      </c>
      <c r="G93" s="29">
        <f t="shared" si="16"/>
        <v>5857288.1200000001</v>
      </c>
    </row>
    <row r="94" spans="1:7" x14ac:dyDescent="0.25">
      <c r="A94" s="44">
        <v>42674</v>
      </c>
      <c r="B94" s="48">
        <f t="shared" si="21"/>
        <v>4</v>
      </c>
      <c r="C94" s="48">
        <f t="shared" si="18"/>
        <v>27</v>
      </c>
      <c r="D94" s="29">
        <f t="shared" si="17"/>
        <v>350813750.97999996</v>
      </c>
      <c r="E94" s="29">
        <f t="shared" si="19"/>
        <v>320812053.01999998</v>
      </c>
      <c r="F94" s="46">
        <f t="shared" si="22"/>
        <v>5550278.3674838711</v>
      </c>
      <c r="G94" s="29">
        <f t="shared" si="16"/>
        <v>5550278.3700000001</v>
      </c>
    </row>
    <row r="95" spans="1:7" x14ac:dyDescent="0.25">
      <c r="A95" s="47">
        <v>42704</v>
      </c>
      <c r="B95" s="48">
        <f t="shared" si="21"/>
        <v>4</v>
      </c>
      <c r="C95" s="48">
        <f t="shared" si="18"/>
        <v>26</v>
      </c>
      <c r="D95" s="29">
        <f t="shared" si="17"/>
        <v>320812053.01999998</v>
      </c>
      <c r="E95" s="29">
        <f t="shared" si="19"/>
        <v>290572311.68000001</v>
      </c>
      <c r="F95" s="46">
        <f t="shared" si="22"/>
        <v>4883469.6071827961</v>
      </c>
      <c r="G95" s="29">
        <f t="shared" si="16"/>
        <v>4883469.6100000003</v>
      </c>
    </row>
    <row r="96" spans="1:7" x14ac:dyDescent="0.25">
      <c r="A96" s="44">
        <v>42735</v>
      </c>
      <c r="B96" s="48">
        <f t="shared" si="21"/>
        <v>4</v>
      </c>
      <c r="C96" s="48">
        <f t="shared" si="18"/>
        <v>27</v>
      </c>
      <c r="D96" s="29">
        <f t="shared" si="17"/>
        <v>290572311.68000001</v>
      </c>
      <c r="E96" s="29">
        <f t="shared" si="19"/>
        <v>259827911.04000002</v>
      </c>
      <c r="F96" s="46">
        <f t="shared" si="22"/>
        <v>4516623.6757204309</v>
      </c>
      <c r="G96" s="29">
        <f t="shared" si="16"/>
        <v>4516623.68</v>
      </c>
    </row>
    <row r="97" spans="1:7" x14ac:dyDescent="0.25">
      <c r="A97" s="47">
        <v>42766</v>
      </c>
      <c r="B97" s="48">
        <f t="shared" si="21"/>
        <v>4</v>
      </c>
      <c r="C97" s="48">
        <f t="shared" si="18"/>
        <v>27</v>
      </c>
      <c r="D97" s="29">
        <f t="shared" si="17"/>
        <v>259827911.04000002</v>
      </c>
      <c r="E97" s="29">
        <f t="shared" si="19"/>
        <v>228811248.44000003</v>
      </c>
      <c r="F97" s="46">
        <f t="shared" si="22"/>
        <v>3930171.145483871</v>
      </c>
      <c r="G97" s="29">
        <f t="shared" si="16"/>
        <v>3930171.15</v>
      </c>
    </row>
    <row r="98" spans="1:7" x14ac:dyDescent="0.25">
      <c r="A98" s="44">
        <v>42794</v>
      </c>
      <c r="B98" s="48">
        <f t="shared" si="21"/>
        <v>4</v>
      </c>
      <c r="C98" s="48">
        <f t="shared" si="18"/>
        <v>24</v>
      </c>
      <c r="D98" s="29">
        <f t="shared" si="17"/>
        <v>228811248.44000003</v>
      </c>
      <c r="E98" s="29">
        <f t="shared" si="19"/>
        <v>197399442.06000003</v>
      </c>
      <c r="F98" s="46">
        <f t="shared" si="22"/>
        <v>3076391.8647004608</v>
      </c>
      <c r="G98" s="29">
        <f t="shared" si="16"/>
        <v>3076391.86</v>
      </c>
    </row>
    <row r="99" spans="1:7" x14ac:dyDescent="0.25">
      <c r="A99" s="47">
        <v>42825</v>
      </c>
      <c r="B99" s="48">
        <f t="shared" si="21"/>
        <v>4</v>
      </c>
      <c r="C99" s="48">
        <f t="shared" si="18"/>
        <v>27</v>
      </c>
      <c r="D99" s="29">
        <f t="shared" si="17"/>
        <v>197399442.06000003</v>
      </c>
      <c r="E99" s="29">
        <f t="shared" si="19"/>
        <v>165344088.69000003</v>
      </c>
      <c r="F99" s="46">
        <f t="shared" si="22"/>
        <v>2864300.6494930875</v>
      </c>
      <c r="G99" s="29">
        <f t="shared" si="16"/>
        <v>2864300.65</v>
      </c>
    </row>
    <row r="100" spans="1:7" x14ac:dyDescent="0.25">
      <c r="A100" s="44">
        <v>42855</v>
      </c>
      <c r="B100" s="48">
        <f t="shared" si="21"/>
        <v>4</v>
      </c>
      <c r="C100" s="48">
        <f t="shared" si="18"/>
        <v>26</v>
      </c>
      <c r="D100" s="29">
        <f t="shared" si="17"/>
        <v>165344088.69000003</v>
      </c>
      <c r="E100" s="29">
        <f t="shared" si="19"/>
        <v>133123728.08000003</v>
      </c>
      <c r="F100" s="46">
        <f t="shared" si="22"/>
        <v>2252050.7632688172</v>
      </c>
      <c r="G100" s="29">
        <f t="shared" si="16"/>
        <v>2252050.7599999998</v>
      </c>
    </row>
    <row r="101" spans="1:7" x14ac:dyDescent="0.25">
      <c r="A101" s="47">
        <v>42886</v>
      </c>
      <c r="B101" s="48">
        <f t="shared" si="21"/>
        <v>4</v>
      </c>
      <c r="C101" s="48">
        <f t="shared" si="18"/>
        <v>27</v>
      </c>
      <c r="D101" s="29">
        <f t="shared" si="17"/>
        <v>133123728.08000003</v>
      </c>
      <c r="E101" s="29">
        <f t="shared" si="19"/>
        <v>100438180.52000003</v>
      </c>
      <c r="F101" s="46">
        <f t="shared" si="22"/>
        <v>1775758.8776989249</v>
      </c>
      <c r="G101" s="29">
        <f t="shared" si="16"/>
        <v>1775758.88</v>
      </c>
    </row>
    <row r="102" spans="1:7" x14ac:dyDescent="0.25">
      <c r="A102" s="44">
        <v>42916</v>
      </c>
      <c r="B102" s="48">
        <f t="shared" si="21"/>
        <v>4</v>
      </c>
      <c r="C102" s="48">
        <f t="shared" si="18"/>
        <v>26</v>
      </c>
      <c r="D102" s="29">
        <f t="shared" si="17"/>
        <v>100438180.52000003</v>
      </c>
      <c r="E102" s="29">
        <f t="shared" si="19"/>
        <v>67390936.420000017</v>
      </c>
      <c r="F102" s="46">
        <f t="shared" si="22"/>
        <v>1181336.0289677421</v>
      </c>
      <c r="G102" s="29">
        <f t="shared" si="16"/>
        <v>1181336.03</v>
      </c>
    </row>
    <row r="103" spans="1:7" x14ac:dyDescent="0.25">
      <c r="A103" s="47">
        <v>42947</v>
      </c>
      <c r="B103" s="48">
        <f t="shared" si="21"/>
        <v>4</v>
      </c>
      <c r="C103" s="48">
        <f t="shared" si="18"/>
        <v>27</v>
      </c>
      <c r="D103" s="29">
        <f t="shared" si="17"/>
        <v>67390936.420000017</v>
      </c>
      <c r="E103" s="29">
        <f t="shared" si="19"/>
        <v>33894984.580000013</v>
      </c>
      <c r="F103" s="46">
        <f t="shared" si="22"/>
        <v>651011.40877450886</v>
      </c>
      <c r="G103" s="29">
        <f t="shared" si="16"/>
        <v>651011.41</v>
      </c>
    </row>
    <row r="104" spans="1:7" x14ac:dyDescent="0.25">
      <c r="A104" s="44">
        <v>42978</v>
      </c>
      <c r="B104" s="48">
        <f t="shared" si="21"/>
        <v>4</v>
      </c>
      <c r="C104" s="48"/>
      <c r="D104" s="29">
        <f t="shared" si="17"/>
        <v>33894984.580000013</v>
      </c>
      <c r="E104" s="29">
        <f t="shared" si="19"/>
        <v>0</v>
      </c>
      <c r="F104" s="46">
        <f t="shared" si="22"/>
        <v>74534.583225853174</v>
      </c>
      <c r="G104" s="29">
        <f t="shared" si="16"/>
        <v>74534.58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6917-D93F-4674-9584-CCCF34690B79}">
  <dimension ref="A1:V2"/>
  <sheetViews>
    <sheetView workbookViewId="0">
      <selection activeCell="D12" sqref="D1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9.85546875" bestFit="1" customWidth="1"/>
    <col min="14" max="14" width="16.28515625" bestFit="1" customWidth="1"/>
    <col min="15" max="15" width="12.85546875" bestFit="1" customWidth="1"/>
    <col min="16" max="17" width="17" bestFit="1" customWidth="1"/>
    <col min="18" max="18" width="16.85546875" customWidth="1"/>
    <col min="19" max="20" width="17" bestFit="1" customWidth="1"/>
    <col min="21" max="21" width="16.85546875" bestFit="1" customWidth="1"/>
    <col min="22" max="22" width="127.14062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68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36</v>
      </c>
      <c r="D2" s="8" t="s">
        <v>37</v>
      </c>
      <c r="E2" s="8" t="s">
        <v>23</v>
      </c>
      <c r="F2" s="8" t="s">
        <v>38</v>
      </c>
      <c r="G2" s="8" t="s">
        <v>24</v>
      </c>
      <c r="H2" s="8" t="s">
        <v>13</v>
      </c>
      <c r="I2" s="8" t="s">
        <v>0</v>
      </c>
      <c r="J2" s="8" t="s">
        <v>39</v>
      </c>
      <c r="K2" s="8" t="s">
        <v>25</v>
      </c>
      <c r="L2" s="8" t="s">
        <v>26</v>
      </c>
      <c r="M2" s="8" t="s">
        <v>27</v>
      </c>
      <c r="N2" s="9" t="s">
        <v>190</v>
      </c>
      <c r="O2" s="7" t="s">
        <v>29</v>
      </c>
      <c r="P2" s="7" t="s">
        <v>41</v>
      </c>
      <c r="Q2" s="7" t="s">
        <v>42</v>
      </c>
      <c r="R2" s="7" t="s">
        <v>43</v>
      </c>
      <c r="S2" s="7" t="s">
        <v>62</v>
      </c>
      <c r="T2" s="7" t="s">
        <v>42</v>
      </c>
      <c r="U2" s="7" t="s">
        <v>43</v>
      </c>
      <c r="V2" s="8" t="s">
        <v>175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28F7-9310-4F52-B4CB-DF3C09A37947}">
  <dimension ref="A1:J1164"/>
  <sheetViews>
    <sheetView zoomScale="97" zoomScaleNormal="100" workbookViewId="0">
      <pane ySplit="3" topLeftCell="A61" activePane="bottomLeft" state="frozen"/>
      <selection activeCell="U2" sqref="U2"/>
      <selection pane="bottomLeft" activeCell="B68" sqref="B68"/>
    </sheetView>
  </sheetViews>
  <sheetFormatPr defaultRowHeight="15" x14ac:dyDescent="0.25"/>
  <cols>
    <col min="1" max="1" width="15.5703125" bestFit="1" customWidth="1"/>
    <col min="2" max="2" width="12.85546875" bestFit="1" customWidth="1"/>
    <col min="3" max="3" width="23.7109375" bestFit="1" customWidth="1"/>
    <col min="4" max="4" width="15.7109375" bestFit="1" customWidth="1"/>
    <col min="5" max="5" width="20.5703125" bestFit="1" customWidth="1"/>
    <col min="6" max="6" width="16" bestFit="1" customWidth="1"/>
    <col min="7" max="7" width="22.85546875" bestFit="1" customWidth="1"/>
    <col min="8" max="8" width="15.5703125" bestFit="1" customWidth="1"/>
    <col min="9" max="9" width="21.7109375" bestFit="1" customWidth="1"/>
    <col min="10" max="10" width="10.85546875" bestFit="1" customWidth="1"/>
  </cols>
  <sheetData>
    <row r="1" spans="1:10" x14ac:dyDescent="0.25">
      <c r="A1" s="14" t="s">
        <v>33</v>
      </c>
      <c r="B1" s="19">
        <v>41855</v>
      </c>
      <c r="C1" s="13" t="s">
        <v>35</v>
      </c>
      <c r="D1" s="20">
        <f>ROUNDUP(34326798.9648496,0)</f>
        <v>34326799</v>
      </c>
      <c r="E1" s="154" t="s">
        <v>176</v>
      </c>
      <c r="F1" s="21">
        <f>ROUNDUP(34073094.9044647,0)</f>
        <v>34073095</v>
      </c>
      <c r="G1" s="155" t="s">
        <v>49</v>
      </c>
      <c r="H1" s="23">
        <v>42160</v>
      </c>
      <c r="I1" s="155" t="s">
        <v>50</v>
      </c>
      <c r="J1" s="24">
        <v>5600000</v>
      </c>
    </row>
    <row r="2" spans="1:10" x14ac:dyDescent="0.25">
      <c r="A2" s="14" t="s">
        <v>34</v>
      </c>
      <c r="B2" s="15">
        <v>0.15</v>
      </c>
      <c r="C2" s="154" t="s">
        <v>177</v>
      </c>
      <c r="D2" s="21">
        <f>ROUNDUP(33634543.2707563,0)</f>
        <v>33634544</v>
      </c>
      <c r="E2" s="155" t="s">
        <v>178</v>
      </c>
      <c r="F2" s="23">
        <v>42526</v>
      </c>
      <c r="G2" s="155" t="s">
        <v>179</v>
      </c>
      <c r="H2" s="24">
        <v>5600000</v>
      </c>
    </row>
    <row r="3" spans="1:10" x14ac:dyDescent="0.25">
      <c r="A3" s="5" t="s">
        <v>17</v>
      </c>
      <c r="B3" s="5" t="s">
        <v>18</v>
      </c>
      <c r="C3" s="5" t="s">
        <v>14</v>
      </c>
      <c r="D3" s="5" t="s">
        <v>22</v>
      </c>
      <c r="E3" s="5" t="s">
        <v>21</v>
      </c>
      <c r="F3" s="5" t="s">
        <v>19</v>
      </c>
      <c r="G3" s="5" t="s">
        <v>20</v>
      </c>
      <c r="H3" s="156" t="s">
        <v>120</v>
      </c>
      <c r="I3" s="156" t="s">
        <v>121</v>
      </c>
    </row>
    <row r="4" spans="1:10" x14ac:dyDescent="0.25">
      <c r="A4" s="26">
        <v>41856</v>
      </c>
      <c r="B4" s="1">
        <f>_xlfn.DAYS(A4,B1)</f>
        <v>1</v>
      </c>
      <c r="C4" s="10" t="s">
        <v>28</v>
      </c>
      <c r="D4" s="3" t="s">
        <v>15</v>
      </c>
      <c r="E4" s="134">
        <f>ROUNDUP(F4*$B$2*B4/365,0)</f>
        <v>406850</v>
      </c>
      <c r="F4" s="2">
        <v>990000000</v>
      </c>
      <c r="G4" s="2">
        <f>F4-D4</f>
        <v>990000000</v>
      </c>
      <c r="H4" s="134">
        <f>F4*$B$2*B4/365</f>
        <v>406849.31506849313</v>
      </c>
      <c r="I4" s="135">
        <f>H4-E4</f>
        <v>-0.68493150686845183</v>
      </c>
    </row>
    <row r="5" spans="1:10" x14ac:dyDescent="0.25">
      <c r="A5" s="26">
        <v>41887</v>
      </c>
      <c r="B5" s="1">
        <f>_xlfn.DAYS(A5,A4)</f>
        <v>31</v>
      </c>
      <c r="C5" s="4">
        <f>$D$1</f>
        <v>34326799</v>
      </c>
      <c r="D5" s="2">
        <f t="shared" ref="D5:D67" si="0">C5-E5</f>
        <v>21714470.23</v>
      </c>
      <c r="E5" s="134">
        <f>ROUND(F5*$B$2*B5/365,2)</f>
        <v>12612328.77</v>
      </c>
      <c r="F5" s="2">
        <f>G4</f>
        <v>990000000</v>
      </c>
      <c r="G5" s="2">
        <f>F5-D5</f>
        <v>968285529.76999998</v>
      </c>
      <c r="H5" s="134">
        <f t="shared" ref="H5:H33" si="1">F5*$B$2*B5/365</f>
        <v>12612328.767123288</v>
      </c>
      <c r="I5" s="135">
        <f t="shared" ref="I5:I33" si="2">H5-E5</f>
        <v>-2.8767120093107224E-3</v>
      </c>
    </row>
    <row r="6" spans="1:10" x14ac:dyDescent="0.25">
      <c r="A6" s="26">
        <v>41917</v>
      </c>
      <c r="B6" s="1">
        <f t="shared" ref="B6:B67" si="3">_xlfn.DAYS(A6,A5)</f>
        <v>30</v>
      </c>
      <c r="C6" s="4">
        <f t="shared" ref="C6:C40" si="4">$D$1</f>
        <v>34326799</v>
      </c>
      <c r="D6" s="2">
        <f t="shared" si="0"/>
        <v>22389032.189999998</v>
      </c>
      <c r="E6" s="134">
        <f t="shared" ref="E6:E39" si="5">ROUND(F6*$B$2*B6/365,2)</f>
        <v>11937766.810000001</v>
      </c>
      <c r="F6" s="2">
        <f t="shared" ref="F6:F40" si="6">G5</f>
        <v>968285529.76999998</v>
      </c>
      <c r="G6" s="2">
        <f t="shared" ref="G6:G40" si="7">F6-D6</f>
        <v>945896497.57999992</v>
      </c>
      <c r="H6" s="134">
        <f t="shared" si="1"/>
        <v>11937766.805383561</v>
      </c>
      <c r="I6" s="135">
        <f t="shared" si="2"/>
        <v>-4.6164393424987793E-3</v>
      </c>
    </row>
    <row r="7" spans="1:10" x14ac:dyDescent="0.25">
      <c r="A7" s="26">
        <v>41948</v>
      </c>
      <c r="B7" s="1">
        <f t="shared" si="3"/>
        <v>31</v>
      </c>
      <c r="C7" s="4">
        <f t="shared" si="4"/>
        <v>34326799</v>
      </c>
      <c r="D7" s="2">
        <f t="shared" si="0"/>
        <v>22276336.77</v>
      </c>
      <c r="E7" s="134">
        <f t="shared" si="5"/>
        <v>12050462.23</v>
      </c>
      <c r="F7" s="2">
        <f t="shared" si="6"/>
        <v>945896497.57999992</v>
      </c>
      <c r="G7" s="2">
        <f t="shared" si="7"/>
        <v>923620160.80999994</v>
      </c>
      <c r="H7" s="134">
        <f t="shared" si="1"/>
        <v>12050462.229443835</v>
      </c>
      <c r="I7" s="135">
        <f t="shared" si="2"/>
        <v>-5.5616535246372223E-4</v>
      </c>
    </row>
    <row r="8" spans="1:10" x14ac:dyDescent="0.25">
      <c r="A8" s="26">
        <v>41978</v>
      </c>
      <c r="B8" s="1">
        <f t="shared" si="3"/>
        <v>30</v>
      </c>
      <c r="C8" s="4">
        <f t="shared" si="4"/>
        <v>34326799</v>
      </c>
      <c r="D8" s="2">
        <f t="shared" si="0"/>
        <v>22939701.130000003</v>
      </c>
      <c r="E8" s="134">
        <f t="shared" si="5"/>
        <v>11387097.869999999</v>
      </c>
      <c r="F8" s="2">
        <f t="shared" si="6"/>
        <v>923620160.80999994</v>
      </c>
      <c r="G8" s="2">
        <f t="shared" si="7"/>
        <v>900680459.67999995</v>
      </c>
      <c r="H8" s="134">
        <f t="shared" si="1"/>
        <v>11387097.872999998</v>
      </c>
      <c r="I8" s="135">
        <f t="shared" si="2"/>
        <v>2.9999986290931702E-3</v>
      </c>
    </row>
    <row r="9" spans="1:10" x14ac:dyDescent="0.25">
      <c r="A9" s="26">
        <v>42009</v>
      </c>
      <c r="B9" s="1">
        <f t="shared" si="3"/>
        <v>31</v>
      </c>
      <c r="C9" s="4">
        <f t="shared" si="4"/>
        <v>34326799</v>
      </c>
      <c r="D9" s="2">
        <f t="shared" si="0"/>
        <v>22852376.710000001</v>
      </c>
      <c r="E9" s="134">
        <f t="shared" si="5"/>
        <v>11474422.289999999</v>
      </c>
      <c r="F9" s="2">
        <f t="shared" si="6"/>
        <v>900680459.67999995</v>
      </c>
      <c r="G9" s="2">
        <f t="shared" si="7"/>
        <v>877828082.96999991</v>
      </c>
      <c r="H9" s="134">
        <f t="shared" si="1"/>
        <v>11474422.294553423</v>
      </c>
      <c r="I9" s="135">
        <f t="shared" si="2"/>
        <v>4.5534241944551468E-3</v>
      </c>
    </row>
    <row r="10" spans="1:10" x14ac:dyDescent="0.25">
      <c r="A10" s="26">
        <v>42040</v>
      </c>
      <c r="B10" s="1">
        <f t="shared" si="3"/>
        <v>31</v>
      </c>
      <c r="C10" s="4">
        <f t="shared" si="4"/>
        <v>34326799</v>
      </c>
      <c r="D10" s="2">
        <f t="shared" si="0"/>
        <v>23143509.719999999</v>
      </c>
      <c r="E10" s="134">
        <f t="shared" si="5"/>
        <v>11183289.279999999</v>
      </c>
      <c r="F10" s="2">
        <f t="shared" si="6"/>
        <v>877828082.96999991</v>
      </c>
      <c r="G10" s="2">
        <f t="shared" si="7"/>
        <v>854684573.24999988</v>
      </c>
      <c r="H10" s="134">
        <f t="shared" si="1"/>
        <v>11183289.276193149</v>
      </c>
      <c r="I10" s="135">
        <f t="shared" si="2"/>
        <v>-3.80684994161129E-3</v>
      </c>
    </row>
    <row r="11" spans="1:10" x14ac:dyDescent="0.25">
      <c r="A11" s="26">
        <v>42068</v>
      </c>
      <c r="B11" s="1">
        <f t="shared" si="3"/>
        <v>28</v>
      </c>
      <c r="C11" s="4">
        <f t="shared" si="4"/>
        <v>34326799</v>
      </c>
      <c r="D11" s="2">
        <f t="shared" si="0"/>
        <v>24492072.399999999</v>
      </c>
      <c r="E11" s="134">
        <f t="shared" si="5"/>
        <v>9834726.5999999996</v>
      </c>
      <c r="F11" s="2">
        <f t="shared" si="6"/>
        <v>854684573.24999988</v>
      </c>
      <c r="G11" s="2">
        <f t="shared" si="7"/>
        <v>830192500.8499999</v>
      </c>
      <c r="H11" s="134">
        <f t="shared" si="1"/>
        <v>9834726.5963013694</v>
      </c>
      <c r="I11" s="135">
        <f t="shared" si="2"/>
        <v>-3.6986302584409714E-3</v>
      </c>
    </row>
    <row r="12" spans="1:10" x14ac:dyDescent="0.25">
      <c r="A12" s="26">
        <v>42099</v>
      </c>
      <c r="B12" s="1">
        <f t="shared" si="3"/>
        <v>31</v>
      </c>
      <c r="C12" s="4">
        <f t="shared" si="4"/>
        <v>34326799</v>
      </c>
      <c r="D12" s="2">
        <f t="shared" si="0"/>
        <v>23750373.990000002</v>
      </c>
      <c r="E12" s="134">
        <f t="shared" si="5"/>
        <v>10576425.01</v>
      </c>
      <c r="F12" s="2">
        <f t="shared" si="6"/>
        <v>830192500.8499999</v>
      </c>
      <c r="G12" s="2">
        <f t="shared" si="7"/>
        <v>806442126.8599999</v>
      </c>
      <c r="H12" s="134">
        <f t="shared" si="1"/>
        <v>10576425.010828765</v>
      </c>
      <c r="I12" s="135">
        <f t="shared" si="2"/>
        <v>8.2876533269882202E-4</v>
      </c>
    </row>
    <row r="13" spans="1:10" x14ac:dyDescent="0.25">
      <c r="A13" s="26">
        <v>42129</v>
      </c>
      <c r="B13" s="1">
        <f t="shared" si="3"/>
        <v>30</v>
      </c>
      <c r="C13" s="4">
        <f t="shared" si="4"/>
        <v>34326799</v>
      </c>
      <c r="D13" s="2">
        <f t="shared" si="0"/>
        <v>24384361.82</v>
      </c>
      <c r="E13" s="134">
        <f t="shared" si="5"/>
        <v>9942437.1799999997</v>
      </c>
      <c r="F13" s="2">
        <f t="shared" si="6"/>
        <v>806442126.8599999</v>
      </c>
      <c r="G13" s="2">
        <f t="shared" si="7"/>
        <v>782057765.03999984</v>
      </c>
      <c r="H13" s="134">
        <f t="shared" si="1"/>
        <v>9942437.1804657523</v>
      </c>
      <c r="I13" s="135">
        <f t="shared" si="2"/>
        <v>4.6575255692005157E-4</v>
      </c>
    </row>
    <row r="14" spans="1:10" x14ac:dyDescent="0.25">
      <c r="A14" s="26">
        <v>42160</v>
      </c>
      <c r="B14" s="1">
        <f t="shared" si="3"/>
        <v>31</v>
      </c>
      <c r="C14" s="4">
        <f t="shared" si="4"/>
        <v>34326799</v>
      </c>
      <c r="D14" s="2">
        <f t="shared" si="0"/>
        <v>24363597.34</v>
      </c>
      <c r="E14" s="134">
        <f t="shared" si="5"/>
        <v>9963201.6600000001</v>
      </c>
      <c r="F14" s="2">
        <f t="shared" si="6"/>
        <v>782057765.03999984</v>
      </c>
      <c r="G14" s="2">
        <f t="shared" si="7"/>
        <v>757694167.69999981</v>
      </c>
      <c r="H14" s="134">
        <f t="shared" si="1"/>
        <v>9963201.6642082166</v>
      </c>
      <c r="I14" s="135">
        <f t="shared" si="2"/>
        <v>4.2082164436578751E-3</v>
      </c>
    </row>
    <row r="15" spans="1:10" x14ac:dyDescent="0.25">
      <c r="A15" s="26">
        <v>42190</v>
      </c>
      <c r="B15" s="1">
        <f t="shared" si="3"/>
        <v>30</v>
      </c>
      <c r="C15" s="4">
        <f t="shared" si="4"/>
        <v>34326799</v>
      </c>
      <c r="D15" s="2">
        <f t="shared" si="0"/>
        <v>24985364.060000002</v>
      </c>
      <c r="E15" s="134">
        <f t="shared" si="5"/>
        <v>9341434.9399999995</v>
      </c>
      <c r="F15" s="2">
        <f t="shared" si="6"/>
        <v>757694167.69999981</v>
      </c>
      <c r="G15" s="2">
        <f t="shared" si="7"/>
        <v>732708803.63999987</v>
      </c>
      <c r="H15" s="134">
        <f t="shared" si="1"/>
        <v>9341434.9442465734</v>
      </c>
      <c r="I15" s="135">
        <f t="shared" si="2"/>
        <v>4.2465738952159882E-3</v>
      </c>
    </row>
    <row r="16" spans="1:10" x14ac:dyDescent="0.25">
      <c r="A16" s="26">
        <v>42221</v>
      </c>
      <c r="B16" s="1">
        <f t="shared" si="3"/>
        <v>31</v>
      </c>
      <c r="C16" s="4">
        <f t="shared" si="4"/>
        <v>34326799</v>
      </c>
      <c r="D16" s="2">
        <f t="shared" si="0"/>
        <v>24992289.579999998</v>
      </c>
      <c r="E16" s="134">
        <f t="shared" si="5"/>
        <v>9334509.4199999999</v>
      </c>
      <c r="F16" s="2">
        <f t="shared" si="6"/>
        <v>732708803.63999987</v>
      </c>
      <c r="G16" s="2">
        <f t="shared" si="7"/>
        <v>707716514.05999982</v>
      </c>
      <c r="H16" s="134">
        <f t="shared" si="1"/>
        <v>9334509.4162356146</v>
      </c>
      <c r="I16" s="135">
        <f t="shared" si="2"/>
        <v>-3.7643853574991226E-3</v>
      </c>
    </row>
    <row r="17" spans="1:9" x14ac:dyDescent="0.25">
      <c r="A17" s="26">
        <v>42252</v>
      </c>
      <c r="B17" s="1">
        <f t="shared" si="3"/>
        <v>31</v>
      </c>
      <c r="C17" s="4">
        <f t="shared" si="4"/>
        <v>34326799</v>
      </c>
      <c r="D17" s="2">
        <f t="shared" si="0"/>
        <v>25310684.509999998</v>
      </c>
      <c r="E17" s="134">
        <f t="shared" si="5"/>
        <v>9016114.4900000002</v>
      </c>
      <c r="F17" s="2">
        <f t="shared" si="6"/>
        <v>707716514.05999982</v>
      </c>
      <c r="G17" s="2">
        <f t="shared" si="7"/>
        <v>682405829.54999983</v>
      </c>
      <c r="H17" s="134">
        <f t="shared" si="1"/>
        <v>9016114.494189037</v>
      </c>
      <c r="I17" s="135">
        <f t="shared" si="2"/>
        <v>4.1890367865562439E-3</v>
      </c>
    </row>
    <row r="18" spans="1:9" x14ac:dyDescent="0.25">
      <c r="A18" s="26">
        <v>42282</v>
      </c>
      <c r="B18" s="1">
        <f t="shared" si="3"/>
        <v>30</v>
      </c>
      <c r="C18" s="4">
        <f t="shared" si="4"/>
        <v>34326799</v>
      </c>
      <c r="D18" s="2">
        <f t="shared" si="0"/>
        <v>25913576.439999998</v>
      </c>
      <c r="E18" s="134">
        <f t="shared" si="5"/>
        <v>8413222.5600000005</v>
      </c>
      <c r="F18" s="2">
        <f t="shared" si="6"/>
        <v>682405829.54999983</v>
      </c>
      <c r="G18" s="2">
        <f t="shared" si="7"/>
        <v>656492253.1099999</v>
      </c>
      <c r="H18" s="134">
        <f t="shared" si="1"/>
        <v>8413222.5560958888</v>
      </c>
      <c r="I18" s="135">
        <f t="shared" si="2"/>
        <v>-3.9041116833686829E-3</v>
      </c>
    </row>
    <row r="19" spans="1:9" x14ac:dyDescent="0.25">
      <c r="A19" s="26">
        <v>42313</v>
      </c>
      <c r="B19" s="1">
        <f t="shared" si="3"/>
        <v>31</v>
      </c>
      <c r="C19" s="4">
        <f t="shared" si="4"/>
        <v>34326799</v>
      </c>
      <c r="D19" s="2">
        <f t="shared" si="0"/>
        <v>25963267.559999999</v>
      </c>
      <c r="E19" s="134">
        <f t="shared" si="5"/>
        <v>8363531.4400000004</v>
      </c>
      <c r="F19" s="2">
        <f t="shared" si="6"/>
        <v>656492253.1099999</v>
      </c>
      <c r="G19" s="2">
        <f t="shared" si="7"/>
        <v>630528985.54999995</v>
      </c>
      <c r="H19" s="134">
        <f t="shared" si="1"/>
        <v>8363531.4437301364</v>
      </c>
      <c r="I19" s="135">
        <f t="shared" si="2"/>
        <v>3.7301359698176384E-3</v>
      </c>
    </row>
    <row r="20" spans="1:9" x14ac:dyDescent="0.25">
      <c r="A20" s="26">
        <v>42343</v>
      </c>
      <c r="B20" s="1">
        <f t="shared" si="3"/>
        <v>30</v>
      </c>
      <c r="C20" s="4">
        <f t="shared" si="4"/>
        <v>34326799</v>
      </c>
      <c r="D20" s="2">
        <f t="shared" si="0"/>
        <v>26553153.969999999</v>
      </c>
      <c r="E20" s="134">
        <f t="shared" si="5"/>
        <v>7773645.0300000003</v>
      </c>
      <c r="F20" s="2">
        <f t="shared" si="6"/>
        <v>630528985.54999995</v>
      </c>
      <c r="G20" s="2">
        <f t="shared" si="7"/>
        <v>603975831.57999992</v>
      </c>
      <c r="H20" s="134">
        <f t="shared" si="1"/>
        <v>7773645.0273287669</v>
      </c>
      <c r="I20" s="135">
        <f t="shared" si="2"/>
        <v>-2.6712333783507347E-3</v>
      </c>
    </row>
    <row r="21" spans="1:9" x14ac:dyDescent="0.25">
      <c r="A21" s="26">
        <v>42374</v>
      </c>
      <c r="B21" s="1">
        <f t="shared" si="3"/>
        <v>31</v>
      </c>
      <c r="C21" s="4">
        <f t="shared" si="4"/>
        <v>34326799</v>
      </c>
      <c r="D21" s="2">
        <f t="shared" si="0"/>
        <v>26632312.379999999</v>
      </c>
      <c r="E21" s="134">
        <f t="shared" si="5"/>
        <v>7694486.6200000001</v>
      </c>
      <c r="F21" s="2">
        <f t="shared" si="6"/>
        <v>603975831.57999992</v>
      </c>
      <c r="G21" s="2">
        <f t="shared" si="7"/>
        <v>577343519.19999993</v>
      </c>
      <c r="H21" s="134">
        <f t="shared" si="1"/>
        <v>7694486.6214986295</v>
      </c>
      <c r="I21" s="135">
        <f t="shared" si="2"/>
        <v>1.4986293390393257E-3</v>
      </c>
    </row>
    <row r="22" spans="1:9" x14ac:dyDescent="0.25">
      <c r="A22" s="26">
        <v>42405</v>
      </c>
      <c r="B22" s="1">
        <f t="shared" si="3"/>
        <v>31</v>
      </c>
      <c r="C22" s="4">
        <f t="shared" si="4"/>
        <v>34326799</v>
      </c>
      <c r="D22" s="2">
        <f t="shared" si="0"/>
        <v>26971600.740000002</v>
      </c>
      <c r="E22" s="134">
        <f t="shared" si="5"/>
        <v>7355198.2599999998</v>
      </c>
      <c r="F22" s="2">
        <f t="shared" si="6"/>
        <v>577343519.19999993</v>
      </c>
      <c r="G22" s="2">
        <f t="shared" si="7"/>
        <v>550371918.45999992</v>
      </c>
      <c r="H22" s="134">
        <f t="shared" si="1"/>
        <v>7355198.258301368</v>
      </c>
      <c r="I22" s="135">
        <f t="shared" si="2"/>
        <v>-1.6986317932605743E-3</v>
      </c>
    </row>
    <row r="23" spans="1:9" x14ac:dyDescent="0.25">
      <c r="A23" s="26">
        <v>42434</v>
      </c>
      <c r="B23" s="1">
        <f t="shared" si="3"/>
        <v>29</v>
      </c>
      <c r="C23" s="4">
        <f t="shared" si="4"/>
        <v>34326799</v>
      </c>
      <c r="D23" s="2">
        <f t="shared" si="0"/>
        <v>27767572.030000001</v>
      </c>
      <c r="E23" s="134">
        <f t="shared" si="5"/>
        <v>6559226.9699999997</v>
      </c>
      <c r="F23" s="2">
        <f t="shared" si="6"/>
        <v>550371918.45999992</v>
      </c>
      <c r="G23" s="2">
        <f t="shared" si="7"/>
        <v>522604346.42999995</v>
      </c>
      <c r="H23" s="134">
        <f t="shared" si="1"/>
        <v>6559226.9734273953</v>
      </c>
      <c r="I23" s="135">
        <f t="shared" si="2"/>
        <v>3.4273955971002579E-3</v>
      </c>
    </row>
    <row r="24" spans="1:9" x14ac:dyDescent="0.25">
      <c r="A24" s="26">
        <v>42465</v>
      </c>
      <c r="B24" s="1">
        <f t="shared" si="3"/>
        <v>31</v>
      </c>
      <c r="C24" s="4">
        <f t="shared" si="4"/>
        <v>34326799</v>
      </c>
      <c r="D24" s="2">
        <f t="shared" si="0"/>
        <v>27668962.809999999</v>
      </c>
      <c r="E24" s="134">
        <f t="shared" si="5"/>
        <v>6657836.1900000004</v>
      </c>
      <c r="F24" s="2">
        <f t="shared" si="6"/>
        <v>522604346.42999995</v>
      </c>
      <c r="G24" s="2">
        <f t="shared" si="7"/>
        <v>494935383.61999995</v>
      </c>
      <c r="H24" s="134">
        <f t="shared" si="1"/>
        <v>6657836.1942452053</v>
      </c>
      <c r="I24" s="135">
        <f t="shared" si="2"/>
        <v>4.2452048510313034E-3</v>
      </c>
    </row>
    <row r="25" spans="1:9" x14ac:dyDescent="0.25">
      <c r="A25" s="26">
        <v>42495</v>
      </c>
      <c r="B25" s="1">
        <f t="shared" si="3"/>
        <v>30</v>
      </c>
      <c r="C25" s="4">
        <f t="shared" si="4"/>
        <v>34326799</v>
      </c>
      <c r="D25" s="2">
        <f t="shared" si="0"/>
        <v>28224855.91</v>
      </c>
      <c r="E25" s="134">
        <f t="shared" si="5"/>
        <v>6101943.0899999999</v>
      </c>
      <c r="F25" s="2">
        <f t="shared" si="6"/>
        <v>494935383.61999995</v>
      </c>
      <c r="G25" s="2">
        <f t="shared" si="7"/>
        <v>466710527.70999992</v>
      </c>
      <c r="H25" s="134">
        <f t="shared" si="1"/>
        <v>6101943.0857260264</v>
      </c>
      <c r="I25" s="135">
        <f t="shared" si="2"/>
        <v>-4.2739734053611755E-3</v>
      </c>
    </row>
    <row r="26" spans="1:9" x14ac:dyDescent="0.25">
      <c r="A26" s="26">
        <v>42526</v>
      </c>
      <c r="B26" s="1">
        <f t="shared" si="3"/>
        <v>31</v>
      </c>
      <c r="C26" s="4">
        <f t="shared" si="4"/>
        <v>34326799</v>
      </c>
      <c r="D26" s="2">
        <f t="shared" si="0"/>
        <v>28381034.740000002</v>
      </c>
      <c r="E26" s="134">
        <f t="shared" si="5"/>
        <v>5945764.2599999998</v>
      </c>
      <c r="F26" s="2">
        <f t="shared" si="6"/>
        <v>466710527.70999992</v>
      </c>
      <c r="G26" s="2">
        <f t="shared" si="7"/>
        <v>438329492.96999991</v>
      </c>
      <c r="H26" s="134">
        <f t="shared" si="1"/>
        <v>5945764.2571273958</v>
      </c>
      <c r="I26" s="135">
        <f t="shared" si="2"/>
        <v>-2.8726039454340935E-3</v>
      </c>
    </row>
    <row r="27" spans="1:9" x14ac:dyDescent="0.25">
      <c r="A27" s="26">
        <v>42556</v>
      </c>
      <c r="B27" s="1">
        <f t="shared" si="3"/>
        <v>30</v>
      </c>
      <c r="C27" s="4">
        <f t="shared" si="4"/>
        <v>34326799</v>
      </c>
      <c r="D27" s="2">
        <f t="shared" si="0"/>
        <v>28922736.759999998</v>
      </c>
      <c r="E27" s="134">
        <f t="shared" si="5"/>
        <v>5404062.2400000002</v>
      </c>
      <c r="F27" s="2">
        <f t="shared" si="6"/>
        <v>438329492.96999991</v>
      </c>
      <c r="G27" s="2">
        <f t="shared" si="7"/>
        <v>409406756.20999992</v>
      </c>
      <c r="H27" s="134">
        <f t="shared" si="1"/>
        <v>5404062.2420958895</v>
      </c>
      <c r="I27" s="135">
        <f t="shared" si="2"/>
        <v>2.0958893001079559E-3</v>
      </c>
    </row>
    <row r="28" spans="1:9" x14ac:dyDescent="0.25">
      <c r="A28" s="26">
        <v>42587</v>
      </c>
      <c r="B28" s="1">
        <f t="shared" si="3"/>
        <v>31</v>
      </c>
      <c r="C28" s="4">
        <f t="shared" si="4"/>
        <v>34326799</v>
      </c>
      <c r="D28" s="2">
        <f t="shared" si="0"/>
        <v>29111069.09</v>
      </c>
      <c r="E28" s="134">
        <f t="shared" si="5"/>
        <v>5215729.91</v>
      </c>
      <c r="F28" s="2">
        <f t="shared" si="6"/>
        <v>409406756.20999992</v>
      </c>
      <c r="G28" s="2">
        <f t="shared" si="7"/>
        <v>380295687.11999995</v>
      </c>
      <c r="H28" s="134">
        <f t="shared" si="1"/>
        <v>5215729.9078808213</v>
      </c>
      <c r="I28" s="135">
        <f t="shared" si="2"/>
        <v>-2.1191788837313652E-3</v>
      </c>
    </row>
    <row r="29" spans="1:9" x14ac:dyDescent="0.25">
      <c r="A29" s="26">
        <v>42618</v>
      </c>
      <c r="B29" s="1">
        <f t="shared" si="3"/>
        <v>31</v>
      </c>
      <c r="C29" s="4">
        <f t="shared" si="4"/>
        <v>34326799</v>
      </c>
      <c r="D29" s="2">
        <f t="shared" si="0"/>
        <v>29481936.140000001</v>
      </c>
      <c r="E29" s="134">
        <f t="shared" si="5"/>
        <v>4844862.8600000003</v>
      </c>
      <c r="F29" s="2">
        <f t="shared" si="6"/>
        <v>380295687.11999995</v>
      </c>
      <c r="G29" s="2">
        <f t="shared" si="7"/>
        <v>350813750.97999996</v>
      </c>
      <c r="H29" s="134">
        <f t="shared" si="1"/>
        <v>4844862.8633095883</v>
      </c>
      <c r="I29" s="135">
        <f t="shared" si="2"/>
        <v>3.3095879480242729E-3</v>
      </c>
    </row>
    <row r="30" spans="1:9" x14ac:dyDescent="0.25">
      <c r="A30" s="26">
        <v>42648</v>
      </c>
      <c r="B30" s="1">
        <f t="shared" si="3"/>
        <v>30</v>
      </c>
      <c r="C30" s="4">
        <f t="shared" si="4"/>
        <v>34326799</v>
      </c>
      <c r="D30" s="2">
        <f t="shared" si="0"/>
        <v>30001697.960000001</v>
      </c>
      <c r="E30" s="134">
        <f t="shared" si="5"/>
        <v>4325101.04</v>
      </c>
      <c r="F30" s="2">
        <f t="shared" si="6"/>
        <v>350813750.97999996</v>
      </c>
      <c r="G30" s="2">
        <f t="shared" si="7"/>
        <v>320812053.01999998</v>
      </c>
      <c r="H30" s="134">
        <f t="shared" si="1"/>
        <v>4325101.0394794513</v>
      </c>
      <c r="I30" s="135">
        <f t="shared" si="2"/>
        <v>-5.2054878324270248E-4</v>
      </c>
    </row>
    <row r="31" spans="1:9" x14ac:dyDescent="0.25">
      <c r="A31" s="26">
        <v>42679</v>
      </c>
      <c r="B31" s="1">
        <f t="shared" si="3"/>
        <v>31</v>
      </c>
      <c r="C31" s="4">
        <f t="shared" si="4"/>
        <v>34326799</v>
      </c>
      <c r="D31" s="2">
        <f t="shared" si="0"/>
        <v>30239741.34</v>
      </c>
      <c r="E31" s="134">
        <f t="shared" si="5"/>
        <v>4087057.66</v>
      </c>
      <c r="F31" s="2">
        <f t="shared" si="6"/>
        <v>320812053.01999998</v>
      </c>
      <c r="G31" s="2">
        <f t="shared" si="7"/>
        <v>290572311.68000001</v>
      </c>
      <c r="H31" s="134">
        <f t="shared" si="1"/>
        <v>4087057.6617616434</v>
      </c>
      <c r="I31" s="135">
        <f t="shared" si="2"/>
        <v>1.7616432160139084E-3</v>
      </c>
    </row>
    <row r="32" spans="1:9" x14ac:dyDescent="0.25">
      <c r="A32" s="26">
        <v>42709</v>
      </c>
      <c r="B32" s="1">
        <f t="shared" si="3"/>
        <v>30</v>
      </c>
      <c r="C32" s="4">
        <f t="shared" si="4"/>
        <v>34326799</v>
      </c>
      <c r="D32" s="2">
        <f t="shared" si="0"/>
        <v>30744400.640000001</v>
      </c>
      <c r="E32" s="134">
        <f t="shared" si="5"/>
        <v>3582398.36</v>
      </c>
      <c r="F32" s="2">
        <f t="shared" si="6"/>
        <v>290572311.68000001</v>
      </c>
      <c r="G32" s="2">
        <f t="shared" si="7"/>
        <v>259827911.04000002</v>
      </c>
      <c r="H32" s="134">
        <f t="shared" si="1"/>
        <v>3582398.3631780818</v>
      </c>
      <c r="I32" s="135">
        <f t="shared" si="2"/>
        <v>3.1780819408595562E-3</v>
      </c>
    </row>
    <row r="33" spans="1:9" x14ac:dyDescent="0.25">
      <c r="A33" s="26">
        <v>42740</v>
      </c>
      <c r="B33" s="1">
        <f t="shared" si="3"/>
        <v>31</v>
      </c>
      <c r="C33" s="4">
        <f t="shared" si="4"/>
        <v>34326799</v>
      </c>
      <c r="D33" s="2">
        <f t="shared" si="0"/>
        <v>31016662.600000001</v>
      </c>
      <c r="E33" s="134">
        <f t="shared" si="5"/>
        <v>3310136.4</v>
      </c>
      <c r="F33" s="2">
        <f t="shared" si="6"/>
        <v>259827911.04000002</v>
      </c>
      <c r="G33" s="2">
        <f t="shared" si="7"/>
        <v>228811248.44000003</v>
      </c>
      <c r="H33" s="134">
        <f t="shared" si="1"/>
        <v>3310136.4009205485</v>
      </c>
      <c r="I33" s="135">
        <f t="shared" si="2"/>
        <v>9.2054856941103935E-4</v>
      </c>
    </row>
    <row r="34" spans="1:9" x14ac:dyDescent="0.25">
      <c r="A34" s="26">
        <v>42771</v>
      </c>
      <c r="B34" s="1">
        <f t="shared" si="3"/>
        <v>31</v>
      </c>
      <c r="C34" s="4">
        <f t="shared" si="4"/>
        <v>34326799</v>
      </c>
      <c r="D34" s="2">
        <f t="shared" si="0"/>
        <v>31411806.379999999</v>
      </c>
      <c r="E34" s="134">
        <f t="shared" si="5"/>
        <v>2914992.62</v>
      </c>
      <c r="F34" s="2">
        <f t="shared" si="6"/>
        <v>228811248.44000003</v>
      </c>
      <c r="G34" s="2">
        <f t="shared" si="7"/>
        <v>197399442.06000003</v>
      </c>
      <c r="H34" s="134"/>
      <c r="I34" s="135"/>
    </row>
    <row r="35" spans="1:9" x14ac:dyDescent="0.25">
      <c r="A35" s="26">
        <v>42799</v>
      </c>
      <c r="B35" s="1">
        <f t="shared" si="3"/>
        <v>28</v>
      </c>
      <c r="C35" s="4">
        <f t="shared" si="4"/>
        <v>34326799</v>
      </c>
      <c r="D35" s="2">
        <f t="shared" si="0"/>
        <v>32055353.370000001</v>
      </c>
      <c r="E35" s="134">
        <f t="shared" si="5"/>
        <v>2271445.63</v>
      </c>
      <c r="F35" s="2">
        <f t="shared" si="6"/>
        <v>197399442.06000003</v>
      </c>
      <c r="G35" s="2">
        <f t="shared" si="7"/>
        <v>165344088.69000003</v>
      </c>
      <c r="H35" s="134"/>
      <c r="I35" s="135"/>
    </row>
    <row r="36" spans="1:9" x14ac:dyDescent="0.25">
      <c r="A36" s="26">
        <v>42830</v>
      </c>
      <c r="B36" s="1">
        <f t="shared" si="3"/>
        <v>31</v>
      </c>
      <c r="C36" s="4">
        <f t="shared" si="4"/>
        <v>34326799</v>
      </c>
      <c r="D36" s="2">
        <f t="shared" si="0"/>
        <v>32220360.609999999</v>
      </c>
      <c r="E36" s="134">
        <f t="shared" si="5"/>
        <v>2106438.39</v>
      </c>
      <c r="F36" s="2">
        <f t="shared" si="6"/>
        <v>165344088.69000003</v>
      </c>
      <c r="G36" s="2">
        <f t="shared" si="7"/>
        <v>133123728.08000003</v>
      </c>
      <c r="H36" s="134"/>
      <c r="I36" s="135"/>
    </row>
    <row r="37" spans="1:9" x14ac:dyDescent="0.25">
      <c r="A37" s="26">
        <v>42860</v>
      </c>
      <c r="B37" s="1">
        <f t="shared" si="3"/>
        <v>30</v>
      </c>
      <c r="C37" s="4">
        <f t="shared" si="4"/>
        <v>34326799</v>
      </c>
      <c r="D37" s="2">
        <f t="shared" si="0"/>
        <v>32685547.559999999</v>
      </c>
      <c r="E37" s="134">
        <f t="shared" si="5"/>
        <v>1641251.44</v>
      </c>
      <c r="F37" s="2">
        <f t="shared" si="6"/>
        <v>133123728.08000003</v>
      </c>
      <c r="G37" s="2">
        <f t="shared" si="7"/>
        <v>100438180.52000003</v>
      </c>
      <c r="H37" s="134"/>
      <c r="I37" s="135"/>
    </row>
    <row r="38" spans="1:9" x14ac:dyDescent="0.25">
      <c r="A38" s="26">
        <v>42891</v>
      </c>
      <c r="B38" s="1">
        <f t="shared" si="3"/>
        <v>31</v>
      </c>
      <c r="C38" s="4">
        <f t="shared" si="4"/>
        <v>34326799</v>
      </c>
      <c r="D38" s="2">
        <f t="shared" si="0"/>
        <v>33047244.100000001</v>
      </c>
      <c r="E38" s="134">
        <f t="shared" si="5"/>
        <v>1279554.8999999999</v>
      </c>
      <c r="F38" s="2">
        <f t="shared" si="6"/>
        <v>100438180.52000003</v>
      </c>
      <c r="G38" s="2">
        <f t="shared" si="7"/>
        <v>67390936.420000017</v>
      </c>
      <c r="H38" s="134"/>
      <c r="I38" s="135"/>
    </row>
    <row r="39" spans="1:9" x14ac:dyDescent="0.25">
      <c r="A39" s="26">
        <v>42921</v>
      </c>
      <c r="B39" s="1">
        <f t="shared" si="3"/>
        <v>30</v>
      </c>
      <c r="C39" s="4">
        <f t="shared" si="4"/>
        <v>34326799</v>
      </c>
      <c r="D39" s="2">
        <f t="shared" si="0"/>
        <v>33495951.84</v>
      </c>
      <c r="E39" s="134">
        <f t="shared" si="5"/>
        <v>830847.16</v>
      </c>
      <c r="F39" s="2">
        <f t="shared" si="6"/>
        <v>67390936.420000017</v>
      </c>
      <c r="G39" s="2">
        <f t="shared" si="7"/>
        <v>33894984.580000013</v>
      </c>
      <c r="H39" s="134"/>
      <c r="I39" s="135"/>
    </row>
    <row r="40" spans="1:9" x14ac:dyDescent="0.25">
      <c r="A40" s="26">
        <v>42952</v>
      </c>
      <c r="B40" s="1">
        <f t="shared" si="3"/>
        <v>31</v>
      </c>
      <c r="C40" s="4">
        <f t="shared" si="4"/>
        <v>34326799</v>
      </c>
      <c r="D40" s="2">
        <f t="shared" si="0"/>
        <v>33894984.580000013</v>
      </c>
      <c r="E40" s="134">
        <v>431814.4199999866</v>
      </c>
      <c r="F40" s="2">
        <f t="shared" si="6"/>
        <v>33894984.580000013</v>
      </c>
      <c r="G40" s="2">
        <f t="shared" si="7"/>
        <v>0</v>
      </c>
      <c r="H40" s="134"/>
      <c r="I40" s="135"/>
    </row>
    <row r="41" spans="1:9" x14ac:dyDescent="0.25">
      <c r="A41" s="18">
        <v>42160</v>
      </c>
      <c r="B41" s="1" t="s">
        <v>47</v>
      </c>
      <c r="C41" s="4">
        <f>$D$1</f>
        <v>34326799</v>
      </c>
      <c r="D41" s="2">
        <f t="shared" si="0"/>
        <v>24363597.34</v>
      </c>
      <c r="E41" s="134">
        <f>ROUND(F14*$B$2*B14/365,2)</f>
        <v>9963201.6600000001</v>
      </c>
      <c r="F41" s="2">
        <f>G13</f>
        <v>782057765.03999984</v>
      </c>
      <c r="G41" s="2">
        <f>F14-D14</f>
        <v>757694167.69999981</v>
      </c>
      <c r="H41" s="134"/>
      <c r="I41" s="135"/>
    </row>
    <row r="42" spans="1:9" x14ac:dyDescent="0.25">
      <c r="A42" s="18">
        <v>42190</v>
      </c>
      <c r="B42" s="1">
        <f t="shared" si="3"/>
        <v>30</v>
      </c>
      <c r="C42" s="4">
        <f>$F$1</f>
        <v>34073095</v>
      </c>
      <c r="D42" s="2">
        <f t="shared" si="0"/>
        <v>24800701.149999999</v>
      </c>
      <c r="E42" s="134">
        <f>ROUND(F42*$B$2*B42/365,2)</f>
        <v>9272393.8499999996</v>
      </c>
      <c r="F42" s="2">
        <f>G14-J1</f>
        <v>752094167.69999981</v>
      </c>
      <c r="G42" s="2">
        <f>F42-D42</f>
        <v>727293466.54999983</v>
      </c>
      <c r="H42" s="134"/>
      <c r="I42" s="135"/>
    </row>
    <row r="43" spans="1:9" x14ac:dyDescent="0.25">
      <c r="A43" s="18">
        <v>42221</v>
      </c>
      <c r="B43" s="1">
        <f t="shared" si="3"/>
        <v>31</v>
      </c>
      <c r="C43" s="4">
        <f t="shared" ref="C43:C53" si="8">$F$1</f>
        <v>34073095</v>
      </c>
      <c r="D43" s="2">
        <f t="shared" si="0"/>
        <v>24807575.490000002</v>
      </c>
      <c r="E43" s="134">
        <f t="shared" ref="E43:E66" si="9">ROUND(F43*$B$2*B43/365,2)</f>
        <v>9265519.5099999998</v>
      </c>
      <c r="F43" s="2">
        <f>G42</f>
        <v>727293466.54999983</v>
      </c>
      <c r="G43" s="2">
        <f t="shared" ref="G43:G67" si="10">F43-D43</f>
        <v>702485891.05999982</v>
      </c>
      <c r="H43" s="134"/>
      <c r="I43" s="135"/>
    </row>
    <row r="44" spans="1:9" x14ac:dyDescent="0.25">
      <c r="A44" s="18">
        <v>42252</v>
      </c>
      <c r="B44" s="1">
        <f t="shared" si="3"/>
        <v>31</v>
      </c>
      <c r="C44" s="4">
        <f t="shared" si="8"/>
        <v>34073095</v>
      </c>
      <c r="D44" s="2">
        <f t="shared" si="0"/>
        <v>25123617.210000001</v>
      </c>
      <c r="E44" s="134">
        <f t="shared" si="9"/>
        <v>8949477.7899999991</v>
      </c>
      <c r="F44" s="2">
        <f t="shared" ref="F44:F67" si="11">G43</f>
        <v>702485891.05999982</v>
      </c>
      <c r="G44" s="2">
        <f t="shared" si="10"/>
        <v>677362273.84999979</v>
      </c>
      <c r="H44" s="134"/>
      <c r="I44" s="135"/>
    </row>
    <row r="45" spans="1:9" x14ac:dyDescent="0.25">
      <c r="A45" s="18">
        <v>42282</v>
      </c>
      <c r="B45" s="1">
        <f t="shared" si="3"/>
        <v>30</v>
      </c>
      <c r="C45" s="4">
        <f t="shared" si="8"/>
        <v>34073095</v>
      </c>
      <c r="D45" s="2">
        <f t="shared" si="0"/>
        <v>25722053.27</v>
      </c>
      <c r="E45" s="134">
        <f t="shared" si="9"/>
        <v>8351041.7300000004</v>
      </c>
      <c r="F45" s="2">
        <f t="shared" si="11"/>
        <v>677362273.84999979</v>
      </c>
      <c r="G45" s="2">
        <f t="shared" si="10"/>
        <v>651640220.5799998</v>
      </c>
      <c r="H45" s="134"/>
      <c r="I45" s="135"/>
    </row>
    <row r="46" spans="1:9" x14ac:dyDescent="0.25">
      <c r="A46" s="18">
        <v>42313</v>
      </c>
      <c r="B46" s="1">
        <f t="shared" si="3"/>
        <v>31</v>
      </c>
      <c r="C46" s="4">
        <f t="shared" si="8"/>
        <v>34073095</v>
      </c>
      <c r="D46" s="2">
        <f t="shared" si="0"/>
        <v>25771377.120000001</v>
      </c>
      <c r="E46" s="134">
        <f t="shared" si="9"/>
        <v>8301717.8799999999</v>
      </c>
      <c r="F46" s="2">
        <f t="shared" si="11"/>
        <v>651640220.5799998</v>
      </c>
      <c r="G46" s="2">
        <f t="shared" si="10"/>
        <v>625868843.4599998</v>
      </c>
      <c r="H46" s="134"/>
      <c r="I46" s="135"/>
    </row>
    <row r="47" spans="1:9" x14ac:dyDescent="0.25">
      <c r="A47" s="18">
        <v>42343</v>
      </c>
      <c r="B47" s="1">
        <f t="shared" si="3"/>
        <v>30</v>
      </c>
      <c r="C47" s="4">
        <f t="shared" si="8"/>
        <v>34073095</v>
      </c>
      <c r="D47" s="2">
        <f t="shared" si="0"/>
        <v>26356903.780000001</v>
      </c>
      <c r="E47" s="134">
        <f t="shared" si="9"/>
        <v>7716191.2199999997</v>
      </c>
      <c r="F47" s="2">
        <f t="shared" si="11"/>
        <v>625868843.4599998</v>
      </c>
      <c r="G47" s="2">
        <f t="shared" si="10"/>
        <v>599511939.67999983</v>
      </c>
      <c r="H47" s="134"/>
      <c r="I47" s="135"/>
    </row>
    <row r="48" spans="1:9" x14ac:dyDescent="0.25">
      <c r="A48" s="18">
        <v>42374</v>
      </c>
      <c r="B48" s="1">
        <f t="shared" si="3"/>
        <v>31</v>
      </c>
      <c r="C48" s="4">
        <f t="shared" si="8"/>
        <v>34073095</v>
      </c>
      <c r="D48" s="2">
        <f t="shared" si="0"/>
        <v>26435477.140000001</v>
      </c>
      <c r="E48" s="134">
        <f t="shared" si="9"/>
        <v>7637617.8600000003</v>
      </c>
      <c r="F48" s="2">
        <f t="shared" si="11"/>
        <v>599511939.67999983</v>
      </c>
      <c r="G48" s="2">
        <f t="shared" si="10"/>
        <v>573076462.53999984</v>
      </c>
      <c r="H48" s="134"/>
      <c r="I48" s="135"/>
    </row>
    <row r="49" spans="1:9" x14ac:dyDescent="0.25">
      <c r="A49" s="18">
        <v>42405</v>
      </c>
      <c r="B49" s="1">
        <f t="shared" si="3"/>
        <v>31</v>
      </c>
      <c r="C49" s="4">
        <f t="shared" si="8"/>
        <v>34073095</v>
      </c>
      <c r="D49" s="2">
        <f t="shared" si="0"/>
        <v>26772257.870000001</v>
      </c>
      <c r="E49" s="134">
        <f t="shared" si="9"/>
        <v>7300837.1299999999</v>
      </c>
      <c r="F49" s="2">
        <f t="shared" si="11"/>
        <v>573076462.53999984</v>
      </c>
      <c r="G49" s="2">
        <f t="shared" si="10"/>
        <v>546304204.66999984</v>
      </c>
      <c r="H49" s="134"/>
      <c r="I49" s="135"/>
    </row>
    <row r="50" spans="1:9" x14ac:dyDescent="0.25">
      <c r="A50" s="18">
        <v>42434</v>
      </c>
      <c r="B50" s="1">
        <f t="shared" si="3"/>
        <v>29</v>
      </c>
      <c r="C50" s="4">
        <f t="shared" si="8"/>
        <v>34073095</v>
      </c>
      <c r="D50" s="2">
        <f t="shared" si="0"/>
        <v>27562346.259999998</v>
      </c>
      <c r="E50" s="134">
        <f t="shared" si="9"/>
        <v>6510748.7400000002</v>
      </c>
      <c r="F50" s="2">
        <f t="shared" si="11"/>
        <v>546304204.66999984</v>
      </c>
      <c r="G50" s="2">
        <f t="shared" si="10"/>
        <v>518741858.40999985</v>
      </c>
      <c r="H50" s="134"/>
      <c r="I50" s="135"/>
    </row>
    <row r="51" spans="1:9" x14ac:dyDescent="0.25">
      <c r="A51" s="18">
        <v>42465</v>
      </c>
      <c r="B51" s="1">
        <f t="shared" si="3"/>
        <v>31</v>
      </c>
      <c r="C51" s="4">
        <f t="shared" si="8"/>
        <v>34073095</v>
      </c>
      <c r="D51" s="2">
        <f t="shared" si="0"/>
        <v>27464465.84</v>
      </c>
      <c r="E51" s="134">
        <f t="shared" si="9"/>
        <v>6608629.1600000001</v>
      </c>
      <c r="F51" s="2">
        <f t="shared" si="11"/>
        <v>518741858.40999985</v>
      </c>
      <c r="G51" s="2">
        <f t="shared" si="10"/>
        <v>491277392.56999987</v>
      </c>
      <c r="H51" s="134"/>
      <c r="I51" s="135"/>
    </row>
    <row r="52" spans="1:9" x14ac:dyDescent="0.25">
      <c r="A52" s="18">
        <v>42495</v>
      </c>
      <c r="B52" s="1">
        <f t="shared" si="3"/>
        <v>30</v>
      </c>
      <c r="C52" s="4">
        <f t="shared" si="8"/>
        <v>34073095</v>
      </c>
      <c r="D52" s="2">
        <f t="shared" si="0"/>
        <v>28016250.43</v>
      </c>
      <c r="E52" s="134">
        <f t="shared" si="9"/>
        <v>6056844.5700000003</v>
      </c>
      <c r="F52" s="2">
        <f t="shared" si="11"/>
        <v>491277392.56999987</v>
      </c>
      <c r="G52" s="2">
        <f t="shared" si="10"/>
        <v>463261142.13999987</v>
      </c>
      <c r="H52" s="134"/>
      <c r="I52" s="135"/>
    </row>
    <row r="53" spans="1:9" x14ac:dyDescent="0.25">
      <c r="A53" s="18">
        <v>42526</v>
      </c>
      <c r="B53" s="1">
        <f t="shared" si="3"/>
        <v>31</v>
      </c>
      <c r="C53" s="4">
        <f t="shared" si="8"/>
        <v>34073095</v>
      </c>
      <c r="D53" s="2">
        <f t="shared" si="0"/>
        <v>28171274.969999999</v>
      </c>
      <c r="E53" s="134">
        <f t="shared" si="9"/>
        <v>5901820.0300000003</v>
      </c>
      <c r="F53" s="2">
        <f t="shared" si="11"/>
        <v>463261142.13999987</v>
      </c>
      <c r="G53" s="2">
        <f t="shared" si="10"/>
        <v>435089867.16999984</v>
      </c>
      <c r="H53" s="134"/>
      <c r="I53" s="135"/>
    </row>
    <row r="54" spans="1:9" x14ac:dyDescent="0.25">
      <c r="A54" s="18">
        <v>42556</v>
      </c>
      <c r="B54" s="1">
        <f t="shared" si="3"/>
        <v>30</v>
      </c>
      <c r="C54" s="4">
        <f>$D$2</f>
        <v>33634544</v>
      </c>
      <c r="D54" s="2">
        <f t="shared" si="0"/>
        <v>28339463.449999999</v>
      </c>
      <c r="E54" s="134">
        <f t="shared" si="9"/>
        <v>5295080.55</v>
      </c>
      <c r="F54" s="2">
        <f>G53-H2</f>
        <v>429489867.16999984</v>
      </c>
      <c r="G54" s="2">
        <f t="shared" si="10"/>
        <v>401150403.71999985</v>
      </c>
      <c r="H54" s="134"/>
      <c r="I54" s="135"/>
    </row>
    <row r="55" spans="1:9" x14ac:dyDescent="0.25">
      <c r="A55" s="18">
        <v>42587</v>
      </c>
      <c r="B55" s="1">
        <f t="shared" si="3"/>
        <v>31</v>
      </c>
      <c r="C55" s="4">
        <f t="shared" ref="C55:C67" si="12">$D$2</f>
        <v>33634544</v>
      </c>
      <c r="D55" s="2">
        <f t="shared" si="0"/>
        <v>28523997.759999998</v>
      </c>
      <c r="E55" s="134">
        <f t="shared" si="9"/>
        <v>5110546.24</v>
      </c>
      <c r="F55" s="2">
        <f t="shared" si="11"/>
        <v>401150403.71999985</v>
      </c>
      <c r="G55" s="2">
        <f t="shared" si="10"/>
        <v>372626405.95999986</v>
      </c>
      <c r="H55" s="134"/>
      <c r="I55" s="135"/>
    </row>
    <row r="56" spans="1:9" x14ac:dyDescent="0.25">
      <c r="A56" s="18">
        <v>42618</v>
      </c>
      <c r="B56" s="1">
        <f t="shared" si="3"/>
        <v>31</v>
      </c>
      <c r="C56" s="4">
        <f t="shared" si="12"/>
        <v>33634544</v>
      </c>
      <c r="D56" s="2">
        <f t="shared" si="0"/>
        <v>28887385.68</v>
      </c>
      <c r="E56" s="134">
        <f t="shared" si="9"/>
        <v>4747158.32</v>
      </c>
      <c r="F56" s="2">
        <f t="shared" si="11"/>
        <v>372626405.95999986</v>
      </c>
      <c r="G56" s="2">
        <f t="shared" si="10"/>
        <v>343739020.27999985</v>
      </c>
      <c r="H56" s="134"/>
      <c r="I56" s="135"/>
    </row>
    <row r="57" spans="1:9" x14ac:dyDescent="0.25">
      <c r="A57" s="18">
        <v>42648</v>
      </c>
      <c r="B57" s="1">
        <f t="shared" si="3"/>
        <v>30</v>
      </c>
      <c r="C57" s="4">
        <f t="shared" si="12"/>
        <v>33634544</v>
      </c>
      <c r="D57" s="2">
        <f t="shared" si="0"/>
        <v>29396665.670000002</v>
      </c>
      <c r="E57" s="134">
        <f t="shared" si="9"/>
        <v>4237878.33</v>
      </c>
      <c r="F57" s="2">
        <f t="shared" si="11"/>
        <v>343739020.27999985</v>
      </c>
      <c r="G57" s="2">
        <f t="shared" si="10"/>
        <v>314342354.60999984</v>
      </c>
      <c r="H57" s="134"/>
      <c r="I57" s="135"/>
    </row>
    <row r="58" spans="1:9" x14ac:dyDescent="0.25">
      <c r="A58" s="18">
        <v>42679</v>
      </c>
      <c r="B58" s="1">
        <f t="shared" si="3"/>
        <v>31</v>
      </c>
      <c r="C58" s="4">
        <f t="shared" si="12"/>
        <v>33634544</v>
      </c>
      <c r="D58" s="2">
        <f t="shared" si="0"/>
        <v>29629908.52</v>
      </c>
      <c r="E58" s="134">
        <f t="shared" si="9"/>
        <v>4004635.48</v>
      </c>
      <c r="F58" s="2">
        <f t="shared" si="11"/>
        <v>314342354.60999984</v>
      </c>
      <c r="G58" s="2">
        <f t="shared" si="10"/>
        <v>284712446.08999985</v>
      </c>
      <c r="H58" s="134"/>
      <c r="I58" s="135"/>
    </row>
    <row r="59" spans="1:9" x14ac:dyDescent="0.25">
      <c r="A59" s="18">
        <v>42709</v>
      </c>
      <c r="B59" s="1">
        <f t="shared" si="3"/>
        <v>30</v>
      </c>
      <c r="C59" s="4">
        <f t="shared" si="12"/>
        <v>33634544</v>
      </c>
      <c r="D59" s="2">
        <f t="shared" si="0"/>
        <v>30124390.559999999</v>
      </c>
      <c r="E59" s="134">
        <f t="shared" si="9"/>
        <v>3510153.44</v>
      </c>
      <c r="F59" s="2">
        <f t="shared" si="11"/>
        <v>284712446.08999985</v>
      </c>
      <c r="G59" s="2">
        <f t="shared" si="10"/>
        <v>254588055.52999985</v>
      </c>
      <c r="H59" s="134"/>
      <c r="I59" s="135"/>
    </row>
    <row r="60" spans="1:9" x14ac:dyDescent="0.25">
      <c r="A60" s="18">
        <v>42740</v>
      </c>
      <c r="B60" s="1">
        <f t="shared" si="3"/>
        <v>31</v>
      </c>
      <c r="C60" s="4">
        <f t="shared" si="12"/>
        <v>33634544</v>
      </c>
      <c r="D60" s="2">
        <f t="shared" si="0"/>
        <v>30391161.920000002</v>
      </c>
      <c r="E60" s="134">
        <f t="shared" si="9"/>
        <v>3243382.08</v>
      </c>
      <c r="F60" s="2">
        <f t="shared" si="11"/>
        <v>254588055.52999985</v>
      </c>
      <c r="G60" s="2">
        <f t="shared" si="10"/>
        <v>224196893.60999984</v>
      </c>
      <c r="H60" s="134"/>
      <c r="I60" s="135"/>
    </row>
    <row r="61" spans="1:9" x14ac:dyDescent="0.25">
      <c r="A61" s="18">
        <v>42771</v>
      </c>
      <c r="B61" s="1">
        <f t="shared" si="3"/>
        <v>31</v>
      </c>
      <c r="C61" s="4">
        <f t="shared" si="12"/>
        <v>33634544</v>
      </c>
      <c r="D61" s="2">
        <f t="shared" si="0"/>
        <v>30778337</v>
      </c>
      <c r="E61" s="134">
        <f t="shared" si="9"/>
        <v>2856207</v>
      </c>
      <c r="F61" s="2">
        <f t="shared" si="11"/>
        <v>224196893.60999984</v>
      </c>
      <c r="G61" s="2">
        <f t="shared" si="10"/>
        <v>193418556.60999984</v>
      </c>
      <c r="H61" s="134"/>
      <c r="I61" s="135"/>
    </row>
    <row r="62" spans="1:9" x14ac:dyDescent="0.25">
      <c r="A62" s="18">
        <v>42799</v>
      </c>
      <c r="B62" s="1">
        <f t="shared" si="3"/>
        <v>28</v>
      </c>
      <c r="C62" s="4">
        <f t="shared" si="12"/>
        <v>33634544</v>
      </c>
      <c r="D62" s="2">
        <f t="shared" si="0"/>
        <v>31408905.809999999</v>
      </c>
      <c r="E62" s="134">
        <f t="shared" si="9"/>
        <v>2225638.19</v>
      </c>
      <c r="F62" s="2">
        <f t="shared" si="11"/>
        <v>193418556.60999984</v>
      </c>
      <c r="G62" s="2">
        <f t="shared" si="10"/>
        <v>162009650.79999983</v>
      </c>
      <c r="H62" s="134"/>
      <c r="I62" s="135"/>
    </row>
    <row r="63" spans="1:9" x14ac:dyDescent="0.25">
      <c r="A63" s="18">
        <v>42830</v>
      </c>
      <c r="B63" s="1">
        <f t="shared" si="3"/>
        <v>31</v>
      </c>
      <c r="C63" s="4">
        <f t="shared" si="12"/>
        <v>33634544</v>
      </c>
      <c r="D63" s="2">
        <f t="shared" si="0"/>
        <v>31570585.440000001</v>
      </c>
      <c r="E63" s="134">
        <f t="shared" si="9"/>
        <v>2063958.56</v>
      </c>
      <c r="F63" s="2">
        <f t="shared" si="11"/>
        <v>162009650.79999983</v>
      </c>
      <c r="G63" s="2">
        <f t="shared" si="10"/>
        <v>130439065.35999984</v>
      </c>
      <c r="H63" s="134"/>
      <c r="I63" s="135"/>
    </row>
    <row r="64" spans="1:9" x14ac:dyDescent="0.25">
      <c r="A64" s="18">
        <v>42860</v>
      </c>
      <c r="B64" s="1">
        <f t="shared" si="3"/>
        <v>30</v>
      </c>
      <c r="C64" s="4">
        <f t="shared" si="12"/>
        <v>33634544</v>
      </c>
      <c r="D64" s="2">
        <f t="shared" si="0"/>
        <v>32026391.140000001</v>
      </c>
      <c r="E64" s="134">
        <f t="shared" si="9"/>
        <v>1608152.86</v>
      </c>
      <c r="F64" s="2">
        <f t="shared" si="11"/>
        <v>130439065.35999984</v>
      </c>
      <c r="G64" s="2">
        <f t="shared" si="10"/>
        <v>98412674.219999835</v>
      </c>
      <c r="H64" s="134"/>
      <c r="I64" s="135"/>
    </row>
    <row r="65" spans="1:9" x14ac:dyDescent="0.25">
      <c r="A65" s="18">
        <v>42891</v>
      </c>
      <c r="B65" s="1">
        <f t="shared" si="3"/>
        <v>31</v>
      </c>
      <c r="C65" s="4">
        <f t="shared" si="12"/>
        <v>33634544</v>
      </c>
      <c r="D65" s="2">
        <f t="shared" si="0"/>
        <v>32380793.489999998</v>
      </c>
      <c r="E65" s="134">
        <f t="shared" si="9"/>
        <v>1253750.51</v>
      </c>
      <c r="F65" s="2">
        <f t="shared" si="11"/>
        <v>98412674.219999835</v>
      </c>
      <c r="G65" s="2">
        <f t="shared" si="10"/>
        <v>66031880.72999984</v>
      </c>
      <c r="H65" s="134"/>
      <c r="I65" s="135"/>
    </row>
    <row r="66" spans="1:9" x14ac:dyDescent="0.25">
      <c r="A66" s="18">
        <v>42921</v>
      </c>
      <c r="B66" s="1">
        <f t="shared" si="3"/>
        <v>30</v>
      </c>
      <c r="C66" s="4">
        <f t="shared" si="12"/>
        <v>33634544</v>
      </c>
      <c r="D66" s="2">
        <f t="shared" si="0"/>
        <v>32820452.32</v>
      </c>
      <c r="E66" s="134">
        <f t="shared" si="9"/>
        <v>814091.68</v>
      </c>
      <c r="F66" s="2">
        <f t="shared" si="11"/>
        <v>66031880.72999984</v>
      </c>
      <c r="G66" s="2">
        <f t="shared" si="10"/>
        <v>33211428.40999984</v>
      </c>
      <c r="H66" s="134"/>
      <c r="I66" s="135"/>
    </row>
    <row r="67" spans="1:9" x14ac:dyDescent="0.25">
      <c r="A67" s="18">
        <v>42952</v>
      </c>
      <c r="B67" s="1">
        <f t="shared" si="3"/>
        <v>31</v>
      </c>
      <c r="C67" s="4">
        <f t="shared" si="12"/>
        <v>33634544</v>
      </c>
      <c r="D67" s="2">
        <f t="shared" si="0"/>
        <v>33211428.40999984</v>
      </c>
      <c r="E67" s="134">
        <v>423115.59000016004</v>
      </c>
      <c r="F67" s="2">
        <f t="shared" si="11"/>
        <v>33211428.40999984</v>
      </c>
      <c r="G67" s="2">
        <f t="shared" si="10"/>
        <v>0</v>
      </c>
      <c r="H67" s="134"/>
      <c r="I67" s="135"/>
    </row>
    <row r="68" spans="1:9" x14ac:dyDescent="0.25">
      <c r="A68" s="47">
        <v>41856</v>
      </c>
      <c r="B68" s="48">
        <f>_xlfn.DAYS(A4,B1)</f>
        <v>1</v>
      </c>
      <c r="C68" s="48">
        <v>0</v>
      </c>
      <c r="D68" s="29">
        <v>990000000</v>
      </c>
      <c r="E68" s="29">
        <f>D68-D4</f>
        <v>990000000</v>
      </c>
      <c r="F68" s="99">
        <f>(E4/B4)*1</f>
        <v>406850</v>
      </c>
      <c r="G68" s="29">
        <f t="shared" ref="G68:G99" si="13">ROUND(F68,2)</f>
        <v>406850</v>
      </c>
    </row>
    <row r="69" spans="1:9" x14ac:dyDescent="0.25">
      <c r="A69" s="47">
        <v>41857</v>
      </c>
      <c r="B69" s="48">
        <v>0</v>
      </c>
      <c r="C69" s="48">
        <v>1</v>
      </c>
      <c r="D69" s="29">
        <v>990000000</v>
      </c>
      <c r="E69" s="29">
        <f t="shared" ref="E69" si="14">D69-D5</f>
        <v>968285529.76999998</v>
      </c>
      <c r="F69" s="99">
        <f t="shared" ref="F69" si="15">(E5/B5)*1</f>
        <v>406849.31516129029</v>
      </c>
      <c r="G69" s="29">
        <f t="shared" si="13"/>
        <v>406849.32</v>
      </c>
    </row>
    <row r="70" spans="1:9" x14ac:dyDescent="0.25">
      <c r="A70" s="47">
        <v>41858</v>
      </c>
      <c r="B70" s="48">
        <v>1</v>
      </c>
      <c r="C70" s="48">
        <v>0</v>
      </c>
      <c r="D70" s="29">
        <v>990000000</v>
      </c>
      <c r="E70" s="29">
        <f>D69-D5</f>
        <v>968285529.76999998</v>
      </c>
      <c r="F70" s="99">
        <f>(E5/B5)*1</f>
        <v>406849.31516129029</v>
      </c>
      <c r="G70" s="29">
        <f t="shared" si="13"/>
        <v>406849.32</v>
      </c>
    </row>
    <row r="71" spans="1:9" x14ac:dyDescent="0.25">
      <c r="A71" s="47">
        <v>41859</v>
      </c>
      <c r="B71" s="48">
        <v>1</v>
      </c>
      <c r="C71" s="48">
        <v>0</v>
      </c>
      <c r="D71" s="29">
        <v>990000000</v>
      </c>
      <c r="E71" s="29">
        <f>D69-D5</f>
        <v>968285529.76999998</v>
      </c>
      <c r="F71" s="99">
        <f>(E5/B5)*1</f>
        <v>406849.31516129029</v>
      </c>
      <c r="G71" s="29">
        <f t="shared" si="13"/>
        <v>406849.32</v>
      </c>
    </row>
    <row r="72" spans="1:9" x14ac:dyDescent="0.25">
      <c r="A72" s="47">
        <v>41860</v>
      </c>
      <c r="B72" s="48">
        <v>1</v>
      </c>
      <c r="C72" s="48">
        <v>0</v>
      </c>
      <c r="D72" s="29">
        <v>990000000</v>
      </c>
      <c r="E72" s="29">
        <f>D69-D5</f>
        <v>968285529.76999998</v>
      </c>
      <c r="F72" s="99">
        <f>(E5/B5)*1</f>
        <v>406849.31516129029</v>
      </c>
      <c r="G72" s="29">
        <f t="shared" si="13"/>
        <v>406849.32</v>
      </c>
    </row>
    <row r="73" spans="1:9" x14ac:dyDescent="0.25">
      <c r="A73" s="47">
        <v>41861</v>
      </c>
      <c r="B73" s="48">
        <v>1</v>
      </c>
      <c r="C73" s="48">
        <v>0</v>
      </c>
      <c r="D73" s="29">
        <v>990000000</v>
      </c>
      <c r="E73" s="29">
        <f>D69-D5</f>
        <v>968285529.76999998</v>
      </c>
      <c r="F73" s="99">
        <f>(E5/B5)*1</f>
        <v>406849.31516129029</v>
      </c>
      <c r="G73" s="29">
        <f t="shared" si="13"/>
        <v>406849.32</v>
      </c>
    </row>
    <row r="74" spans="1:9" x14ac:dyDescent="0.25">
      <c r="A74" s="47">
        <v>41862</v>
      </c>
      <c r="B74" s="48">
        <v>1</v>
      </c>
      <c r="C74" s="48">
        <v>0</v>
      </c>
      <c r="D74" s="29">
        <v>990000000</v>
      </c>
      <c r="E74" s="29">
        <f>D69-D5</f>
        <v>968285529.76999998</v>
      </c>
      <c r="F74" s="99">
        <f>(E5/B5)*1</f>
        <v>406849.31516129029</v>
      </c>
      <c r="G74" s="29">
        <f t="shared" si="13"/>
        <v>406849.32</v>
      </c>
    </row>
    <row r="75" spans="1:9" x14ac:dyDescent="0.25">
      <c r="A75" s="47">
        <v>41863</v>
      </c>
      <c r="B75" s="48">
        <v>1</v>
      </c>
      <c r="C75" s="48">
        <v>0</v>
      </c>
      <c r="D75" s="29">
        <v>990000000</v>
      </c>
      <c r="E75" s="29">
        <f>D69-D5</f>
        <v>968285529.76999998</v>
      </c>
      <c r="F75" s="99">
        <f>(E5/B5)*1</f>
        <v>406849.31516129029</v>
      </c>
      <c r="G75" s="49">
        <f t="shared" si="13"/>
        <v>406849.32</v>
      </c>
    </row>
    <row r="76" spans="1:9" x14ac:dyDescent="0.25">
      <c r="A76" s="47">
        <v>41864</v>
      </c>
      <c r="B76" s="48">
        <v>1</v>
      </c>
      <c r="C76" s="48">
        <v>0</v>
      </c>
      <c r="D76" s="29">
        <v>990000000</v>
      </c>
      <c r="E76" s="29">
        <f>D69-D5</f>
        <v>968285529.76999998</v>
      </c>
      <c r="F76" s="99">
        <f>(E5/B5)*1</f>
        <v>406849.31516129029</v>
      </c>
      <c r="G76" s="29">
        <f t="shared" si="13"/>
        <v>406849.32</v>
      </c>
    </row>
    <row r="77" spans="1:9" x14ac:dyDescent="0.25">
      <c r="A77" s="47">
        <v>41865</v>
      </c>
      <c r="B77" s="48">
        <v>1</v>
      </c>
      <c r="C77" s="48">
        <v>0</v>
      </c>
      <c r="D77" s="29">
        <v>990000000</v>
      </c>
      <c r="E77" s="29">
        <f>D69-D5</f>
        <v>968285529.76999998</v>
      </c>
      <c r="F77" s="99">
        <f>(E5/B5)*1</f>
        <v>406849.31516129029</v>
      </c>
      <c r="G77" s="30">
        <f t="shared" si="13"/>
        <v>406849.32</v>
      </c>
    </row>
    <row r="78" spans="1:9" x14ac:dyDescent="0.25">
      <c r="A78" s="47">
        <v>41866</v>
      </c>
      <c r="B78" s="48">
        <v>1</v>
      </c>
      <c r="C78" s="48">
        <v>0</v>
      </c>
      <c r="D78" s="29">
        <v>990000000</v>
      </c>
      <c r="E78" s="29">
        <f>D69-D5</f>
        <v>968285529.76999998</v>
      </c>
      <c r="F78" s="99">
        <f>(E5/B5)*1</f>
        <v>406849.31516129029</v>
      </c>
      <c r="G78" s="29">
        <f t="shared" si="13"/>
        <v>406849.32</v>
      </c>
    </row>
    <row r="79" spans="1:9" x14ac:dyDescent="0.25">
      <c r="A79" s="47">
        <v>41867</v>
      </c>
      <c r="B79" s="48">
        <v>1</v>
      </c>
      <c r="C79" s="48">
        <v>0</v>
      </c>
      <c r="D79" s="29">
        <v>990000000</v>
      </c>
      <c r="E79" s="29">
        <f>D69-D5</f>
        <v>968285529.76999998</v>
      </c>
      <c r="F79" s="99">
        <f>(E5/B5)*1</f>
        <v>406849.31516129029</v>
      </c>
      <c r="G79" s="29">
        <f t="shared" si="13"/>
        <v>406849.32</v>
      </c>
    </row>
    <row r="80" spans="1:9" x14ac:dyDescent="0.25">
      <c r="A80" s="47">
        <v>41868</v>
      </c>
      <c r="B80" s="48">
        <v>1</v>
      </c>
      <c r="C80" s="48">
        <v>0</v>
      </c>
      <c r="D80" s="29">
        <v>990000000</v>
      </c>
      <c r="E80" s="29">
        <f>D69-D5</f>
        <v>968285529.76999998</v>
      </c>
      <c r="F80" s="99">
        <f>(E5/B5)*1</f>
        <v>406849.31516129029</v>
      </c>
      <c r="G80" s="29">
        <f t="shared" si="13"/>
        <v>406849.32</v>
      </c>
    </row>
    <row r="81" spans="1:7" x14ac:dyDescent="0.25">
      <c r="A81" s="47">
        <v>41869</v>
      </c>
      <c r="B81" s="48">
        <v>1</v>
      </c>
      <c r="C81" s="48">
        <v>0</v>
      </c>
      <c r="D81" s="29">
        <v>990000000</v>
      </c>
      <c r="E81" s="29">
        <f>D69-D5</f>
        <v>968285529.76999998</v>
      </c>
      <c r="F81" s="99">
        <f>(E5/B5)*1</f>
        <v>406849.31516129029</v>
      </c>
      <c r="G81" s="29">
        <f t="shared" si="13"/>
        <v>406849.32</v>
      </c>
    </row>
    <row r="82" spans="1:7" x14ac:dyDescent="0.25">
      <c r="A82" s="47">
        <v>41870</v>
      </c>
      <c r="B82" s="48">
        <v>1</v>
      </c>
      <c r="C82" s="48">
        <v>0</v>
      </c>
      <c r="D82" s="29">
        <v>990000000</v>
      </c>
      <c r="E82" s="29">
        <f>D69-D5</f>
        <v>968285529.76999998</v>
      </c>
      <c r="F82" s="99">
        <f>(E5/B5)*1</f>
        <v>406849.31516129029</v>
      </c>
      <c r="G82" s="30">
        <f t="shared" si="13"/>
        <v>406849.32</v>
      </c>
    </row>
    <row r="83" spans="1:7" x14ac:dyDescent="0.25">
      <c r="A83" s="47">
        <v>41871</v>
      </c>
      <c r="B83" s="48">
        <v>1</v>
      </c>
      <c r="C83" s="48">
        <v>0</v>
      </c>
      <c r="D83" s="29">
        <v>990000000</v>
      </c>
      <c r="E83" s="29">
        <f>D69-D5</f>
        <v>968285529.76999998</v>
      </c>
      <c r="F83" s="99">
        <f>(E5/B5)*1</f>
        <v>406849.31516129029</v>
      </c>
      <c r="G83" s="29">
        <f t="shared" si="13"/>
        <v>406849.32</v>
      </c>
    </row>
    <row r="84" spans="1:7" x14ac:dyDescent="0.25">
      <c r="A84" s="47">
        <v>41872</v>
      </c>
      <c r="B84" s="48">
        <v>1</v>
      </c>
      <c r="C84" s="48">
        <v>0</v>
      </c>
      <c r="D84" s="29">
        <v>990000000</v>
      </c>
      <c r="E84" s="29">
        <f>D69-D5</f>
        <v>968285529.76999998</v>
      </c>
      <c r="F84" s="99">
        <f>(E5/B5)*1</f>
        <v>406849.31516129029</v>
      </c>
      <c r="G84" s="29">
        <f t="shared" si="13"/>
        <v>406849.32</v>
      </c>
    </row>
    <row r="85" spans="1:7" x14ac:dyDescent="0.25">
      <c r="A85" s="47">
        <v>41873</v>
      </c>
      <c r="B85" s="48">
        <v>1</v>
      </c>
      <c r="C85" s="48">
        <v>0</v>
      </c>
      <c r="D85" s="29">
        <v>990000000</v>
      </c>
      <c r="E85" s="29">
        <f>D69-D5</f>
        <v>968285529.76999998</v>
      </c>
      <c r="F85" s="99">
        <f>(E5/B5)*1</f>
        <v>406849.31516129029</v>
      </c>
      <c r="G85" s="29">
        <f t="shared" si="13"/>
        <v>406849.32</v>
      </c>
    </row>
    <row r="86" spans="1:7" x14ac:dyDescent="0.25">
      <c r="A86" s="47">
        <v>41874</v>
      </c>
      <c r="B86" s="48">
        <v>1</v>
      </c>
      <c r="C86" s="48">
        <v>0</v>
      </c>
      <c r="D86" s="29">
        <v>990000000</v>
      </c>
      <c r="E86" s="29">
        <f>D69-D5</f>
        <v>968285529.76999998</v>
      </c>
      <c r="F86" s="99">
        <f>(E5/B5)*1</f>
        <v>406849.31516129029</v>
      </c>
      <c r="G86" s="29">
        <f t="shared" si="13"/>
        <v>406849.32</v>
      </c>
    </row>
    <row r="87" spans="1:7" x14ac:dyDescent="0.25">
      <c r="A87" s="47">
        <v>41875</v>
      </c>
      <c r="B87" s="48">
        <v>1</v>
      </c>
      <c r="C87" s="48">
        <v>0</v>
      </c>
      <c r="D87" s="29">
        <v>990000000</v>
      </c>
      <c r="E87" s="29">
        <f>D69-D5</f>
        <v>968285529.76999998</v>
      </c>
      <c r="F87" s="99">
        <f>(E5/B5)*1</f>
        <v>406849.31516129029</v>
      </c>
      <c r="G87" s="29">
        <f t="shared" si="13"/>
        <v>406849.32</v>
      </c>
    </row>
    <row r="88" spans="1:7" x14ac:dyDescent="0.25">
      <c r="A88" s="47">
        <v>41876</v>
      </c>
      <c r="B88" s="48">
        <v>1</v>
      </c>
      <c r="C88" s="48">
        <v>0</v>
      </c>
      <c r="D88" s="29">
        <v>990000000</v>
      </c>
      <c r="E88" s="29">
        <f>D69-D5</f>
        <v>968285529.76999998</v>
      </c>
      <c r="F88" s="99">
        <f>(E5/B5)*1</f>
        <v>406849.31516129029</v>
      </c>
      <c r="G88" s="29">
        <f t="shared" si="13"/>
        <v>406849.32</v>
      </c>
    </row>
    <row r="89" spans="1:7" x14ac:dyDescent="0.25">
      <c r="A89" s="47">
        <v>41877</v>
      </c>
      <c r="B89" s="48">
        <v>1</v>
      </c>
      <c r="C89" s="48">
        <v>0</v>
      </c>
      <c r="D89" s="29">
        <v>990000000</v>
      </c>
      <c r="E89" s="29">
        <f>D69-D5</f>
        <v>968285529.76999998</v>
      </c>
      <c r="F89" s="99">
        <f>(E5/B5)*1</f>
        <v>406849.31516129029</v>
      </c>
      <c r="G89" s="29">
        <f t="shared" si="13"/>
        <v>406849.32</v>
      </c>
    </row>
    <row r="90" spans="1:7" x14ac:dyDescent="0.25">
      <c r="A90" s="47">
        <v>41878</v>
      </c>
      <c r="B90" s="48">
        <v>1</v>
      </c>
      <c r="C90" s="48">
        <v>0</v>
      </c>
      <c r="D90" s="29">
        <v>990000000</v>
      </c>
      <c r="E90" s="29">
        <f>D69-D5</f>
        <v>968285529.76999998</v>
      </c>
      <c r="F90" s="99">
        <f>(E5/B5)*1</f>
        <v>406849.31516129029</v>
      </c>
      <c r="G90" s="29">
        <f t="shared" si="13"/>
        <v>406849.32</v>
      </c>
    </row>
    <row r="91" spans="1:7" x14ac:dyDescent="0.25">
      <c r="A91" s="47">
        <v>41879</v>
      </c>
      <c r="B91" s="48">
        <v>1</v>
      </c>
      <c r="C91" s="48">
        <v>0</v>
      </c>
      <c r="D91" s="29">
        <v>990000000</v>
      </c>
      <c r="E91" s="29">
        <f>D69-D5</f>
        <v>968285529.76999998</v>
      </c>
      <c r="F91" s="99">
        <f>(E5/B5)*1</f>
        <v>406849.31516129029</v>
      </c>
      <c r="G91" s="29">
        <f t="shared" si="13"/>
        <v>406849.32</v>
      </c>
    </row>
    <row r="92" spans="1:7" x14ac:dyDescent="0.25">
      <c r="A92" s="47">
        <v>41880</v>
      </c>
      <c r="B92" s="48">
        <v>1</v>
      </c>
      <c r="C92" s="48">
        <v>0</v>
      </c>
      <c r="D92" s="29">
        <v>990000000</v>
      </c>
      <c r="E92" s="29">
        <f>D69-D5</f>
        <v>968285529.76999998</v>
      </c>
      <c r="F92" s="99">
        <f>(E5/B5)*1</f>
        <v>406849.31516129029</v>
      </c>
      <c r="G92" s="29">
        <f t="shared" si="13"/>
        <v>406849.32</v>
      </c>
    </row>
    <row r="93" spans="1:7" x14ac:dyDescent="0.25">
      <c r="A93" s="47">
        <v>41881</v>
      </c>
      <c r="B93" s="48">
        <v>1</v>
      </c>
      <c r="C93" s="48">
        <v>0</v>
      </c>
      <c r="D93" s="29">
        <v>990000000</v>
      </c>
      <c r="E93" s="29">
        <f>D69-D5</f>
        <v>968285529.76999998</v>
      </c>
      <c r="F93" s="99">
        <f>(E5/B5)*1</f>
        <v>406849.31516129029</v>
      </c>
      <c r="G93" s="29">
        <f t="shared" si="13"/>
        <v>406849.32</v>
      </c>
    </row>
    <row r="94" spans="1:7" x14ac:dyDescent="0.25">
      <c r="A94" s="47">
        <v>41882</v>
      </c>
      <c r="B94" s="48">
        <v>1</v>
      </c>
      <c r="C94" s="48">
        <v>0</v>
      </c>
      <c r="D94" s="29">
        <v>990000000</v>
      </c>
      <c r="E94" s="29">
        <f>D69-D5</f>
        <v>968285529.76999998</v>
      </c>
      <c r="F94" s="99">
        <f>(E5/B5)*1</f>
        <v>406849.31516129029</v>
      </c>
      <c r="G94" s="29">
        <f t="shared" si="13"/>
        <v>406849.32</v>
      </c>
    </row>
    <row r="95" spans="1:7" x14ac:dyDescent="0.25">
      <c r="A95" s="47">
        <v>41883</v>
      </c>
      <c r="B95" s="48">
        <v>1</v>
      </c>
      <c r="C95" s="48">
        <v>0</v>
      </c>
      <c r="D95" s="29">
        <v>990000000</v>
      </c>
      <c r="E95" s="29">
        <f>D69-D5</f>
        <v>968285529.76999998</v>
      </c>
      <c r="F95" s="99">
        <f>(E5/B5)*1</f>
        <v>406849.31516129029</v>
      </c>
      <c r="G95" s="29">
        <f t="shared" si="13"/>
        <v>406849.32</v>
      </c>
    </row>
    <row r="96" spans="1:7" x14ac:dyDescent="0.25">
      <c r="A96" s="47">
        <v>41884</v>
      </c>
      <c r="B96" s="48">
        <v>1</v>
      </c>
      <c r="C96" s="48">
        <v>0</v>
      </c>
      <c r="D96" s="29">
        <v>990000000</v>
      </c>
      <c r="E96" s="29">
        <f>D69-D5</f>
        <v>968285529.76999998</v>
      </c>
      <c r="F96" s="99">
        <f>(E5/B5)*1</f>
        <v>406849.31516129029</v>
      </c>
      <c r="G96" s="29">
        <f t="shared" si="13"/>
        <v>406849.32</v>
      </c>
    </row>
    <row r="97" spans="1:7" x14ac:dyDescent="0.25">
      <c r="A97" s="47">
        <v>41885</v>
      </c>
      <c r="B97" s="48">
        <v>1</v>
      </c>
      <c r="C97" s="48">
        <v>0</v>
      </c>
      <c r="D97" s="29">
        <v>990000000</v>
      </c>
      <c r="E97" s="29">
        <f>D69-D5</f>
        <v>968285529.76999998</v>
      </c>
      <c r="F97" s="99">
        <f>(E5/B5)*1</f>
        <v>406849.31516129029</v>
      </c>
      <c r="G97" s="29">
        <f t="shared" si="13"/>
        <v>406849.32</v>
      </c>
    </row>
    <row r="98" spans="1:7" x14ac:dyDescent="0.25">
      <c r="A98" s="47">
        <v>41886</v>
      </c>
      <c r="B98" s="48">
        <v>1</v>
      </c>
      <c r="C98" s="48">
        <v>0</v>
      </c>
      <c r="D98" s="172">
        <v>990000000</v>
      </c>
      <c r="E98" s="172">
        <f>D69-D5</f>
        <v>968285529.76999998</v>
      </c>
      <c r="F98" s="173">
        <f>(E5/B5)*1</f>
        <v>406849.31516129029</v>
      </c>
      <c r="G98" s="172">
        <f t="shared" si="13"/>
        <v>406849.32</v>
      </c>
    </row>
    <row r="99" spans="1:7" x14ac:dyDescent="0.25">
      <c r="A99" s="47">
        <v>41887</v>
      </c>
      <c r="B99" s="48">
        <v>1</v>
      </c>
      <c r="C99" s="171">
        <v>0</v>
      </c>
      <c r="D99" s="134">
        <v>990000000</v>
      </c>
      <c r="E99" s="134">
        <f>D69-D5</f>
        <v>968285529.76999998</v>
      </c>
      <c r="F99" s="16">
        <f>(E5/B5)*1</f>
        <v>406849.31516129029</v>
      </c>
      <c r="G99" s="134">
        <f t="shared" si="13"/>
        <v>406849.32</v>
      </c>
    </row>
    <row r="100" spans="1:7" x14ac:dyDescent="0.25">
      <c r="A100" s="47">
        <v>41888</v>
      </c>
      <c r="B100" s="48">
        <v>0</v>
      </c>
      <c r="C100" s="171">
        <v>1</v>
      </c>
      <c r="D100" s="134">
        <v>968285529.76999903</v>
      </c>
      <c r="E100" s="134">
        <v>945896497.58000004</v>
      </c>
      <c r="F100" s="134">
        <v>397925.56033333298</v>
      </c>
      <c r="G100" s="134">
        <v>397925.56</v>
      </c>
    </row>
    <row r="101" spans="1:7" x14ac:dyDescent="0.25">
      <c r="A101" s="47">
        <v>41889</v>
      </c>
      <c r="B101" s="48">
        <v>1</v>
      </c>
      <c r="C101" s="171">
        <v>0</v>
      </c>
      <c r="D101" s="134">
        <v>968285529.76999903</v>
      </c>
      <c r="E101" s="134">
        <v>945896497.58000004</v>
      </c>
      <c r="F101" s="134">
        <v>397925.56033333298</v>
      </c>
      <c r="G101" s="134">
        <v>397925.56</v>
      </c>
    </row>
    <row r="102" spans="1:7" x14ac:dyDescent="0.25">
      <c r="A102" s="47">
        <v>41890</v>
      </c>
      <c r="B102" s="48">
        <v>1</v>
      </c>
      <c r="C102" s="171">
        <v>0</v>
      </c>
      <c r="D102" s="134">
        <v>968285529.76999903</v>
      </c>
      <c r="E102" s="134">
        <v>945896497.58000004</v>
      </c>
      <c r="F102" s="134">
        <v>397925.56033333298</v>
      </c>
      <c r="G102" s="134">
        <v>397925.56</v>
      </c>
    </row>
    <row r="103" spans="1:7" x14ac:dyDescent="0.25">
      <c r="A103" s="47">
        <v>41891</v>
      </c>
      <c r="B103" s="48">
        <v>1</v>
      </c>
      <c r="C103" s="171">
        <v>0</v>
      </c>
      <c r="D103" s="134">
        <v>968285529.76999903</v>
      </c>
      <c r="E103" s="134">
        <v>945896497.58000004</v>
      </c>
      <c r="F103" s="134">
        <v>397925.56033333298</v>
      </c>
      <c r="G103" s="134">
        <v>397925.56</v>
      </c>
    </row>
    <row r="104" spans="1:7" x14ac:dyDescent="0.25">
      <c r="A104" s="47">
        <v>41892</v>
      </c>
      <c r="B104" s="48">
        <v>1</v>
      </c>
      <c r="C104" s="171">
        <v>0</v>
      </c>
      <c r="D104" s="134">
        <v>968285529.76999903</v>
      </c>
      <c r="E104" s="134">
        <v>945896497.58000004</v>
      </c>
      <c r="F104" s="134">
        <v>397925.56033333298</v>
      </c>
      <c r="G104" s="134">
        <v>397925.56</v>
      </c>
    </row>
    <row r="105" spans="1:7" x14ac:dyDescent="0.25">
      <c r="A105" s="47">
        <v>41893</v>
      </c>
      <c r="B105" s="48">
        <v>1</v>
      </c>
      <c r="C105" s="171">
        <v>0</v>
      </c>
      <c r="D105" s="134">
        <v>968285529.76999903</v>
      </c>
      <c r="E105" s="134">
        <v>945896497.58000004</v>
      </c>
      <c r="F105" s="134">
        <v>397925.56033333298</v>
      </c>
      <c r="G105" s="134">
        <v>397925.56</v>
      </c>
    </row>
    <row r="106" spans="1:7" x14ac:dyDescent="0.25">
      <c r="A106" s="47">
        <v>41894</v>
      </c>
      <c r="B106" s="48">
        <v>1</v>
      </c>
      <c r="C106" s="171">
        <v>0</v>
      </c>
      <c r="D106" s="134">
        <v>968285529.76999903</v>
      </c>
      <c r="E106" s="134">
        <v>945896497.58000004</v>
      </c>
      <c r="F106" s="134">
        <v>397925.56033333298</v>
      </c>
      <c r="G106" s="134">
        <v>397925.56</v>
      </c>
    </row>
    <row r="107" spans="1:7" x14ac:dyDescent="0.25">
      <c r="A107" s="47">
        <v>41895</v>
      </c>
      <c r="B107" s="48">
        <v>1</v>
      </c>
      <c r="C107" s="171">
        <v>0</v>
      </c>
      <c r="D107" s="134">
        <v>968285529.76999903</v>
      </c>
      <c r="E107" s="134">
        <v>945896497.58000004</v>
      </c>
      <c r="F107" s="134">
        <v>397925.56033333298</v>
      </c>
      <c r="G107" s="134">
        <v>397925.56</v>
      </c>
    </row>
    <row r="108" spans="1:7" x14ac:dyDescent="0.25">
      <c r="A108" s="47">
        <v>41896</v>
      </c>
      <c r="B108" s="48">
        <v>1</v>
      </c>
      <c r="C108" s="171">
        <v>0</v>
      </c>
      <c r="D108" s="134">
        <v>968285529.76999903</v>
      </c>
      <c r="E108" s="134">
        <v>945896497.58000004</v>
      </c>
      <c r="F108" s="134">
        <v>397925.56033333298</v>
      </c>
      <c r="G108" s="134">
        <v>397925.56</v>
      </c>
    </row>
    <row r="109" spans="1:7" x14ac:dyDescent="0.25">
      <c r="A109" s="47">
        <v>41897</v>
      </c>
      <c r="B109" s="48">
        <v>1</v>
      </c>
      <c r="C109" s="171">
        <v>0</v>
      </c>
      <c r="D109" s="134">
        <v>968285529.76999903</v>
      </c>
      <c r="E109" s="134">
        <v>945896497.58000004</v>
      </c>
      <c r="F109" s="134">
        <v>397925.56033333298</v>
      </c>
      <c r="G109" s="134">
        <v>397925.56</v>
      </c>
    </row>
    <row r="110" spans="1:7" x14ac:dyDescent="0.25">
      <c r="A110" s="47">
        <v>41898</v>
      </c>
      <c r="B110" s="48">
        <v>1</v>
      </c>
      <c r="C110" s="171">
        <v>0</v>
      </c>
      <c r="D110" s="134">
        <v>968285529.76999903</v>
      </c>
      <c r="E110" s="134">
        <v>945896497.58000004</v>
      </c>
      <c r="F110" s="134">
        <v>397925.56033333298</v>
      </c>
      <c r="G110" s="134">
        <v>397925.56</v>
      </c>
    </row>
    <row r="111" spans="1:7" x14ac:dyDescent="0.25">
      <c r="A111" s="47">
        <v>41899</v>
      </c>
      <c r="B111" s="48">
        <v>1</v>
      </c>
      <c r="C111" s="171">
        <v>0</v>
      </c>
      <c r="D111" s="134">
        <v>968285529.76999903</v>
      </c>
      <c r="E111" s="134">
        <v>945896497.58000004</v>
      </c>
      <c r="F111" s="134">
        <v>397925.56033333298</v>
      </c>
      <c r="G111" s="134">
        <v>397925.56</v>
      </c>
    </row>
    <row r="112" spans="1:7" x14ac:dyDescent="0.25">
      <c r="A112" s="47">
        <v>41900</v>
      </c>
      <c r="B112" s="48">
        <v>1</v>
      </c>
      <c r="C112" s="171">
        <v>0</v>
      </c>
      <c r="D112" s="134">
        <v>968285529.76999903</v>
      </c>
      <c r="E112" s="134">
        <v>945896497.58000004</v>
      </c>
      <c r="F112" s="134">
        <v>397925.56033333298</v>
      </c>
      <c r="G112" s="134">
        <v>397925.56</v>
      </c>
    </row>
    <row r="113" spans="1:7" x14ac:dyDescent="0.25">
      <c r="A113" s="47">
        <v>41901</v>
      </c>
      <c r="B113" s="48">
        <v>1</v>
      </c>
      <c r="C113" s="171">
        <v>0</v>
      </c>
      <c r="D113" s="134">
        <v>968285529.76999903</v>
      </c>
      <c r="E113" s="134">
        <v>945896497.58000004</v>
      </c>
      <c r="F113" s="134">
        <v>397925.56033333298</v>
      </c>
      <c r="G113" s="134">
        <v>397925.56</v>
      </c>
    </row>
    <row r="114" spans="1:7" x14ac:dyDescent="0.25">
      <c r="A114" s="47">
        <v>41902</v>
      </c>
      <c r="B114" s="48">
        <v>1</v>
      </c>
      <c r="C114" s="171">
        <v>0</v>
      </c>
      <c r="D114" s="134">
        <v>968285529.76999903</v>
      </c>
      <c r="E114" s="134">
        <v>945896497.58000004</v>
      </c>
      <c r="F114" s="134">
        <v>397925.56033333298</v>
      </c>
      <c r="G114" s="134">
        <v>397925.56</v>
      </c>
    </row>
    <row r="115" spans="1:7" x14ac:dyDescent="0.25">
      <c r="A115" s="47">
        <v>41903</v>
      </c>
      <c r="B115" s="48">
        <v>1</v>
      </c>
      <c r="C115" s="171">
        <v>0</v>
      </c>
      <c r="D115" s="134">
        <v>968285529.76999903</v>
      </c>
      <c r="E115" s="134">
        <v>945896497.58000004</v>
      </c>
      <c r="F115" s="134">
        <v>397925.56033333298</v>
      </c>
      <c r="G115" s="134">
        <v>397925.56</v>
      </c>
    </row>
    <row r="116" spans="1:7" x14ac:dyDescent="0.25">
      <c r="A116" s="47">
        <v>41904</v>
      </c>
      <c r="B116" s="48">
        <v>1</v>
      </c>
      <c r="C116" s="171">
        <v>0</v>
      </c>
      <c r="D116" s="134">
        <v>968285529.76999903</v>
      </c>
      <c r="E116" s="134">
        <v>945896497.58000004</v>
      </c>
      <c r="F116" s="134">
        <v>397925.56033333298</v>
      </c>
      <c r="G116" s="134">
        <v>397925.56</v>
      </c>
    </row>
    <row r="117" spans="1:7" x14ac:dyDescent="0.25">
      <c r="A117" s="47">
        <v>41905</v>
      </c>
      <c r="B117" s="48">
        <v>1</v>
      </c>
      <c r="C117" s="171">
        <v>0</v>
      </c>
      <c r="D117" s="134">
        <v>968285529.76999903</v>
      </c>
      <c r="E117" s="134">
        <v>945896497.58000004</v>
      </c>
      <c r="F117" s="134">
        <v>397925.56033333298</v>
      </c>
      <c r="G117" s="134">
        <v>397925.56</v>
      </c>
    </row>
    <row r="118" spans="1:7" x14ac:dyDescent="0.25">
      <c r="A118" s="47">
        <v>41906</v>
      </c>
      <c r="B118" s="48">
        <v>1</v>
      </c>
      <c r="C118" s="171">
        <v>0</v>
      </c>
      <c r="D118" s="134">
        <v>968285529.76999903</v>
      </c>
      <c r="E118" s="134">
        <v>945896497.58000004</v>
      </c>
      <c r="F118" s="134">
        <v>397925.56033333298</v>
      </c>
      <c r="G118" s="134">
        <v>397925.56</v>
      </c>
    </row>
    <row r="119" spans="1:7" x14ac:dyDescent="0.25">
      <c r="A119" s="47">
        <v>41907</v>
      </c>
      <c r="B119" s="48">
        <v>1</v>
      </c>
      <c r="C119" s="171">
        <v>0</v>
      </c>
      <c r="D119" s="134">
        <v>968285529.76999903</v>
      </c>
      <c r="E119" s="134">
        <v>945896497.58000004</v>
      </c>
      <c r="F119" s="134">
        <v>397925.56033333298</v>
      </c>
      <c r="G119" s="134">
        <v>397925.56</v>
      </c>
    </row>
    <row r="120" spans="1:7" x14ac:dyDescent="0.25">
      <c r="A120" s="47">
        <v>41908</v>
      </c>
      <c r="B120" s="48">
        <v>1</v>
      </c>
      <c r="C120" s="171">
        <v>0</v>
      </c>
      <c r="D120" s="134">
        <v>968285529.76999903</v>
      </c>
      <c r="E120" s="134">
        <v>945896497.58000004</v>
      </c>
      <c r="F120" s="134">
        <v>397925.56033333298</v>
      </c>
      <c r="G120" s="134">
        <v>397925.56</v>
      </c>
    </row>
    <row r="121" spans="1:7" x14ac:dyDescent="0.25">
      <c r="A121" s="47">
        <v>41909</v>
      </c>
      <c r="B121" s="48">
        <v>1</v>
      </c>
      <c r="C121" s="171">
        <v>0</v>
      </c>
      <c r="D121" s="134">
        <v>968285529.76999903</v>
      </c>
      <c r="E121" s="134">
        <v>945896497.58000004</v>
      </c>
      <c r="F121" s="134">
        <v>397925.56033333298</v>
      </c>
      <c r="G121" s="134">
        <v>397925.56</v>
      </c>
    </row>
    <row r="122" spans="1:7" x14ac:dyDescent="0.25">
      <c r="A122" s="47">
        <v>41910</v>
      </c>
      <c r="B122" s="48">
        <v>1</v>
      </c>
      <c r="C122" s="171">
        <v>0</v>
      </c>
      <c r="D122" s="134">
        <v>968285529.76999903</v>
      </c>
      <c r="E122" s="134">
        <v>945896497.58000004</v>
      </c>
      <c r="F122" s="134">
        <v>397925.56033333298</v>
      </c>
      <c r="G122" s="134">
        <v>397925.56</v>
      </c>
    </row>
    <row r="123" spans="1:7" x14ac:dyDescent="0.25">
      <c r="A123" s="47">
        <v>41911</v>
      </c>
      <c r="B123" s="48">
        <v>1</v>
      </c>
      <c r="C123" s="171">
        <v>0</v>
      </c>
      <c r="D123" s="134">
        <v>968285529.76999903</v>
      </c>
      <c r="E123" s="134">
        <v>945896497.58000004</v>
      </c>
      <c r="F123" s="134">
        <v>397925.56033333298</v>
      </c>
      <c r="G123" s="134">
        <v>397925.56</v>
      </c>
    </row>
    <row r="124" spans="1:7" x14ac:dyDescent="0.25">
      <c r="A124" s="47">
        <v>41912</v>
      </c>
      <c r="B124" s="48">
        <v>1</v>
      </c>
      <c r="C124" s="171">
        <v>0</v>
      </c>
      <c r="D124" s="134">
        <v>968285529.76999903</v>
      </c>
      <c r="E124" s="134">
        <v>945896497.58000004</v>
      </c>
      <c r="F124" s="134">
        <v>397925.56033333298</v>
      </c>
      <c r="G124" s="134">
        <v>397925.56</v>
      </c>
    </row>
    <row r="125" spans="1:7" x14ac:dyDescent="0.25">
      <c r="A125" s="47">
        <v>41913</v>
      </c>
      <c r="B125" s="48">
        <v>1</v>
      </c>
      <c r="C125" s="171">
        <v>0</v>
      </c>
      <c r="D125" s="134">
        <v>968285529.76999903</v>
      </c>
      <c r="E125" s="134">
        <v>945896497.58000004</v>
      </c>
      <c r="F125" s="134">
        <v>397925.56033333298</v>
      </c>
      <c r="G125" s="134">
        <v>397925.56</v>
      </c>
    </row>
    <row r="126" spans="1:7" x14ac:dyDescent="0.25">
      <c r="A126" s="47">
        <v>41914</v>
      </c>
      <c r="B126" s="48">
        <v>1</v>
      </c>
      <c r="C126" s="171">
        <v>0</v>
      </c>
      <c r="D126" s="134">
        <v>968285529.76999903</v>
      </c>
      <c r="E126" s="134">
        <v>945896497.58000004</v>
      </c>
      <c r="F126" s="134">
        <v>397925.56033333298</v>
      </c>
      <c r="G126" s="134">
        <v>397925.56</v>
      </c>
    </row>
    <row r="127" spans="1:7" x14ac:dyDescent="0.25">
      <c r="A127" s="47">
        <v>41915</v>
      </c>
      <c r="B127" s="48">
        <v>1</v>
      </c>
      <c r="C127" s="171">
        <v>0</v>
      </c>
      <c r="D127" s="134">
        <v>968285529.76999903</v>
      </c>
      <c r="E127" s="134">
        <v>945896497.58000004</v>
      </c>
      <c r="F127" s="134">
        <v>397925.56033333298</v>
      </c>
      <c r="G127" s="134">
        <v>397925.56</v>
      </c>
    </row>
    <row r="128" spans="1:7" x14ac:dyDescent="0.25">
      <c r="A128" s="47">
        <v>41916</v>
      </c>
      <c r="B128" s="48">
        <v>1</v>
      </c>
      <c r="C128" s="171">
        <v>0</v>
      </c>
      <c r="D128" s="134">
        <v>968285529.76999903</v>
      </c>
      <c r="E128" s="134">
        <v>945896497.58000004</v>
      </c>
      <c r="F128" s="134">
        <v>397925.56033333298</v>
      </c>
      <c r="G128" s="134">
        <v>397925.56</v>
      </c>
    </row>
    <row r="129" spans="1:7" x14ac:dyDescent="0.25">
      <c r="A129" s="47">
        <v>41917</v>
      </c>
      <c r="B129" s="48">
        <v>1</v>
      </c>
      <c r="C129" s="171">
        <v>0</v>
      </c>
      <c r="D129" s="134">
        <v>968285529.76999903</v>
      </c>
      <c r="E129" s="134">
        <v>945896497.58000004</v>
      </c>
      <c r="F129" s="134">
        <v>397925.56033333298</v>
      </c>
      <c r="G129" s="134">
        <v>397925.56</v>
      </c>
    </row>
    <row r="130" spans="1:7" x14ac:dyDescent="0.25">
      <c r="A130" s="47">
        <v>41918</v>
      </c>
      <c r="B130" s="48">
        <v>0</v>
      </c>
      <c r="C130" s="171">
        <v>1</v>
      </c>
      <c r="D130" s="134">
        <v>945896497.58000004</v>
      </c>
      <c r="E130" s="134">
        <v>923620160.80999899</v>
      </c>
      <c r="F130" s="134">
        <v>388724.58806451602</v>
      </c>
      <c r="G130" s="134">
        <v>388724.59</v>
      </c>
    </row>
    <row r="131" spans="1:7" x14ac:dyDescent="0.25">
      <c r="A131" s="47">
        <v>41919</v>
      </c>
      <c r="B131" s="48">
        <v>1</v>
      </c>
      <c r="C131" s="171">
        <v>0</v>
      </c>
      <c r="D131" s="134">
        <v>945896497.58000004</v>
      </c>
      <c r="E131" s="134">
        <v>923620160.80999899</v>
      </c>
      <c r="F131" s="134">
        <v>388724.58806451602</v>
      </c>
      <c r="G131" s="134">
        <v>388724.59</v>
      </c>
    </row>
    <row r="132" spans="1:7" x14ac:dyDescent="0.25">
      <c r="A132" s="47">
        <v>41920</v>
      </c>
      <c r="B132" s="48">
        <v>1</v>
      </c>
      <c r="C132" s="171">
        <v>0</v>
      </c>
      <c r="D132" s="134">
        <v>945896497.58000004</v>
      </c>
      <c r="E132" s="134">
        <v>923620160.80999899</v>
      </c>
      <c r="F132" s="134">
        <v>388724.58806451602</v>
      </c>
      <c r="G132" s="134">
        <v>388724.59</v>
      </c>
    </row>
    <row r="133" spans="1:7" x14ac:dyDescent="0.25">
      <c r="A133" s="47">
        <v>41921</v>
      </c>
      <c r="B133" s="48">
        <v>1</v>
      </c>
      <c r="C133" s="171">
        <v>0</v>
      </c>
      <c r="D133" s="134">
        <v>945896497.58000004</v>
      </c>
      <c r="E133" s="134">
        <v>923620160.80999899</v>
      </c>
      <c r="F133" s="134">
        <v>388724.58806451602</v>
      </c>
      <c r="G133" s="134">
        <v>388724.59</v>
      </c>
    </row>
    <row r="134" spans="1:7" x14ac:dyDescent="0.25">
      <c r="A134" s="47">
        <v>41922</v>
      </c>
      <c r="B134" s="48">
        <v>1</v>
      </c>
      <c r="C134" s="171">
        <v>0</v>
      </c>
      <c r="D134" s="134">
        <v>945896497.58000004</v>
      </c>
      <c r="E134" s="134">
        <v>923620160.80999899</v>
      </c>
      <c r="F134" s="134">
        <v>388724.58806451602</v>
      </c>
      <c r="G134" s="134">
        <v>388724.59</v>
      </c>
    </row>
    <row r="135" spans="1:7" x14ac:dyDescent="0.25">
      <c r="A135" s="47">
        <v>41923</v>
      </c>
      <c r="B135" s="48">
        <v>1</v>
      </c>
      <c r="C135" s="171">
        <v>0</v>
      </c>
      <c r="D135" s="134">
        <v>945896497.58000004</v>
      </c>
      <c r="E135" s="134">
        <v>923620160.80999899</v>
      </c>
      <c r="F135" s="134">
        <v>388724.58806451602</v>
      </c>
      <c r="G135" s="134">
        <v>388724.59</v>
      </c>
    </row>
    <row r="136" spans="1:7" x14ac:dyDescent="0.25">
      <c r="A136" s="47">
        <v>41924</v>
      </c>
      <c r="B136" s="48">
        <v>1</v>
      </c>
      <c r="C136" s="171">
        <v>0</v>
      </c>
      <c r="D136" s="134">
        <v>945896497.58000004</v>
      </c>
      <c r="E136" s="134">
        <v>923620160.80999899</v>
      </c>
      <c r="F136" s="134">
        <v>388724.58806451602</v>
      </c>
      <c r="G136" s="134">
        <v>388724.59</v>
      </c>
    </row>
    <row r="137" spans="1:7" x14ac:dyDescent="0.25">
      <c r="A137" s="47">
        <v>41925</v>
      </c>
      <c r="B137" s="48">
        <v>1</v>
      </c>
      <c r="C137" s="171">
        <v>0</v>
      </c>
      <c r="D137" s="134">
        <v>945896497.58000004</v>
      </c>
      <c r="E137" s="134">
        <v>923620160.80999899</v>
      </c>
      <c r="F137" s="134">
        <v>388724.58806451602</v>
      </c>
      <c r="G137" s="134">
        <v>388724.59</v>
      </c>
    </row>
    <row r="138" spans="1:7" x14ac:dyDescent="0.25">
      <c r="A138" s="47">
        <v>41926</v>
      </c>
      <c r="B138" s="48">
        <v>1</v>
      </c>
      <c r="C138" s="171">
        <v>0</v>
      </c>
      <c r="D138" s="134">
        <v>945896497.58000004</v>
      </c>
      <c r="E138" s="134">
        <v>923620160.80999899</v>
      </c>
      <c r="F138" s="134">
        <v>388724.58806451602</v>
      </c>
      <c r="G138" s="134">
        <v>388724.59</v>
      </c>
    </row>
    <row r="139" spans="1:7" x14ac:dyDescent="0.25">
      <c r="A139" s="47">
        <v>41927</v>
      </c>
      <c r="B139" s="48">
        <v>1</v>
      </c>
      <c r="C139" s="171">
        <v>0</v>
      </c>
      <c r="D139" s="134">
        <v>945896497.58000004</v>
      </c>
      <c r="E139" s="134">
        <v>923620160.80999899</v>
      </c>
      <c r="F139" s="134">
        <v>388724.58806451602</v>
      </c>
      <c r="G139" s="134">
        <v>388724.59</v>
      </c>
    </row>
    <row r="140" spans="1:7" x14ac:dyDescent="0.25">
      <c r="A140" s="47">
        <v>41928</v>
      </c>
      <c r="B140" s="48">
        <v>1</v>
      </c>
      <c r="C140" s="171">
        <v>0</v>
      </c>
      <c r="D140" s="134">
        <v>945896497.58000004</v>
      </c>
      <c r="E140" s="134">
        <v>923620160.80999899</v>
      </c>
      <c r="F140" s="134">
        <v>388724.58806451602</v>
      </c>
      <c r="G140" s="134">
        <v>388724.59</v>
      </c>
    </row>
    <row r="141" spans="1:7" x14ac:dyDescent="0.25">
      <c r="A141" s="47">
        <v>41929</v>
      </c>
      <c r="B141" s="48">
        <v>1</v>
      </c>
      <c r="C141" s="171">
        <v>0</v>
      </c>
      <c r="D141" s="134">
        <v>945896497.58000004</v>
      </c>
      <c r="E141" s="134">
        <v>923620160.80999899</v>
      </c>
      <c r="F141" s="134">
        <v>388724.58806451602</v>
      </c>
      <c r="G141" s="134">
        <v>388724.59</v>
      </c>
    </row>
    <row r="142" spans="1:7" x14ac:dyDescent="0.25">
      <c r="A142" s="47">
        <v>41930</v>
      </c>
      <c r="B142" s="48">
        <v>1</v>
      </c>
      <c r="C142" s="171">
        <v>0</v>
      </c>
      <c r="D142" s="134">
        <v>945896497.58000004</v>
      </c>
      <c r="E142" s="134">
        <v>923620160.80999899</v>
      </c>
      <c r="F142" s="134">
        <v>388724.58806451602</v>
      </c>
      <c r="G142" s="134">
        <v>388724.59</v>
      </c>
    </row>
    <row r="143" spans="1:7" x14ac:dyDescent="0.25">
      <c r="A143" s="47">
        <v>41931</v>
      </c>
      <c r="B143" s="48">
        <v>1</v>
      </c>
      <c r="C143" s="171">
        <v>0</v>
      </c>
      <c r="D143" s="134">
        <v>945896497.58000004</v>
      </c>
      <c r="E143" s="134">
        <v>923620160.80999899</v>
      </c>
      <c r="F143" s="134">
        <v>388724.58806451602</v>
      </c>
      <c r="G143" s="134">
        <v>388724.59</v>
      </c>
    </row>
    <row r="144" spans="1:7" x14ac:dyDescent="0.25">
      <c r="A144" s="47">
        <v>41932</v>
      </c>
      <c r="B144" s="48">
        <v>1</v>
      </c>
      <c r="C144" s="171">
        <v>0</v>
      </c>
      <c r="D144" s="134">
        <v>945896497.58000004</v>
      </c>
      <c r="E144" s="134">
        <v>923620160.80999899</v>
      </c>
      <c r="F144" s="134">
        <v>388724.58806451602</v>
      </c>
      <c r="G144" s="134">
        <v>388724.59</v>
      </c>
    </row>
    <row r="145" spans="1:7" x14ac:dyDescent="0.25">
      <c r="A145" s="47">
        <v>41933</v>
      </c>
      <c r="B145" s="48">
        <v>1</v>
      </c>
      <c r="C145" s="171">
        <v>0</v>
      </c>
      <c r="D145" s="134">
        <v>945896497.58000004</v>
      </c>
      <c r="E145" s="134">
        <v>923620160.80999899</v>
      </c>
      <c r="F145" s="134">
        <v>388724.58806451602</v>
      </c>
      <c r="G145" s="134">
        <v>388724.59</v>
      </c>
    </row>
    <row r="146" spans="1:7" x14ac:dyDescent="0.25">
      <c r="A146" s="47">
        <v>41934</v>
      </c>
      <c r="B146" s="48">
        <v>1</v>
      </c>
      <c r="C146" s="171">
        <v>0</v>
      </c>
      <c r="D146" s="134">
        <v>945896497.58000004</v>
      </c>
      <c r="E146" s="134">
        <v>923620160.80999899</v>
      </c>
      <c r="F146" s="134">
        <v>388724.58806451602</v>
      </c>
      <c r="G146" s="134">
        <v>388724.59</v>
      </c>
    </row>
    <row r="147" spans="1:7" x14ac:dyDescent="0.25">
      <c r="A147" s="47">
        <v>41935</v>
      </c>
      <c r="B147" s="48">
        <v>1</v>
      </c>
      <c r="C147" s="171">
        <v>0</v>
      </c>
      <c r="D147" s="134">
        <v>945896497.58000004</v>
      </c>
      <c r="E147" s="134">
        <v>923620160.80999899</v>
      </c>
      <c r="F147" s="134">
        <v>388724.58806451602</v>
      </c>
      <c r="G147" s="134">
        <v>388724.59</v>
      </c>
    </row>
    <row r="148" spans="1:7" x14ac:dyDescent="0.25">
      <c r="A148" s="47">
        <v>41936</v>
      </c>
      <c r="B148" s="48">
        <v>1</v>
      </c>
      <c r="C148" s="171">
        <v>0</v>
      </c>
      <c r="D148" s="134">
        <v>945896497.58000004</v>
      </c>
      <c r="E148" s="134">
        <v>923620160.80999899</v>
      </c>
      <c r="F148" s="134">
        <v>388724.58806451602</v>
      </c>
      <c r="G148" s="134">
        <v>388724.59</v>
      </c>
    </row>
    <row r="149" spans="1:7" x14ac:dyDescent="0.25">
      <c r="A149" s="47">
        <v>41937</v>
      </c>
      <c r="B149" s="48">
        <v>1</v>
      </c>
      <c r="C149" s="171">
        <v>0</v>
      </c>
      <c r="D149" s="134">
        <v>945896497.58000004</v>
      </c>
      <c r="E149" s="134">
        <v>923620160.80999899</v>
      </c>
      <c r="F149" s="134">
        <v>388724.58806451602</v>
      </c>
      <c r="G149" s="134">
        <v>388724.59</v>
      </c>
    </row>
    <row r="150" spans="1:7" x14ac:dyDescent="0.25">
      <c r="A150" s="47">
        <v>41938</v>
      </c>
      <c r="B150" s="48">
        <v>1</v>
      </c>
      <c r="C150" s="171">
        <v>0</v>
      </c>
      <c r="D150" s="134">
        <v>945896497.58000004</v>
      </c>
      <c r="E150" s="134">
        <v>923620160.80999899</v>
      </c>
      <c r="F150" s="134">
        <v>388724.58806451602</v>
      </c>
      <c r="G150" s="134">
        <v>388724.59</v>
      </c>
    </row>
    <row r="151" spans="1:7" x14ac:dyDescent="0.25">
      <c r="A151" s="47">
        <v>41939</v>
      </c>
      <c r="B151" s="48">
        <v>1</v>
      </c>
      <c r="C151" s="171">
        <v>0</v>
      </c>
      <c r="D151" s="134">
        <v>945896497.58000004</v>
      </c>
      <c r="E151" s="134">
        <v>923620160.80999899</v>
      </c>
      <c r="F151" s="134">
        <v>388724.58806451602</v>
      </c>
      <c r="G151" s="134">
        <v>388724.59</v>
      </c>
    </row>
    <row r="152" spans="1:7" x14ac:dyDescent="0.25">
      <c r="A152" s="47">
        <v>41940</v>
      </c>
      <c r="B152" s="48">
        <v>1</v>
      </c>
      <c r="C152" s="171">
        <v>0</v>
      </c>
      <c r="D152" s="134">
        <v>945896497.58000004</v>
      </c>
      <c r="E152" s="134">
        <v>923620160.80999899</v>
      </c>
      <c r="F152" s="134">
        <v>388724.58806451602</v>
      </c>
      <c r="G152" s="134">
        <v>388724.59</v>
      </c>
    </row>
    <row r="153" spans="1:7" x14ac:dyDescent="0.25">
      <c r="A153" s="47">
        <v>41941</v>
      </c>
      <c r="B153" s="48">
        <v>1</v>
      </c>
      <c r="C153" s="171">
        <v>0</v>
      </c>
      <c r="D153" s="134">
        <v>945896497.58000004</v>
      </c>
      <c r="E153" s="134">
        <v>923620160.80999899</v>
      </c>
      <c r="F153" s="134">
        <v>388724.58806451602</v>
      </c>
      <c r="G153" s="134">
        <v>388724.59</v>
      </c>
    </row>
    <row r="154" spans="1:7" x14ac:dyDescent="0.25">
      <c r="A154" s="47">
        <v>41942</v>
      </c>
      <c r="B154" s="48">
        <v>1</v>
      </c>
      <c r="C154" s="171">
        <v>0</v>
      </c>
      <c r="D154" s="134">
        <v>945896497.58000004</v>
      </c>
      <c r="E154" s="134">
        <v>923620160.80999899</v>
      </c>
      <c r="F154" s="134">
        <v>388724.58806451602</v>
      </c>
      <c r="G154" s="134">
        <v>388724.59</v>
      </c>
    </row>
    <row r="155" spans="1:7" x14ac:dyDescent="0.25">
      <c r="A155" s="47">
        <v>41943</v>
      </c>
      <c r="B155" s="48">
        <v>1</v>
      </c>
      <c r="C155" s="171">
        <v>0</v>
      </c>
      <c r="D155" s="134">
        <v>945896497.58000004</v>
      </c>
      <c r="E155" s="134">
        <v>923620160.80999899</v>
      </c>
      <c r="F155" s="134">
        <v>388724.58806451602</v>
      </c>
      <c r="G155" s="134">
        <v>388724.59</v>
      </c>
    </row>
    <row r="156" spans="1:7" x14ac:dyDescent="0.25">
      <c r="A156" s="47">
        <v>41944</v>
      </c>
      <c r="B156" s="48">
        <v>1</v>
      </c>
      <c r="C156" s="171">
        <v>0</v>
      </c>
      <c r="D156" s="134">
        <v>945896497.58000004</v>
      </c>
      <c r="E156" s="134">
        <v>923620160.80999899</v>
      </c>
      <c r="F156" s="134">
        <v>388724.58806451602</v>
      </c>
      <c r="G156" s="134">
        <v>388724.59</v>
      </c>
    </row>
    <row r="157" spans="1:7" x14ac:dyDescent="0.25">
      <c r="A157" s="47">
        <v>41945</v>
      </c>
      <c r="B157" s="48">
        <v>1</v>
      </c>
      <c r="C157" s="171">
        <v>0</v>
      </c>
      <c r="D157" s="134">
        <v>945896497.58000004</v>
      </c>
      <c r="E157" s="134">
        <v>923620160.80999899</v>
      </c>
      <c r="F157" s="134">
        <v>388724.58806451602</v>
      </c>
      <c r="G157" s="134">
        <v>388724.59</v>
      </c>
    </row>
    <row r="158" spans="1:7" x14ac:dyDescent="0.25">
      <c r="A158" s="47">
        <v>41946</v>
      </c>
      <c r="B158" s="48">
        <v>1</v>
      </c>
      <c r="C158" s="171">
        <v>0</v>
      </c>
      <c r="D158" s="134">
        <v>945896497.58000004</v>
      </c>
      <c r="E158" s="134">
        <v>923620160.80999899</v>
      </c>
      <c r="F158" s="134">
        <v>388724.58806451602</v>
      </c>
      <c r="G158" s="134">
        <v>388724.59</v>
      </c>
    </row>
    <row r="159" spans="1:7" x14ac:dyDescent="0.25">
      <c r="A159" s="47">
        <v>41947</v>
      </c>
      <c r="B159" s="48">
        <v>1</v>
      </c>
      <c r="C159" s="171">
        <v>0</v>
      </c>
      <c r="D159" s="134">
        <v>945896497.58000004</v>
      </c>
      <c r="E159" s="134">
        <v>923620160.80999899</v>
      </c>
      <c r="F159" s="134">
        <v>388724.58806451602</v>
      </c>
      <c r="G159" s="134">
        <v>388724.59</v>
      </c>
    </row>
    <row r="160" spans="1:7" x14ac:dyDescent="0.25">
      <c r="A160" s="47">
        <v>41948</v>
      </c>
      <c r="B160" s="48">
        <v>1</v>
      </c>
      <c r="C160" s="171">
        <v>0</v>
      </c>
      <c r="D160" s="134">
        <v>945896497.58000004</v>
      </c>
      <c r="E160" s="134">
        <v>923620160.80999899</v>
      </c>
      <c r="F160" s="134">
        <v>388724.58806451602</v>
      </c>
      <c r="G160" s="134">
        <v>388724.59</v>
      </c>
    </row>
    <row r="161" spans="1:7" x14ac:dyDescent="0.25">
      <c r="A161" s="47">
        <v>41949</v>
      </c>
      <c r="B161" s="48">
        <v>0</v>
      </c>
      <c r="C161" s="171">
        <v>1</v>
      </c>
      <c r="D161" s="134">
        <v>923620160.80999899</v>
      </c>
      <c r="E161" s="134">
        <v>900680459.67999899</v>
      </c>
      <c r="F161" s="134">
        <v>379569.92899999901</v>
      </c>
      <c r="G161" s="134">
        <v>379569.93</v>
      </c>
    </row>
    <row r="162" spans="1:7" x14ac:dyDescent="0.25">
      <c r="A162" s="47">
        <v>41950</v>
      </c>
      <c r="B162" s="48">
        <v>1</v>
      </c>
      <c r="C162" s="171">
        <v>0</v>
      </c>
      <c r="D162" s="134">
        <v>923620160.80999899</v>
      </c>
      <c r="E162" s="134">
        <v>900680459.67999899</v>
      </c>
      <c r="F162" s="134">
        <v>379569.92899999901</v>
      </c>
      <c r="G162" s="134">
        <v>379569.93</v>
      </c>
    </row>
    <row r="163" spans="1:7" x14ac:dyDescent="0.25">
      <c r="A163" s="47">
        <v>41951</v>
      </c>
      <c r="B163" s="48">
        <v>1</v>
      </c>
      <c r="C163" s="171">
        <v>0</v>
      </c>
      <c r="D163" s="134">
        <v>923620160.80999899</v>
      </c>
      <c r="E163" s="134">
        <v>900680459.67999899</v>
      </c>
      <c r="F163" s="134">
        <v>379569.92899999901</v>
      </c>
      <c r="G163" s="134">
        <v>379569.93</v>
      </c>
    </row>
    <row r="164" spans="1:7" x14ac:dyDescent="0.25">
      <c r="A164" s="47">
        <v>41952</v>
      </c>
      <c r="B164" s="48">
        <v>1</v>
      </c>
      <c r="C164" s="171">
        <v>0</v>
      </c>
      <c r="D164" s="134">
        <v>923620160.80999899</v>
      </c>
      <c r="E164" s="134">
        <v>900680459.67999899</v>
      </c>
      <c r="F164" s="134">
        <v>379569.92899999901</v>
      </c>
      <c r="G164" s="134">
        <v>379569.93</v>
      </c>
    </row>
    <row r="165" spans="1:7" x14ac:dyDescent="0.25">
      <c r="A165" s="47">
        <v>41953</v>
      </c>
      <c r="B165" s="48">
        <v>1</v>
      </c>
      <c r="C165" s="171">
        <v>0</v>
      </c>
      <c r="D165" s="134">
        <v>923620160.80999899</v>
      </c>
      <c r="E165" s="134">
        <v>900680459.67999899</v>
      </c>
      <c r="F165" s="134">
        <v>379569.92899999901</v>
      </c>
      <c r="G165" s="134">
        <v>379569.93</v>
      </c>
    </row>
    <row r="166" spans="1:7" x14ac:dyDescent="0.25">
      <c r="A166" s="47">
        <v>41954</v>
      </c>
      <c r="B166" s="48">
        <v>1</v>
      </c>
      <c r="C166" s="171">
        <v>0</v>
      </c>
      <c r="D166" s="134">
        <v>923620160.80999899</v>
      </c>
      <c r="E166" s="134">
        <v>900680459.67999899</v>
      </c>
      <c r="F166" s="134">
        <v>379569.92899999901</v>
      </c>
      <c r="G166" s="134">
        <v>379569.93</v>
      </c>
    </row>
    <row r="167" spans="1:7" x14ac:dyDescent="0.25">
      <c r="A167" s="47">
        <v>41955</v>
      </c>
      <c r="B167" s="48">
        <v>1</v>
      </c>
      <c r="C167" s="171">
        <v>0</v>
      </c>
      <c r="D167" s="134">
        <v>923620160.80999899</v>
      </c>
      <c r="E167" s="134">
        <v>900680459.67999899</v>
      </c>
      <c r="F167" s="134">
        <v>379569.92899999901</v>
      </c>
      <c r="G167" s="134">
        <v>379569.93</v>
      </c>
    </row>
    <row r="168" spans="1:7" x14ac:dyDescent="0.25">
      <c r="A168" s="47">
        <v>41956</v>
      </c>
      <c r="B168" s="48">
        <v>1</v>
      </c>
      <c r="C168" s="171">
        <v>0</v>
      </c>
      <c r="D168" s="134">
        <v>923620160.80999899</v>
      </c>
      <c r="E168" s="134">
        <v>900680459.67999899</v>
      </c>
      <c r="F168" s="134">
        <v>379569.92899999901</v>
      </c>
      <c r="G168" s="134">
        <v>379569.93</v>
      </c>
    </row>
    <row r="169" spans="1:7" x14ac:dyDescent="0.25">
      <c r="A169" s="47">
        <v>41957</v>
      </c>
      <c r="B169" s="48">
        <v>1</v>
      </c>
      <c r="C169" s="171">
        <v>0</v>
      </c>
      <c r="D169" s="134">
        <v>923620160.80999899</v>
      </c>
      <c r="E169" s="134">
        <v>900680459.67999899</v>
      </c>
      <c r="F169" s="134">
        <v>379569.92899999901</v>
      </c>
      <c r="G169" s="134">
        <v>379569.93</v>
      </c>
    </row>
    <row r="170" spans="1:7" x14ac:dyDescent="0.25">
      <c r="A170" s="47">
        <v>41958</v>
      </c>
      <c r="B170" s="48">
        <v>1</v>
      </c>
      <c r="C170" s="171">
        <v>0</v>
      </c>
      <c r="D170" s="134">
        <v>923620160.80999899</v>
      </c>
      <c r="E170" s="134">
        <v>900680459.67999899</v>
      </c>
      <c r="F170" s="134">
        <v>379569.92899999901</v>
      </c>
      <c r="G170" s="134">
        <v>379569.93</v>
      </c>
    </row>
    <row r="171" spans="1:7" x14ac:dyDescent="0.25">
      <c r="A171" s="47">
        <v>41959</v>
      </c>
      <c r="B171" s="48">
        <v>1</v>
      </c>
      <c r="C171" s="171">
        <v>0</v>
      </c>
      <c r="D171" s="134">
        <v>923620160.80999899</v>
      </c>
      <c r="E171" s="134">
        <v>900680459.67999899</v>
      </c>
      <c r="F171" s="134">
        <v>379569.92899999901</v>
      </c>
      <c r="G171" s="134">
        <v>379569.93</v>
      </c>
    </row>
    <row r="172" spans="1:7" x14ac:dyDescent="0.25">
      <c r="A172" s="47">
        <v>41960</v>
      </c>
      <c r="B172" s="48">
        <v>1</v>
      </c>
      <c r="C172" s="171">
        <v>0</v>
      </c>
      <c r="D172" s="134">
        <v>923620160.80999899</v>
      </c>
      <c r="E172" s="134">
        <v>900680459.67999899</v>
      </c>
      <c r="F172" s="134">
        <v>379569.92899999901</v>
      </c>
      <c r="G172" s="134">
        <v>379569.93</v>
      </c>
    </row>
    <row r="173" spans="1:7" x14ac:dyDescent="0.25">
      <c r="A173" s="47">
        <v>41961</v>
      </c>
      <c r="B173" s="48">
        <v>1</v>
      </c>
      <c r="C173" s="171">
        <v>0</v>
      </c>
      <c r="D173" s="134">
        <v>923620160.80999899</v>
      </c>
      <c r="E173" s="134">
        <v>900680459.67999899</v>
      </c>
      <c r="F173" s="134">
        <v>379569.92899999901</v>
      </c>
      <c r="G173" s="134">
        <v>379569.93</v>
      </c>
    </row>
    <row r="174" spans="1:7" x14ac:dyDescent="0.25">
      <c r="A174" s="47">
        <v>41962</v>
      </c>
      <c r="B174" s="48">
        <v>1</v>
      </c>
      <c r="C174" s="171">
        <v>0</v>
      </c>
      <c r="D174" s="134">
        <v>923620160.80999899</v>
      </c>
      <c r="E174" s="134">
        <v>900680459.67999899</v>
      </c>
      <c r="F174" s="134">
        <v>379569.92899999901</v>
      </c>
      <c r="G174" s="134">
        <v>379569.93</v>
      </c>
    </row>
    <row r="175" spans="1:7" x14ac:dyDescent="0.25">
      <c r="A175" s="47">
        <v>41963</v>
      </c>
      <c r="B175" s="48">
        <v>1</v>
      </c>
      <c r="C175" s="171">
        <v>0</v>
      </c>
      <c r="D175" s="134">
        <v>923620160.80999899</v>
      </c>
      <c r="E175" s="134">
        <v>900680459.67999899</v>
      </c>
      <c r="F175" s="134">
        <v>379569.92899999901</v>
      </c>
      <c r="G175" s="134">
        <v>379569.93</v>
      </c>
    </row>
    <row r="176" spans="1:7" x14ac:dyDescent="0.25">
      <c r="A176" s="47">
        <v>41964</v>
      </c>
      <c r="B176" s="48">
        <v>1</v>
      </c>
      <c r="C176" s="171">
        <v>0</v>
      </c>
      <c r="D176" s="134">
        <v>923620160.80999899</v>
      </c>
      <c r="E176" s="134">
        <v>900680459.67999899</v>
      </c>
      <c r="F176" s="134">
        <v>379569.92899999901</v>
      </c>
      <c r="G176" s="134">
        <v>379569.93</v>
      </c>
    </row>
    <row r="177" spans="1:7" x14ac:dyDescent="0.25">
      <c r="A177" s="47">
        <v>41965</v>
      </c>
      <c r="B177" s="48">
        <v>1</v>
      </c>
      <c r="C177" s="171">
        <v>0</v>
      </c>
      <c r="D177" s="134">
        <v>923620160.80999899</v>
      </c>
      <c r="E177" s="134">
        <v>900680459.67999899</v>
      </c>
      <c r="F177" s="134">
        <v>379569.92899999901</v>
      </c>
      <c r="G177" s="134">
        <v>379569.93</v>
      </c>
    </row>
    <row r="178" spans="1:7" x14ac:dyDescent="0.25">
      <c r="A178" s="47">
        <v>41966</v>
      </c>
      <c r="B178" s="48">
        <v>1</v>
      </c>
      <c r="C178" s="171">
        <v>0</v>
      </c>
      <c r="D178" s="134">
        <v>923620160.80999899</v>
      </c>
      <c r="E178" s="134">
        <v>900680459.67999899</v>
      </c>
      <c r="F178" s="134">
        <v>379569.92899999901</v>
      </c>
      <c r="G178" s="134">
        <v>379569.93</v>
      </c>
    </row>
    <row r="179" spans="1:7" x14ac:dyDescent="0.25">
      <c r="A179" s="47">
        <v>41967</v>
      </c>
      <c r="B179" s="48">
        <v>1</v>
      </c>
      <c r="C179" s="171">
        <v>0</v>
      </c>
      <c r="D179" s="134">
        <v>923620160.80999899</v>
      </c>
      <c r="E179" s="134">
        <v>900680459.67999899</v>
      </c>
      <c r="F179" s="134">
        <v>379569.92899999901</v>
      </c>
      <c r="G179" s="134">
        <v>379569.93</v>
      </c>
    </row>
    <row r="180" spans="1:7" x14ac:dyDescent="0.25">
      <c r="A180" s="47">
        <v>41968</v>
      </c>
      <c r="B180" s="48">
        <v>1</v>
      </c>
      <c r="C180" s="171">
        <v>0</v>
      </c>
      <c r="D180" s="134">
        <v>923620160.80999899</v>
      </c>
      <c r="E180" s="134">
        <v>900680459.67999899</v>
      </c>
      <c r="F180" s="134">
        <v>379569.92899999901</v>
      </c>
      <c r="G180" s="134">
        <v>379569.93</v>
      </c>
    </row>
    <row r="181" spans="1:7" x14ac:dyDescent="0.25">
      <c r="A181" s="47">
        <v>41969</v>
      </c>
      <c r="B181" s="48">
        <v>1</v>
      </c>
      <c r="C181" s="171">
        <v>0</v>
      </c>
      <c r="D181" s="134">
        <v>923620160.80999899</v>
      </c>
      <c r="E181" s="134">
        <v>900680459.67999899</v>
      </c>
      <c r="F181" s="134">
        <v>379569.92899999901</v>
      </c>
      <c r="G181" s="134">
        <v>379569.93</v>
      </c>
    </row>
    <row r="182" spans="1:7" x14ac:dyDescent="0.25">
      <c r="A182" s="47">
        <v>41970</v>
      </c>
      <c r="B182" s="48">
        <v>1</v>
      </c>
      <c r="C182" s="171">
        <v>0</v>
      </c>
      <c r="D182" s="134">
        <v>923620160.80999899</v>
      </c>
      <c r="E182" s="134">
        <v>900680459.67999899</v>
      </c>
      <c r="F182" s="134">
        <v>379569.92899999901</v>
      </c>
      <c r="G182" s="134">
        <v>379569.93</v>
      </c>
    </row>
    <row r="183" spans="1:7" x14ac:dyDescent="0.25">
      <c r="A183" s="47">
        <v>41971</v>
      </c>
      <c r="B183" s="48">
        <v>1</v>
      </c>
      <c r="C183" s="171">
        <v>0</v>
      </c>
      <c r="D183" s="134">
        <v>923620160.80999899</v>
      </c>
      <c r="E183" s="134">
        <v>900680459.67999899</v>
      </c>
      <c r="F183" s="134">
        <v>379569.92899999901</v>
      </c>
      <c r="G183" s="134">
        <v>379569.93</v>
      </c>
    </row>
    <row r="184" spans="1:7" x14ac:dyDescent="0.25">
      <c r="A184" s="47">
        <v>41972</v>
      </c>
      <c r="B184" s="48">
        <v>1</v>
      </c>
      <c r="C184" s="171">
        <v>0</v>
      </c>
      <c r="D184" s="134">
        <v>923620160.80999899</v>
      </c>
      <c r="E184" s="134">
        <v>900680459.67999899</v>
      </c>
      <c r="F184" s="134">
        <v>379569.92899999901</v>
      </c>
      <c r="G184" s="134">
        <v>379569.93</v>
      </c>
    </row>
    <row r="185" spans="1:7" x14ac:dyDescent="0.25">
      <c r="A185" s="47">
        <v>41973</v>
      </c>
      <c r="B185" s="48">
        <v>1</v>
      </c>
      <c r="C185" s="171">
        <v>0</v>
      </c>
      <c r="D185" s="134">
        <v>923620160.80999899</v>
      </c>
      <c r="E185" s="134">
        <v>900680459.67999899</v>
      </c>
      <c r="F185" s="134">
        <v>379569.92899999901</v>
      </c>
      <c r="G185" s="134">
        <v>379569.93</v>
      </c>
    </row>
    <row r="186" spans="1:7" x14ac:dyDescent="0.25">
      <c r="A186" s="47">
        <v>41974</v>
      </c>
      <c r="B186" s="48">
        <v>1</v>
      </c>
      <c r="C186" s="171">
        <v>0</v>
      </c>
      <c r="D186" s="134">
        <v>923620160.80999899</v>
      </c>
      <c r="E186" s="134">
        <v>900680459.67999899</v>
      </c>
      <c r="F186" s="134">
        <v>379569.92899999901</v>
      </c>
      <c r="G186" s="134">
        <v>379569.93</v>
      </c>
    </row>
    <row r="187" spans="1:7" x14ac:dyDescent="0.25">
      <c r="A187" s="47">
        <v>41975</v>
      </c>
      <c r="B187" s="48">
        <v>1</v>
      </c>
      <c r="C187" s="171">
        <v>0</v>
      </c>
      <c r="D187" s="134">
        <v>923620160.80999899</v>
      </c>
      <c r="E187" s="134">
        <v>900680459.67999899</v>
      </c>
      <c r="F187" s="134">
        <v>379569.92899999901</v>
      </c>
      <c r="G187" s="134">
        <v>379569.93</v>
      </c>
    </row>
    <row r="188" spans="1:7" x14ac:dyDescent="0.25">
      <c r="A188" s="47">
        <v>41976</v>
      </c>
      <c r="B188" s="48">
        <v>1</v>
      </c>
      <c r="C188" s="171">
        <v>0</v>
      </c>
      <c r="D188" s="134">
        <v>923620160.80999899</v>
      </c>
      <c r="E188" s="134">
        <v>900680459.67999899</v>
      </c>
      <c r="F188" s="134">
        <v>379569.92899999901</v>
      </c>
      <c r="G188" s="134">
        <v>379569.93</v>
      </c>
    </row>
    <row r="189" spans="1:7" x14ac:dyDescent="0.25">
      <c r="A189" s="47">
        <v>41977</v>
      </c>
      <c r="B189" s="48">
        <v>1</v>
      </c>
      <c r="C189" s="171">
        <v>0</v>
      </c>
      <c r="D189" s="134">
        <v>923620160.80999899</v>
      </c>
      <c r="E189" s="134">
        <v>900680459.67999899</v>
      </c>
      <c r="F189" s="134">
        <v>379569.92899999901</v>
      </c>
      <c r="G189" s="134">
        <v>379569.93</v>
      </c>
    </row>
    <row r="190" spans="1:7" x14ac:dyDescent="0.25">
      <c r="A190" s="47">
        <v>41978</v>
      </c>
      <c r="B190" s="48">
        <v>1</v>
      </c>
      <c r="C190" s="171">
        <v>0</v>
      </c>
      <c r="D190" s="134">
        <v>923620160.80999899</v>
      </c>
      <c r="E190" s="134">
        <v>900680459.67999899</v>
      </c>
      <c r="F190" s="134">
        <v>379569.92899999901</v>
      </c>
      <c r="G190" s="134">
        <v>379569.93</v>
      </c>
    </row>
    <row r="191" spans="1:7" x14ac:dyDescent="0.25">
      <c r="A191" s="47">
        <v>41979</v>
      </c>
      <c r="B191" s="48">
        <v>0</v>
      </c>
      <c r="C191" s="171">
        <v>1</v>
      </c>
      <c r="D191" s="134">
        <v>900680459.67999899</v>
      </c>
      <c r="E191" s="134">
        <v>877828082.97000003</v>
      </c>
      <c r="F191" s="134">
        <v>370142.654516129</v>
      </c>
      <c r="G191" s="134">
        <v>370142.65</v>
      </c>
    </row>
    <row r="192" spans="1:7" x14ac:dyDescent="0.25">
      <c r="A192" s="47">
        <v>41980</v>
      </c>
      <c r="B192" s="48">
        <v>1</v>
      </c>
      <c r="C192" s="171">
        <v>0</v>
      </c>
      <c r="D192" s="134">
        <v>900680459.67999899</v>
      </c>
      <c r="E192" s="134">
        <v>877828082.97000003</v>
      </c>
      <c r="F192" s="134">
        <v>370142.654516129</v>
      </c>
      <c r="G192" s="134">
        <v>370142.65</v>
      </c>
    </row>
    <row r="193" spans="1:7" x14ac:dyDescent="0.25">
      <c r="A193" s="47">
        <v>41981</v>
      </c>
      <c r="B193" s="48">
        <v>1</v>
      </c>
      <c r="C193" s="171">
        <v>0</v>
      </c>
      <c r="D193" s="134">
        <v>900680459.67999899</v>
      </c>
      <c r="E193" s="134">
        <v>877828082.97000003</v>
      </c>
      <c r="F193" s="134">
        <v>370142.654516129</v>
      </c>
      <c r="G193" s="134">
        <v>370142.65</v>
      </c>
    </row>
    <row r="194" spans="1:7" x14ac:dyDescent="0.25">
      <c r="A194" s="47">
        <v>41982</v>
      </c>
      <c r="B194" s="48">
        <v>1</v>
      </c>
      <c r="C194" s="171">
        <v>0</v>
      </c>
      <c r="D194" s="134">
        <v>900680459.67999899</v>
      </c>
      <c r="E194" s="134">
        <v>877828082.97000003</v>
      </c>
      <c r="F194" s="134">
        <v>370142.654516129</v>
      </c>
      <c r="G194" s="134">
        <v>370142.65</v>
      </c>
    </row>
    <row r="195" spans="1:7" x14ac:dyDescent="0.25">
      <c r="A195" s="47">
        <v>41983</v>
      </c>
      <c r="B195" s="48">
        <v>1</v>
      </c>
      <c r="C195" s="171">
        <v>0</v>
      </c>
      <c r="D195" s="134">
        <v>900680459.67999899</v>
      </c>
      <c r="E195" s="134">
        <v>877828082.97000003</v>
      </c>
      <c r="F195" s="134">
        <v>370142.654516129</v>
      </c>
      <c r="G195" s="134">
        <v>370142.65</v>
      </c>
    </row>
    <row r="196" spans="1:7" x14ac:dyDescent="0.25">
      <c r="A196" s="47">
        <v>41984</v>
      </c>
      <c r="B196" s="48">
        <v>1</v>
      </c>
      <c r="C196" s="171">
        <v>0</v>
      </c>
      <c r="D196" s="134">
        <v>900680459.67999899</v>
      </c>
      <c r="E196" s="134">
        <v>877828082.97000003</v>
      </c>
      <c r="F196" s="134">
        <v>370142.654516129</v>
      </c>
      <c r="G196" s="134">
        <v>370142.65</v>
      </c>
    </row>
    <row r="197" spans="1:7" x14ac:dyDescent="0.25">
      <c r="A197" s="47">
        <v>41985</v>
      </c>
      <c r="B197" s="48">
        <v>1</v>
      </c>
      <c r="C197" s="171">
        <v>0</v>
      </c>
      <c r="D197" s="134">
        <v>900680459.67999899</v>
      </c>
      <c r="E197" s="134">
        <v>877828082.97000003</v>
      </c>
      <c r="F197" s="134">
        <v>370142.654516129</v>
      </c>
      <c r="G197" s="134">
        <v>370142.65</v>
      </c>
    </row>
    <row r="198" spans="1:7" x14ac:dyDescent="0.25">
      <c r="A198" s="47">
        <v>41986</v>
      </c>
      <c r="B198" s="48">
        <v>1</v>
      </c>
      <c r="C198" s="171">
        <v>0</v>
      </c>
      <c r="D198" s="134">
        <v>900680459.67999899</v>
      </c>
      <c r="E198" s="134">
        <v>877828082.97000003</v>
      </c>
      <c r="F198" s="134">
        <v>370142.654516129</v>
      </c>
      <c r="G198" s="134">
        <v>370142.65</v>
      </c>
    </row>
    <row r="199" spans="1:7" x14ac:dyDescent="0.25">
      <c r="A199" s="47">
        <v>41987</v>
      </c>
      <c r="B199" s="48">
        <v>1</v>
      </c>
      <c r="C199" s="171">
        <v>0</v>
      </c>
      <c r="D199" s="134">
        <v>900680459.67999899</v>
      </c>
      <c r="E199" s="134">
        <v>877828082.97000003</v>
      </c>
      <c r="F199" s="134">
        <v>370142.654516129</v>
      </c>
      <c r="G199" s="134">
        <v>370142.65</v>
      </c>
    </row>
    <row r="200" spans="1:7" x14ac:dyDescent="0.25">
      <c r="A200" s="47">
        <v>41988</v>
      </c>
      <c r="B200" s="48">
        <v>1</v>
      </c>
      <c r="C200" s="171">
        <v>0</v>
      </c>
      <c r="D200" s="134">
        <v>900680459.67999899</v>
      </c>
      <c r="E200" s="134">
        <v>877828082.97000003</v>
      </c>
      <c r="F200" s="134">
        <v>370142.654516129</v>
      </c>
      <c r="G200" s="134">
        <v>370142.65</v>
      </c>
    </row>
    <row r="201" spans="1:7" x14ac:dyDescent="0.25">
      <c r="A201" s="47">
        <v>41989</v>
      </c>
      <c r="B201" s="48">
        <v>1</v>
      </c>
      <c r="C201" s="171">
        <v>0</v>
      </c>
      <c r="D201" s="134">
        <v>900680459.67999899</v>
      </c>
      <c r="E201" s="134">
        <v>877828082.97000003</v>
      </c>
      <c r="F201" s="134">
        <v>370142.654516129</v>
      </c>
      <c r="G201" s="134">
        <v>370142.65</v>
      </c>
    </row>
    <row r="202" spans="1:7" x14ac:dyDescent="0.25">
      <c r="A202" s="47">
        <v>41990</v>
      </c>
      <c r="B202" s="48">
        <v>1</v>
      </c>
      <c r="C202" s="171">
        <v>0</v>
      </c>
      <c r="D202" s="134">
        <v>900680459.67999899</v>
      </c>
      <c r="E202" s="134">
        <v>877828082.97000003</v>
      </c>
      <c r="F202" s="134">
        <v>370142.654516129</v>
      </c>
      <c r="G202" s="134">
        <v>370142.65</v>
      </c>
    </row>
    <row r="203" spans="1:7" x14ac:dyDescent="0.25">
      <c r="A203" s="47">
        <v>41991</v>
      </c>
      <c r="B203" s="48">
        <v>1</v>
      </c>
      <c r="C203" s="171">
        <v>0</v>
      </c>
      <c r="D203" s="134">
        <v>900680459.67999899</v>
      </c>
      <c r="E203" s="134">
        <v>877828082.97000003</v>
      </c>
      <c r="F203" s="134">
        <v>370142.654516129</v>
      </c>
      <c r="G203" s="134">
        <v>370142.65</v>
      </c>
    </row>
    <row r="204" spans="1:7" x14ac:dyDescent="0.25">
      <c r="A204" s="47">
        <v>41992</v>
      </c>
      <c r="B204" s="48">
        <v>1</v>
      </c>
      <c r="C204" s="171">
        <v>0</v>
      </c>
      <c r="D204" s="134">
        <v>900680459.67999899</v>
      </c>
      <c r="E204" s="134">
        <v>877828082.97000003</v>
      </c>
      <c r="F204" s="134">
        <v>370142.654516129</v>
      </c>
      <c r="G204" s="134">
        <v>370142.65</v>
      </c>
    </row>
    <row r="205" spans="1:7" x14ac:dyDescent="0.25">
      <c r="A205" s="47">
        <v>41993</v>
      </c>
      <c r="B205" s="48">
        <v>1</v>
      </c>
      <c r="C205" s="171">
        <v>0</v>
      </c>
      <c r="D205" s="134">
        <v>900680459.67999899</v>
      </c>
      <c r="E205" s="134">
        <v>877828082.97000003</v>
      </c>
      <c r="F205" s="134">
        <v>370142.654516129</v>
      </c>
      <c r="G205" s="134">
        <v>370142.65</v>
      </c>
    </row>
    <row r="206" spans="1:7" x14ac:dyDescent="0.25">
      <c r="A206" s="47">
        <v>41994</v>
      </c>
      <c r="B206" s="48">
        <v>1</v>
      </c>
      <c r="C206" s="171">
        <v>0</v>
      </c>
      <c r="D206" s="134">
        <v>900680459.67999899</v>
      </c>
      <c r="E206" s="134">
        <v>877828082.97000003</v>
      </c>
      <c r="F206" s="134">
        <v>370142.654516129</v>
      </c>
      <c r="G206" s="134">
        <v>370142.65</v>
      </c>
    </row>
    <row r="207" spans="1:7" x14ac:dyDescent="0.25">
      <c r="A207" s="47">
        <v>41995</v>
      </c>
      <c r="B207" s="48">
        <v>1</v>
      </c>
      <c r="C207" s="171">
        <v>0</v>
      </c>
      <c r="D207" s="134">
        <v>900680459.67999899</v>
      </c>
      <c r="E207" s="134">
        <v>877828082.97000003</v>
      </c>
      <c r="F207" s="134">
        <v>370142.654516129</v>
      </c>
      <c r="G207" s="134">
        <v>370142.65</v>
      </c>
    </row>
    <row r="208" spans="1:7" x14ac:dyDescent="0.25">
      <c r="A208" s="47">
        <v>41996</v>
      </c>
      <c r="B208" s="48">
        <v>1</v>
      </c>
      <c r="C208" s="171">
        <v>0</v>
      </c>
      <c r="D208" s="134">
        <v>900680459.67999899</v>
      </c>
      <c r="E208" s="134">
        <v>877828082.97000003</v>
      </c>
      <c r="F208" s="134">
        <v>370142.654516129</v>
      </c>
      <c r="G208" s="134">
        <v>370142.65</v>
      </c>
    </row>
    <row r="209" spans="1:7" x14ac:dyDescent="0.25">
      <c r="A209" s="47">
        <v>41997</v>
      </c>
      <c r="B209" s="48">
        <v>1</v>
      </c>
      <c r="C209" s="171">
        <v>0</v>
      </c>
      <c r="D209" s="134">
        <v>900680459.67999899</v>
      </c>
      <c r="E209" s="134">
        <v>877828082.97000003</v>
      </c>
      <c r="F209" s="134">
        <v>370142.654516129</v>
      </c>
      <c r="G209" s="134">
        <v>370142.65</v>
      </c>
    </row>
    <row r="210" spans="1:7" x14ac:dyDescent="0.25">
      <c r="A210" s="47">
        <v>41998</v>
      </c>
      <c r="B210" s="48">
        <v>1</v>
      </c>
      <c r="C210" s="171">
        <v>0</v>
      </c>
      <c r="D210" s="134">
        <v>900680459.67999899</v>
      </c>
      <c r="E210" s="134">
        <v>877828082.97000003</v>
      </c>
      <c r="F210" s="134">
        <v>370142.654516129</v>
      </c>
      <c r="G210" s="134">
        <v>370142.65</v>
      </c>
    </row>
    <row r="211" spans="1:7" x14ac:dyDescent="0.25">
      <c r="A211" s="47">
        <v>41999</v>
      </c>
      <c r="B211" s="48">
        <v>1</v>
      </c>
      <c r="C211" s="171">
        <v>0</v>
      </c>
      <c r="D211" s="134">
        <v>900680459.67999899</v>
      </c>
      <c r="E211" s="134">
        <v>877828082.97000003</v>
      </c>
      <c r="F211" s="134">
        <v>370142.654516129</v>
      </c>
      <c r="G211" s="134">
        <v>370142.65</v>
      </c>
    </row>
    <row r="212" spans="1:7" x14ac:dyDescent="0.25">
      <c r="A212" s="47">
        <v>42000</v>
      </c>
      <c r="B212" s="48">
        <v>1</v>
      </c>
      <c r="C212" s="171">
        <v>0</v>
      </c>
      <c r="D212" s="134">
        <v>900680459.67999899</v>
      </c>
      <c r="E212" s="134">
        <v>877828082.97000003</v>
      </c>
      <c r="F212" s="134">
        <v>370142.654516129</v>
      </c>
      <c r="G212" s="134">
        <v>370142.65</v>
      </c>
    </row>
    <row r="213" spans="1:7" x14ac:dyDescent="0.25">
      <c r="A213" s="47">
        <v>42001</v>
      </c>
      <c r="B213" s="48">
        <v>1</v>
      </c>
      <c r="C213" s="171">
        <v>0</v>
      </c>
      <c r="D213" s="134">
        <v>900680459.67999899</v>
      </c>
      <c r="E213" s="134">
        <v>877828082.97000003</v>
      </c>
      <c r="F213" s="134">
        <v>370142.654516129</v>
      </c>
      <c r="G213" s="134">
        <v>370142.65</v>
      </c>
    </row>
    <row r="214" spans="1:7" x14ac:dyDescent="0.25">
      <c r="A214" s="47">
        <v>42002</v>
      </c>
      <c r="B214" s="48">
        <v>1</v>
      </c>
      <c r="C214" s="171">
        <v>0</v>
      </c>
      <c r="D214" s="134">
        <v>900680459.67999899</v>
      </c>
      <c r="E214" s="134">
        <v>877828082.97000003</v>
      </c>
      <c r="F214" s="134">
        <v>370142.654516129</v>
      </c>
      <c r="G214" s="134">
        <v>370142.65</v>
      </c>
    </row>
    <row r="215" spans="1:7" x14ac:dyDescent="0.25">
      <c r="A215" s="47">
        <v>42003</v>
      </c>
      <c r="B215" s="48">
        <v>1</v>
      </c>
      <c r="C215" s="171">
        <v>0</v>
      </c>
      <c r="D215" s="134">
        <v>900680459.67999899</v>
      </c>
      <c r="E215" s="134">
        <v>877828082.97000003</v>
      </c>
      <c r="F215" s="134">
        <v>370142.654516129</v>
      </c>
      <c r="G215" s="134">
        <v>370142.65</v>
      </c>
    </row>
    <row r="216" spans="1:7" x14ac:dyDescent="0.25">
      <c r="A216" s="47">
        <v>42004</v>
      </c>
      <c r="B216" s="48">
        <v>1</v>
      </c>
      <c r="C216" s="171">
        <v>0</v>
      </c>
      <c r="D216" s="134">
        <v>900680459.67999899</v>
      </c>
      <c r="E216" s="134">
        <v>877828082.97000003</v>
      </c>
      <c r="F216" s="134">
        <v>370142.654516129</v>
      </c>
      <c r="G216" s="134">
        <v>370142.65</v>
      </c>
    </row>
    <row r="217" spans="1:7" x14ac:dyDescent="0.25">
      <c r="A217" s="47">
        <v>42005</v>
      </c>
      <c r="B217" s="48">
        <v>1</v>
      </c>
      <c r="C217" s="171">
        <v>0</v>
      </c>
      <c r="D217" s="134">
        <v>900680459.67999899</v>
      </c>
      <c r="E217" s="134">
        <v>877828082.97000003</v>
      </c>
      <c r="F217" s="134">
        <v>370142.654516129</v>
      </c>
      <c r="G217" s="134">
        <v>370142.65</v>
      </c>
    </row>
    <row r="218" spans="1:7" x14ac:dyDescent="0.25">
      <c r="A218" s="47">
        <v>42006</v>
      </c>
      <c r="B218" s="48">
        <v>1</v>
      </c>
      <c r="C218" s="171">
        <v>0</v>
      </c>
      <c r="D218" s="134">
        <v>900680459.67999899</v>
      </c>
      <c r="E218" s="134">
        <v>877828082.97000003</v>
      </c>
      <c r="F218" s="134">
        <v>370142.654516129</v>
      </c>
      <c r="G218" s="134">
        <v>370142.65</v>
      </c>
    </row>
    <row r="219" spans="1:7" x14ac:dyDescent="0.25">
      <c r="A219" s="47">
        <v>42007</v>
      </c>
      <c r="B219" s="48">
        <v>1</v>
      </c>
      <c r="C219" s="171">
        <v>0</v>
      </c>
      <c r="D219" s="134">
        <v>900680459.67999899</v>
      </c>
      <c r="E219" s="134">
        <v>877828082.97000003</v>
      </c>
      <c r="F219" s="134">
        <v>370142.654516129</v>
      </c>
      <c r="G219" s="134">
        <v>370142.65</v>
      </c>
    </row>
    <row r="220" spans="1:7" x14ac:dyDescent="0.25">
      <c r="A220" s="47">
        <v>42008</v>
      </c>
      <c r="B220" s="48">
        <v>1</v>
      </c>
      <c r="C220" s="171">
        <v>0</v>
      </c>
      <c r="D220" s="134">
        <v>900680459.67999899</v>
      </c>
      <c r="E220" s="134">
        <v>877828082.97000003</v>
      </c>
      <c r="F220" s="134">
        <v>370142.654516129</v>
      </c>
      <c r="G220" s="134">
        <v>370142.65</v>
      </c>
    </row>
    <row r="221" spans="1:7" x14ac:dyDescent="0.25">
      <c r="A221" s="47">
        <v>42009</v>
      </c>
      <c r="B221" s="48">
        <v>1</v>
      </c>
      <c r="C221" s="171">
        <v>0</v>
      </c>
      <c r="D221" s="134">
        <v>900680459.67999899</v>
      </c>
      <c r="E221" s="134">
        <v>877828082.97000003</v>
      </c>
      <c r="F221" s="134">
        <v>370142.654516129</v>
      </c>
      <c r="G221" s="134">
        <v>370142.65</v>
      </c>
    </row>
    <row r="222" spans="1:7" x14ac:dyDescent="0.25">
      <c r="A222" s="47">
        <v>42010</v>
      </c>
      <c r="B222" s="48">
        <v>0</v>
      </c>
      <c r="C222" s="171">
        <v>1</v>
      </c>
      <c r="D222" s="134">
        <v>877828082.97000003</v>
      </c>
      <c r="E222" s="134">
        <v>854684573.25</v>
      </c>
      <c r="F222" s="134">
        <v>360751.26709677401</v>
      </c>
      <c r="G222" s="134">
        <v>360751.27</v>
      </c>
    </row>
    <row r="223" spans="1:7" x14ac:dyDescent="0.25">
      <c r="A223" s="47">
        <v>42011</v>
      </c>
      <c r="B223" s="48">
        <v>1</v>
      </c>
      <c r="C223" s="171">
        <v>0</v>
      </c>
      <c r="D223" s="134">
        <v>877828082.97000003</v>
      </c>
      <c r="E223" s="134">
        <v>854684573.25</v>
      </c>
      <c r="F223" s="134">
        <v>360751.26709677401</v>
      </c>
      <c r="G223" s="134">
        <v>360751.27</v>
      </c>
    </row>
    <row r="224" spans="1:7" x14ac:dyDescent="0.25">
      <c r="A224" s="47">
        <v>42012</v>
      </c>
      <c r="B224" s="48">
        <v>1</v>
      </c>
      <c r="C224" s="171">
        <v>0</v>
      </c>
      <c r="D224" s="134">
        <v>877828082.97000003</v>
      </c>
      <c r="E224" s="134">
        <v>854684573.25</v>
      </c>
      <c r="F224" s="134">
        <v>360751.26709677401</v>
      </c>
      <c r="G224" s="134">
        <v>360751.27</v>
      </c>
    </row>
    <row r="225" spans="1:7" x14ac:dyDescent="0.25">
      <c r="A225" s="47">
        <v>42013</v>
      </c>
      <c r="B225" s="48">
        <v>1</v>
      </c>
      <c r="C225" s="171">
        <v>0</v>
      </c>
      <c r="D225" s="134">
        <v>877828082.97000003</v>
      </c>
      <c r="E225" s="134">
        <v>854684573.25</v>
      </c>
      <c r="F225" s="134">
        <v>360751.26709677401</v>
      </c>
      <c r="G225" s="134">
        <v>360751.27</v>
      </c>
    </row>
    <row r="226" spans="1:7" x14ac:dyDescent="0.25">
      <c r="A226" s="47">
        <v>42014</v>
      </c>
      <c r="B226" s="48">
        <v>1</v>
      </c>
      <c r="C226" s="171">
        <v>0</v>
      </c>
      <c r="D226" s="134">
        <v>877828082.97000003</v>
      </c>
      <c r="E226" s="134">
        <v>854684573.25</v>
      </c>
      <c r="F226" s="134">
        <v>360751.26709677401</v>
      </c>
      <c r="G226" s="134">
        <v>360751.27</v>
      </c>
    </row>
    <row r="227" spans="1:7" x14ac:dyDescent="0.25">
      <c r="A227" s="47">
        <v>42015</v>
      </c>
      <c r="B227" s="48">
        <v>1</v>
      </c>
      <c r="C227" s="171">
        <v>0</v>
      </c>
      <c r="D227" s="134">
        <v>877828082.97000003</v>
      </c>
      <c r="E227" s="134">
        <v>854684573.25</v>
      </c>
      <c r="F227" s="134">
        <v>360751.26709677401</v>
      </c>
      <c r="G227" s="134">
        <v>360751.27</v>
      </c>
    </row>
    <row r="228" spans="1:7" x14ac:dyDescent="0.25">
      <c r="A228" s="47">
        <v>42016</v>
      </c>
      <c r="B228" s="48">
        <v>1</v>
      </c>
      <c r="C228" s="171">
        <v>0</v>
      </c>
      <c r="D228" s="134">
        <v>877828082.97000003</v>
      </c>
      <c r="E228" s="134">
        <v>854684573.25</v>
      </c>
      <c r="F228" s="134">
        <v>360751.26709677401</v>
      </c>
      <c r="G228" s="134">
        <v>360751.27</v>
      </c>
    </row>
    <row r="229" spans="1:7" x14ac:dyDescent="0.25">
      <c r="A229" s="47">
        <v>42017</v>
      </c>
      <c r="B229" s="48">
        <v>1</v>
      </c>
      <c r="C229" s="171">
        <v>0</v>
      </c>
      <c r="D229" s="134">
        <v>877828082.97000003</v>
      </c>
      <c r="E229" s="134">
        <v>854684573.25</v>
      </c>
      <c r="F229" s="134">
        <v>360751.26709677401</v>
      </c>
      <c r="G229" s="134">
        <v>360751.27</v>
      </c>
    </row>
    <row r="230" spans="1:7" x14ac:dyDescent="0.25">
      <c r="A230" s="47">
        <v>42018</v>
      </c>
      <c r="B230" s="48">
        <v>1</v>
      </c>
      <c r="C230" s="171">
        <v>0</v>
      </c>
      <c r="D230" s="134">
        <v>877828082.97000003</v>
      </c>
      <c r="E230" s="134">
        <v>854684573.25</v>
      </c>
      <c r="F230" s="134">
        <v>360751.26709677401</v>
      </c>
      <c r="G230" s="134">
        <v>360751.27</v>
      </c>
    </row>
    <row r="231" spans="1:7" x14ac:dyDescent="0.25">
      <c r="A231" s="47">
        <v>42019</v>
      </c>
      <c r="B231" s="48">
        <v>1</v>
      </c>
      <c r="C231" s="171">
        <v>0</v>
      </c>
      <c r="D231" s="134">
        <v>877828082.97000003</v>
      </c>
      <c r="E231" s="134">
        <v>854684573.25</v>
      </c>
      <c r="F231" s="134">
        <v>360751.26709677401</v>
      </c>
      <c r="G231" s="134">
        <v>360751.27</v>
      </c>
    </row>
    <row r="232" spans="1:7" x14ac:dyDescent="0.25">
      <c r="A232" s="47">
        <v>42020</v>
      </c>
      <c r="B232" s="48">
        <v>1</v>
      </c>
      <c r="C232" s="171">
        <v>0</v>
      </c>
      <c r="D232" s="134">
        <v>877828082.97000003</v>
      </c>
      <c r="E232" s="134">
        <v>854684573.25</v>
      </c>
      <c r="F232" s="134">
        <v>360751.26709677401</v>
      </c>
      <c r="G232" s="134">
        <v>360751.27</v>
      </c>
    </row>
    <row r="233" spans="1:7" x14ac:dyDescent="0.25">
      <c r="A233" s="47">
        <v>42021</v>
      </c>
      <c r="B233" s="48">
        <v>1</v>
      </c>
      <c r="C233" s="171">
        <v>0</v>
      </c>
      <c r="D233" s="134">
        <v>877828082.97000003</v>
      </c>
      <c r="E233" s="134">
        <v>854684573.25</v>
      </c>
      <c r="F233" s="134">
        <v>360751.26709677401</v>
      </c>
      <c r="G233" s="134">
        <v>360751.27</v>
      </c>
    </row>
    <row r="234" spans="1:7" x14ac:dyDescent="0.25">
      <c r="A234" s="47">
        <v>42022</v>
      </c>
      <c r="B234" s="48">
        <v>1</v>
      </c>
      <c r="C234" s="171">
        <v>0</v>
      </c>
      <c r="D234" s="134">
        <v>877828082.97000003</v>
      </c>
      <c r="E234" s="134">
        <v>854684573.25</v>
      </c>
      <c r="F234" s="134">
        <v>360751.26709677401</v>
      </c>
      <c r="G234" s="134">
        <v>360751.27</v>
      </c>
    </row>
    <row r="235" spans="1:7" x14ac:dyDescent="0.25">
      <c r="A235" s="47">
        <v>42023</v>
      </c>
      <c r="B235" s="48">
        <v>1</v>
      </c>
      <c r="C235" s="171">
        <v>0</v>
      </c>
      <c r="D235" s="134">
        <v>877828082.97000003</v>
      </c>
      <c r="E235" s="134">
        <v>854684573.25</v>
      </c>
      <c r="F235" s="134">
        <v>360751.26709677401</v>
      </c>
      <c r="G235" s="134">
        <v>360751.27</v>
      </c>
    </row>
    <row r="236" spans="1:7" x14ac:dyDescent="0.25">
      <c r="A236" s="47">
        <v>42024</v>
      </c>
      <c r="B236" s="48">
        <v>1</v>
      </c>
      <c r="C236" s="171">
        <v>0</v>
      </c>
      <c r="D236" s="134">
        <v>877828082.97000003</v>
      </c>
      <c r="E236" s="134">
        <v>854684573.25</v>
      </c>
      <c r="F236" s="134">
        <v>360751.26709677401</v>
      </c>
      <c r="G236" s="134">
        <v>360751.27</v>
      </c>
    </row>
    <row r="237" spans="1:7" x14ac:dyDescent="0.25">
      <c r="A237" s="47">
        <v>42025</v>
      </c>
      <c r="B237" s="48">
        <v>1</v>
      </c>
      <c r="C237" s="171">
        <v>0</v>
      </c>
      <c r="D237" s="134">
        <v>877828082.97000003</v>
      </c>
      <c r="E237" s="134">
        <v>854684573.25</v>
      </c>
      <c r="F237" s="134">
        <v>360751.26709677401</v>
      </c>
      <c r="G237" s="134">
        <v>360751.27</v>
      </c>
    </row>
    <row r="238" spans="1:7" x14ac:dyDescent="0.25">
      <c r="A238" s="47">
        <v>42026</v>
      </c>
      <c r="B238" s="48">
        <v>1</v>
      </c>
      <c r="C238" s="171">
        <v>0</v>
      </c>
      <c r="D238" s="134">
        <v>877828082.97000003</v>
      </c>
      <c r="E238" s="134">
        <v>854684573.25</v>
      </c>
      <c r="F238" s="134">
        <v>360751.26709677401</v>
      </c>
      <c r="G238" s="134">
        <v>360751.27</v>
      </c>
    </row>
    <row r="239" spans="1:7" x14ac:dyDescent="0.25">
      <c r="A239" s="47">
        <v>42027</v>
      </c>
      <c r="B239" s="48">
        <v>1</v>
      </c>
      <c r="C239" s="171">
        <v>0</v>
      </c>
      <c r="D239" s="134">
        <v>877828082.97000003</v>
      </c>
      <c r="E239" s="134">
        <v>854684573.25</v>
      </c>
      <c r="F239" s="134">
        <v>360751.26709677401</v>
      </c>
      <c r="G239" s="134">
        <v>360751.27</v>
      </c>
    </row>
    <row r="240" spans="1:7" x14ac:dyDescent="0.25">
      <c r="A240" s="47">
        <v>42028</v>
      </c>
      <c r="B240" s="48">
        <v>1</v>
      </c>
      <c r="C240" s="171">
        <v>0</v>
      </c>
      <c r="D240" s="134">
        <v>877828082.97000003</v>
      </c>
      <c r="E240" s="134">
        <v>854684573.25</v>
      </c>
      <c r="F240" s="134">
        <v>360751.26709677401</v>
      </c>
      <c r="G240" s="134">
        <v>360751.27</v>
      </c>
    </row>
    <row r="241" spans="1:7" x14ac:dyDescent="0.25">
      <c r="A241" s="47">
        <v>42029</v>
      </c>
      <c r="B241" s="48">
        <v>1</v>
      </c>
      <c r="C241" s="171">
        <v>0</v>
      </c>
      <c r="D241" s="134">
        <v>877828082.97000003</v>
      </c>
      <c r="E241" s="134">
        <v>854684573.25</v>
      </c>
      <c r="F241" s="134">
        <v>360751.26709677401</v>
      </c>
      <c r="G241" s="134">
        <v>360751.27</v>
      </c>
    </row>
    <row r="242" spans="1:7" x14ac:dyDescent="0.25">
      <c r="A242" s="47">
        <v>42030</v>
      </c>
      <c r="B242" s="48">
        <v>1</v>
      </c>
      <c r="C242" s="171">
        <v>0</v>
      </c>
      <c r="D242" s="134">
        <v>877828082.97000003</v>
      </c>
      <c r="E242" s="134">
        <v>854684573.25</v>
      </c>
      <c r="F242" s="134">
        <v>360751.26709677401</v>
      </c>
      <c r="G242" s="134">
        <v>360751.27</v>
      </c>
    </row>
    <row r="243" spans="1:7" x14ac:dyDescent="0.25">
      <c r="A243" s="47">
        <v>42031</v>
      </c>
      <c r="B243" s="48">
        <v>1</v>
      </c>
      <c r="C243" s="171">
        <v>0</v>
      </c>
      <c r="D243" s="134">
        <v>877828082.97000003</v>
      </c>
      <c r="E243" s="134">
        <v>854684573.25</v>
      </c>
      <c r="F243" s="134">
        <v>360751.26709677401</v>
      </c>
      <c r="G243" s="134">
        <v>360751.27</v>
      </c>
    </row>
    <row r="244" spans="1:7" x14ac:dyDescent="0.25">
      <c r="A244" s="47">
        <v>42032</v>
      </c>
      <c r="B244" s="48">
        <v>1</v>
      </c>
      <c r="C244" s="171">
        <v>0</v>
      </c>
      <c r="D244" s="134">
        <v>877828082.97000003</v>
      </c>
      <c r="E244" s="134">
        <v>854684573.25</v>
      </c>
      <c r="F244" s="134">
        <v>360751.26709677401</v>
      </c>
      <c r="G244" s="134">
        <v>360751.27</v>
      </c>
    </row>
    <row r="245" spans="1:7" x14ac:dyDescent="0.25">
      <c r="A245" s="47">
        <v>42033</v>
      </c>
      <c r="B245" s="48">
        <v>1</v>
      </c>
      <c r="C245" s="171">
        <v>0</v>
      </c>
      <c r="D245" s="134">
        <v>877828082.97000003</v>
      </c>
      <c r="E245" s="134">
        <v>854684573.25</v>
      </c>
      <c r="F245" s="134">
        <v>360751.26709677401</v>
      </c>
      <c r="G245" s="134">
        <v>360751.27</v>
      </c>
    </row>
    <row r="246" spans="1:7" x14ac:dyDescent="0.25">
      <c r="A246" s="47">
        <v>42034</v>
      </c>
      <c r="B246" s="48">
        <v>1</v>
      </c>
      <c r="C246" s="171">
        <v>0</v>
      </c>
      <c r="D246" s="134">
        <v>877828082.97000003</v>
      </c>
      <c r="E246" s="134">
        <v>854684573.25</v>
      </c>
      <c r="F246" s="134">
        <v>360751.26709677401</v>
      </c>
      <c r="G246" s="134">
        <v>360751.27</v>
      </c>
    </row>
    <row r="247" spans="1:7" x14ac:dyDescent="0.25">
      <c r="A247" s="47">
        <v>42035</v>
      </c>
      <c r="B247" s="48">
        <v>1</v>
      </c>
      <c r="C247" s="171">
        <v>0</v>
      </c>
      <c r="D247" s="134">
        <v>877828082.97000003</v>
      </c>
      <c r="E247" s="134">
        <v>854684573.25</v>
      </c>
      <c r="F247" s="134">
        <v>360751.26709677401</v>
      </c>
      <c r="G247" s="134">
        <v>360751.27</v>
      </c>
    </row>
    <row r="248" spans="1:7" x14ac:dyDescent="0.25">
      <c r="A248" s="47">
        <v>42036</v>
      </c>
      <c r="B248" s="48">
        <v>1</v>
      </c>
      <c r="C248" s="171">
        <v>0</v>
      </c>
      <c r="D248" s="134">
        <v>877828082.97000003</v>
      </c>
      <c r="E248" s="134">
        <v>854684573.25</v>
      </c>
      <c r="F248" s="134">
        <v>360751.26709677401</v>
      </c>
      <c r="G248" s="134">
        <v>360751.27</v>
      </c>
    </row>
    <row r="249" spans="1:7" x14ac:dyDescent="0.25">
      <c r="A249" s="47">
        <v>42037</v>
      </c>
      <c r="B249" s="48">
        <v>1</v>
      </c>
      <c r="C249" s="171">
        <v>0</v>
      </c>
      <c r="D249" s="134">
        <v>877828082.97000003</v>
      </c>
      <c r="E249" s="134">
        <v>854684573.25</v>
      </c>
      <c r="F249" s="134">
        <v>360751.26709677401</v>
      </c>
      <c r="G249" s="134">
        <v>360751.27</v>
      </c>
    </row>
    <row r="250" spans="1:7" x14ac:dyDescent="0.25">
      <c r="A250" s="47">
        <v>42038</v>
      </c>
      <c r="B250" s="48">
        <v>1</v>
      </c>
      <c r="C250" s="171">
        <v>0</v>
      </c>
      <c r="D250" s="134">
        <v>877828082.97000003</v>
      </c>
      <c r="E250" s="134">
        <v>854684573.25</v>
      </c>
      <c r="F250" s="134">
        <v>360751.26709677401</v>
      </c>
      <c r="G250" s="134">
        <v>360751.27</v>
      </c>
    </row>
    <row r="251" spans="1:7" x14ac:dyDescent="0.25">
      <c r="A251" s="47">
        <v>42039</v>
      </c>
      <c r="B251" s="48">
        <v>1</v>
      </c>
      <c r="C251" s="171">
        <v>0</v>
      </c>
      <c r="D251" s="134">
        <v>877828082.97000003</v>
      </c>
      <c r="E251" s="134">
        <v>854684573.25</v>
      </c>
      <c r="F251" s="134">
        <v>360751.26709677401</v>
      </c>
      <c r="G251" s="134">
        <v>360751.27</v>
      </c>
    </row>
    <row r="252" spans="1:7" x14ac:dyDescent="0.25">
      <c r="A252" s="47">
        <v>42040</v>
      </c>
      <c r="B252" s="48">
        <v>1</v>
      </c>
      <c r="C252" s="171">
        <v>0</v>
      </c>
      <c r="D252" s="134">
        <v>877828082.97000003</v>
      </c>
      <c r="E252" s="134">
        <v>854684573.25</v>
      </c>
      <c r="F252" s="134">
        <v>360751.26709677401</v>
      </c>
      <c r="G252" s="134">
        <v>360751.27</v>
      </c>
    </row>
    <row r="253" spans="1:7" x14ac:dyDescent="0.25">
      <c r="A253" s="47">
        <v>42041</v>
      </c>
      <c r="B253" s="48">
        <v>0</v>
      </c>
      <c r="C253" s="171">
        <v>1</v>
      </c>
      <c r="D253" s="134">
        <v>854684573.25</v>
      </c>
      <c r="E253" s="134">
        <v>830192500.85000002</v>
      </c>
      <c r="F253" s="134">
        <v>351240.23571428499</v>
      </c>
      <c r="G253" s="134">
        <v>351240.24</v>
      </c>
    </row>
    <row r="254" spans="1:7" x14ac:dyDescent="0.25">
      <c r="A254" s="47">
        <v>42042</v>
      </c>
      <c r="B254" s="48">
        <v>1</v>
      </c>
      <c r="C254" s="171">
        <v>0</v>
      </c>
      <c r="D254" s="134">
        <v>854684573.25</v>
      </c>
      <c r="E254" s="134">
        <v>830192500.85000002</v>
      </c>
      <c r="F254" s="134">
        <v>351240.23571428499</v>
      </c>
      <c r="G254" s="134">
        <v>351240.24</v>
      </c>
    </row>
    <row r="255" spans="1:7" x14ac:dyDescent="0.25">
      <c r="A255" s="47">
        <v>42043</v>
      </c>
      <c r="B255" s="48">
        <v>1</v>
      </c>
      <c r="C255" s="171">
        <v>0</v>
      </c>
      <c r="D255" s="134">
        <v>854684573.25</v>
      </c>
      <c r="E255" s="134">
        <v>830192500.85000002</v>
      </c>
      <c r="F255" s="134">
        <v>351240.23571428499</v>
      </c>
      <c r="G255" s="134">
        <v>351240.24</v>
      </c>
    </row>
    <row r="256" spans="1:7" x14ac:dyDescent="0.25">
      <c r="A256" s="47">
        <v>42044</v>
      </c>
      <c r="B256" s="48">
        <v>1</v>
      </c>
      <c r="C256" s="171">
        <v>0</v>
      </c>
      <c r="D256" s="134">
        <v>854684573.25</v>
      </c>
      <c r="E256" s="134">
        <v>830192500.85000002</v>
      </c>
      <c r="F256" s="134">
        <v>351240.23571428499</v>
      </c>
      <c r="G256" s="134">
        <v>351240.24</v>
      </c>
    </row>
    <row r="257" spans="1:7" x14ac:dyDescent="0.25">
      <c r="A257" s="47">
        <v>42045</v>
      </c>
      <c r="B257" s="48">
        <v>1</v>
      </c>
      <c r="C257" s="171">
        <v>0</v>
      </c>
      <c r="D257" s="134">
        <v>854684573.25</v>
      </c>
      <c r="E257" s="134">
        <v>830192500.85000002</v>
      </c>
      <c r="F257" s="134">
        <v>351240.23571428499</v>
      </c>
      <c r="G257" s="134">
        <v>351240.24</v>
      </c>
    </row>
    <row r="258" spans="1:7" x14ac:dyDescent="0.25">
      <c r="A258" s="47">
        <v>42046</v>
      </c>
      <c r="B258" s="48">
        <v>1</v>
      </c>
      <c r="C258" s="171">
        <v>0</v>
      </c>
      <c r="D258" s="134">
        <v>854684573.25</v>
      </c>
      <c r="E258" s="134">
        <v>830192500.85000002</v>
      </c>
      <c r="F258" s="134">
        <v>351240.23571428499</v>
      </c>
      <c r="G258" s="134">
        <v>351240.24</v>
      </c>
    </row>
    <row r="259" spans="1:7" x14ac:dyDescent="0.25">
      <c r="A259" s="47">
        <v>42047</v>
      </c>
      <c r="B259" s="48">
        <v>1</v>
      </c>
      <c r="C259" s="171">
        <v>0</v>
      </c>
      <c r="D259" s="134">
        <v>854684573.25</v>
      </c>
      <c r="E259" s="134">
        <v>830192500.85000002</v>
      </c>
      <c r="F259" s="134">
        <v>351240.23571428499</v>
      </c>
      <c r="G259" s="134">
        <v>351240.24</v>
      </c>
    </row>
    <row r="260" spans="1:7" x14ac:dyDescent="0.25">
      <c r="A260" s="47">
        <v>42048</v>
      </c>
      <c r="B260" s="48">
        <v>1</v>
      </c>
      <c r="C260" s="171">
        <v>0</v>
      </c>
      <c r="D260" s="134">
        <v>854684573.25</v>
      </c>
      <c r="E260" s="134">
        <v>830192500.85000002</v>
      </c>
      <c r="F260" s="134">
        <v>351240.23571428499</v>
      </c>
      <c r="G260" s="134">
        <v>351240.24</v>
      </c>
    </row>
    <row r="261" spans="1:7" x14ac:dyDescent="0.25">
      <c r="A261" s="47">
        <v>42049</v>
      </c>
      <c r="B261" s="48">
        <v>1</v>
      </c>
      <c r="C261" s="171">
        <v>0</v>
      </c>
      <c r="D261" s="134">
        <v>854684573.25</v>
      </c>
      <c r="E261" s="134">
        <v>830192500.85000002</v>
      </c>
      <c r="F261" s="134">
        <v>351240.23571428499</v>
      </c>
      <c r="G261" s="134">
        <v>351240.24</v>
      </c>
    </row>
    <row r="262" spans="1:7" x14ac:dyDescent="0.25">
      <c r="A262" s="47">
        <v>42050</v>
      </c>
      <c r="B262" s="48">
        <v>1</v>
      </c>
      <c r="C262" s="171">
        <v>0</v>
      </c>
      <c r="D262" s="134">
        <v>854684573.25</v>
      </c>
      <c r="E262" s="134">
        <v>830192500.85000002</v>
      </c>
      <c r="F262" s="134">
        <v>351240.23571428499</v>
      </c>
      <c r="G262" s="134">
        <v>351240.24</v>
      </c>
    </row>
    <row r="263" spans="1:7" x14ac:dyDescent="0.25">
      <c r="A263" s="47">
        <v>42051</v>
      </c>
      <c r="B263" s="48">
        <v>1</v>
      </c>
      <c r="C263" s="171">
        <v>0</v>
      </c>
      <c r="D263" s="134">
        <v>854684573.25</v>
      </c>
      <c r="E263" s="134">
        <v>830192500.85000002</v>
      </c>
      <c r="F263" s="134">
        <v>351240.23571428499</v>
      </c>
      <c r="G263" s="134">
        <v>351240.24</v>
      </c>
    </row>
    <row r="264" spans="1:7" x14ac:dyDescent="0.25">
      <c r="A264" s="47">
        <v>42052</v>
      </c>
      <c r="B264" s="48">
        <v>1</v>
      </c>
      <c r="C264" s="171">
        <v>0</v>
      </c>
      <c r="D264" s="134">
        <v>854684573.25</v>
      </c>
      <c r="E264" s="134">
        <v>830192500.85000002</v>
      </c>
      <c r="F264" s="134">
        <v>351240.23571428499</v>
      </c>
      <c r="G264" s="134">
        <v>351240.24</v>
      </c>
    </row>
    <row r="265" spans="1:7" x14ac:dyDescent="0.25">
      <c r="A265" s="47">
        <v>42053</v>
      </c>
      <c r="B265" s="48">
        <v>1</v>
      </c>
      <c r="C265" s="171">
        <v>0</v>
      </c>
      <c r="D265" s="134">
        <v>854684573.25</v>
      </c>
      <c r="E265" s="134">
        <v>830192500.85000002</v>
      </c>
      <c r="F265" s="134">
        <v>351240.23571428499</v>
      </c>
      <c r="G265" s="134">
        <v>351240.24</v>
      </c>
    </row>
    <row r="266" spans="1:7" x14ac:dyDescent="0.25">
      <c r="A266" s="47">
        <v>42054</v>
      </c>
      <c r="B266" s="48">
        <v>1</v>
      </c>
      <c r="C266" s="171">
        <v>0</v>
      </c>
      <c r="D266" s="134">
        <v>854684573.25</v>
      </c>
      <c r="E266" s="134">
        <v>830192500.85000002</v>
      </c>
      <c r="F266" s="134">
        <v>351240.23571428499</v>
      </c>
      <c r="G266" s="134">
        <v>351240.24</v>
      </c>
    </row>
    <row r="267" spans="1:7" x14ac:dyDescent="0.25">
      <c r="A267" s="47">
        <v>42055</v>
      </c>
      <c r="B267" s="48">
        <v>1</v>
      </c>
      <c r="C267" s="171">
        <v>0</v>
      </c>
      <c r="D267" s="134">
        <v>854684573.25</v>
      </c>
      <c r="E267" s="134">
        <v>830192500.85000002</v>
      </c>
      <c r="F267" s="134">
        <v>351240.23571428499</v>
      </c>
      <c r="G267" s="134">
        <v>351240.24</v>
      </c>
    </row>
    <row r="268" spans="1:7" x14ac:dyDescent="0.25">
      <c r="A268" s="47">
        <v>42056</v>
      </c>
      <c r="B268" s="48">
        <v>1</v>
      </c>
      <c r="C268" s="171">
        <v>0</v>
      </c>
      <c r="D268" s="134">
        <v>854684573.25</v>
      </c>
      <c r="E268" s="134">
        <v>830192500.85000002</v>
      </c>
      <c r="F268" s="134">
        <v>351240.23571428499</v>
      </c>
      <c r="G268" s="134">
        <v>351240.24</v>
      </c>
    </row>
    <row r="269" spans="1:7" x14ac:dyDescent="0.25">
      <c r="A269" s="47">
        <v>42057</v>
      </c>
      <c r="B269" s="48">
        <v>1</v>
      </c>
      <c r="C269" s="171">
        <v>0</v>
      </c>
      <c r="D269" s="134">
        <v>854684573.25</v>
      </c>
      <c r="E269" s="134">
        <v>830192500.85000002</v>
      </c>
      <c r="F269" s="134">
        <v>351240.23571428499</v>
      </c>
      <c r="G269" s="134">
        <v>351240.24</v>
      </c>
    </row>
    <row r="270" spans="1:7" x14ac:dyDescent="0.25">
      <c r="A270" s="47">
        <v>42058</v>
      </c>
      <c r="B270" s="48">
        <v>1</v>
      </c>
      <c r="C270" s="171">
        <v>0</v>
      </c>
      <c r="D270" s="134">
        <v>854684573.25</v>
      </c>
      <c r="E270" s="134">
        <v>830192500.85000002</v>
      </c>
      <c r="F270" s="134">
        <v>351240.23571428499</v>
      </c>
      <c r="G270" s="134">
        <v>351240.24</v>
      </c>
    </row>
    <row r="271" spans="1:7" x14ac:dyDescent="0.25">
      <c r="A271" s="47">
        <v>42059</v>
      </c>
      <c r="B271" s="48">
        <v>1</v>
      </c>
      <c r="C271" s="171">
        <v>0</v>
      </c>
      <c r="D271" s="134">
        <v>854684573.25</v>
      </c>
      <c r="E271" s="134">
        <v>830192500.85000002</v>
      </c>
      <c r="F271" s="134">
        <v>351240.23571428499</v>
      </c>
      <c r="G271" s="134">
        <v>351240.24</v>
      </c>
    </row>
    <row r="272" spans="1:7" x14ac:dyDescent="0.25">
      <c r="A272" s="47">
        <v>42060</v>
      </c>
      <c r="B272" s="48">
        <v>1</v>
      </c>
      <c r="C272" s="171">
        <v>0</v>
      </c>
      <c r="D272" s="134">
        <v>854684573.25</v>
      </c>
      <c r="E272" s="134">
        <v>830192500.85000002</v>
      </c>
      <c r="F272" s="134">
        <v>351240.23571428499</v>
      </c>
      <c r="G272" s="134">
        <v>351240.24</v>
      </c>
    </row>
    <row r="273" spans="1:7" x14ac:dyDescent="0.25">
      <c r="A273" s="47">
        <v>42061</v>
      </c>
      <c r="B273" s="48">
        <v>1</v>
      </c>
      <c r="C273" s="171">
        <v>0</v>
      </c>
      <c r="D273" s="134">
        <v>854684573.25</v>
      </c>
      <c r="E273" s="134">
        <v>830192500.85000002</v>
      </c>
      <c r="F273" s="134">
        <v>351240.23571428499</v>
      </c>
      <c r="G273" s="134">
        <v>351240.24</v>
      </c>
    </row>
    <row r="274" spans="1:7" x14ac:dyDescent="0.25">
      <c r="A274" s="47">
        <v>42062</v>
      </c>
      <c r="B274" s="48">
        <v>1</v>
      </c>
      <c r="C274" s="171">
        <v>0</v>
      </c>
      <c r="D274" s="134">
        <v>854684573.25</v>
      </c>
      <c r="E274" s="134">
        <v>830192500.85000002</v>
      </c>
      <c r="F274" s="134">
        <v>351240.23571428499</v>
      </c>
      <c r="G274" s="134">
        <v>351240.24</v>
      </c>
    </row>
    <row r="275" spans="1:7" x14ac:dyDescent="0.25">
      <c r="A275" s="47">
        <v>42063</v>
      </c>
      <c r="B275" s="48">
        <v>1</v>
      </c>
      <c r="C275" s="171">
        <v>0</v>
      </c>
      <c r="D275" s="134">
        <v>854684573.25</v>
      </c>
      <c r="E275" s="134">
        <v>830192500.85000002</v>
      </c>
      <c r="F275" s="134">
        <v>351240.23571428499</v>
      </c>
      <c r="G275" s="134">
        <v>351240.24</v>
      </c>
    </row>
    <row r="276" spans="1:7" x14ac:dyDescent="0.25">
      <c r="A276" s="47">
        <v>42064</v>
      </c>
      <c r="B276" s="48">
        <v>1</v>
      </c>
      <c r="C276" s="171">
        <v>0</v>
      </c>
      <c r="D276" s="134">
        <v>854684573.25</v>
      </c>
      <c r="E276" s="134">
        <v>830192500.85000002</v>
      </c>
      <c r="F276" s="134">
        <v>351240.23571428499</v>
      </c>
      <c r="G276" s="134">
        <v>351240.24</v>
      </c>
    </row>
    <row r="277" spans="1:7" x14ac:dyDescent="0.25">
      <c r="A277" s="47">
        <v>42065</v>
      </c>
      <c r="B277" s="48">
        <v>1</v>
      </c>
      <c r="C277" s="171">
        <v>0</v>
      </c>
      <c r="D277" s="134">
        <v>854684573.25</v>
      </c>
      <c r="E277" s="134">
        <v>830192500.85000002</v>
      </c>
      <c r="F277" s="134">
        <v>351240.23571428499</v>
      </c>
      <c r="G277" s="134">
        <v>351240.24</v>
      </c>
    </row>
    <row r="278" spans="1:7" x14ac:dyDescent="0.25">
      <c r="A278" s="47">
        <v>42066</v>
      </c>
      <c r="B278" s="48">
        <v>1</v>
      </c>
      <c r="C278" s="171">
        <v>0</v>
      </c>
      <c r="D278" s="134">
        <v>854684573.25</v>
      </c>
      <c r="E278" s="134">
        <v>830192500.85000002</v>
      </c>
      <c r="F278" s="134">
        <v>351240.23571428499</v>
      </c>
      <c r="G278" s="134">
        <v>351240.24</v>
      </c>
    </row>
    <row r="279" spans="1:7" x14ac:dyDescent="0.25">
      <c r="A279" s="47">
        <v>42067</v>
      </c>
      <c r="B279" s="48">
        <v>1</v>
      </c>
      <c r="C279" s="171">
        <v>0</v>
      </c>
      <c r="D279" s="134">
        <v>854684573.25</v>
      </c>
      <c r="E279" s="134">
        <v>830192500.85000002</v>
      </c>
      <c r="F279" s="134">
        <v>351240.23571428499</v>
      </c>
      <c r="G279" s="134">
        <v>351240.24</v>
      </c>
    </row>
    <row r="280" spans="1:7" x14ac:dyDescent="0.25">
      <c r="A280" s="47">
        <v>42068</v>
      </c>
      <c r="B280" s="48">
        <v>1</v>
      </c>
      <c r="C280" s="171">
        <v>0</v>
      </c>
      <c r="D280" s="134">
        <v>854684573.25</v>
      </c>
      <c r="E280" s="134">
        <v>830192500.85000002</v>
      </c>
      <c r="F280" s="134">
        <v>351240.23571428499</v>
      </c>
      <c r="G280" s="134">
        <v>351240.24</v>
      </c>
    </row>
    <row r="281" spans="1:7" x14ac:dyDescent="0.25">
      <c r="A281" s="47">
        <v>42069</v>
      </c>
      <c r="B281" s="48">
        <v>0</v>
      </c>
      <c r="C281" s="171">
        <v>1</v>
      </c>
      <c r="D281" s="134">
        <v>830192500.85000002</v>
      </c>
      <c r="E281" s="134">
        <v>806442126.86000001</v>
      </c>
      <c r="F281" s="134">
        <v>341175.00032257999</v>
      </c>
      <c r="G281" s="134">
        <v>341175</v>
      </c>
    </row>
    <row r="282" spans="1:7" x14ac:dyDescent="0.25">
      <c r="A282" s="47">
        <v>42070</v>
      </c>
      <c r="B282" s="48">
        <v>1</v>
      </c>
      <c r="C282" s="171">
        <v>0</v>
      </c>
      <c r="D282" s="134">
        <v>830192500.85000002</v>
      </c>
      <c r="E282" s="134">
        <v>806442126.86000001</v>
      </c>
      <c r="F282" s="134">
        <v>341175.00032257999</v>
      </c>
      <c r="G282" s="134">
        <v>341175</v>
      </c>
    </row>
    <row r="283" spans="1:7" x14ac:dyDescent="0.25">
      <c r="A283" s="47">
        <v>42071</v>
      </c>
      <c r="B283" s="48">
        <v>1</v>
      </c>
      <c r="C283" s="171">
        <v>0</v>
      </c>
      <c r="D283" s="134">
        <v>830192500.85000002</v>
      </c>
      <c r="E283" s="134">
        <v>806442126.86000001</v>
      </c>
      <c r="F283" s="134">
        <v>341175.00032257999</v>
      </c>
      <c r="G283" s="134">
        <v>341175</v>
      </c>
    </row>
    <row r="284" spans="1:7" x14ac:dyDescent="0.25">
      <c r="A284" s="47">
        <v>42072</v>
      </c>
      <c r="B284" s="48">
        <v>1</v>
      </c>
      <c r="C284" s="171">
        <v>0</v>
      </c>
      <c r="D284" s="134">
        <v>830192500.85000002</v>
      </c>
      <c r="E284" s="134">
        <v>806442126.86000001</v>
      </c>
      <c r="F284" s="134">
        <v>341175.00032257999</v>
      </c>
      <c r="G284" s="134">
        <v>341175</v>
      </c>
    </row>
    <row r="285" spans="1:7" x14ac:dyDescent="0.25">
      <c r="A285" s="47">
        <v>42073</v>
      </c>
      <c r="B285" s="48">
        <v>1</v>
      </c>
      <c r="C285" s="171">
        <v>0</v>
      </c>
      <c r="D285" s="134">
        <v>830192500.85000002</v>
      </c>
      <c r="E285" s="134">
        <v>806442126.86000001</v>
      </c>
      <c r="F285" s="134">
        <v>341175.00032257999</v>
      </c>
      <c r="G285" s="134">
        <v>341175</v>
      </c>
    </row>
    <row r="286" spans="1:7" x14ac:dyDescent="0.25">
      <c r="A286" s="47">
        <v>42074</v>
      </c>
      <c r="B286" s="48">
        <v>1</v>
      </c>
      <c r="C286" s="171">
        <v>0</v>
      </c>
      <c r="D286" s="134">
        <v>830192500.85000002</v>
      </c>
      <c r="E286" s="134">
        <v>806442126.86000001</v>
      </c>
      <c r="F286" s="134">
        <v>341175.00032257999</v>
      </c>
      <c r="G286" s="134">
        <v>341175</v>
      </c>
    </row>
    <row r="287" spans="1:7" x14ac:dyDescent="0.25">
      <c r="A287" s="47">
        <v>42075</v>
      </c>
      <c r="B287" s="48">
        <v>1</v>
      </c>
      <c r="C287" s="171">
        <v>0</v>
      </c>
      <c r="D287" s="134">
        <v>830192500.85000002</v>
      </c>
      <c r="E287" s="134">
        <v>806442126.86000001</v>
      </c>
      <c r="F287" s="134">
        <v>341175.00032257999</v>
      </c>
      <c r="G287" s="134">
        <v>341175</v>
      </c>
    </row>
    <row r="288" spans="1:7" x14ac:dyDescent="0.25">
      <c r="A288" s="47">
        <v>42076</v>
      </c>
      <c r="B288" s="48">
        <v>1</v>
      </c>
      <c r="C288" s="171">
        <v>0</v>
      </c>
      <c r="D288" s="134">
        <v>830192500.85000002</v>
      </c>
      <c r="E288" s="134">
        <v>806442126.86000001</v>
      </c>
      <c r="F288" s="134">
        <v>341175.00032257999</v>
      </c>
      <c r="G288" s="134">
        <v>341175</v>
      </c>
    </row>
    <row r="289" spans="1:7" x14ac:dyDescent="0.25">
      <c r="A289" s="47">
        <v>42077</v>
      </c>
      <c r="B289" s="48">
        <v>1</v>
      </c>
      <c r="C289" s="171">
        <v>0</v>
      </c>
      <c r="D289" s="134">
        <v>830192500.85000002</v>
      </c>
      <c r="E289" s="134">
        <v>806442126.86000001</v>
      </c>
      <c r="F289" s="134">
        <v>341175.00032257999</v>
      </c>
      <c r="G289" s="134">
        <v>341175</v>
      </c>
    </row>
    <row r="290" spans="1:7" x14ac:dyDescent="0.25">
      <c r="A290" s="47">
        <v>42078</v>
      </c>
      <c r="B290" s="48">
        <v>1</v>
      </c>
      <c r="C290" s="171">
        <v>0</v>
      </c>
      <c r="D290" s="134">
        <v>830192500.85000002</v>
      </c>
      <c r="E290" s="134">
        <v>806442126.86000001</v>
      </c>
      <c r="F290" s="134">
        <v>341175.00032257999</v>
      </c>
      <c r="G290" s="134">
        <v>341175</v>
      </c>
    </row>
    <row r="291" spans="1:7" x14ac:dyDescent="0.25">
      <c r="A291" s="47">
        <v>42079</v>
      </c>
      <c r="B291" s="48">
        <v>1</v>
      </c>
      <c r="C291" s="171">
        <v>0</v>
      </c>
      <c r="D291" s="134">
        <v>830192500.85000002</v>
      </c>
      <c r="E291" s="134">
        <v>806442126.86000001</v>
      </c>
      <c r="F291" s="134">
        <v>341175.00032257999</v>
      </c>
      <c r="G291" s="134">
        <v>341175</v>
      </c>
    </row>
    <row r="292" spans="1:7" x14ac:dyDescent="0.25">
      <c r="A292" s="47">
        <v>42080</v>
      </c>
      <c r="B292" s="48">
        <v>1</v>
      </c>
      <c r="C292" s="171">
        <v>0</v>
      </c>
      <c r="D292" s="134">
        <v>830192500.85000002</v>
      </c>
      <c r="E292" s="134">
        <v>806442126.86000001</v>
      </c>
      <c r="F292" s="134">
        <v>341175.00032257999</v>
      </c>
      <c r="G292" s="134">
        <v>341175</v>
      </c>
    </row>
    <row r="293" spans="1:7" x14ac:dyDescent="0.25">
      <c r="A293" s="47">
        <v>42081</v>
      </c>
      <c r="B293" s="48">
        <v>1</v>
      </c>
      <c r="C293" s="171">
        <v>0</v>
      </c>
      <c r="D293" s="134">
        <v>830192500.85000002</v>
      </c>
      <c r="E293" s="134">
        <v>806442126.86000001</v>
      </c>
      <c r="F293" s="134">
        <v>341175.00032257999</v>
      </c>
      <c r="G293" s="134">
        <v>341175</v>
      </c>
    </row>
    <row r="294" spans="1:7" x14ac:dyDescent="0.25">
      <c r="A294" s="47">
        <v>42082</v>
      </c>
      <c r="B294" s="48">
        <v>1</v>
      </c>
      <c r="C294" s="171">
        <v>0</v>
      </c>
      <c r="D294" s="134">
        <v>830192500.85000002</v>
      </c>
      <c r="E294" s="134">
        <v>806442126.86000001</v>
      </c>
      <c r="F294" s="134">
        <v>341175.00032257999</v>
      </c>
      <c r="G294" s="134">
        <v>341175</v>
      </c>
    </row>
    <row r="295" spans="1:7" x14ac:dyDescent="0.25">
      <c r="A295" s="47">
        <v>42083</v>
      </c>
      <c r="B295" s="48">
        <v>1</v>
      </c>
      <c r="C295" s="171">
        <v>0</v>
      </c>
      <c r="D295" s="134">
        <v>830192500.85000002</v>
      </c>
      <c r="E295" s="134">
        <v>806442126.86000001</v>
      </c>
      <c r="F295" s="134">
        <v>341175.00032257999</v>
      </c>
      <c r="G295" s="134">
        <v>341175</v>
      </c>
    </row>
    <row r="296" spans="1:7" x14ac:dyDescent="0.25">
      <c r="A296" s="47">
        <v>42084</v>
      </c>
      <c r="B296" s="48">
        <v>1</v>
      </c>
      <c r="C296" s="171">
        <v>0</v>
      </c>
      <c r="D296" s="134">
        <v>830192500.85000002</v>
      </c>
      <c r="E296" s="134">
        <v>806442126.86000001</v>
      </c>
      <c r="F296" s="134">
        <v>341175.00032257999</v>
      </c>
      <c r="G296" s="134">
        <v>341175</v>
      </c>
    </row>
    <row r="297" spans="1:7" x14ac:dyDescent="0.25">
      <c r="A297" s="47">
        <v>42085</v>
      </c>
      <c r="B297" s="48">
        <v>1</v>
      </c>
      <c r="C297" s="171">
        <v>0</v>
      </c>
      <c r="D297" s="134">
        <v>830192500.85000002</v>
      </c>
      <c r="E297" s="134">
        <v>806442126.86000001</v>
      </c>
      <c r="F297" s="134">
        <v>341175.00032257999</v>
      </c>
      <c r="G297" s="134">
        <v>341175</v>
      </c>
    </row>
    <row r="298" spans="1:7" x14ac:dyDescent="0.25">
      <c r="A298" s="47">
        <v>42086</v>
      </c>
      <c r="B298" s="48">
        <v>1</v>
      </c>
      <c r="C298" s="171">
        <v>0</v>
      </c>
      <c r="D298" s="134">
        <v>830192500.85000002</v>
      </c>
      <c r="E298" s="134">
        <v>806442126.86000001</v>
      </c>
      <c r="F298" s="134">
        <v>341175.00032257999</v>
      </c>
      <c r="G298" s="134">
        <v>341175</v>
      </c>
    </row>
    <row r="299" spans="1:7" x14ac:dyDescent="0.25">
      <c r="A299" s="47">
        <v>42087</v>
      </c>
      <c r="B299" s="48">
        <v>1</v>
      </c>
      <c r="C299" s="171">
        <v>0</v>
      </c>
      <c r="D299" s="134">
        <v>830192500.85000002</v>
      </c>
      <c r="E299" s="134">
        <v>806442126.86000001</v>
      </c>
      <c r="F299" s="134">
        <v>341175.00032257999</v>
      </c>
      <c r="G299" s="134">
        <v>341175</v>
      </c>
    </row>
    <row r="300" spans="1:7" x14ac:dyDescent="0.25">
      <c r="A300" s="47">
        <v>42088</v>
      </c>
      <c r="B300" s="48">
        <v>1</v>
      </c>
      <c r="C300" s="171">
        <v>0</v>
      </c>
      <c r="D300" s="134">
        <v>830192500.85000002</v>
      </c>
      <c r="E300" s="134">
        <v>806442126.86000001</v>
      </c>
      <c r="F300" s="134">
        <v>341175.00032257999</v>
      </c>
      <c r="G300" s="134">
        <v>341175</v>
      </c>
    </row>
    <row r="301" spans="1:7" x14ac:dyDescent="0.25">
      <c r="A301" s="47">
        <v>42089</v>
      </c>
      <c r="B301" s="48">
        <v>1</v>
      </c>
      <c r="C301" s="171">
        <v>0</v>
      </c>
      <c r="D301" s="134">
        <v>830192500.85000002</v>
      </c>
      <c r="E301" s="134">
        <v>806442126.86000001</v>
      </c>
      <c r="F301" s="134">
        <v>341175.00032257999</v>
      </c>
      <c r="G301" s="134">
        <v>341175</v>
      </c>
    </row>
    <row r="302" spans="1:7" x14ac:dyDescent="0.25">
      <c r="A302" s="47">
        <v>42090</v>
      </c>
      <c r="B302" s="48">
        <v>1</v>
      </c>
      <c r="C302" s="171">
        <v>0</v>
      </c>
      <c r="D302" s="134">
        <v>830192500.85000002</v>
      </c>
      <c r="E302" s="134">
        <v>806442126.86000001</v>
      </c>
      <c r="F302" s="134">
        <v>341175.00032257999</v>
      </c>
      <c r="G302" s="134">
        <v>341175</v>
      </c>
    </row>
    <row r="303" spans="1:7" x14ac:dyDescent="0.25">
      <c r="A303" s="47">
        <v>42091</v>
      </c>
      <c r="B303" s="48">
        <v>1</v>
      </c>
      <c r="C303" s="171">
        <v>0</v>
      </c>
      <c r="D303" s="134">
        <v>830192500.85000002</v>
      </c>
      <c r="E303" s="134">
        <v>806442126.86000001</v>
      </c>
      <c r="F303" s="134">
        <v>341175.00032257999</v>
      </c>
      <c r="G303" s="134">
        <v>341175</v>
      </c>
    </row>
    <row r="304" spans="1:7" x14ac:dyDescent="0.25">
      <c r="A304" s="47">
        <v>42092</v>
      </c>
      <c r="B304" s="48">
        <v>1</v>
      </c>
      <c r="C304" s="171">
        <v>0</v>
      </c>
      <c r="D304" s="134">
        <v>830192500.85000002</v>
      </c>
      <c r="E304" s="134">
        <v>806442126.86000001</v>
      </c>
      <c r="F304" s="134">
        <v>341175.00032257999</v>
      </c>
      <c r="G304" s="134">
        <v>341175</v>
      </c>
    </row>
    <row r="305" spans="1:7" x14ac:dyDescent="0.25">
      <c r="A305" s="47">
        <v>42093</v>
      </c>
      <c r="B305" s="48">
        <v>1</v>
      </c>
      <c r="C305" s="171">
        <v>0</v>
      </c>
      <c r="D305" s="134">
        <v>830192500.85000002</v>
      </c>
      <c r="E305" s="134">
        <v>806442126.86000001</v>
      </c>
      <c r="F305" s="134">
        <v>341175.00032257999</v>
      </c>
      <c r="G305" s="134">
        <v>341175</v>
      </c>
    </row>
    <row r="306" spans="1:7" x14ac:dyDescent="0.25">
      <c r="A306" s="47">
        <v>42094</v>
      </c>
      <c r="B306" s="48">
        <v>1</v>
      </c>
      <c r="C306" s="171">
        <v>0</v>
      </c>
      <c r="D306" s="134">
        <v>830192500.85000002</v>
      </c>
      <c r="E306" s="134">
        <v>806442126.86000001</v>
      </c>
      <c r="F306" s="134">
        <v>341175.00032257999</v>
      </c>
      <c r="G306" s="134">
        <v>341175</v>
      </c>
    </row>
    <row r="307" spans="1:7" x14ac:dyDescent="0.25">
      <c r="A307" s="47">
        <v>42095</v>
      </c>
      <c r="B307" s="48">
        <v>1</v>
      </c>
      <c r="C307" s="171">
        <v>0</v>
      </c>
      <c r="D307" s="134">
        <v>830192500.85000002</v>
      </c>
      <c r="E307" s="134">
        <v>806442126.86000001</v>
      </c>
      <c r="F307" s="134">
        <v>341175.00032257999</v>
      </c>
      <c r="G307" s="134">
        <v>341175</v>
      </c>
    </row>
    <row r="308" spans="1:7" x14ac:dyDescent="0.25">
      <c r="A308" s="47">
        <v>42096</v>
      </c>
      <c r="B308" s="48">
        <v>1</v>
      </c>
      <c r="C308" s="171">
        <v>0</v>
      </c>
      <c r="D308" s="134">
        <v>830192500.85000002</v>
      </c>
      <c r="E308" s="134">
        <v>806442126.86000001</v>
      </c>
      <c r="F308" s="134">
        <v>341175.00032257999</v>
      </c>
      <c r="G308" s="134">
        <v>341175</v>
      </c>
    </row>
    <row r="309" spans="1:7" x14ac:dyDescent="0.25">
      <c r="A309" s="47">
        <v>42097</v>
      </c>
      <c r="B309" s="48">
        <v>1</v>
      </c>
      <c r="C309" s="171">
        <v>0</v>
      </c>
      <c r="D309" s="134">
        <v>830192500.85000002</v>
      </c>
      <c r="E309" s="134">
        <v>806442126.86000001</v>
      </c>
      <c r="F309" s="134">
        <v>341175.00032257999</v>
      </c>
      <c r="G309" s="134">
        <v>341175</v>
      </c>
    </row>
    <row r="310" spans="1:7" x14ac:dyDescent="0.25">
      <c r="A310" s="47">
        <v>42098</v>
      </c>
      <c r="B310" s="48">
        <v>1</v>
      </c>
      <c r="C310" s="171">
        <v>0</v>
      </c>
      <c r="D310" s="134">
        <v>830192500.85000002</v>
      </c>
      <c r="E310" s="134">
        <v>806442126.86000001</v>
      </c>
      <c r="F310" s="134">
        <v>341175.00032257999</v>
      </c>
      <c r="G310" s="134">
        <v>341175</v>
      </c>
    </row>
    <row r="311" spans="1:7" x14ac:dyDescent="0.25">
      <c r="A311" s="47">
        <v>42099</v>
      </c>
      <c r="B311" s="48">
        <v>1</v>
      </c>
      <c r="C311" s="171">
        <v>0</v>
      </c>
      <c r="D311" s="134">
        <v>830192500.85000002</v>
      </c>
      <c r="E311" s="134">
        <v>806442126.86000001</v>
      </c>
      <c r="F311" s="134">
        <v>341175.00032257999</v>
      </c>
      <c r="G311" s="134">
        <v>341175</v>
      </c>
    </row>
    <row r="312" spans="1:7" x14ac:dyDescent="0.25">
      <c r="A312" s="47">
        <v>42100</v>
      </c>
      <c r="B312" s="48">
        <v>0</v>
      </c>
      <c r="C312" s="171">
        <v>1</v>
      </c>
      <c r="D312" s="134">
        <v>806442126.86000001</v>
      </c>
      <c r="E312" s="134">
        <v>782057765.03999901</v>
      </c>
      <c r="F312" s="134">
        <v>331414.572666666</v>
      </c>
      <c r="G312" s="134">
        <v>331414.57</v>
      </c>
    </row>
    <row r="313" spans="1:7" x14ac:dyDescent="0.25">
      <c r="A313" s="47">
        <v>42101</v>
      </c>
      <c r="B313" s="48">
        <v>1</v>
      </c>
      <c r="C313" s="171">
        <v>0</v>
      </c>
      <c r="D313" s="134">
        <v>806442126.86000001</v>
      </c>
      <c r="E313" s="134">
        <v>782057765.03999901</v>
      </c>
      <c r="F313" s="134">
        <v>331414.572666666</v>
      </c>
      <c r="G313" s="134">
        <v>331414.57</v>
      </c>
    </row>
    <row r="314" spans="1:7" x14ac:dyDescent="0.25">
      <c r="A314" s="47">
        <v>42102</v>
      </c>
      <c r="B314" s="48">
        <v>1</v>
      </c>
      <c r="C314" s="171">
        <v>0</v>
      </c>
      <c r="D314" s="134">
        <v>806442126.86000001</v>
      </c>
      <c r="E314" s="134">
        <v>782057765.03999901</v>
      </c>
      <c r="F314" s="134">
        <v>331414.572666666</v>
      </c>
      <c r="G314" s="134">
        <v>331414.57</v>
      </c>
    </row>
    <row r="315" spans="1:7" x14ac:dyDescent="0.25">
      <c r="A315" s="47">
        <v>42103</v>
      </c>
      <c r="B315" s="48">
        <v>1</v>
      </c>
      <c r="C315" s="171">
        <v>0</v>
      </c>
      <c r="D315" s="134">
        <v>806442126.86000001</v>
      </c>
      <c r="E315" s="134">
        <v>782057765.03999901</v>
      </c>
      <c r="F315" s="134">
        <v>331414.572666666</v>
      </c>
      <c r="G315" s="134">
        <v>331414.57</v>
      </c>
    </row>
    <row r="316" spans="1:7" x14ac:dyDescent="0.25">
      <c r="A316" s="47">
        <v>42104</v>
      </c>
      <c r="B316" s="48">
        <v>1</v>
      </c>
      <c r="C316" s="171">
        <v>0</v>
      </c>
      <c r="D316" s="134">
        <v>806442126.86000001</v>
      </c>
      <c r="E316" s="134">
        <v>782057765.03999901</v>
      </c>
      <c r="F316" s="134">
        <v>331414.572666666</v>
      </c>
      <c r="G316" s="134">
        <v>331414.57</v>
      </c>
    </row>
    <row r="317" spans="1:7" x14ac:dyDescent="0.25">
      <c r="A317" s="47">
        <v>42105</v>
      </c>
      <c r="B317" s="48">
        <v>1</v>
      </c>
      <c r="C317" s="171">
        <v>0</v>
      </c>
      <c r="D317" s="134">
        <v>806442126.86000001</v>
      </c>
      <c r="E317" s="134">
        <v>782057765.03999901</v>
      </c>
      <c r="F317" s="134">
        <v>331414.572666666</v>
      </c>
      <c r="G317" s="134">
        <v>331414.57</v>
      </c>
    </row>
    <row r="318" spans="1:7" x14ac:dyDescent="0.25">
      <c r="A318" s="47">
        <v>42106</v>
      </c>
      <c r="B318" s="48">
        <v>1</v>
      </c>
      <c r="C318" s="171">
        <v>0</v>
      </c>
      <c r="D318" s="134">
        <v>806442126.86000001</v>
      </c>
      <c r="E318" s="134">
        <v>782057765.03999901</v>
      </c>
      <c r="F318" s="134">
        <v>331414.572666666</v>
      </c>
      <c r="G318" s="134">
        <v>331414.57</v>
      </c>
    </row>
    <row r="319" spans="1:7" x14ac:dyDescent="0.25">
      <c r="A319" s="47">
        <v>42107</v>
      </c>
      <c r="B319" s="48">
        <v>1</v>
      </c>
      <c r="C319" s="171">
        <v>0</v>
      </c>
      <c r="D319" s="134">
        <v>806442126.86000001</v>
      </c>
      <c r="E319" s="134">
        <v>782057765.03999901</v>
      </c>
      <c r="F319" s="134">
        <v>331414.572666666</v>
      </c>
      <c r="G319" s="134">
        <v>331414.57</v>
      </c>
    </row>
    <row r="320" spans="1:7" x14ac:dyDescent="0.25">
      <c r="A320" s="47">
        <v>42108</v>
      </c>
      <c r="B320" s="48">
        <v>1</v>
      </c>
      <c r="C320" s="171">
        <v>0</v>
      </c>
      <c r="D320" s="134">
        <v>806442126.86000001</v>
      </c>
      <c r="E320" s="134">
        <v>782057765.03999901</v>
      </c>
      <c r="F320" s="134">
        <v>331414.572666666</v>
      </c>
      <c r="G320" s="134">
        <v>331414.57</v>
      </c>
    </row>
    <row r="321" spans="1:7" x14ac:dyDescent="0.25">
      <c r="A321" s="47">
        <v>42109</v>
      </c>
      <c r="B321" s="48">
        <v>1</v>
      </c>
      <c r="C321" s="171">
        <v>0</v>
      </c>
      <c r="D321" s="134">
        <v>806442126.86000001</v>
      </c>
      <c r="E321" s="134">
        <v>782057765.03999901</v>
      </c>
      <c r="F321" s="134">
        <v>331414.572666666</v>
      </c>
      <c r="G321" s="134">
        <v>331414.57</v>
      </c>
    </row>
    <row r="322" spans="1:7" x14ac:dyDescent="0.25">
      <c r="A322" s="47">
        <v>42110</v>
      </c>
      <c r="B322" s="48">
        <v>1</v>
      </c>
      <c r="C322" s="171">
        <v>0</v>
      </c>
      <c r="D322" s="134">
        <v>806442126.86000001</v>
      </c>
      <c r="E322" s="134">
        <v>782057765.03999901</v>
      </c>
      <c r="F322" s="134">
        <v>331414.572666666</v>
      </c>
      <c r="G322" s="134">
        <v>331414.57</v>
      </c>
    </row>
    <row r="323" spans="1:7" x14ac:dyDescent="0.25">
      <c r="A323" s="47">
        <v>42111</v>
      </c>
      <c r="B323" s="48">
        <v>1</v>
      </c>
      <c r="C323" s="171">
        <v>0</v>
      </c>
      <c r="D323" s="134">
        <v>806442126.86000001</v>
      </c>
      <c r="E323" s="134">
        <v>782057765.03999901</v>
      </c>
      <c r="F323" s="134">
        <v>331414.572666666</v>
      </c>
      <c r="G323" s="134">
        <v>331414.57</v>
      </c>
    </row>
    <row r="324" spans="1:7" x14ac:dyDescent="0.25">
      <c r="A324" s="47">
        <v>42112</v>
      </c>
      <c r="B324" s="48">
        <v>1</v>
      </c>
      <c r="C324" s="171">
        <v>0</v>
      </c>
      <c r="D324" s="134">
        <v>806442126.86000001</v>
      </c>
      <c r="E324" s="134">
        <v>782057765.03999901</v>
      </c>
      <c r="F324" s="134">
        <v>331414.572666666</v>
      </c>
      <c r="G324" s="134">
        <v>331414.57</v>
      </c>
    </row>
    <row r="325" spans="1:7" x14ac:dyDescent="0.25">
      <c r="A325" s="47">
        <v>42113</v>
      </c>
      <c r="B325" s="48">
        <v>1</v>
      </c>
      <c r="C325" s="171">
        <v>0</v>
      </c>
      <c r="D325" s="134">
        <v>806442126.86000001</v>
      </c>
      <c r="E325" s="134">
        <v>782057765.03999901</v>
      </c>
      <c r="F325" s="134">
        <v>331414.572666666</v>
      </c>
      <c r="G325" s="134">
        <v>331414.57</v>
      </c>
    </row>
    <row r="326" spans="1:7" x14ac:dyDescent="0.25">
      <c r="A326" s="47">
        <v>42114</v>
      </c>
      <c r="B326" s="48">
        <v>1</v>
      </c>
      <c r="C326" s="171">
        <v>0</v>
      </c>
      <c r="D326" s="134">
        <v>806442126.86000001</v>
      </c>
      <c r="E326" s="134">
        <v>782057765.03999901</v>
      </c>
      <c r="F326" s="134">
        <v>331414.572666666</v>
      </c>
      <c r="G326" s="134">
        <v>331414.57</v>
      </c>
    </row>
    <row r="327" spans="1:7" x14ac:dyDescent="0.25">
      <c r="A327" s="47">
        <v>42115</v>
      </c>
      <c r="B327" s="48">
        <v>1</v>
      </c>
      <c r="C327" s="171">
        <v>0</v>
      </c>
      <c r="D327" s="134">
        <v>806442126.86000001</v>
      </c>
      <c r="E327" s="134">
        <v>782057765.03999901</v>
      </c>
      <c r="F327" s="134">
        <v>331414.572666666</v>
      </c>
      <c r="G327" s="134">
        <v>331414.57</v>
      </c>
    </row>
    <row r="328" spans="1:7" x14ac:dyDescent="0.25">
      <c r="A328" s="47">
        <v>42116</v>
      </c>
      <c r="B328" s="48">
        <v>1</v>
      </c>
      <c r="C328" s="171">
        <v>0</v>
      </c>
      <c r="D328" s="134">
        <v>806442126.86000001</v>
      </c>
      <c r="E328" s="134">
        <v>782057765.03999901</v>
      </c>
      <c r="F328" s="134">
        <v>331414.572666666</v>
      </c>
      <c r="G328" s="134">
        <v>331414.57</v>
      </c>
    </row>
    <row r="329" spans="1:7" x14ac:dyDescent="0.25">
      <c r="A329" s="47">
        <v>42117</v>
      </c>
      <c r="B329" s="48">
        <v>1</v>
      </c>
      <c r="C329" s="171">
        <v>0</v>
      </c>
      <c r="D329" s="134">
        <v>806442126.86000001</v>
      </c>
      <c r="E329" s="134">
        <v>782057765.03999901</v>
      </c>
      <c r="F329" s="134">
        <v>331414.572666666</v>
      </c>
      <c r="G329" s="134">
        <v>331414.57</v>
      </c>
    </row>
    <row r="330" spans="1:7" x14ac:dyDescent="0.25">
      <c r="A330" s="47">
        <v>42118</v>
      </c>
      <c r="B330" s="48">
        <v>1</v>
      </c>
      <c r="C330" s="171">
        <v>0</v>
      </c>
      <c r="D330" s="134">
        <v>806442126.86000001</v>
      </c>
      <c r="E330" s="134">
        <v>782057765.03999901</v>
      </c>
      <c r="F330" s="134">
        <v>331414.572666666</v>
      </c>
      <c r="G330" s="134">
        <v>331414.57</v>
      </c>
    </row>
    <row r="331" spans="1:7" x14ac:dyDescent="0.25">
      <c r="A331" s="47">
        <v>42119</v>
      </c>
      <c r="B331" s="48">
        <v>1</v>
      </c>
      <c r="C331" s="171">
        <v>0</v>
      </c>
      <c r="D331" s="134">
        <v>806442126.86000001</v>
      </c>
      <c r="E331" s="134">
        <v>782057765.03999901</v>
      </c>
      <c r="F331" s="134">
        <v>331414.572666666</v>
      </c>
      <c r="G331" s="134">
        <v>331414.57</v>
      </c>
    </row>
    <row r="332" spans="1:7" x14ac:dyDescent="0.25">
      <c r="A332" s="47">
        <v>42120</v>
      </c>
      <c r="B332" s="48">
        <v>1</v>
      </c>
      <c r="C332" s="171">
        <v>0</v>
      </c>
      <c r="D332" s="134">
        <v>806442126.86000001</v>
      </c>
      <c r="E332" s="134">
        <v>782057765.03999901</v>
      </c>
      <c r="F332" s="134">
        <v>331414.572666666</v>
      </c>
      <c r="G332" s="134">
        <v>331414.57</v>
      </c>
    </row>
    <row r="333" spans="1:7" x14ac:dyDescent="0.25">
      <c r="A333" s="47">
        <v>42121</v>
      </c>
      <c r="B333" s="48">
        <v>1</v>
      </c>
      <c r="C333" s="171">
        <v>0</v>
      </c>
      <c r="D333" s="134">
        <v>806442126.86000001</v>
      </c>
      <c r="E333" s="134">
        <v>782057765.03999901</v>
      </c>
      <c r="F333" s="134">
        <v>331414.572666666</v>
      </c>
      <c r="G333" s="134">
        <v>331414.57</v>
      </c>
    </row>
    <row r="334" spans="1:7" x14ac:dyDescent="0.25">
      <c r="A334" s="47">
        <v>42122</v>
      </c>
      <c r="B334" s="48">
        <v>1</v>
      </c>
      <c r="C334" s="171">
        <v>0</v>
      </c>
      <c r="D334" s="134">
        <v>806442126.86000001</v>
      </c>
      <c r="E334" s="134">
        <v>782057765.03999901</v>
      </c>
      <c r="F334" s="134">
        <v>331414.572666666</v>
      </c>
      <c r="G334" s="134">
        <v>331414.57</v>
      </c>
    </row>
    <row r="335" spans="1:7" x14ac:dyDescent="0.25">
      <c r="A335" s="47">
        <v>42123</v>
      </c>
      <c r="B335" s="48">
        <v>1</v>
      </c>
      <c r="C335" s="171">
        <v>0</v>
      </c>
      <c r="D335" s="134">
        <v>806442126.86000001</v>
      </c>
      <c r="E335" s="134">
        <v>782057765.03999901</v>
      </c>
      <c r="F335" s="134">
        <v>331414.572666666</v>
      </c>
      <c r="G335" s="134">
        <v>331414.57</v>
      </c>
    </row>
    <row r="336" spans="1:7" x14ac:dyDescent="0.25">
      <c r="A336" s="47">
        <v>42124</v>
      </c>
      <c r="B336" s="48">
        <v>1</v>
      </c>
      <c r="C336" s="171">
        <v>0</v>
      </c>
      <c r="D336" s="134">
        <v>806442126.86000001</v>
      </c>
      <c r="E336" s="134">
        <v>782057765.03999901</v>
      </c>
      <c r="F336" s="134">
        <v>331414.572666666</v>
      </c>
      <c r="G336" s="134">
        <v>331414.57</v>
      </c>
    </row>
    <row r="337" spans="1:7" x14ac:dyDescent="0.25">
      <c r="A337" s="47">
        <v>42125</v>
      </c>
      <c r="B337" s="48">
        <v>1</v>
      </c>
      <c r="C337" s="171">
        <v>0</v>
      </c>
      <c r="D337" s="134">
        <v>806442126.86000001</v>
      </c>
      <c r="E337" s="134">
        <v>782057765.03999901</v>
      </c>
      <c r="F337" s="134">
        <v>331414.572666666</v>
      </c>
      <c r="G337" s="134">
        <v>331414.57</v>
      </c>
    </row>
    <row r="338" spans="1:7" x14ac:dyDescent="0.25">
      <c r="A338" s="47">
        <v>42126</v>
      </c>
      <c r="B338" s="48">
        <v>1</v>
      </c>
      <c r="C338" s="171">
        <v>0</v>
      </c>
      <c r="D338" s="134">
        <v>806442126.86000001</v>
      </c>
      <c r="E338" s="134">
        <v>782057765.03999901</v>
      </c>
      <c r="F338" s="134">
        <v>331414.572666666</v>
      </c>
      <c r="G338" s="134">
        <v>331414.57</v>
      </c>
    </row>
    <row r="339" spans="1:7" x14ac:dyDescent="0.25">
      <c r="A339" s="47">
        <v>42127</v>
      </c>
      <c r="B339" s="48">
        <v>1</v>
      </c>
      <c r="C339" s="171">
        <v>0</v>
      </c>
      <c r="D339" s="134">
        <v>806442126.86000001</v>
      </c>
      <c r="E339" s="134">
        <v>782057765.03999901</v>
      </c>
      <c r="F339" s="134">
        <v>331414.572666666</v>
      </c>
      <c r="G339" s="134">
        <v>331414.57</v>
      </c>
    </row>
    <row r="340" spans="1:7" x14ac:dyDescent="0.25">
      <c r="A340" s="47">
        <v>42128</v>
      </c>
      <c r="B340" s="48">
        <v>1</v>
      </c>
      <c r="C340" s="171">
        <v>0</v>
      </c>
      <c r="D340" s="134">
        <v>806442126.86000001</v>
      </c>
      <c r="E340" s="134">
        <v>782057765.03999901</v>
      </c>
      <c r="F340" s="134">
        <v>331414.572666666</v>
      </c>
      <c r="G340" s="134">
        <v>331414.57</v>
      </c>
    </row>
    <row r="341" spans="1:7" x14ac:dyDescent="0.25">
      <c r="A341" s="47">
        <v>42129</v>
      </c>
      <c r="B341" s="48">
        <v>1</v>
      </c>
      <c r="C341" s="171">
        <v>0</v>
      </c>
      <c r="D341" s="134">
        <v>806442126.86000001</v>
      </c>
      <c r="E341" s="134">
        <v>782057765.03999901</v>
      </c>
      <c r="F341" s="134">
        <v>331414.572666666</v>
      </c>
      <c r="G341" s="134">
        <v>331414.57</v>
      </c>
    </row>
    <row r="342" spans="1:7" x14ac:dyDescent="0.25">
      <c r="A342" s="47">
        <v>42130</v>
      </c>
      <c r="B342" s="48">
        <v>0</v>
      </c>
      <c r="C342" s="171">
        <v>1</v>
      </c>
      <c r="D342" s="134">
        <v>782057765.03999901</v>
      </c>
      <c r="E342" s="134">
        <v>757694167.70000005</v>
      </c>
      <c r="F342" s="134">
        <v>321393.60193548299</v>
      </c>
      <c r="G342" s="134">
        <v>321393.59999999998</v>
      </c>
    </row>
    <row r="343" spans="1:7" x14ac:dyDescent="0.25">
      <c r="A343" s="47">
        <v>42131</v>
      </c>
      <c r="B343" s="48">
        <v>1</v>
      </c>
      <c r="C343" s="171">
        <v>0</v>
      </c>
      <c r="D343" s="134">
        <v>782057765.03999901</v>
      </c>
      <c r="E343" s="134">
        <v>757694167.70000005</v>
      </c>
      <c r="F343" s="134">
        <v>321393.60193548299</v>
      </c>
      <c r="G343" s="134">
        <v>321393.59999999998</v>
      </c>
    </row>
    <row r="344" spans="1:7" x14ac:dyDescent="0.25">
      <c r="A344" s="47">
        <v>42132</v>
      </c>
      <c r="B344" s="48">
        <v>1</v>
      </c>
      <c r="C344" s="171">
        <v>0</v>
      </c>
      <c r="D344" s="134">
        <v>782057765.03999901</v>
      </c>
      <c r="E344" s="134">
        <v>757694167.70000005</v>
      </c>
      <c r="F344" s="134">
        <v>321393.60193548299</v>
      </c>
      <c r="G344" s="134">
        <v>321393.59999999998</v>
      </c>
    </row>
    <row r="345" spans="1:7" x14ac:dyDescent="0.25">
      <c r="A345" s="47">
        <v>42133</v>
      </c>
      <c r="B345" s="48">
        <v>1</v>
      </c>
      <c r="C345" s="171">
        <v>0</v>
      </c>
      <c r="D345" s="134">
        <v>782057765.03999901</v>
      </c>
      <c r="E345" s="134">
        <v>757694167.70000005</v>
      </c>
      <c r="F345" s="134">
        <v>321393.60193548299</v>
      </c>
      <c r="G345" s="134">
        <v>321393.59999999998</v>
      </c>
    </row>
    <row r="346" spans="1:7" x14ac:dyDescent="0.25">
      <c r="A346" s="47">
        <v>42134</v>
      </c>
      <c r="B346" s="48">
        <v>1</v>
      </c>
      <c r="C346" s="171">
        <v>0</v>
      </c>
      <c r="D346" s="134">
        <v>782057765.03999901</v>
      </c>
      <c r="E346" s="134">
        <v>757694167.70000005</v>
      </c>
      <c r="F346" s="134">
        <v>321393.60193548299</v>
      </c>
      <c r="G346" s="134">
        <v>321393.59999999998</v>
      </c>
    </row>
    <row r="347" spans="1:7" x14ac:dyDescent="0.25">
      <c r="A347" s="47">
        <v>42135</v>
      </c>
      <c r="B347" s="48">
        <v>1</v>
      </c>
      <c r="C347" s="171">
        <v>0</v>
      </c>
      <c r="D347" s="134">
        <v>782057765.03999901</v>
      </c>
      <c r="E347" s="134">
        <v>757694167.70000005</v>
      </c>
      <c r="F347" s="134">
        <v>321393.60193548299</v>
      </c>
      <c r="G347" s="134">
        <v>321393.59999999998</v>
      </c>
    </row>
    <row r="348" spans="1:7" x14ac:dyDescent="0.25">
      <c r="A348" s="47">
        <v>42136</v>
      </c>
      <c r="B348" s="48">
        <v>1</v>
      </c>
      <c r="C348" s="171">
        <v>0</v>
      </c>
      <c r="D348" s="134">
        <v>782057765.03999901</v>
      </c>
      <c r="E348" s="134">
        <v>757694167.70000005</v>
      </c>
      <c r="F348" s="134">
        <v>321393.60193548299</v>
      </c>
      <c r="G348" s="134">
        <v>321393.59999999998</v>
      </c>
    </row>
    <row r="349" spans="1:7" x14ac:dyDescent="0.25">
      <c r="A349" s="47">
        <v>42137</v>
      </c>
      <c r="B349" s="48">
        <v>1</v>
      </c>
      <c r="C349" s="171">
        <v>0</v>
      </c>
      <c r="D349" s="134">
        <v>782057765.03999901</v>
      </c>
      <c r="E349" s="134">
        <v>757694167.70000005</v>
      </c>
      <c r="F349" s="134">
        <v>321393.60193548299</v>
      </c>
      <c r="G349" s="134">
        <v>321393.59999999998</v>
      </c>
    </row>
    <row r="350" spans="1:7" x14ac:dyDescent="0.25">
      <c r="A350" s="47">
        <v>42138</v>
      </c>
      <c r="B350" s="48">
        <v>1</v>
      </c>
      <c r="C350" s="171">
        <v>0</v>
      </c>
      <c r="D350" s="134">
        <v>782057765.03999901</v>
      </c>
      <c r="E350" s="134">
        <v>757694167.70000005</v>
      </c>
      <c r="F350" s="134">
        <v>321393.60193548299</v>
      </c>
      <c r="G350" s="134">
        <v>321393.59999999998</v>
      </c>
    </row>
    <row r="351" spans="1:7" x14ac:dyDescent="0.25">
      <c r="A351" s="47">
        <v>42139</v>
      </c>
      <c r="B351" s="48">
        <v>1</v>
      </c>
      <c r="C351" s="171">
        <v>0</v>
      </c>
      <c r="D351" s="134">
        <v>782057765.03999901</v>
      </c>
      <c r="E351" s="134">
        <v>757694167.70000005</v>
      </c>
      <c r="F351" s="134">
        <v>321393.60193548299</v>
      </c>
      <c r="G351" s="134">
        <v>321393.59999999998</v>
      </c>
    </row>
    <row r="352" spans="1:7" x14ac:dyDescent="0.25">
      <c r="A352" s="47">
        <v>42140</v>
      </c>
      <c r="B352" s="48">
        <v>1</v>
      </c>
      <c r="C352" s="171">
        <v>0</v>
      </c>
      <c r="D352" s="134">
        <v>782057765.03999901</v>
      </c>
      <c r="E352" s="134">
        <v>757694167.70000005</v>
      </c>
      <c r="F352" s="134">
        <v>321393.60193548299</v>
      </c>
      <c r="G352" s="134">
        <v>321393.59999999998</v>
      </c>
    </row>
    <row r="353" spans="1:7" x14ac:dyDescent="0.25">
      <c r="A353" s="47">
        <v>42141</v>
      </c>
      <c r="B353" s="48">
        <v>1</v>
      </c>
      <c r="C353" s="171">
        <v>0</v>
      </c>
      <c r="D353" s="134">
        <v>782057765.03999901</v>
      </c>
      <c r="E353" s="134">
        <v>757694167.70000005</v>
      </c>
      <c r="F353" s="134">
        <v>321393.60193548299</v>
      </c>
      <c r="G353" s="134">
        <v>321393.59999999998</v>
      </c>
    </row>
    <row r="354" spans="1:7" x14ac:dyDescent="0.25">
      <c r="A354" s="47">
        <v>42142</v>
      </c>
      <c r="B354" s="48">
        <v>1</v>
      </c>
      <c r="C354" s="171">
        <v>0</v>
      </c>
      <c r="D354" s="134">
        <v>782057765.03999901</v>
      </c>
      <c r="E354" s="134">
        <v>757694167.70000005</v>
      </c>
      <c r="F354" s="134">
        <v>321393.60193548299</v>
      </c>
      <c r="G354" s="134">
        <v>321393.59999999998</v>
      </c>
    </row>
    <row r="355" spans="1:7" x14ac:dyDescent="0.25">
      <c r="A355" s="47">
        <v>42143</v>
      </c>
      <c r="B355" s="48">
        <v>1</v>
      </c>
      <c r="C355" s="171">
        <v>0</v>
      </c>
      <c r="D355" s="134">
        <v>782057765.03999901</v>
      </c>
      <c r="E355" s="134">
        <v>757694167.70000005</v>
      </c>
      <c r="F355" s="134">
        <v>321393.60193548299</v>
      </c>
      <c r="G355" s="134">
        <v>321393.59999999998</v>
      </c>
    </row>
    <row r="356" spans="1:7" x14ac:dyDescent="0.25">
      <c r="A356" s="47">
        <v>42144</v>
      </c>
      <c r="B356" s="48">
        <v>1</v>
      </c>
      <c r="C356" s="171">
        <v>0</v>
      </c>
      <c r="D356" s="134">
        <v>782057765.03999901</v>
      </c>
      <c r="E356" s="134">
        <v>757694167.70000005</v>
      </c>
      <c r="F356" s="134">
        <v>321393.60193548299</v>
      </c>
      <c r="G356" s="134">
        <v>321393.59999999998</v>
      </c>
    </row>
    <row r="357" spans="1:7" x14ac:dyDescent="0.25">
      <c r="A357" s="47">
        <v>42145</v>
      </c>
      <c r="B357" s="48">
        <v>1</v>
      </c>
      <c r="C357" s="171">
        <v>0</v>
      </c>
      <c r="D357" s="134">
        <v>782057765.03999901</v>
      </c>
      <c r="E357" s="134">
        <v>757694167.70000005</v>
      </c>
      <c r="F357" s="134">
        <v>321393.60193548299</v>
      </c>
      <c r="G357" s="134">
        <v>321393.59999999998</v>
      </c>
    </row>
    <row r="358" spans="1:7" x14ac:dyDescent="0.25">
      <c r="A358" s="47">
        <v>42146</v>
      </c>
      <c r="B358" s="48">
        <v>1</v>
      </c>
      <c r="C358" s="171">
        <v>0</v>
      </c>
      <c r="D358" s="134">
        <v>782057765.03999901</v>
      </c>
      <c r="E358" s="134">
        <v>757694167.70000005</v>
      </c>
      <c r="F358" s="134">
        <v>321393.60193548299</v>
      </c>
      <c r="G358" s="134">
        <v>321393.59999999998</v>
      </c>
    </row>
    <row r="359" spans="1:7" x14ac:dyDescent="0.25">
      <c r="A359" s="47">
        <v>42147</v>
      </c>
      <c r="B359" s="48">
        <v>1</v>
      </c>
      <c r="C359" s="171">
        <v>0</v>
      </c>
      <c r="D359" s="134">
        <v>782057765.03999901</v>
      </c>
      <c r="E359" s="134">
        <v>757694167.70000005</v>
      </c>
      <c r="F359" s="134">
        <v>321393.60193548299</v>
      </c>
      <c r="G359" s="134">
        <v>321393.59999999998</v>
      </c>
    </row>
    <row r="360" spans="1:7" x14ac:dyDescent="0.25">
      <c r="A360" s="47">
        <v>42148</v>
      </c>
      <c r="B360" s="48">
        <v>1</v>
      </c>
      <c r="C360" s="171">
        <v>0</v>
      </c>
      <c r="D360" s="134">
        <v>782057765.03999901</v>
      </c>
      <c r="E360" s="134">
        <v>757694167.70000005</v>
      </c>
      <c r="F360" s="134">
        <v>321393.60193548299</v>
      </c>
      <c r="G360" s="134">
        <v>321393.59999999998</v>
      </c>
    </row>
    <row r="361" spans="1:7" x14ac:dyDescent="0.25">
      <c r="A361" s="47">
        <v>42149</v>
      </c>
      <c r="B361" s="48">
        <v>1</v>
      </c>
      <c r="C361" s="171">
        <v>0</v>
      </c>
      <c r="D361" s="134">
        <v>782057765.03999901</v>
      </c>
      <c r="E361" s="134">
        <v>757694167.70000005</v>
      </c>
      <c r="F361" s="134">
        <v>321393.60193548299</v>
      </c>
      <c r="G361" s="134">
        <v>321393.59999999998</v>
      </c>
    </row>
    <row r="362" spans="1:7" x14ac:dyDescent="0.25">
      <c r="A362" s="47">
        <v>42150</v>
      </c>
      <c r="B362" s="48">
        <v>1</v>
      </c>
      <c r="C362" s="171">
        <v>0</v>
      </c>
      <c r="D362" s="134">
        <v>782057765.03999901</v>
      </c>
      <c r="E362" s="134">
        <v>757694167.70000005</v>
      </c>
      <c r="F362" s="134">
        <v>321393.60193548299</v>
      </c>
      <c r="G362" s="134">
        <v>321393.59999999998</v>
      </c>
    </row>
    <row r="363" spans="1:7" x14ac:dyDescent="0.25">
      <c r="A363" s="47">
        <v>42151</v>
      </c>
      <c r="B363" s="48">
        <v>1</v>
      </c>
      <c r="C363" s="171">
        <v>0</v>
      </c>
      <c r="D363" s="134">
        <v>782057765.03999901</v>
      </c>
      <c r="E363" s="134">
        <v>757694167.70000005</v>
      </c>
      <c r="F363" s="134">
        <v>321393.60193548299</v>
      </c>
      <c r="G363" s="134">
        <v>321393.59999999998</v>
      </c>
    </row>
    <row r="364" spans="1:7" x14ac:dyDescent="0.25">
      <c r="A364" s="47">
        <v>42152</v>
      </c>
      <c r="B364" s="48">
        <v>1</v>
      </c>
      <c r="C364" s="171">
        <v>0</v>
      </c>
      <c r="D364" s="134">
        <v>782057765.03999901</v>
      </c>
      <c r="E364" s="134">
        <v>757694167.70000005</v>
      </c>
      <c r="F364" s="134">
        <v>321393.60193548299</v>
      </c>
      <c r="G364" s="134">
        <v>321393.59999999998</v>
      </c>
    </row>
    <row r="365" spans="1:7" x14ac:dyDescent="0.25">
      <c r="A365" s="47">
        <v>42153</v>
      </c>
      <c r="B365" s="48">
        <v>1</v>
      </c>
      <c r="C365" s="171">
        <v>0</v>
      </c>
      <c r="D365" s="134">
        <v>782057765.03999901</v>
      </c>
      <c r="E365" s="134">
        <v>757694167.70000005</v>
      </c>
      <c r="F365" s="134">
        <v>321393.60193548299</v>
      </c>
      <c r="G365" s="134">
        <v>321393.59999999998</v>
      </c>
    </row>
    <row r="366" spans="1:7" x14ac:dyDescent="0.25">
      <c r="A366" s="47">
        <v>42154</v>
      </c>
      <c r="B366" s="48">
        <v>1</v>
      </c>
      <c r="C366" s="171">
        <v>0</v>
      </c>
      <c r="D366" s="134">
        <v>782057765.03999901</v>
      </c>
      <c r="E366" s="134">
        <v>757694167.70000005</v>
      </c>
      <c r="F366" s="134">
        <v>321393.60193548299</v>
      </c>
      <c r="G366" s="134">
        <v>321393.59999999998</v>
      </c>
    </row>
    <row r="367" spans="1:7" x14ac:dyDescent="0.25">
      <c r="A367" s="47">
        <v>42155</v>
      </c>
      <c r="B367" s="48">
        <v>1</v>
      </c>
      <c r="C367" s="171">
        <v>0</v>
      </c>
      <c r="D367" s="134">
        <v>782057765.03999901</v>
      </c>
      <c r="E367" s="134">
        <v>757694167.70000005</v>
      </c>
      <c r="F367" s="134">
        <v>321393.60193548299</v>
      </c>
      <c r="G367" s="134">
        <v>321393.59999999998</v>
      </c>
    </row>
    <row r="368" spans="1:7" x14ac:dyDescent="0.25">
      <c r="A368" s="47">
        <v>42156</v>
      </c>
      <c r="B368" s="48">
        <v>1</v>
      </c>
      <c r="C368" s="171">
        <v>0</v>
      </c>
      <c r="D368" s="134">
        <v>782057765.03999901</v>
      </c>
      <c r="E368" s="134">
        <v>757694167.70000005</v>
      </c>
      <c r="F368" s="134">
        <v>321393.60193548299</v>
      </c>
      <c r="G368" s="134">
        <v>321393.59999999998</v>
      </c>
    </row>
    <row r="369" spans="1:7" x14ac:dyDescent="0.25">
      <c r="A369" s="47">
        <v>42157</v>
      </c>
      <c r="B369" s="48">
        <v>1</v>
      </c>
      <c r="C369" s="171">
        <v>0</v>
      </c>
      <c r="D369" s="134">
        <v>782057765.03999901</v>
      </c>
      <c r="E369" s="134">
        <v>757694167.70000005</v>
      </c>
      <c r="F369" s="134">
        <v>321393.60193548299</v>
      </c>
      <c r="G369" s="134">
        <v>321393.59999999998</v>
      </c>
    </row>
    <row r="370" spans="1:7" x14ac:dyDescent="0.25">
      <c r="A370" s="47">
        <v>42158</v>
      </c>
      <c r="B370" s="48">
        <v>1</v>
      </c>
      <c r="C370" s="171">
        <v>0</v>
      </c>
      <c r="D370" s="134">
        <v>782057765.03999901</v>
      </c>
      <c r="E370" s="134">
        <v>757694167.70000005</v>
      </c>
      <c r="F370" s="134">
        <v>321393.60193548299</v>
      </c>
      <c r="G370" s="134">
        <v>321393.59999999998</v>
      </c>
    </row>
    <row r="371" spans="1:7" x14ac:dyDescent="0.25">
      <c r="A371" s="47">
        <v>42159</v>
      </c>
      <c r="B371" s="48">
        <v>1</v>
      </c>
      <c r="C371" s="171">
        <v>0</v>
      </c>
      <c r="D371" s="134">
        <v>782057765.03999901</v>
      </c>
      <c r="E371" s="134">
        <v>757694167.70000005</v>
      </c>
      <c r="F371" s="134">
        <v>321393.60193548299</v>
      </c>
      <c r="G371" s="134">
        <v>321393.59999999998</v>
      </c>
    </row>
    <row r="372" spans="1:7" x14ac:dyDescent="0.25">
      <c r="A372" s="47">
        <v>42160</v>
      </c>
      <c r="B372" s="48">
        <v>1</v>
      </c>
      <c r="C372" s="171">
        <v>0</v>
      </c>
      <c r="D372" s="134">
        <v>782057765.03999901</v>
      </c>
      <c r="E372" s="134">
        <v>757694167.70000005</v>
      </c>
      <c r="F372" s="134">
        <v>321393.60193548299</v>
      </c>
      <c r="G372" s="134">
        <v>321393.59999999998</v>
      </c>
    </row>
    <row r="373" spans="1:7" x14ac:dyDescent="0.25">
      <c r="A373" s="47">
        <v>42161</v>
      </c>
      <c r="B373" s="48">
        <v>0</v>
      </c>
      <c r="C373" s="171">
        <v>1</v>
      </c>
      <c r="D373" s="134">
        <v>752094167.70000005</v>
      </c>
      <c r="E373" s="134">
        <v>727293466.549999</v>
      </c>
      <c r="F373" s="134">
        <v>309079.79499999899</v>
      </c>
      <c r="G373" s="134">
        <v>309079.78999999998</v>
      </c>
    </row>
    <row r="374" spans="1:7" x14ac:dyDescent="0.25">
      <c r="A374" s="47">
        <v>42162</v>
      </c>
      <c r="B374" s="48">
        <v>1</v>
      </c>
      <c r="C374" s="171">
        <v>0</v>
      </c>
      <c r="D374" s="134">
        <v>752094167.70000005</v>
      </c>
      <c r="E374" s="134">
        <v>727293466.549999</v>
      </c>
      <c r="F374" s="134">
        <v>309079.79499999899</v>
      </c>
      <c r="G374" s="134">
        <v>309079.78999999998</v>
      </c>
    </row>
    <row r="375" spans="1:7" x14ac:dyDescent="0.25">
      <c r="A375" s="47">
        <v>42163</v>
      </c>
      <c r="B375" s="48">
        <v>1</v>
      </c>
      <c r="C375" s="171">
        <v>0</v>
      </c>
      <c r="D375" s="134">
        <v>752094167.70000005</v>
      </c>
      <c r="E375" s="134">
        <v>727293466.549999</v>
      </c>
      <c r="F375" s="134">
        <v>309079.79499999899</v>
      </c>
      <c r="G375" s="134">
        <v>309079.78999999998</v>
      </c>
    </row>
    <row r="376" spans="1:7" x14ac:dyDescent="0.25">
      <c r="A376" s="47">
        <v>42164</v>
      </c>
      <c r="B376" s="48">
        <v>1</v>
      </c>
      <c r="C376" s="171">
        <v>0</v>
      </c>
      <c r="D376" s="134">
        <v>752094167.70000005</v>
      </c>
      <c r="E376" s="134">
        <v>727293466.549999</v>
      </c>
      <c r="F376" s="134">
        <v>309079.79499999899</v>
      </c>
      <c r="G376" s="134">
        <v>309079.78999999998</v>
      </c>
    </row>
    <row r="377" spans="1:7" x14ac:dyDescent="0.25">
      <c r="A377" s="47">
        <v>42165</v>
      </c>
      <c r="B377" s="48">
        <v>1</v>
      </c>
      <c r="C377" s="171">
        <v>0</v>
      </c>
      <c r="D377" s="134">
        <v>752094167.70000005</v>
      </c>
      <c r="E377" s="134">
        <v>727293466.549999</v>
      </c>
      <c r="F377" s="134">
        <v>309079.79499999899</v>
      </c>
      <c r="G377" s="134">
        <v>309079.78999999998</v>
      </c>
    </row>
    <row r="378" spans="1:7" x14ac:dyDescent="0.25">
      <c r="A378" s="47">
        <v>42166</v>
      </c>
      <c r="B378" s="48">
        <v>1</v>
      </c>
      <c r="C378" s="171">
        <v>0</v>
      </c>
      <c r="D378" s="134">
        <v>752094167.70000005</v>
      </c>
      <c r="E378" s="134">
        <v>727293466.549999</v>
      </c>
      <c r="F378" s="134">
        <v>309079.79499999899</v>
      </c>
      <c r="G378" s="134">
        <v>309079.78999999998</v>
      </c>
    </row>
    <row r="379" spans="1:7" x14ac:dyDescent="0.25">
      <c r="A379" s="47">
        <v>42167</v>
      </c>
      <c r="B379" s="48">
        <v>1</v>
      </c>
      <c r="C379" s="171">
        <v>0</v>
      </c>
      <c r="D379" s="134">
        <v>752094167.70000005</v>
      </c>
      <c r="E379" s="134">
        <v>727293466.549999</v>
      </c>
      <c r="F379" s="134">
        <v>309079.79499999899</v>
      </c>
      <c r="G379" s="134">
        <v>309079.78999999998</v>
      </c>
    </row>
    <row r="380" spans="1:7" x14ac:dyDescent="0.25">
      <c r="A380" s="47">
        <v>42168</v>
      </c>
      <c r="B380" s="48">
        <v>1</v>
      </c>
      <c r="C380" s="171">
        <v>0</v>
      </c>
      <c r="D380" s="134">
        <v>752094167.70000005</v>
      </c>
      <c r="E380" s="134">
        <v>727293466.549999</v>
      </c>
      <c r="F380" s="134">
        <v>309079.79499999899</v>
      </c>
      <c r="G380" s="134">
        <v>309079.78999999998</v>
      </c>
    </row>
    <row r="381" spans="1:7" x14ac:dyDescent="0.25">
      <c r="A381" s="47">
        <v>42169</v>
      </c>
      <c r="B381" s="48">
        <v>1</v>
      </c>
      <c r="C381" s="171">
        <v>0</v>
      </c>
      <c r="D381" s="134">
        <v>752094167.70000005</v>
      </c>
      <c r="E381" s="134">
        <v>727293466.549999</v>
      </c>
      <c r="F381" s="134">
        <v>309079.79499999899</v>
      </c>
      <c r="G381" s="134">
        <v>309079.78999999998</v>
      </c>
    </row>
    <row r="382" spans="1:7" x14ac:dyDescent="0.25">
      <c r="A382" s="47">
        <v>42170</v>
      </c>
      <c r="B382" s="48">
        <v>1</v>
      </c>
      <c r="C382" s="171">
        <v>0</v>
      </c>
      <c r="D382" s="134">
        <v>752094167.70000005</v>
      </c>
      <c r="E382" s="134">
        <v>727293466.549999</v>
      </c>
      <c r="F382" s="134">
        <v>309079.79499999899</v>
      </c>
      <c r="G382" s="134">
        <v>309079.78999999998</v>
      </c>
    </row>
    <row r="383" spans="1:7" x14ac:dyDescent="0.25">
      <c r="A383" s="47">
        <v>42171</v>
      </c>
      <c r="B383" s="48">
        <v>1</v>
      </c>
      <c r="C383" s="171">
        <v>0</v>
      </c>
      <c r="D383" s="134">
        <v>752094167.70000005</v>
      </c>
      <c r="E383" s="134">
        <v>727293466.549999</v>
      </c>
      <c r="F383" s="134">
        <v>309079.79499999899</v>
      </c>
      <c r="G383" s="134">
        <v>309079.78999999998</v>
      </c>
    </row>
    <row r="384" spans="1:7" x14ac:dyDescent="0.25">
      <c r="A384" s="47">
        <v>42172</v>
      </c>
      <c r="B384" s="48">
        <v>1</v>
      </c>
      <c r="C384" s="171">
        <v>0</v>
      </c>
      <c r="D384" s="134">
        <v>752094167.70000005</v>
      </c>
      <c r="E384" s="134">
        <v>727293466.549999</v>
      </c>
      <c r="F384" s="134">
        <v>309079.79499999899</v>
      </c>
      <c r="G384" s="134">
        <v>309079.78999999998</v>
      </c>
    </row>
    <row r="385" spans="1:7" x14ac:dyDescent="0.25">
      <c r="A385" s="47">
        <v>42173</v>
      </c>
      <c r="B385" s="48">
        <v>1</v>
      </c>
      <c r="C385" s="171">
        <v>0</v>
      </c>
      <c r="D385" s="134">
        <v>752094167.70000005</v>
      </c>
      <c r="E385" s="134">
        <v>727293466.549999</v>
      </c>
      <c r="F385" s="134">
        <v>309079.79499999899</v>
      </c>
      <c r="G385" s="134">
        <v>309079.78999999998</v>
      </c>
    </row>
    <row r="386" spans="1:7" x14ac:dyDescent="0.25">
      <c r="A386" s="47">
        <v>42174</v>
      </c>
      <c r="B386" s="48">
        <v>1</v>
      </c>
      <c r="C386" s="171">
        <v>0</v>
      </c>
      <c r="D386" s="134">
        <v>752094167.70000005</v>
      </c>
      <c r="E386" s="134">
        <v>727293466.549999</v>
      </c>
      <c r="F386" s="134">
        <v>309079.79499999899</v>
      </c>
      <c r="G386" s="134">
        <v>309079.78999999998</v>
      </c>
    </row>
    <row r="387" spans="1:7" x14ac:dyDescent="0.25">
      <c r="A387" s="47">
        <v>42175</v>
      </c>
      <c r="B387" s="48">
        <v>1</v>
      </c>
      <c r="C387" s="171">
        <v>0</v>
      </c>
      <c r="D387" s="134">
        <v>752094167.70000005</v>
      </c>
      <c r="E387" s="134">
        <v>727293466.549999</v>
      </c>
      <c r="F387" s="134">
        <v>309079.79499999899</v>
      </c>
      <c r="G387" s="134">
        <v>309079.78999999998</v>
      </c>
    </row>
    <row r="388" spans="1:7" x14ac:dyDescent="0.25">
      <c r="A388" s="47">
        <v>42176</v>
      </c>
      <c r="B388" s="48">
        <v>1</v>
      </c>
      <c r="C388" s="171">
        <v>0</v>
      </c>
      <c r="D388" s="134">
        <v>752094167.70000005</v>
      </c>
      <c r="E388" s="134">
        <v>727293466.549999</v>
      </c>
      <c r="F388" s="134">
        <v>309079.79499999899</v>
      </c>
      <c r="G388" s="134">
        <v>309079.78999999998</v>
      </c>
    </row>
    <row r="389" spans="1:7" x14ac:dyDescent="0.25">
      <c r="A389" s="47">
        <v>42177</v>
      </c>
      <c r="B389" s="48">
        <v>1</v>
      </c>
      <c r="C389" s="171">
        <v>0</v>
      </c>
      <c r="D389" s="134">
        <v>752094167.70000005</v>
      </c>
      <c r="E389" s="134">
        <v>727293466.549999</v>
      </c>
      <c r="F389" s="134">
        <v>309079.79499999899</v>
      </c>
      <c r="G389" s="134">
        <v>309079.78999999998</v>
      </c>
    </row>
    <row r="390" spans="1:7" x14ac:dyDescent="0.25">
      <c r="A390" s="47">
        <v>42178</v>
      </c>
      <c r="B390" s="48">
        <v>1</v>
      </c>
      <c r="C390" s="171">
        <v>0</v>
      </c>
      <c r="D390" s="134">
        <v>752094167.70000005</v>
      </c>
      <c r="E390" s="134">
        <v>727293466.549999</v>
      </c>
      <c r="F390" s="134">
        <v>309079.79499999899</v>
      </c>
      <c r="G390" s="134">
        <v>309079.78999999998</v>
      </c>
    </row>
    <row r="391" spans="1:7" x14ac:dyDescent="0.25">
      <c r="A391" s="47">
        <v>42179</v>
      </c>
      <c r="B391" s="48">
        <v>1</v>
      </c>
      <c r="C391" s="171">
        <v>0</v>
      </c>
      <c r="D391" s="134">
        <v>752094167.70000005</v>
      </c>
      <c r="E391" s="134">
        <v>727293466.549999</v>
      </c>
      <c r="F391" s="134">
        <v>309079.79499999899</v>
      </c>
      <c r="G391" s="134">
        <v>309079.78999999998</v>
      </c>
    </row>
    <row r="392" spans="1:7" x14ac:dyDescent="0.25">
      <c r="A392" s="47">
        <v>42180</v>
      </c>
      <c r="B392" s="48">
        <v>1</v>
      </c>
      <c r="C392" s="171">
        <v>0</v>
      </c>
      <c r="D392" s="134">
        <v>752094167.70000005</v>
      </c>
      <c r="E392" s="134">
        <v>727293466.549999</v>
      </c>
      <c r="F392" s="134">
        <v>309079.79499999899</v>
      </c>
      <c r="G392" s="134">
        <v>309079.78999999998</v>
      </c>
    </row>
    <row r="393" spans="1:7" x14ac:dyDescent="0.25">
      <c r="A393" s="47">
        <v>42181</v>
      </c>
      <c r="B393" s="48">
        <v>1</v>
      </c>
      <c r="C393" s="171">
        <v>0</v>
      </c>
      <c r="D393" s="134">
        <v>752094167.70000005</v>
      </c>
      <c r="E393" s="134">
        <v>727293466.549999</v>
      </c>
      <c r="F393" s="134">
        <v>309079.79499999899</v>
      </c>
      <c r="G393" s="134">
        <v>309079.78999999998</v>
      </c>
    </row>
    <row r="394" spans="1:7" x14ac:dyDescent="0.25">
      <c r="A394" s="47">
        <v>42182</v>
      </c>
      <c r="B394" s="48">
        <v>1</v>
      </c>
      <c r="C394" s="171">
        <v>0</v>
      </c>
      <c r="D394" s="134">
        <v>752094167.70000005</v>
      </c>
      <c r="E394" s="134">
        <v>727293466.549999</v>
      </c>
      <c r="F394" s="134">
        <v>309079.79499999899</v>
      </c>
      <c r="G394" s="134">
        <v>309079.78999999998</v>
      </c>
    </row>
    <row r="395" spans="1:7" x14ac:dyDescent="0.25">
      <c r="A395" s="47">
        <v>42183</v>
      </c>
      <c r="B395" s="48">
        <v>1</v>
      </c>
      <c r="C395" s="171">
        <v>0</v>
      </c>
      <c r="D395" s="134">
        <v>752094167.70000005</v>
      </c>
      <c r="E395" s="134">
        <v>727293466.549999</v>
      </c>
      <c r="F395" s="134">
        <v>309079.79499999899</v>
      </c>
      <c r="G395" s="134">
        <v>309079.78999999998</v>
      </c>
    </row>
    <row r="396" spans="1:7" x14ac:dyDescent="0.25">
      <c r="A396" s="47">
        <v>42184</v>
      </c>
      <c r="B396" s="48">
        <v>1</v>
      </c>
      <c r="C396" s="171">
        <v>0</v>
      </c>
      <c r="D396" s="134">
        <v>752094167.70000005</v>
      </c>
      <c r="E396" s="134">
        <v>727293466.549999</v>
      </c>
      <c r="F396" s="134">
        <v>309079.79499999899</v>
      </c>
      <c r="G396" s="134">
        <v>309079.78999999998</v>
      </c>
    </row>
    <row r="397" spans="1:7" x14ac:dyDescent="0.25">
      <c r="A397" s="47">
        <v>42185</v>
      </c>
      <c r="B397" s="48">
        <v>1</v>
      </c>
      <c r="C397" s="171">
        <v>0</v>
      </c>
      <c r="D397" s="134">
        <v>752094167.70000005</v>
      </c>
      <c r="E397" s="134">
        <v>727293466.549999</v>
      </c>
      <c r="F397" s="134">
        <v>309079.79499999899</v>
      </c>
      <c r="G397" s="134">
        <v>309079.78999999998</v>
      </c>
    </row>
    <row r="398" spans="1:7" x14ac:dyDescent="0.25">
      <c r="A398" s="47">
        <v>42186</v>
      </c>
      <c r="B398" s="48">
        <v>1</v>
      </c>
      <c r="C398" s="171">
        <v>0</v>
      </c>
      <c r="D398" s="134">
        <v>752094167.70000005</v>
      </c>
      <c r="E398" s="134">
        <v>727293466.549999</v>
      </c>
      <c r="F398" s="134">
        <v>309079.79499999899</v>
      </c>
      <c r="G398" s="134">
        <v>309079.78999999998</v>
      </c>
    </row>
    <row r="399" spans="1:7" x14ac:dyDescent="0.25">
      <c r="A399" s="47">
        <v>42187</v>
      </c>
      <c r="B399" s="48">
        <v>1</v>
      </c>
      <c r="C399" s="171">
        <v>0</v>
      </c>
      <c r="D399" s="134">
        <v>752094167.70000005</v>
      </c>
      <c r="E399" s="134">
        <v>727293466.549999</v>
      </c>
      <c r="F399" s="134">
        <v>309079.79499999899</v>
      </c>
      <c r="G399" s="134">
        <v>309079.78999999998</v>
      </c>
    </row>
    <row r="400" spans="1:7" x14ac:dyDescent="0.25">
      <c r="A400" s="47">
        <v>42188</v>
      </c>
      <c r="B400" s="48">
        <v>1</v>
      </c>
      <c r="C400" s="171">
        <v>0</v>
      </c>
      <c r="D400" s="134">
        <v>752094167.70000005</v>
      </c>
      <c r="E400" s="134">
        <v>727293466.549999</v>
      </c>
      <c r="F400" s="134">
        <v>309079.79499999899</v>
      </c>
      <c r="G400" s="134">
        <v>309079.78999999998</v>
      </c>
    </row>
    <row r="401" spans="1:7" x14ac:dyDescent="0.25">
      <c r="A401" s="47">
        <v>42189</v>
      </c>
      <c r="B401" s="48">
        <v>1</v>
      </c>
      <c r="C401" s="171">
        <v>0</v>
      </c>
      <c r="D401" s="134">
        <v>752094167.70000005</v>
      </c>
      <c r="E401" s="134">
        <v>727293466.549999</v>
      </c>
      <c r="F401" s="134">
        <v>309079.79499999899</v>
      </c>
      <c r="G401" s="134">
        <v>309079.78999999998</v>
      </c>
    </row>
    <row r="402" spans="1:7" x14ac:dyDescent="0.25">
      <c r="A402" s="47">
        <v>42190</v>
      </c>
      <c r="B402" s="48">
        <v>1</v>
      </c>
      <c r="C402" s="171">
        <v>0</v>
      </c>
      <c r="D402" s="134">
        <v>752094167.70000005</v>
      </c>
      <c r="E402" s="134">
        <v>727293466.549999</v>
      </c>
      <c r="F402" s="134">
        <v>309079.79499999899</v>
      </c>
      <c r="G402" s="134">
        <v>309079.78999999998</v>
      </c>
    </row>
    <row r="403" spans="1:7" x14ac:dyDescent="0.25">
      <c r="A403" s="47">
        <v>42191</v>
      </c>
      <c r="B403" s="48">
        <v>0</v>
      </c>
      <c r="C403" s="171">
        <v>1</v>
      </c>
      <c r="D403" s="134">
        <v>727293466.549999</v>
      </c>
      <c r="E403" s="134">
        <v>702485891.05999899</v>
      </c>
      <c r="F403" s="134">
        <v>298887.72612903197</v>
      </c>
      <c r="G403" s="134">
        <v>298887.73</v>
      </c>
    </row>
    <row r="404" spans="1:7" x14ac:dyDescent="0.25">
      <c r="A404" s="47">
        <v>42192</v>
      </c>
      <c r="B404" s="48">
        <v>1</v>
      </c>
      <c r="C404" s="171">
        <v>0</v>
      </c>
      <c r="D404" s="134">
        <v>727293466.549999</v>
      </c>
      <c r="E404" s="134">
        <v>702485891.05999899</v>
      </c>
      <c r="F404" s="134">
        <v>298887.72612903197</v>
      </c>
      <c r="G404" s="134">
        <v>298887.73</v>
      </c>
    </row>
    <row r="405" spans="1:7" x14ac:dyDescent="0.25">
      <c r="A405" s="47">
        <v>42193</v>
      </c>
      <c r="B405" s="48">
        <v>1</v>
      </c>
      <c r="C405" s="171">
        <v>0</v>
      </c>
      <c r="D405" s="134">
        <v>727293466.549999</v>
      </c>
      <c r="E405" s="134">
        <v>702485891.05999899</v>
      </c>
      <c r="F405" s="134">
        <v>298887.72612903197</v>
      </c>
      <c r="G405" s="134">
        <v>298887.73</v>
      </c>
    </row>
    <row r="406" spans="1:7" x14ac:dyDescent="0.25">
      <c r="A406" s="47">
        <v>42194</v>
      </c>
      <c r="B406" s="48">
        <v>1</v>
      </c>
      <c r="C406" s="171">
        <v>0</v>
      </c>
      <c r="D406" s="134">
        <v>727293466.549999</v>
      </c>
      <c r="E406" s="134">
        <v>702485891.05999899</v>
      </c>
      <c r="F406" s="134">
        <v>298887.72612903197</v>
      </c>
      <c r="G406" s="134">
        <v>298887.73</v>
      </c>
    </row>
    <row r="407" spans="1:7" x14ac:dyDescent="0.25">
      <c r="A407" s="47">
        <v>42195</v>
      </c>
      <c r="B407" s="48">
        <v>1</v>
      </c>
      <c r="C407" s="171">
        <v>0</v>
      </c>
      <c r="D407" s="134">
        <v>727293466.549999</v>
      </c>
      <c r="E407" s="134">
        <v>702485891.05999899</v>
      </c>
      <c r="F407" s="134">
        <v>298887.72612903197</v>
      </c>
      <c r="G407" s="134">
        <v>298887.73</v>
      </c>
    </row>
    <row r="408" spans="1:7" x14ac:dyDescent="0.25">
      <c r="A408" s="47">
        <v>42196</v>
      </c>
      <c r="B408" s="48">
        <v>1</v>
      </c>
      <c r="C408" s="171">
        <v>0</v>
      </c>
      <c r="D408" s="134">
        <v>727293466.549999</v>
      </c>
      <c r="E408" s="134">
        <v>702485891.05999899</v>
      </c>
      <c r="F408" s="134">
        <v>298887.72612903197</v>
      </c>
      <c r="G408" s="134">
        <v>298887.73</v>
      </c>
    </row>
    <row r="409" spans="1:7" x14ac:dyDescent="0.25">
      <c r="A409" s="47">
        <v>42197</v>
      </c>
      <c r="B409" s="48">
        <v>1</v>
      </c>
      <c r="C409" s="171">
        <v>0</v>
      </c>
      <c r="D409" s="134">
        <v>727293466.549999</v>
      </c>
      <c r="E409" s="134">
        <v>702485891.05999899</v>
      </c>
      <c r="F409" s="134">
        <v>298887.72612903197</v>
      </c>
      <c r="G409" s="134">
        <v>298887.73</v>
      </c>
    </row>
    <row r="410" spans="1:7" x14ac:dyDescent="0.25">
      <c r="A410" s="47">
        <v>42198</v>
      </c>
      <c r="B410" s="48">
        <v>1</v>
      </c>
      <c r="C410" s="171">
        <v>0</v>
      </c>
      <c r="D410" s="134">
        <v>727293466.549999</v>
      </c>
      <c r="E410" s="134">
        <v>702485891.05999899</v>
      </c>
      <c r="F410" s="134">
        <v>298887.72612903197</v>
      </c>
      <c r="G410" s="134">
        <v>298887.73</v>
      </c>
    </row>
    <row r="411" spans="1:7" x14ac:dyDescent="0.25">
      <c r="A411" s="47">
        <v>42199</v>
      </c>
      <c r="B411" s="48">
        <v>1</v>
      </c>
      <c r="C411" s="171">
        <v>0</v>
      </c>
      <c r="D411" s="134">
        <v>727293466.549999</v>
      </c>
      <c r="E411" s="134">
        <v>702485891.05999899</v>
      </c>
      <c r="F411" s="134">
        <v>298887.72612903197</v>
      </c>
      <c r="G411" s="134">
        <v>298887.73</v>
      </c>
    </row>
    <row r="412" spans="1:7" x14ac:dyDescent="0.25">
      <c r="A412" s="47">
        <v>42200</v>
      </c>
      <c r="B412" s="48">
        <v>1</v>
      </c>
      <c r="C412" s="171">
        <v>0</v>
      </c>
      <c r="D412" s="134">
        <v>727293466.549999</v>
      </c>
      <c r="E412" s="134">
        <v>702485891.05999899</v>
      </c>
      <c r="F412" s="134">
        <v>298887.72612903197</v>
      </c>
      <c r="G412" s="134">
        <v>298887.73</v>
      </c>
    </row>
    <row r="413" spans="1:7" x14ac:dyDescent="0.25">
      <c r="A413" s="47">
        <v>42201</v>
      </c>
      <c r="B413" s="48">
        <v>1</v>
      </c>
      <c r="C413" s="171">
        <v>0</v>
      </c>
      <c r="D413" s="134">
        <v>727293466.549999</v>
      </c>
      <c r="E413" s="134">
        <v>702485891.05999899</v>
      </c>
      <c r="F413" s="134">
        <v>298887.72612903197</v>
      </c>
      <c r="G413" s="134">
        <v>298887.73</v>
      </c>
    </row>
    <row r="414" spans="1:7" x14ac:dyDescent="0.25">
      <c r="A414" s="47">
        <v>42202</v>
      </c>
      <c r="B414" s="48">
        <v>1</v>
      </c>
      <c r="C414" s="171">
        <v>0</v>
      </c>
      <c r="D414" s="134">
        <v>727293466.549999</v>
      </c>
      <c r="E414" s="134">
        <v>702485891.05999899</v>
      </c>
      <c r="F414" s="134">
        <v>298887.72612903197</v>
      </c>
      <c r="G414" s="134">
        <v>298887.73</v>
      </c>
    </row>
    <row r="415" spans="1:7" x14ac:dyDescent="0.25">
      <c r="A415" s="47">
        <v>42203</v>
      </c>
      <c r="B415" s="48">
        <v>1</v>
      </c>
      <c r="C415" s="171">
        <v>0</v>
      </c>
      <c r="D415" s="134">
        <v>727293466.549999</v>
      </c>
      <c r="E415" s="134">
        <v>702485891.05999899</v>
      </c>
      <c r="F415" s="134">
        <v>298887.72612903197</v>
      </c>
      <c r="G415" s="134">
        <v>298887.73</v>
      </c>
    </row>
    <row r="416" spans="1:7" x14ac:dyDescent="0.25">
      <c r="A416" s="47">
        <v>42204</v>
      </c>
      <c r="B416" s="48">
        <v>1</v>
      </c>
      <c r="C416" s="171">
        <v>0</v>
      </c>
      <c r="D416" s="134">
        <v>727293466.549999</v>
      </c>
      <c r="E416" s="134">
        <v>702485891.05999899</v>
      </c>
      <c r="F416" s="134">
        <v>298887.72612903197</v>
      </c>
      <c r="G416" s="134">
        <v>298887.73</v>
      </c>
    </row>
    <row r="417" spans="1:7" x14ac:dyDescent="0.25">
      <c r="A417" s="47">
        <v>42205</v>
      </c>
      <c r="B417" s="48">
        <v>1</v>
      </c>
      <c r="C417" s="171">
        <v>0</v>
      </c>
      <c r="D417" s="134">
        <v>727293466.549999</v>
      </c>
      <c r="E417" s="134">
        <v>702485891.05999899</v>
      </c>
      <c r="F417" s="134">
        <v>298887.72612903197</v>
      </c>
      <c r="G417" s="134">
        <v>298887.73</v>
      </c>
    </row>
    <row r="418" spans="1:7" x14ac:dyDescent="0.25">
      <c r="A418" s="47">
        <v>42206</v>
      </c>
      <c r="B418" s="48">
        <v>1</v>
      </c>
      <c r="C418" s="171">
        <v>0</v>
      </c>
      <c r="D418" s="134">
        <v>727293466.549999</v>
      </c>
      <c r="E418" s="134">
        <v>702485891.05999899</v>
      </c>
      <c r="F418" s="134">
        <v>298887.72612903197</v>
      </c>
      <c r="G418" s="134">
        <v>298887.73</v>
      </c>
    </row>
    <row r="419" spans="1:7" x14ac:dyDescent="0.25">
      <c r="A419" s="47">
        <v>42207</v>
      </c>
      <c r="B419" s="48">
        <v>1</v>
      </c>
      <c r="C419" s="171">
        <v>0</v>
      </c>
      <c r="D419" s="134">
        <v>727293466.549999</v>
      </c>
      <c r="E419" s="134">
        <v>702485891.05999899</v>
      </c>
      <c r="F419" s="134">
        <v>298887.72612903197</v>
      </c>
      <c r="G419" s="134">
        <v>298887.73</v>
      </c>
    </row>
    <row r="420" spans="1:7" x14ac:dyDescent="0.25">
      <c r="A420" s="47">
        <v>42208</v>
      </c>
      <c r="B420" s="48">
        <v>1</v>
      </c>
      <c r="C420" s="171">
        <v>0</v>
      </c>
      <c r="D420" s="134">
        <v>727293466.549999</v>
      </c>
      <c r="E420" s="134">
        <v>702485891.05999899</v>
      </c>
      <c r="F420" s="134">
        <v>298887.72612903197</v>
      </c>
      <c r="G420" s="134">
        <v>298887.73</v>
      </c>
    </row>
    <row r="421" spans="1:7" x14ac:dyDescent="0.25">
      <c r="A421" s="47">
        <v>42209</v>
      </c>
      <c r="B421" s="48">
        <v>1</v>
      </c>
      <c r="C421" s="171">
        <v>0</v>
      </c>
      <c r="D421" s="134">
        <v>727293466.549999</v>
      </c>
      <c r="E421" s="134">
        <v>702485891.05999899</v>
      </c>
      <c r="F421" s="134">
        <v>298887.72612903197</v>
      </c>
      <c r="G421" s="134">
        <v>298887.73</v>
      </c>
    </row>
    <row r="422" spans="1:7" x14ac:dyDescent="0.25">
      <c r="A422" s="47">
        <v>42210</v>
      </c>
      <c r="B422" s="48">
        <v>1</v>
      </c>
      <c r="C422" s="171">
        <v>0</v>
      </c>
      <c r="D422" s="134">
        <v>727293466.549999</v>
      </c>
      <c r="E422" s="134">
        <v>702485891.05999899</v>
      </c>
      <c r="F422" s="134">
        <v>298887.72612903197</v>
      </c>
      <c r="G422" s="134">
        <v>298887.73</v>
      </c>
    </row>
    <row r="423" spans="1:7" x14ac:dyDescent="0.25">
      <c r="A423" s="47">
        <v>42211</v>
      </c>
      <c r="B423" s="48">
        <v>1</v>
      </c>
      <c r="C423" s="171">
        <v>0</v>
      </c>
      <c r="D423" s="134">
        <v>727293466.549999</v>
      </c>
      <c r="E423" s="134">
        <v>702485891.05999899</v>
      </c>
      <c r="F423" s="134">
        <v>298887.72612903197</v>
      </c>
      <c r="G423" s="134">
        <v>298887.73</v>
      </c>
    </row>
    <row r="424" spans="1:7" x14ac:dyDescent="0.25">
      <c r="A424" s="47">
        <v>42212</v>
      </c>
      <c r="B424" s="48">
        <v>1</v>
      </c>
      <c r="C424" s="171">
        <v>0</v>
      </c>
      <c r="D424" s="134">
        <v>727293466.549999</v>
      </c>
      <c r="E424" s="134">
        <v>702485891.05999899</v>
      </c>
      <c r="F424" s="134">
        <v>298887.72612903197</v>
      </c>
      <c r="G424" s="134">
        <v>298887.73</v>
      </c>
    </row>
    <row r="425" spans="1:7" x14ac:dyDescent="0.25">
      <c r="A425" s="47">
        <v>42213</v>
      </c>
      <c r="B425" s="48">
        <v>1</v>
      </c>
      <c r="C425" s="171">
        <v>0</v>
      </c>
      <c r="D425" s="134">
        <v>727293466.549999</v>
      </c>
      <c r="E425" s="134">
        <v>702485891.05999899</v>
      </c>
      <c r="F425" s="134">
        <v>298887.72612903197</v>
      </c>
      <c r="G425" s="134">
        <v>298887.73</v>
      </c>
    </row>
    <row r="426" spans="1:7" x14ac:dyDescent="0.25">
      <c r="A426" s="47">
        <v>42214</v>
      </c>
      <c r="B426" s="48">
        <v>1</v>
      </c>
      <c r="C426" s="171">
        <v>0</v>
      </c>
      <c r="D426" s="134">
        <v>727293466.549999</v>
      </c>
      <c r="E426" s="134">
        <v>702485891.05999899</v>
      </c>
      <c r="F426" s="134">
        <v>298887.72612903197</v>
      </c>
      <c r="G426" s="134">
        <v>298887.73</v>
      </c>
    </row>
    <row r="427" spans="1:7" x14ac:dyDescent="0.25">
      <c r="A427" s="47">
        <v>42215</v>
      </c>
      <c r="B427" s="48">
        <v>1</v>
      </c>
      <c r="C427" s="171">
        <v>0</v>
      </c>
      <c r="D427" s="134">
        <v>727293466.549999</v>
      </c>
      <c r="E427" s="134">
        <v>702485891.05999899</v>
      </c>
      <c r="F427" s="134">
        <v>298887.72612903197</v>
      </c>
      <c r="G427" s="134">
        <v>298887.73</v>
      </c>
    </row>
    <row r="428" spans="1:7" x14ac:dyDescent="0.25">
      <c r="A428" s="47">
        <v>42216</v>
      </c>
      <c r="B428" s="48">
        <v>1</v>
      </c>
      <c r="C428" s="171">
        <v>0</v>
      </c>
      <c r="D428" s="134">
        <v>727293466.549999</v>
      </c>
      <c r="E428" s="134">
        <v>702485891.05999899</v>
      </c>
      <c r="F428" s="134">
        <v>298887.72612903197</v>
      </c>
      <c r="G428" s="134">
        <v>298887.73</v>
      </c>
    </row>
    <row r="429" spans="1:7" x14ac:dyDescent="0.25">
      <c r="A429" s="47">
        <v>42217</v>
      </c>
      <c r="B429" s="48">
        <v>1</v>
      </c>
      <c r="C429" s="171">
        <v>0</v>
      </c>
      <c r="D429" s="134">
        <v>727293466.549999</v>
      </c>
      <c r="E429" s="134">
        <v>702485891.05999899</v>
      </c>
      <c r="F429" s="134">
        <v>298887.72612903197</v>
      </c>
      <c r="G429" s="134">
        <v>298887.73</v>
      </c>
    </row>
    <row r="430" spans="1:7" x14ac:dyDescent="0.25">
      <c r="A430" s="47">
        <v>42218</v>
      </c>
      <c r="B430" s="48">
        <v>1</v>
      </c>
      <c r="C430" s="171">
        <v>0</v>
      </c>
      <c r="D430" s="134">
        <v>727293466.549999</v>
      </c>
      <c r="E430" s="134">
        <v>702485891.05999899</v>
      </c>
      <c r="F430" s="134">
        <v>298887.72612903197</v>
      </c>
      <c r="G430" s="134">
        <v>298887.73</v>
      </c>
    </row>
    <row r="431" spans="1:7" x14ac:dyDescent="0.25">
      <c r="A431" s="47">
        <v>42219</v>
      </c>
      <c r="B431" s="48">
        <v>1</v>
      </c>
      <c r="C431" s="171">
        <v>0</v>
      </c>
      <c r="D431" s="134">
        <v>727293466.549999</v>
      </c>
      <c r="E431" s="134">
        <v>702485891.05999899</v>
      </c>
      <c r="F431" s="134">
        <v>298887.72612903197</v>
      </c>
      <c r="G431" s="134">
        <v>298887.73</v>
      </c>
    </row>
    <row r="432" spans="1:7" x14ac:dyDescent="0.25">
      <c r="A432" s="47">
        <v>42220</v>
      </c>
      <c r="B432" s="48">
        <v>1</v>
      </c>
      <c r="C432" s="171">
        <v>0</v>
      </c>
      <c r="D432" s="134">
        <v>727293466.549999</v>
      </c>
      <c r="E432" s="134">
        <v>702485891.05999899</v>
      </c>
      <c r="F432" s="134">
        <v>298887.72612903197</v>
      </c>
      <c r="G432" s="134">
        <v>298887.73</v>
      </c>
    </row>
    <row r="433" spans="1:7" x14ac:dyDescent="0.25">
      <c r="A433" s="47">
        <v>42221</v>
      </c>
      <c r="B433" s="48">
        <v>1</v>
      </c>
      <c r="C433" s="171">
        <v>0</v>
      </c>
      <c r="D433" s="134">
        <v>727293466.549999</v>
      </c>
      <c r="E433" s="134">
        <v>702485891.05999899</v>
      </c>
      <c r="F433" s="134">
        <v>298887.72612903197</v>
      </c>
      <c r="G433" s="134">
        <v>298887.73</v>
      </c>
    </row>
    <row r="434" spans="1:7" x14ac:dyDescent="0.25">
      <c r="A434" s="47">
        <v>42222</v>
      </c>
      <c r="B434" s="48">
        <v>0</v>
      </c>
      <c r="C434" s="171">
        <v>1</v>
      </c>
      <c r="D434" s="134">
        <v>702485891.05999899</v>
      </c>
      <c r="E434" s="134">
        <v>677362273.85000002</v>
      </c>
      <c r="F434" s="134">
        <v>288692.83193548297</v>
      </c>
      <c r="G434" s="134">
        <v>288692.83</v>
      </c>
    </row>
    <row r="435" spans="1:7" x14ac:dyDescent="0.25">
      <c r="A435" s="47">
        <v>42223</v>
      </c>
      <c r="B435" s="48">
        <v>1</v>
      </c>
      <c r="C435" s="171">
        <v>0</v>
      </c>
      <c r="D435" s="134">
        <v>702485891.05999899</v>
      </c>
      <c r="E435" s="134">
        <v>677362273.85000002</v>
      </c>
      <c r="F435" s="134">
        <v>288692.83193548297</v>
      </c>
      <c r="G435" s="134">
        <v>288692.83</v>
      </c>
    </row>
    <row r="436" spans="1:7" x14ac:dyDescent="0.25">
      <c r="A436" s="47">
        <v>42224</v>
      </c>
      <c r="B436" s="48">
        <v>1</v>
      </c>
      <c r="C436" s="171">
        <v>0</v>
      </c>
      <c r="D436" s="134">
        <v>702485891.05999899</v>
      </c>
      <c r="E436" s="134">
        <v>677362273.85000002</v>
      </c>
      <c r="F436" s="134">
        <v>288692.83193548297</v>
      </c>
      <c r="G436" s="134">
        <v>288692.83</v>
      </c>
    </row>
    <row r="437" spans="1:7" x14ac:dyDescent="0.25">
      <c r="A437" s="47">
        <v>42225</v>
      </c>
      <c r="B437" s="48">
        <v>1</v>
      </c>
      <c r="C437" s="171">
        <v>0</v>
      </c>
      <c r="D437" s="134">
        <v>702485891.05999899</v>
      </c>
      <c r="E437" s="134">
        <v>677362273.85000002</v>
      </c>
      <c r="F437" s="134">
        <v>288692.83193548297</v>
      </c>
      <c r="G437" s="134">
        <v>288692.83</v>
      </c>
    </row>
    <row r="438" spans="1:7" x14ac:dyDescent="0.25">
      <c r="A438" s="47">
        <v>42226</v>
      </c>
      <c r="B438" s="48">
        <v>1</v>
      </c>
      <c r="C438" s="171">
        <v>0</v>
      </c>
      <c r="D438" s="134">
        <v>702485891.05999899</v>
      </c>
      <c r="E438" s="134">
        <v>677362273.85000002</v>
      </c>
      <c r="F438" s="134">
        <v>288692.83193548297</v>
      </c>
      <c r="G438" s="134">
        <v>288692.83</v>
      </c>
    </row>
    <row r="439" spans="1:7" x14ac:dyDescent="0.25">
      <c r="A439" s="47">
        <v>42227</v>
      </c>
      <c r="B439" s="48">
        <v>1</v>
      </c>
      <c r="C439" s="171">
        <v>0</v>
      </c>
      <c r="D439" s="134">
        <v>702485891.05999899</v>
      </c>
      <c r="E439" s="134">
        <v>677362273.85000002</v>
      </c>
      <c r="F439" s="134">
        <v>288692.83193548297</v>
      </c>
      <c r="G439" s="134">
        <v>288692.83</v>
      </c>
    </row>
    <row r="440" spans="1:7" x14ac:dyDescent="0.25">
      <c r="A440" s="47">
        <v>42228</v>
      </c>
      <c r="B440" s="48">
        <v>1</v>
      </c>
      <c r="C440" s="171">
        <v>0</v>
      </c>
      <c r="D440" s="134">
        <v>702485891.05999899</v>
      </c>
      <c r="E440" s="134">
        <v>677362273.85000002</v>
      </c>
      <c r="F440" s="134">
        <v>288692.83193548297</v>
      </c>
      <c r="G440" s="134">
        <v>288692.83</v>
      </c>
    </row>
    <row r="441" spans="1:7" x14ac:dyDescent="0.25">
      <c r="A441" s="47">
        <v>42229</v>
      </c>
      <c r="B441" s="48">
        <v>1</v>
      </c>
      <c r="C441" s="171">
        <v>0</v>
      </c>
      <c r="D441" s="134">
        <v>702485891.05999899</v>
      </c>
      <c r="E441" s="134">
        <v>677362273.85000002</v>
      </c>
      <c r="F441" s="134">
        <v>288692.83193548297</v>
      </c>
      <c r="G441" s="134">
        <v>288692.83</v>
      </c>
    </row>
    <row r="442" spans="1:7" x14ac:dyDescent="0.25">
      <c r="A442" s="47">
        <v>42230</v>
      </c>
      <c r="B442" s="48">
        <v>1</v>
      </c>
      <c r="C442" s="171">
        <v>0</v>
      </c>
      <c r="D442" s="134">
        <v>702485891.05999899</v>
      </c>
      <c r="E442" s="134">
        <v>677362273.85000002</v>
      </c>
      <c r="F442" s="134">
        <v>288692.83193548297</v>
      </c>
      <c r="G442" s="134">
        <v>288692.83</v>
      </c>
    </row>
    <row r="443" spans="1:7" x14ac:dyDescent="0.25">
      <c r="A443" s="47">
        <v>42231</v>
      </c>
      <c r="B443" s="48">
        <v>1</v>
      </c>
      <c r="C443" s="171">
        <v>0</v>
      </c>
      <c r="D443" s="134">
        <v>702485891.05999899</v>
      </c>
      <c r="E443" s="134">
        <v>677362273.85000002</v>
      </c>
      <c r="F443" s="134">
        <v>288692.83193548297</v>
      </c>
      <c r="G443" s="134">
        <v>288692.83</v>
      </c>
    </row>
    <row r="444" spans="1:7" x14ac:dyDescent="0.25">
      <c r="A444" s="47">
        <v>42232</v>
      </c>
      <c r="B444" s="48">
        <v>1</v>
      </c>
      <c r="C444" s="171">
        <v>0</v>
      </c>
      <c r="D444" s="134">
        <v>702485891.05999899</v>
      </c>
      <c r="E444" s="134">
        <v>677362273.85000002</v>
      </c>
      <c r="F444" s="134">
        <v>288692.83193548297</v>
      </c>
      <c r="G444" s="134">
        <v>288692.83</v>
      </c>
    </row>
    <row r="445" spans="1:7" x14ac:dyDescent="0.25">
      <c r="A445" s="47">
        <v>42233</v>
      </c>
      <c r="B445" s="48">
        <v>1</v>
      </c>
      <c r="C445" s="171">
        <v>0</v>
      </c>
      <c r="D445" s="134">
        <v>702485891.05999899</v>
      </c>
      <c r="E445" s="134">
        <v>677362273.85000002</v>
      </c>
      <c r="F445" s="134">
        <v>288692.83193548297</v>
      </c>
      <c r="G445" s="134">
        <v>288692.83</v>
      </c>
    </row>
    <row r="446" spans="1:7" x14ac:dyDescent="0.25">
      <c r="A446" s="47">
        <v>42234</v>
      </c>
      <c r="B446" s="48">
        <v>1</v>
      </c>
      <c r="C446" s="171">
        <v>0</v>
      </c>
      <c r="D446" s="134">
        <v>702485891.05999899</v>
      </c>
      <c r="E446" s="134">
        <v>677362273.85000002</v>
      </c>
      <c r="F446" s="134">
        <v>288692.83193548297</v>
      </c>
      <c r="G446" s="134">
        <v>288692.83</v>
      </c>
    </row>
    <row r="447" spans="1:7" x14ac:dyDescent="0.25">
      <c r="A447" s="47">
        <v>42235</v>
      </c>
      <c r="B447" s="48">
        <v>1</v>
      </c>
      <c r="C447" s="171">
        <v>0</v>
      </c>
      <c r="D447" s="134">
        <v>702485891.05999899</v>
      </c>
      <c r="E447" s="134">
        <v>677362273.85000002</v>
      </c>
      <c r="F447" s="134">
        <v>288692.83193548297</v>
      </c>
      <c r="G447" s="134">
        <v>288692.83</v>
      </c>
    </row>
    <row r="448" spans="1:7" x14ac:dyDescent="0.25">
      <c r="A448" s="47">
        <v>42236</v>
      </c>
      <c r="B448" s="48">
        <v>1</v>
      </c>
      <c r="C448" s="171">
        <v>0</v>
      </c>
      <c r="D448" s="134">
        <v>702485891.05999899</v>
      </c>
      <c r="E448" s="134">
        <v>677362273.85000002</v>
      </c>
      <c r="F448" s="134">
        <v>288692.83193548297</v>
      </c>
      <c r="G448" s="134">
        <v>288692.83</v>
      </c>
    </row>
    <row r="449" spans="1:7" x14ac:dyDescent="0.25">
      <c r="A449" s="47">
        <v>42237</v>
      </c>
      <c r="B449" s="48">
        <v>1</v>
      </c>
      <c r="C449" s="171">
        <v>0</v>
      </c>
      <c r="D449" s="134">
        <v>702485891.05999899</v>
      </c>
      <c r="E449" s="134">
        <v>677362273.85000002</v>
      </c>
      <c r="F449" s="134">
        <v>288692.83193548297</v>
      </c>
      <c r="G449" s="134">
        <v>288692.83</v>
      </c>
    </row>
    <row r="450" spans="1:7" x14ac:dyDescent="0.25">
      <c r="A450" s="47">
        <v>42238</v>
      </c>
      <c r="B450" s="48">
        <v>1</v>
      </c>
      <c r="C450" s="171">
        <v>0</v>
      </c>
      <c r="D450" s="134">
        <v>702485891.05999899</v>
      </c>
      <c r="E450" s="134">
        <v>677362273.85000002</v>
      </c>
      <c r="F450" s="134">
        <v>288692.83193548297</v>
      </c>
      <c r="G450" s="134">
        <v>288692.83</v>
      </c>
    </row>
    <row r="451" spans="1:7" x14ac:dyDescent="0.25">
      <c r="A451" s="47">
        <v>42239</v>
      </c>
      <c r="B451" s="48">
        <v>1</v>
      </c>
      <c r="C451" s="171">
        <v>0</v>
      </c>
      <c r="D451" s="134">
        <v>702485891.05999899</v>
      </c>
      <c r="E451" s="134">
        <v>677362273.85000002</v>
      </c>
      <c r="F451" s="134">
        <v>288692.83193548297</v>
      </c>
      <c r="G451" s="134">
        <v>288692.83</v>
      </c>
    </row>
    <row r="452" spans="1:7" x14ac:dyDescent="0.25">
      <c r="A452" s="47">
        <v>42240</v>
      </c>
      <c r="B452" s="48">
        <v>1</v>
      </c>
      <c r="C452" s="171">
        <v>0</v>
      </c>
      <c r="D452" s="134">
        <v>702485891.05999899</v>
      </c>
      <c r="E452" s="134">
        <v>677362273.85000002</v>
      </c>
      <c r="F452" s="134">
        <v>288692.83193548297</v>
      </c>
      <c r="G452" s="134">
        <v>288692.83</v>
      </c>
    </row>
    <row r="453" spans="1:7" x14ac:dyDescent="0.25">
      <c r="A453" s="47">
        <v>42241</v>
      </c>
      <c r="B453" s="48">
        <v>1</v>
      </c>
      <c r="C453" s="171">
        <v>0</v>
      </c>
      <c r="D453" s="134">
        <v>702485891.05999899</v>
      </c>
      <c r="E453" s="134">
        <v>677362273.85000002</v>
      </c>
      <c r="F453" s="134">
        <v>288692.83193548297</v>
      </c>
      <c r="G453" s="134">
        <v>288692.83</v>
      </c>
    </row>
    <row r="454" spans="1:7" x14ac:dyDescent="0.25">
      <c r="A454" s="47">
        <v>42242</v>
      </c>
      <c r="B454" s="48">
        <v>1</v>
      </c>
      <c r="C454" s="171">
        <v>0</v>
      </c>
      <c r="D454" s="134">
        <v>702485891.05999899</v>
      </c>
      <c r="E454" s="134">
        <v>677362273.85000002</v>
      </c>
      <c r="F454" s="134">
        <v>288692.83193548297</v>
      </c>
      <c r="G454" s="134">
        <v>288692.83</v>
      </c>
    </row>
    <row r="455" spans="1:7" x14ac:dyDescent="0.25">
      <c r="A455" s="47">
        <v>42243</v>
      </c>
      <c r="B455" s="48">
        <v>1</v>
      </c>
      <c r="C455" s="171">
        <v>0</v>
      </c>
      <c r="D455" s="134">
        <v>702485891.05999899</v>
      </c>
      <c r="E455" s="134">
        <v>677362273.85000002</v>
      </c>
      <c r="F455" s="134">
        <v>288692.83193548297</v>
      </c>
      <c r="G455" s="134">
        <v>288692.83</v>
      </c>
    </row>
    <row r="456" spans="1:7" x14ac:dyDescent="0.25">
      <c r="A456" s="47">
        <v>42244</v>
      </c>
      <c r="B456" s="48">
        <v>1</v>
      </c>
      <c r="C456" s="171">
        <v>0</v>
      </c>
      <c r="D456" s="134">
        <v>702485891.05999899</v>
      </c>
      <c r="E456" s="134">
        <v>677362273.85000002</v>
      </c>
      <c r="F456" s="134">
        <v>288692.83193548297</v>
      </c>
      <c r="G456" s="134">
        <v>288692.83</v>
      </c>
    </row>
    <row r="457" spans="1:7" x14ac:dyDescent="0.25">
      <c r="A457" s="47">
        <v>42245</v>
      </c>
      <c r="B457" s="48">
        <v>1</v>
      </c>
      <c r="C457" s="171">
        <v>0</v>
      </c>
      <c r="D457" s="134">
        <v>702485891.05999899</v>
      </c>
      <c r="E457" s="134">
        <v>677362273.85000002</v>
      </c>
      <c r="F457" s="134">
        <v>288692.83193548297</v>
      </c>
      <c r="G457" s="134">
        <v>288692.83</v>
      </c>
    </row>
    <row r="458" spans="1:7" x14ac:dyDescent="0.25">
      <c r="A458" s="47">
        <v>42246</v>
      </c>
      <c r="B458" s="48">
        <v>1</v>
      </c>
      <c r="C458" s="171">
        <v>0</v>
      </c>
      <c r="D458" s="134">
        <v>702485891.05999899</v>
      </c>
      <c r="E458" s="134">
        <v>677362273.85000002</v>
      </c>
      <c r="F458" s="134">
        <v>288692.83193548297</v>
      </c>
      <c r="G458" s="134">
        <v>288692.83</v>
      </c>
    </row>
    <row r="459" spans="1:7" x14ac:dyDescent="0.25">
      <c r="A459" s="47">
        <v>42247</v>
      </c>
      <c r="B459" s="48">
        <v>1</v>
      </c>
      <c r="C459" s="171">
        <v>0</v>
      </c>
      <c r="D459" s="134">
        <v>702485891.05999899</v>
      </c>
      <c r="E459" s="134">
        <v>677362273.85000002</v>
      </c>
      <c r="F459" s="134">
        <v>288692.83193548297</v>
      </c>
      <c r="G459" s="134">
        <v>288692.83</v>
      </c>
    </row>
    <row r="460" spans="1:7" x14ac:dyDescent="0.25">
      <c r="A460" s="47">
        <v>42248</v>
      </c>
      <c r="B460" s="48">
        <v>1</v>
      </c>
      <c r="C460" s="171">
        <v>0</v>
      </c>
      <c r="D460" s="134">
        <v>702485891.05999899</v>
      </c>
      <c r="E460" s="134">
        <v>677362273.85000002</v>
      </c>
      <c r="F460" s="134">
        <v>288692.83193548297</v>
      </c>
      <c r="G460" s="134">
        <v>288692.83</v>
      </c>
    </row>
    <row r="461" spans="1:7" x14ac:dyDescent="0.25">
      <c r="A461" s="47">
        <v>42249</v>
      </c>
      <c r="B461" s="48">
        <v>1</v>
      </c>
      <c r="C461" s="171">
        <v>0</v>
      </c>
      <c r="D461" s="134">
        <v>702485891.05999899</v>
      </c>
      <c r="E461" s="134">
        <v>677362273.85000002</v>
      </c>
      <c r="F461" s="134">
        <v>288692.83193548297</v>
      </c>
      <c r="G461" s="134">
        <v>288692.83</v>
      </c>
    </row>
    <row r="462" spans="1:7" x14ac:dyDescent="0.25">
      <c r="A462" s="47">
        <v>42250</v>
      </c>
      <c r="B462" s="48">
        <v>1</v>
      </c>
      <c r="C462" s="171">
        <v>0</v>
      </c>
      <c r="D462" s="134">
        <v>702485891.05999899</v>
      </c>
      <c r="E462" s="134">
        <v>677362273.85000002</v>
      </c>
      <c r="F462" s="134">
        <v>288692.83193548297</v>
      </c>
      <c r="G462" s="134">
        <v>288692.83</v>
      </c>
    </row>
    <row r="463" spans="1:7" x14ac:dyDescent="0.25">
      <c r="A463" s="47">
        <v>42251</v>
      </c>
      <c r="B463" s="48">
        <v>1</v>
      </c>
      <c r="C463" s="171">
        <v>0</v>
      </c>
      <c r="D463" s="134">
        <v>702485891.05999899</v>
      </c>
      <c r="E463" s="134">
        <v>677362273.85000002</v>
      </c>
      <c r="F463" s="134">
        <v>288692.83193548297</v>
      </c>
      <c r="G463" s="134">
        <v>288692.83</v>
      </c>
    </row>
    <row r="464" spans="1:7" x14ac:dyDescent="0.25">
      <c r="A464" s="47">
        <v>42252</v>
      </c>
      <c r="B464" s="48">
        <v>1</v>
      </c>
      <c r="C464" s="171">
        <v>0</v>
      </c>
      <c r="D464" s="134">
        <v>702485891.05999899</v>
      </c>
      <c r="E464" s="134">
        <v>677362273.85000002</v>
      </c>
      <c r="F464" s="134">
        <v>288692.83193548297</v>
      </c>
      <c r="G464" s="134">
        <v>288692.83</v>
      </c>
    </row>
    <row r="465" spans="1:7" x14ac:dyDescent="0.25">
      <c r="A465" s="47">
        <v>42253</v>
      </c>
      <c r="B465" s="48">
        <v>0</v>
      </c>
      <c r="C465" s="171">
        <v>1</v>
      </c>
      <c r="D465" s="134">
        <v>677362273.85000002</v>
      </c>
      <c r="E465" s="134">
        <v>651640220.58000004</v>
      </c>
      <c r="F465" s="134">
        <v>278368.05766666599</v>
      </c>
      <c r="G465" s="134">
        <v>278368.06</v>
      </c>
    </row>
    <row r="466" spans="1:7" x14ac:dyDescent="0.25">
      <c r="A466" s="47">
        <v>42254</v>
      </c>
      <c r="B466" s="48">
        <v>1</v>
      </c>
      <c r="C466" s="171">
        <v>0</v>
      </c>
      <c r="D466" s="134">
        <v>677362273.85000002</v>
      </c>
      <c r="E466" s="134">
        <v>651640220.58000004</v>
      </c>
      <c r="F466" s="134">
        <v>278368.05766666599</v>
      </c>
      <c r="G466" s="134">
        <v>278368.06</v>
      </c>
    </row>
    <row r="467" spans="1:7" x14ac:dyDescent="0.25">
      <c r="A467" s="47">
        <v>42255</v>
      </c>
      <c r="B467" s="48">
        <v>1</v>
      </c>
      <c r="C467" s="171">
        <v>0</v>
      </c>
      <c r="D467" s="134">
        <v>677362273.85000002</v>
      </c>
      <c r="E467" s="134">
        <v>651640220.58000004</v>
      </c>
      <c r="F467" s="134">
        <v>278368.05766666599</v>
      </c>
      <c r="G467" s="134">
        <v>278368.06</v>
      </c>
    </row>
    <row r="468" spans="1:7" x14ac:dyDescent="0.25">
      <c r="A468" s="47">
        <v>42256</v>
      </c>
      <c r="B468" s="48">
        <v>1</v>
      </c>
      <c r="C468" s="171">
        <v>0</v>
      </c>
      <c r="D468" s="134">
        <v>677362273.85000002</v>
      </c>
      <c r="E468" s="134">
        <v>651640220.58000004</v>
      </c>
      <c r="F468" s="134">
        <v>278368.05766666599</v>
      </c>
      <c r="G468" s="134">
        <v>278368.06</v>
      </c>
    </row>
    <row r="469" spans="1:7" x14ac:dyDescent="0.25">
      <c r="A469" s="47">
        <v>42257</v>
      </c>
      <c r="B469" s="48">
        <v>1</v>
      </c>
      <c r="C469" s="171">
        <v>0</v>
      </c>
      <c r="D469" s="134">
        <v>677362273.85000002</v>
      </c>
      <c r="E469" s="134">
        <v>651640220.58000004</v>
      </c>
      <c r="F469" s="134">
        <v>278368.05766666599</v>
      </c>
      <c r="G469" s="134">
        <v>278368.06</v>
      </c>
    </row>
    <row r="470" spans="1:7" x14ac:dyDescent="0.25">
      <c r="A470" s="47">
        <v>42258</v>
      </c>
      <c r="B470" s="48">
        <v>1</v>
      </c>
      <c r="C470" s="171">
        <v>0</v>
      </c>
      <c r="D470" s="134">
        <v>677362273.85000002</v>
      </c>
      <c r="E470" s="134">
        <v>651640220.58000004</v>
      </c>
      <c r="F470" s="134">
        <v>278368.05766666599</v>
      </c>
      <c r="G470" s="134">
        <v>278368.06</v>
      </c>
    </row>
    <row r="471" spans="1:7" x14ac:dyDescent="0.25">
      <c r="A471" s="47">
        <v>42259</v>
      </c>
      <c r="B471" s="48">
        <v>1</v>
      </c>
      <c r="C471" s="171">
        <v>0</v>
      </c>
      <c r="D471" s="134">
        <v>677362273.85000002</v>
      </c>
      <c r="E471" s="134">
        <v>651640220.58000004</v>
      </c>
      <c r="F471" s="134">
        <v>278368.05766666599</v>
      </c>
      <c r="G471" s="134">
        <v>278368.06</v>
      </c>
    </row>
    <row r="472" spans="1:7" x14ac:dyDescent="0.25">
      <c r="A472" s="47">
        <v>42260</v>
      </c>
      <c r="B472" s="48">
        <v>1</v>
      </c>
      <c r="C472" s="171">
        <v>0</v>
      </c>
      <c r="D472" s="134">
        <v>677362273.85000002</v>
      </c>
      <c r="E472" s="134">
        <v>651640220.58000004</v>
      </c>
      <c r="F472" s="134">
        <v>278368.05766666599</v>
      </c>
      <c r="G472" s="134">
        <v>278368.06</v>
      </c>
    </row>
    <row r="473" spans="1:7" x14ac:dyDescent="0.25">
      <c r="A473" s="47">
        <v>42261</v>
      </c>
      <c r="B473" s="48">
        <v>1</v>
      </c>
      <c r="C473" s="171">
        <v>0</v>
      </c>
      <c r="D473" s="134">
        <v>677362273.85000002</v>
      </c>
      <c r="E473" s="134">
        <v>651640220.58000004</v>
      </c>
      <c r="F473" s="134">
        <v>278368.05766666599</v>
      </c>
      <c r="G473" s="134">
        <v>278368.06</v>
      </c>
    </row>
    <row r="474" spans="1:7" x14ac:dyDescent="0.25">
      <c r="A474" s="47">
        <v>42262</v>
      </c>
      <c r="B474" s="48">
        <v>1</v>
      </c>
      <c r="C474" s="171">
        <v>0</v>
      </c>
      <c r="D474" s="134">
        <v>677362273.85000002</v>
      </c>
      <c r="E474" s="134">
        <v>651640220.58000004</v>
      </c>
      <c r="F474" s="134">
        <v>278368.05766666599</v>
      </c>
      <c r="G474" s="134">
        <v>278368.06</v>
      </c>
    </row>
    <row r="475" spans="1:7" x14ac:dyDescent="0.25">
      <c r="A475" s="47">
        <v>42263</v>
      </c>
      <c r="B475" s="48">
        <v>1</v>
      </c>
      <c r="C475" s="171">
        <v>0</v>
      </c>
      <c r="D475" s="134">
        <v>677362273.85000002</v>
      </c>
      <c r="E475" s="134">
        <v>651640220.58000004</v>
      </c>
      <c r="F475" s="134">
        <v>278368.05766666599</v>
      </c>
      <c r="G475" s="134">
        <v>278368.06</v>
      </c>
    </row>
    <row r="476" spans="1:7" x14ac:dyDescent="0.25">
      <c r="A476" s="47">
        <v>42264</v>
      </c>
      <c r="B476" s="48">
        <v>1</v>
      </c>
      <c r="C476" s="171">
        <v>0</v>
      </c>
      <c r="D476" s="134">
        <v>677362273.85000002</v>
      </c>
      <c r="E476" s="134">
        <v>651640220.58000004</v>
      </c>
      <c r="F476" s="134">
        <v>278368.05766666599</v>
      </c>
      <c r="G476" s="134">
        <v>278368.06</v>
      </c>
    </row>
    <row r="477" spans="1:7" x14ac:dyDescent="0.25">
      <c r="A477" s="47">
        <v>42265</v>
      </c>
      <c r="B477" s="48">
        <v>1</v>
      </c>
      <c r="C477" s="171">
        <v>0</v>
      </c>
      <c r="D477" s="134">
        <v>677362273.85000002</v>
      </c>
      <c r="E477" s="134">
        <v>651640220.58000004</v>
      </c>
      <c r="F477" s="134">
        <v>278368.05766666599</v>
      </c>
      <c r="G477" s="134">
        <v>278368.06</v>
      </c>
    </row>
    <row r="478" spans="1:7" x14ac:dyDescent="0.25">
      <c r="A478" s="47">
        <v>42266</v>
      </c>
      <c r="B478" s="48">
        <v>1</v>
      </c>
      <c r="C478" s="171">
        <v>0</v>
      </c>
      <c r="D478" s="134">
        <v>677362273.85000002</v>
      </c>
      <c r="E478" s="134">
        <v>651640220.58000004</v>
      </c>
      <c r="F478" s="134">
        <v>278368.05766666599</v>
      </c>
      <c r="G478" s="134">
        <v>278368.06</v>
      </c>
    </row>
    <row r="479" spans="1:7" x14ac:dyDescent="0.25">
      <c r="A479" s="47">
        <v>42267</v>
      </c>
      <c r="B479" s="48">
        <v>1</v>
      </c>
      <c r="C479" s="171">
        <v>0</v>
      </c>
      <c r="D479" s="134">
        <v>677362273.85000002</v>
      </c>
      <c r="E479" s="134">
        <v>651640220.58000004</v>
      </c>
      <c r="F479" s="134">
        <v>278368.05766666599</v>
      </c>
      <c r="G479" s="134">
        <v>278368.06</v>
      </c>
    </row>
    <row r="480" spans="1:7" x14ac:dyDescent="0.25">
      <c r="A480" s="47">
        <v>42268</v>
      </c>
      <c r="B480" s="48">
        <v>1</v>
      </c>
      <c r="C480" s="171">
        <v>0</v>
      </c>
      <c r="D480" s="134">
        <v>677362273.85000002</v>
      </c>
      <c r="E480" s="134">
        <v>651640220.58000004</v>
      </c>
      <c r="F480" s="134">
        <v>278368.05766666599</v>
      </c>
      <c r="G480" s="134">
        <v>278368.06</v>
      </c>
    </row>
    <row r="481" spans="1:7" x14ac:dyDescent="0.25">
      <c r="A481" s="47">
        <v>42269</v>
      </c>
      <c r="B481" s="48">
        <v>1</v>
      </c>
      <c r="C481" s="171">
        <v>0</v>
      </c>
      <c r="D481" s="134">
        <v>677362273.85000002</v>
      </c>
      <c r="E481" s="134">
        <v>651640220.58000004</v>
      </c>
      <c r="F481" s="134">
        <v>278368.05766666599</v>
      </c>
      <c r="G481" s="134">
        <v>278368.06</v>
      </c>
    </row>
    <row r="482" spans="1:7" x14ac:dyDescent="0.25">
      <c r="A482" s="47">
        <v>42270</v>
      </c>
      <c r="B482" s="48">
        <v>1</v>
      </c>
      <c r="C482" s="171">
        <v>0</v>
      </c>
      <c r="D482" s="134">
        <v>677362273.85000002</v>
      </c>
      <c r="E482" s="134">
        <v>651640220.58000004</v>
      </c>
      <c r="F482" s="134">
        <v>278368.05766666599</v>
      </c>
      <c r="G482" s="134">
        <v>278368.06</v>
      </c>
    </row>
    <row r="483" spans="1:7" x14ac:dyDescent="0.25">
      <c r="A483" s="47">
        <v>42271</v>
      </c>
      <c r="B483" s="48">
        <v>1</v>
      </c>
      <c r="C483" s="171">
        <v>0</v>
      </c>
      <c r="D483" s="134">
        <v>677362273.85000002</v>
      </c>
      <c r="E483" s="134">
        <v>651640220.58000004</v>
      </c>
      <c r="F483" s="134">
        <v>278368.05766666599</v>
      </c>
      <c r="G483" s="134">
        <v>278368.06</v>
      </c>
    </row>
    <row r="484" spans="1:7" x14ac:dyDescent="0.25">
      <c r="A484" s="47">
        <v>42272</v>
      </c>
      <c r="B484" s="48">
        <v>1</v>
      </c>
      <c r="C484" s="171">
        <v>0</v>
      </c>
      <c r="D484" s="134">
        <v>677362273.85000002</v>
      </c>
      <c r="E484" s="134">
        <v>651640220.58000004</v>
      </c>
      <c r="F484" s="134">
        <v>278368.05766666599</v>
      </c>
      <c r="G484" s="134">
        <v>278368.06</v>
      </c>
    </row>
    <row r="485" spans="1:7" x14ac:dyDescent="0.25">
      <c r="A485" s="47">
        <v>42273</v>
      </c>
      <c r="B485" s="48">
        <v>1</v>
      </c>
      <c r="C485" s="171">
        <v>0</v>
      </c>
      <c r="D485" s="134">
        <v>677362273.85000002</v>
      </c>
      <c r="E485" s="134">
        <v>651640220.58000004</v>
      </c>
      <c r="F485" s="134">
        <v>278368.05766666599</v>
      </c>
      <c r="G485" s="134">
        <v>278368.06</v>
      </c>
    </row>
    <row r="486" spans="1:7" x14ac:dyDescent="0.25">
      <c r="A486" s="47">
        <v>42274</v>
      </c>
      <c r="B486" s="48">
        <v>1</v>
      </c>
      <c r="C486" s="171">
        <v>0</v>
      </c>
      <c r="D486" s="134">
        <v>677362273.85000002</v>
      </c>
      <c r="E486" s="134">
        <v>651640220.58000004</v>
      </c>
      <c r="F486" s="134">
        <v>278368.05766666599</v>
      </c>
      <c r="G486" s="134">
        <v>278368.06</v>
      </c>
    </row>
    <row r="487" spans="1:7" x14ac:dyDescent="0.25">
      <c r="A487" s="47">
        <v>42275</v>
      </c>
      <c r="B487" s="48">
        <v>1</v>
      </c>
      <c r="C487" s="171">
        <v>0</v>
      </c>
      <c r="D487" s="134">
        <v>677362273.85000002</v>
      </c>
      <c r="E487" s="134">
        <v>651640220.58000004</v>
      </c>
      <c r="F487" s="134">
        <v>278368.05766666599</v>
      </c>
      <c r="G487" s="134">
        <v>278368.06</v>
      </c>
    </row>
    <row r="488" spans="1:7" x14ac:dyDescent="0.25">
      <c r="A488" s="47">
        <v>42276</v>
      </c>
      <c r="B488" s="48">
        <v>1</v>
      </c>
      <c r="C488" s="171">
        <v>0</v>
      </c>
      <c r="D488" s="134">
        <v>677362273.85000002</v>
      </c>
      <c r="E488" s="134">
        <v>651640220.58000004</v>
      </c>
      <c r="F488" s="134">
        <v>278368.05766666599</v>
      </c>
      <c r="G488" s="134">
        <v>278368.06</v>
      </c>
    </row>
    <row r="489" spans="1:7" x14ac:dyDescent="0.25">
      <c r="A489" s="47">
        <v>42277</v>
      </c>
      <c r="B489" s="48">
        <v>1</v>
      </c>
      <c r="C489" s="171">
        <v>0</v>
      </c>
      <c r="D489" s="134">
        <v>677362273.85000002</v>
      </c>
      <c r="E489" s="134">
        <v>651640220.58000004</v>
      </c>
      <c r="F489" s="134">
        <v>278368.05766666599</v>
      </c>
      <c r="G489" s="134">
        <v>278368.06</v>
      </c>
    </row>
    <row r="490" spans="1:7" x14ac:dyDescent="0.25">
      <c r="A490" s="47">
        <v>42278</v>
      </c>
      <c r="B490" s="48">
        <v>1</v>
      </c>
      <c r="C490" s="171">
        <v>0</v>
      </c>
      <c r="D490" s="134">
        <v>677362273.85000002</v>
      </c>
      <c r="E490" s="134">
        <v>651640220.58000004</v>
      </c>
      <c r="F490" s="134">
        <v>278368.05766666599</v>
      </c>
      <c r="G490" s="134">
        <v>278368.06</v>
      </c>
    </row>
    <row r="491" spans="1:7" x14ac:dyDescent="0.25">
      <c r="A491" s="47">
        <v>42279</v>
      </c>
      <c r="B491" s="48">
        <v>1</v>
      </c>
      <c r="C491" s="171">
        <v>0</v>
      </c>
      <c r="D491" s="134">
        <v>677362273.85000002</v>
      </c>
      <c r="E491" s="134">
        <v>651640220.58000004</v>
      </c>
      <c r="F491" s="134">
        <v>278368.05766666599</v>
      </c>
      <c r="G491" s="134">
        <v>278368.06</v>
      </c>
    </row>
    <row r="492" spans="1:7" x14ac:dyDescent="0.25">
      <c r="A492" s="47">
        <v>42280</v>
      </c>
      <c r="B492" s="48">
        <v>1</v>
      </c>
      <c r="C492" s="171">
        <v>0</v>
      </c>
      <c r="D492" s="134">
        <v>677362273.85000002</v>
      </c>
      <c r="E492" s="134">
        <v>651640220.58000004</v>
      </c>
      <c r="F492" s="134">
        <v>278368.05766666599</v>
      </c>
      <c r="G492" s="134">
        <v>278368.06</v>
      </c>
    </row>
    <row r="493" spans="1:7" x14ac:dyDescent="0.25">
      <c r="A493" s="47">
        <v>42281</v>
      </c>
      <c r="B493" s="48">
        <v>1</v>
      </c>
      <c r="C493" s="171">
        <v>0</v>
      </c>
      <c r="D493" s="134">
        <v>677362273.85000002</v>
      </c>
      <c r="E493" s="134">
        <v>651640220.58000004</v>
      </c>
      <c r="F493" s="134">
        <v>278368.05766666599</v>
      </c>
      <c r="G493" s="134">
        <v>278368.06</v>
      </c>
    </row>
    <row r="494" spans="1:7" x14ac:dyDescent="0.25">
      <c r="A494" s="47">
        <v>42282</v>
      </c>
      <c r="B494" s="48">
        <v>1</v>
      </c>
      <c r="C494" s="171">
        <v>0</v>
      </c>
      <c r="D494" s="134">
        <v>677362273.85000002</v>
      </c>
      <c r="E494" s="134">
        <v>651640220.58000004</v>
      </c>
      <c r="F494" s="134">
        <v>278368.05766666599</v>
      </c>
      <c r="G494" s="134">
        <v>278368.06</v>
      </c>
    </row>
    <row r="495" spans="1:7" x14ac:dyDescent="0.25">
      <c r="A495" s="47">
        <v>42283</v>
      </c>
      <c r="B495" s="48">
        <v>0</v>
      </c>
      <c r="C495" s="171">
        <v>1</v>
      </c>
      <c r="D495" s="134">
        <v>651640220.58000004</v>
      </c>
      <c r="E495" s="134">
        <v>625868843.46000004</v>
      </c>
      <c r="F495" s="134">
        <v>267797.35096774099</v>
      </c>
      <c r="G495" s="134">
        <v>267797.34999999998</v>
      </c>
    </row>
    <row r="496" spans="1:7" x14ac:dyDescent="0.25">
      <c r="A496" s="47">
        <v>42284</v>
      </c>
      <c r="B496" s="48">
        <v>1</v>
      </c>
      <c r="C496" s="171">
        <v>0</v>
      </c>
      <c r="D496" s="134">
        <v>651640220.58000004</v>
      </c>
      <c r="E496" s="134">
        <v>625868843.46000004</v>
      </c>
      <c r="F496" s="134">
        <v>267797.35096774099</v>
      </c>
      <c r="G496" s="134">
        <v>267797.34999999998</v>
      </c>
    </row>
    <row r="497" spans="1:7" x14ac:dyDescent="0.25">
      <c r="A497" s="47">
        <v>42285</v>
      </c>
      <c r="B497" s="48">
        <v>1</v>
      </c>
      <c r="C497" s="171">
        <v>0</v>
      </c>
      <c r="D497" s="134">
        <v>651640220.58000004</v>
      </c>
      <c r="E497" s="134">
        <v>625868843.46000004</v>
      </c>
      <c r="F497" s="134">
        <v>267797.35096774099</v>
      </c>
      <c r="G497" s="134">
        <v>267797.34999999998</v>
      </c>
    </row>
    <row r="498" spans="1:7" x14ac:dyDescent="0.25">
      <c r="A498" s="47">
        <v>42286</v>
      </c>
      <c r="B498" s="48">
        <v>1</v>
      </c>
      <c r="C498" s="171">
        <v>0</v>
      </c>
      <c r="D498" s="134">
        <v>651640220.58000004</v>
      </c>
      <c r="E498" s="134">
        <v>625868843.46000004</v>
      </c>
      <c r="F498" s="134">
        <v>267797.35096774099</v>
      </c>
      <c r="G498" s="134">
        <v>267797.34999999998</v>
      </c>
    </row>
    <row r="499" spans="1:7" x14ac:dyDescent="0.25">
      <c r="A499" s="47">
        <v>42287</v>
      </c>
      <c r="B499" s="48">
        <v>1</v>
      </c>
      <c r="C499" s="171">
        <v>0</v>
      </c>
      <c r="D499" s="134">
        <v>651640220.58000004</v>
      </c>
      <c r="E499" s="134">
        <v>625868843.46000004</v>
      </c>
      <c r="F499" s="134">
        <v>267797.35096774099</v>
      </c>
      <c r="G499" s="134">
        <v>267797.34999999998</v>
      </c>
    </row>
    <row r="500" spans="1:7" x14ac:dyDescent="0.25">
      <c r="A500" s="47">
        <v>42288</v>
      </c>
      <c r="B500" s="48">
        <v>1</v>
      </c>
      <c r="C500" s="171">
        <v>0</v>
      </c>
      <c r="D500" s="134">
        <v>651640220.58000004</v>
      </c>
      <c r="E500" s="134">
        <v>625868843.46000004</v>
      </c>
      <c r="F500" s="134">
        <v>267797.35096774099</v>
      </c>
      <c r="G500" s="134">
        <v>267797.34999999998</v>
      </c>
    </row>
    <row r="501" spans="1:7" x14ac:dyDescent="0.25">
      <c r="A501" s="47">
        <v>42289</v>
      </c>
      <c r="B501" s="48">
        <v>1</v>
      </c>
      <c r="C501" s="171">
        <v>0</v>
      </c>
      <c r="D501" s="134">
        <v>651640220.58000004</v>
      </c>
      <c r="E501" s="134">
        <v>625868843.46000004</v>
      </c>
      <c r="F501" s="134">
        <v>267797.35096774099</v>
      </c>
      <c r="G501" s="134">
        <v>267797.34999999998</v>
      </c>
    </row>
    <row r="502" spans="1:7" x14ac:dyDescent="0.25">
      <c r="A502" s="47">
        <v>42290</v>
      </c>
      <c r="B502" s="48">
        <v>1</v>
      </c>
      <c r="C502" s="171">
        <v>0</v>
      </c>
      <c r="D502" s="134">
        <v>651640220.58000004</v>
      </c>
      <c r="E502" s="134">
        <v>625868843.46000004</v>
      </c>
      <c r="F502" s="134">
        <v>267797.35096774099</v>
      </c>
      <c r="G502" s="134">
        <v>267797.34999999998</v>
      </c>
    </row>
    <row r="503" spans="1:7" x14ac:dyDescent="0.25">
      <c r="A503" s="47">
        <v>42291</v>
      </c>
      <c r="B503" s="48">
        <v>1</v>
      </c>
      <c r="C503" s="171">
        <v>0</v>
      </c>
      <c r="D503" s="134">
        <v>651640220.58000004</v>
      </c>
      <c r="E503" s="134">
        <v>625868843.46000004</v>
      </c>
      <c r="F503" s="134">
        <v>267797.35096774099</v>
      </c>
      <c r="G503" s="134">
        <v>267797.34999999998</v>
      </c>
    </row>
    <row r="504" spans="1:7" x14ac:dyDescent="0.25">
      <c r="A504" s="47">
        <v>42292</v>
      </c>
      <c r="B504" s="48">
        <v>1</v>
      </c>
      <c r="C504" s="171">
        <v>0</v>
      </c>
      <c r="D504" s="134">
        <v>651640220.58000004</v>
      </c>
      <c r="E504" s="134">
        <v>625868843.46000004</v>
      </c>
      <c r="F504" s="134">
        <v>267797.35096774099</v>
      </c>
      <c r="G504" s="134">
        <v>267797.34999999998</v>
      </c>
    </row>
    <row r="505" spans="1:7" x14ac:dyDescent="0.25">
      <c r="A505" s="47">
        <v>42293</v>
      </c>
      <c r="B505" s="48">
        <v>1</v>
      </c>
      <c r="C505" s="171">
        <v>0</v>
      </c>
      <c r="D505" s="134">
        <v>651640220.58000004</v>
      </c>
      <c r="E505" s="134">
        <v>625868843.46000004</v>
      </c>
      <c r="F505" s="134">
        <v>267797.35096774099</v>
      </c>
      <c r="G505" s="134">
        <v>267797.34999999998</v>
      </c>
    </row>
    <row r="506" spans="1:7" x14ac:dyDescent="0.25">
      <c r="A506" s="47">
        <v>42294</v>
      </c>
      <c r="B506" s="48">
        <v>1</v>
      </c>
      <c r="C506" s="171">
        <v>0</v>
      </c>
      <c r="D506" s="134">
        <v>651640220.58000004</v>
      </c>
      <c r="E506" s="134">
        <v>625868843.46000004</v>
      </c>
      <c r="F506" s="134">
        <v>267797.35096774099</v>
      </c>
      <c r="G506" s="134">
        <v>267797.34999999998</v>
      </c>
    </row>
    <row r="507" spans="1:7" x14ac:dyDescent="0.25">
      <c r="A507" s="47">
        <v>42295</v>
      </c>
      <c r="B507" s="48">
        <v>1</v>
      </c>
      <c r="C507" s="171">
        <v>0</v>
      </c>
      <c r="D507" s="134">
        <v>651640220.58000004</v>
      </c>
      <c r="E507" s="134">
        <v>625868843.46000004</v>
      </c>
      <c r="F507" s="134">
        <v>267797.35096774099</v>
      </c>
      <c r="G507" s="134">
        <v>267797.34999999998</v>
      </c>
    </row>
    <row r="508" spans="1:7" x14ac:dyDescent="0.25">
      <c r="A508" s="47">
        <v>42296</v>
      </c>
      <c r="B508" s="48">
        <v>1</v>
      </c>
      <c r="C508" s="171">
        <v>0</v>
      </c>
      <c r="D508" s="134">
        <v>651640220.58000004</v>
      </c>
      <c r="E508" s="134">
        <v>625868843.46000004</v>
      </c>
      <c r="F508" s="134">
        <v>267797.35096774099</v>
      </c>
      <c r="G508" s="134">
        <v>267797.34999999998</v>
      </c>
    </row>
    <row r="509" spans="1:7" x14ac:dyDescent="0.25">
      <c r="A509" s="47">
        <v>42297</v>
      </c>
      <c r="B509" s="48">
        <v>1</v>
      </c>
      <c r="C509" s="171">
        <v>0</v>
      </c>
      <c r="D509" s="134">
        <v>651640220.58000004</v>
      </c>
      <c r="E509" s="134">
        <v>625868843.46000004</v>
      </c>
      <c r="F509" s="134">
        <v>267797.35096774099</v>
      </c>
      <c r="G509" s="134">
        <v>267797.34999999998</v>
      </c>
    </row>
    <row r="510" spans="1:7" x14ac:dyDescent="0.25">
      <c r="A510" s="47">
        <v>42298</v>
      </c>
      <c r="B510" s="48">
        <v>1</v>
      </c>
      <c r="C510" s="171">
        <v>0</v>
      </c>
      <c r="D510" s="134">
        <v>651640220.58000004</v>
      </c>
      <c r="E510" s="134">
        <v>625868843.46000004</v>
      </c>
      <c r="F510" s="134">
        <v>267797.35096774099</v>
      </c>
      <c r="G510" s="134">
        <v>267797.34999999998</v>
      </c>
    </row>
    <row r="511" spans="1:7" x14ac:dyDescent="0.25">
      <c r="A511" s="47">
        <v>42299</v>
      </c>
      <c r="B511" s="48">
        <v>1</v>
      </c>
      <c r="C511" s="171">
        <v>0</v>
      </c>
      <c r="D511" s="134">
        <v>651640220.58000004</v>
      </c>
      <c r="E511" s="134">
        <v>625868843.46000004</v>
      </c>
      <c r="F511" s="134">
        <v>267797.35096774099</v>
      </c>
      <c r="G511" s="134">
        <v>267797.34999999998</v>
      </c>
    </row>
    <row r="512" spans="1:7" x14ac:dyDescent="0.25">
      <c r="A512" s="47">
        <v>42300</v>
      </c>
      <c r="B512" s="48">
        <v>1</v>
      </c>
      <c r="C512" s="171">
        <v>0</v>
      </c>
      <c r="D512" s="134">
        <v>651640220.58000004</v>
      </c>
      <c r="E512" s="134">
        <v>625868843.46000004</v>
      </c>
      <c r="F512" s="134">
        <v>267797.35096774099</v>
      </c>
      <c r="G512" s="134">
        <v>267797.34999999998</v>
      </c>
    </row>
    <row r="513" spans="1:7" x14ac:dyDescent="0.25">
      <c r="A513" s="47">
        <v>42301</v>
      </c>
      <c r="B513" s="48">
        <v>1</v>
      </c>
      <c r="C513" s="171">
        <v>0</v>
      </c>
      <c r="D513" s="134">
        <v>651640220.58000004</v>
      </c>
      <c r="E513" s="134">
        <v>625868843.46000004</v>
      </c>
      <c r="F513" s="134">
        <v>267797.35096774099</v>
      </c>
      <c r="G513" s="134">
        <v>267797.34999999998</v>
      </c>
    </row>
    <row r="514" spans="1:7" x14ac:dyDescent="0.25">
      <c r="A514" s="47">
        <v>42302</v>
      </c>
      <c r="B514" s="48">
        <v>1</v>
      </c>
      <c r="C514" s="171">
        <v>0</v>
      </c>
      <c r="D514" s="134">
        <v>651640220.58000004</v>
      </c>
      <c r="E514" s="134">
        <v>625868843.46000004</v>
      </c>
      <c r="F514" s="134">
        <v>267797.35096774099</v>
      </c>
      <c r="G514" s="134">
        <v>267797.34999999998</v>
      </c>
    </row>
    <row r="515" spans="1:7" x14ac:dyDescent="0.25">
      <c r="A515" s="47">
        <v>42303</v>
      </c>
      <c r="B515" s="48">
        <v>1</v>
      </c>
      <c r="C515" s="171">
        <v>0</v>
      </c>
      <c r="D515" s="134">
        <v>651640220.58000004</v>
      </c>
      <c r="E515" s="134">
        <v>625868843.46000004</v>
      </c>
      <c r="F515" s="134">
        <v>267797.35096774099</v>
      </c>
      <c r="G515" s="134">
        <v>267797.34999999998</v>
      </c>
    </row>
    <row r="516" spans="1:7" x14ac:dyDescent="0.25">
      <c r="A516" s="47">
        <v>42304</v>
      </c>
      <c r="B516" s="48">
        <v>1</v>
      </c>
      <c r="C516" s="171">
        <v>0</v>
      </c>
      <c r="D516" s="134">
        <v>651640220.58000004</v>
      </c>
      <c r="E516" s="134">
        <v>625868843.46000004</v>
      </c>
      <c r="F516" s="134">
        <v>267797.35096774099</v>
      </c>
      <c r="G516" s="134">
        <v>267797.34999999998</v>
      </c>
    </row>
    <row r="517" spans="1:7" x14ac:dyDescent="0.25">
      <c r="A517" s="47">
        <v>42305</v>
      </c>
      <c r="B517" s="48">
        <v>1</v>
      </c>
      <c r="C517" s="171">
        <v>0</v>
      </c>
      <c r="D517" s="134">
        <v>651640220.58000004</v>
      </c>
      <c r="E517" s="134">
        <v>625868843.46000004</v>
      </c>
      <c r="F517" s="134">
        <v>267797.35096774099</v>
      </c>
      <c r="G517" s="134">
        <v>267797.34999999998</v>
      </c>
    </row>
    <row r="518" spans="1:7" x14ac:dyDescent="0.25">
      <c r="A518" s="47">
        <v>42306</v>
      </c>
      <c r="B518" s="48">
        <v>1</v>
      </c>
      <c r="C518" s="171">
        <v>0</v>
      </c>
      <c r="D518" s="134">
        <v>651640220.58000004</v>
      </c>
      <c r="E518" s="134">
        <v>625868843.46000004</v>
      </c>
      <c r="F518" s="134">
        <v>267797.35096774099</v>
      </c>
      <c r="G518" s="134">
        <v>267797.34999999998</v>
      </c>
    </row>
    <row r="519" spans="1:7" x14ac:dyDescent="0.25">
      <c r="A519" s="47">
        <v>42307</v>
      </c>
      <c r="B519" s="48">
        <v>1</v>
      </c>
      <c r="C519" s="171">
        <v>0</v>
      </c>
      <c r="D519" s="134">
        <v>651640220.58000004</v>
      </c>
      <c r="E519" s="134">
        <v>625868843.46000004</v>
      </c>
      <c r="F519" s="134">
        <v>267797.35096774099</v>
      </c>
      <c r="G519" s="134">
        <v>267797.34999999998</v>
      </c>
    </row>
    <row r="520" spans="1:7" x14ac:dyDescent="0.25">
      <c r="A520" s="47">
        <v>42308</v>
      </c>
      <c r="B520" s="48">
        <v>1</v>
      </c>
      <c r="C520" s="171">
        <v>0</v>
      </c>
      <c r="D520" s="134">
        <v>651640220.58000004</v>
      </c>
      <c r="E520" s="134">
        <v>625868843.46000004</v>
      </c>
      <c r="F520" s="134">
        <v>267797.35096774099</v>
      </c>
      <c r="G520" s="134">
        <v>267797.34999999998</v>
      </c>
    </row>
    <row r="521" spans="1:7" x14ac:dyDescent="0.25">
      <c r="A521" s="47">
        <v>42309</v>
      </c>
      <c r="B521" s="48">
        <v>1</v>
      </c>
      <c r="C521" s="171">
        <v>0</v>
      </c>
      <c r="D521" s="134">
        <v>651640220.58000004</v>
      </c>
      <c r="E521" s="134">
        <v>625868843.46000004</v>
      </c>
      <c r="F521" s="134">
        <v>267797.35096774099</v>
      </c>
      <c r="G521" s="134">
        <v>267797.34999999998</v>
      </c>
    </row>
    <row r="522" spans="1:7" x14ac:dyDescent="0.25">
      <c r="A522" s="47">
        <v>42310</v>
      </c>
      <c r="B522" s="48">
        <v>1</v>
      </c>
      <c r="C522" s="171">
        <v>0</v>
      </c>
      <c r="D522" s="134">
        <v>651640220.58000004</v>
      </c>
      <c r="E522" s="134">
        <v>625868843.46000004</v>
      </c>
      <c r="F522" s="134">
        <v>267797.35096774099</v>
      </c>
      <c r="G522" s="134">
        <v>267797.34999999998</v>
      </c>
    </row>
    <row r="523" spans="1:7" x14ac:dyDescent="0.25">
      <c r="A523" s="47">
        <v>42311</v>
      </c>
      <c r="B523" s="48">
        <v>1</v>
      </c>
      <c r="C523" s="171">
        <v>0</v>
      </c>
      <c r="D523" s="134">
        <v>651640220.58000004</v>
      </c>
      <c r="E523" s="134">
        <v>625868843.46000004</v>
      </c>
      <c r="F523" s="134">
        <v>267797.35096774099</v>
      </c>
      <c r="G523" s="134">
        <v>267797.34999999998</v>
      </c>
    </row>
    <row r="524" spans="1:7" x14ac:dyDescent="0.25">
      <c r="A524" s="47">
        <v>42312</v>
      </c>
      <c r="B524" s="48">
        <v>1</v>
      </c>
      <c r="C524" s="171">
        <v>0</v>
      </c>
      <c r="D524" s="134">
        <v>651640220.58000004</v>
      </c>
      <c r="E524" s="134">
        <v>625868843.46000004</v>
      </c>
      <c r="F524" s="134">
        <v>267797.35096774099</v>
      </c>
      <c r="G524" s="134">
        <v>267797.34999999998</v>
      </c>
    </row>
    <row r="525" spans="1:7" x14ac:dyDescent="0.25">
      <c r="A525" s="47">
        <v>42313</v>
      </c>
      <c r="B525" s="48">
        <v>1</v>
      </c>
      <c r="C525" s="171">
        <v>0</v>
      </c>
      <c r="D525" s="134">
        <v>651640220.58000004</v>
      </c>
      <c r="E525" s="134">
        <v>625868843.46000004</v>
      </c>
      <c r="F525" s="134">
        <v>267797.35096774099</v>
      </c>
      <c r="G525" s="134">
        <v>267797.34999999998</v>
      </c>
    </row>
    <row r="526" spans="1:7" x14ac:dyDescent="0.25">
      <c r="A526" s="47">
        <v>42314</v>
      </c>
      <c r="B526" s="48">
        <v>0</v>
      </c>
      <c r="C526" s="171">
        <v>1</v>
      </c>
      <c r="D526" s="134">
        <v>625868843.46000004</v>
      </c>
      <c r="E526" s="134">
        <v>599511939.67999899</v>
      </c>
      <c r="F526" s="134">
        <v>257206.37399999899</v>
      </c>
      <c r="G526" s="134">
        <v>257206.37</v>
      </c>
    </row>
    <row r="527" spans="1:7" x14ac:dyDescent="0.25">
      <c r="A527" s="47">
        <v>42315</v>
      </c>
      <c r="B527" s="48">
        <v>1</v>
      </c>
      <c r="C527" s="171">
        <v>0</v>
      </c>
      <c r="D527" s="134">
        <v>625868843.46000004</v>
      </c>
      <c r="E527" s="134">
        <v>599511939.67999899</v>
      </c>
      <c r="F527" s="134">
        <v>257206.37399999899</v>
      </c>
      <c r="G527" s="134">
        <v>257206.37</v>
      </c>
    </row>
    <row r="528" spans="1:7" x14ac:dyDescent="0.25">
      <c r="A528" s="47">
        <v>42316</v>
      </c>
      <c r="B528" s="48">
        <v>1</v>
      </c>
      <c r="C528" s="171">
        <v>0</v>
      </c>
      <c r="D528" s="134">
        <v>625868843.46000004</v>
      </c>
      <c r="E528" s="134">
        <v>599511939.67999899</v>
      </c>
      <c r="F528" s="134">
        <v>257206.37399999899</v>
      </c>
      <c r="G528" s="134">
        <v>257206.37</v>
      </c>
    </row>
    <row r="529" spans="1:7" x14ac:dyDescent="0.25">
      <c r="A529" s="47">
        <v>42317</v>
      </c>
      <c r="B529" s="48">
        <v>1</v>
      </c>
      <c r="C529" s="171">
        <v>0</v>
      </c>
      <c r="D529" s="134">
        <v>625868843.46000004</v>
      </c>
      <c r="E529" s="134">
        <v>599511939.67999899</v>
      </c>
      <c r="F529" s="134">
        <v>257206.37399999899</v>
      </c>
      <c r="G529" s="134">
        <v>257206.37</v>
      </c>
    </row>
    <row r="530" spans="1:7" x14ac:dyDescent="0.25">
      <c r="A530" s="47">
        <v>42318</v>
      </c>
      <c r="B530" s="48">
        <v>1</v>
      </c>
      <c r="C530" s="171">
        <v>0</v>
      </c>
      <c r="D530" s="134">
        <v>625868843.46000004</v>
      </c>
      <c r="E530" s="134">
        <v>599511939.67999899</v>
      </c>
      <c r="F530" s="134">
        <v>257206.37399999899</v>
      </c>
      <c r="G530" s="134">
        <v>257206.37</v>
      </c>
    </row>
    <row r="531" spans="1:7" x14ac:dyDescent="0.25">
      <c r="A531" s="47">
        <v>42319</v>
      </c>
      <c r="B531" s="48">
        <v>1</v>
      </c>
      <c r="C531" s="171">
        <v>0</v>
      </c>
      <c r="D531" s="134">
        <v>625868843.46000004</v>
      </c>
      <c r="E531" s="134">
        <v>599511939.67999899</v>
      </c>
      <c r="F531" s="134">
        <v>257206.37399999899</v>
      </c>
      <c r="G531" s="134">
        <v>257206.37</v>
      </c>
    </row>
    <row r="532" spans="1:7" x14ac:dyDescent="0.25">
      <c r="A532" s="47">
        <v>42320</v>
      </c>
      <c r="B532" s="48">
        <v>1</v>
      </c>
      <c r="C532" s="171">
        <v>0</v>
      </c>
      <c r="D532" s="134">
        <v>625868843.46000004</v>
      </c>
      <c r="E532" s="134">
        <v>599511939.67999899</v>
      </c>
      <c r="F532" s="134">
        <v>257206.37399999899</v>
      </c>
      <c r="G532" s="134">
        <v>257206.37</v>
      </c>
    </row>
    <row r="533" spans="1:7" x14ac:dyDescent="0.25">
      <c r="A533" s="47">
        <v>42321</v>
      </c>
      <c r="B533" s="48">
        <v>1</v>
      </c>
      <c r="C533" s="171">
        <v>0</v>
      </c>
      <c r="D533" s="134">
        <v>625868843.46000004</v>
      </c>
      <c r="E533" s="134">
        <v>599511939.67999899</v>
      </c>
      <c r="F533" s="134">
        <v>257206.37399999899</v>
      </c>
      <c r="G533" s="134">
        <v>257206.37</v>
      </c>
    </row>
    <row r="534" spans="1:7" x14ac:dyDescent="0.25">
      <c r="A534" s="47">
        <v>42322</v>
      </c>
      <c r="B534" s="48">
        <v>1</v>
      </c>
      <c r="C534" s="171">
        <v>0</v>
      </c>
      <c r="D534" s="134">
        <v>625868843.46000004</v>
      </c>
      <c r="E534" s="134">
        <v>599511939.67999899</v>
      </c>
      <c r="F534" s="134">
        <v>257206.37399999899</v>
      </c>
      <c r="G534" s="134">
        <v>257206.37</v>
      </c>
    </row>
    <row r="535" spans="1:7" x14ac:dyDescent="0.25">
      <c r="A535" s="47">
        <v>42323</v>
      </c>
      <c r="B535" s="48">
        <v>1</v>
      </c>
      <c r="C535" s="171">
        <v>0</v>
      </c>
      <c r="D535" s="134">
        <v>625868843.46000004</v>
      </c>
      <c r="E535" s="134">
        <v>599511939.67999899</v>
      </c>
      <c r="F535" s="134">
        <v>257206.37399999899</v>
      </c>
      <c r="G535" s="134">
        <v>257206.37</v>
      </c>
    </row>
    <row r="536" spans="1:7" x14ac:dyDescent="0.25">
      <c r="A536" s="47">
        <v>42324</v>
      </c>
      <c r="B536" s="48">
        <v>1</v>
      </c>
      <c r="C536" s="171">
        <v>0</v>
      </c>
      <c r="D536" s="134">
        <v>625868843.46000004</v>
      </c>
      <c r="E536" s="134">
        <v>599511939.67999899</v>
      </c>
      <c r="F536" s="134">
        <v>257206.37399999899</v>
      </c>
      <c r="G536" s="134">
        <v>257206.37</v>
      </c>
    </row>
    <row r="537" spans="1:7" x14ac:dyDescent="0.25">
      <c r="A537" s="47">
        <v>42325</v>
      </c>
      <c r="B537" s="48">
        <v>1</v>
      </c>
      <c r="C537" s="171">
        <v>0</v>
      </c>
      <c r="D537" s="134">
        <v>625868843.46000004</v>
      </c>
      <c r="E537" s="134">
        <v>599511939.67999899</v>
      </c>
      <c r="F537" s="134">
        <v>257206.37399999899</v>
      </c>
      <c r="G537" s="134">
        <v>257206.37</v>
      </c>
    </row>
    <row r="538" spans="1:7" x14ac:dyDescent="0.25">
      <c r="A538" s="47">
        <v>42326</v>
      </c>
      <c r="B538" s="48">
        <v>1</v>
      </c>
      <c r="C538" s="171">
        <v>0</v>
      </c>
      <c r="D538" s="134">
        <v>625868843.46000004</v>
      </c>
      <c r="E538" s="134">
        <v>599511939.67999899</v>
      </c>
      <c r="F538" s="134">
        <v>257206.37399999899</v>
      </c>
      <c r="G538" s="134">
        <v>257206.37</v>
      </c>
    </row>
    <row r="539" spans="1:7" x14ac:dyDescent="0.25">
      <c r="A539" s="47">
        <v>42327</v>
      </c>
      <c r="B539" s="48">
        <v>1</v>
      </c>
      <c r="C539" s="171">
        <v>0</v>
      </c>
      <c r="D539" s="134">
        <v>625868843.46000004</v>
      </c>
      <c r="E539" s="134">
        <v>599511939.67999899</v>
      </c>
      <c r="F539" s="134">
        <v>257206.37399999899</v>
      </c>
      <c r="G539" s="134">
        <v>257206.37</v>
      </c>
    </row>
    <row r="540" spans="1:7" x14ac:dyDescent="0.25">
      <c r="A540" s="47">
        <v>42328</v>
      </c>
      <c r="B540" s="48">
        <v>1</v>
      </c>
      <c r="C540" s="171">
        <v>0</v>
      </c>
      <c r="D540" s="134">
        <v>625868843.46000004</v>
      </c>
      <c r="E540" s="134">
        <v>599511939.67999899</v>
      </c>
      <c r="F540" s="134">
        <v>257206.37399999899</v>
      </c>
      <c r="G540" s="134">
        <v>257206.37</v>
      </c>
    </row>
    <row r="541" spans="1:7" x14ac:dyDescent="0.25">
      <c r="A541" s="47">
        <v>42329</v>
      </c>
      <c r="B541" s="48">
        <v>1</v>
      </c>
      <c r="C541" s="171">
        <v>0</v>
      </c>
      <c r="D541" s="134">
        <v>625868843.46000004</v>
      </c>
      <c r="E541" s="134">
        <v>599511939.67999899</v>
      </c>
      <c r="F541" s="134">
        <v>257206.37399999899</v>
      </c>
      <c r="G541" s="134">
        <v>257206.37</v>
      </c>
    </row>
    <row r="542" spans="1:7" x14ac:dyDescent="0.25">
      <c r="A542" s="47">
        <v>42330</v>
      </c>
      <c r="B542" s="48">
        <v>1</v>
      </c>
      <c r="C542" s="171">
        <v>0</v>
      </c>
      <c r="D542" s="134">
        <v>625868843.46000004</v>
      </c>
      <c r="E542" s="134">
        <v>599511939.67999899</v>
      </c>
      <c r="F542" s="134">
        <v>257206.37399999899</v>
      </c>
      <c r="G542" s="134">
        <v>257206.37</v>
      </c>
    </row>
    <row r="543" spans="1:7" x14ac:dyDescent="0.25">
      <c r="A543" s="47">
        <v>42331</v>
      </c>
      <c r="B543" s="48">
        <v>1</v>
      </c>
      <c r="C543" s="171">
        <v>0</v>
      </c>
      <c r="D543" s="134">
        <v>625868843.46000004</v>
      </c>
      <c r="E543" s="134">
        <v>599511939.67999899</v>
      </c>
      <c r="F543" s="134">
        <v>257206.37399999899</v>
      </c>
      <c r="G543" s="134">
        <v>257206.37</v>
      </c>
    </row>
    <row r="544" spans="1:7" x14ac:dyDescent="0.25">
      <c r="A544" s="47">
        <v>42332</v>
      </c>
      <c r="B544" s="48">
        <v>1</v>
      </c>
      <c r="C544" s="171">
        <v>0</v>
      </c>
      <c r="D544" s="134">
        <v>625868843.46000004</v>
      </c>
      <c r="E544" s="134">
        <v>599511939.67999899</v>
      </c>
      <c r="F544" s="134">
        <v>257206.37399999899</v>
      </c>
      <c r="G544" s="134">
        <v>257206.37</v>
      </c>
    </row>
    <row r="545" spans="1:7" x14ac:dyDescent="0.25">
      <c r="A545" s="47">
        <v>42333</v>
      </c>
      <c r="B545" s="48">
        <v>1</v>
      </c>
      <c r="C545" s="171">
        <v>0</v>
      </c>
      <c r="D545" s="134">
        <v>625868843.46000004</v>
      </c>
      <c r="E545" s="134">
        <v>599511939.67999899</v>
      </c>
      <c r="F545" s="134">
        <v>257206.37399999899</v>
      </c>
      <c r="G545" s="134">
        <v>257206.37</v>
      </c>
    </row>
    <row r="546" spans="1:7" x14ac:dyDescent="0.25">
      <c r="A546" s="47">
        <v>42334</v>
      </c>
      <c r="B546" s="48">
        <v>1</v>
      </c>
      <c r="C546" s="171">
        <v>0</v>
      </c>
      <c r="D546" s="134">
        <v>625868843.46000004</v>
      </c>
      <c r="E546" s="134">
        <v>599511939.67999899</v>
      </c>
      <c r="F546" s="134">
        <v>257206.37399999899</v>
      </c>
      <c r="G546" s="134">
        <v>257206.37</v>
      </c>
    </row>
    <row r="547" spans="1:7" x14ac:dyDescent="0.25">
      <c r="A547" s="47">
        <v>42335</v>
      </c>
      <c r="B547" s="48">
        <v>1</v>
      </c>
      <c r="C547" s="171">
        <v>0</v>
      </c>
      <c r="D547" s="134">
        <v>625868843.46000004</v>
      </c>
      <c r="E547" s="134">
        <v>599511939.67999899</v>
      </c>
      <c r="F547" s="134">
        <v>257206.37399999899</v>
      </c>
      <c r="G547" s="134">
        <v>257206.37</v>
      </c>
    </row>
    <row r="548" spans="1:7" x14ac:dyDescent="0.25">
      <c r="A548" s="47">
        <v>42336</v>
      </c>
      <c r="B548" s="48">
        <v>1</v>
      </c>
      <c r="C548" s="171">
        <v>0</v>
      </c>
      <c r="D548" s="134">
        <v>625868843.46000004</v>
      </c>
      <c r="E548" s="134">
        <v>599511939.67999899</v>
      </c>
      <c r="F548" s="134">
        <v>257206.37399999899</v>
      </c>
      <c r="G548" s="134">
        <v>257206.37</v>
      </c>
    </row>
    <row r="549" spans="1:7" x14ac:dyDescent="0.25">
      <c r="A549" s="47">
        <v>42337</v>
      </c>
      <c r="B549" s="48">
        <v>1</v>
      </c>
      <c r="C549" s="171">
        <v>0</v>
      </c>
      <c r="D549" s="134">
        <v>625868843.46000004</v>
      </c>
      <c r="E549" s="134">
        <v>599511939.67999899</v>
      </c>
      <c r="F549" s="134">
        <v>257206.37399999899</v>
      </c>
      <c r="G549" s="134">
        <v>257206.37</v>
      </c>
    </row>
    <row r="550" spans="1:7" x14ac:dyDescent="0.25">
      <c r="A550" s="47">
        <v>42338</v>
      </c>
      <c r="B550" s="48">
        <v>1</v>
      </c>
      <c r="C550" s="171">
        <v>0</v>
      </c>
      <c r="D550" s="134">
        <v>625868843.46000004</v>
      </c>
      <c r="E550" s="134">
        <v>599511939.67999899</v>
      </c>
      <c r="F550" s="134">
        <v>257206.37399999899</v>
      </c>
      <c r="G550" s="134">
        <v>257206.37</v>
      </c>
    </row>
    <row r="551" spans="1:7" x14ac:dyDescent="0.25">
      <c r="A551" s="47">
        <v>42339</v>
      </c>
      <c r="B551" s="48">
        <v>1</v>
      </c>
      <c r="C551" s="171">
        <v>0</v>
      </c>
      <c r="D551" s="134">
        <v>625868843.46000004</v>
      </c>
      <c r="E551" s="134">
        <v>599511939.67999899</v>
      </c>
      <c r="F551" s="134">
        <v>257206.37399999899</v>
      </c>
      <c r="G551" s="134">
        <v>257206.37</v>
      </c>
    </row>
    <row r="552" spans="1:7" x14ac:dyDescent="0.25">
      <c r="A552" s="47">
        <v>42340</v>
      </c>
      <c r="B552" s="48">
        <v>1</v>
      </c>
      <c r="C552" s="171">
        <v>0</v>
      </c>
      <c r="D552" s="134">
        <v>625868843.46000004</v>
      </c>
      <c r="E552" s="134">
        <v>599511939.67999899</v>
      </c>
      <c r="F552" s="134">
        <v>257206.37399999899</v>
      </c>
      <c r="G552" s="134">
        <v>257206.37</v>
      </c>
    </row>
    <row r="553" spans="1:7" x14ac:dyDescent="0.25">
      <c r="A553" s="47">
        <v>42341</v>
      </c>
      <c r="B553" s="48">
        <v>1</v>
      </c>
      <c r="C553" s="171">
        <v>0</v>
      </c>
      <c r="D553" s="134">
        <v>625868843.46000004</v>
      </c>
      <c r="E553" s="134">
        <v>599511939.67999899</v>
      </c>
      <c r="F553" s="134">
        <v>257206.37399999899</v>
      </c>
      <c r="G553" s="134">
        <v>257206.37</v>
      </c>
    </row>
    <row r="554" spans="1:7" x14ac:dyDescent="0.25">
      <c r="A554" s="47">
        <v>42342</v>
      </c>
      <c r="B554" s="48">
        <v>1</v>
      </c>
      <c r="C554" s="171">
        <v>0</v>
      </c>
      <c r="D554" s="134">
        <v>625868843.46000004</v>
      </c>
      <c r="E554" s="134">
        <v>599511939.67999899</v>
      </c>
      <c r="F554" s="134">
        <v>257206.37399999899</v>
      </c>
      <c r="G554" s="134">
        <v>257206.37</v>
      </c>
    </row>
    <row r="555" spans="1:7" x14ac:dyDescent="0.25">
      <c r="A555" s="47">
        <v>42343</v>
      </c>
      <c r="B555" s="48">
        <v>1</v>
      </c>
      <c r="C555" s="171">
        <v>0</v>
      </c>
      <c r="D555" s="134">
        <v>625868843.46000004</v>
      </c>
      <c r="E555" s="134">
        <v>599511939.67999899</v>
      </c>
      <c r="F555" s="134">
        <v>257206.37399999899</v>
      </c>
      <c r="G555" s="134">
        <v>257206.37</v>
      </c>
    </row>
    <row r="556" spans="1:7" x14ac:dyDescent="0.25">
      <c r="A556" s="47">
        <v>42344</v>
      </c>
      <c r="B556" s="48">
        <v>0</v>
      </c>
      <c r="C556" s="171">
        <v>1</v>
      </c>
      <c r="D556" s="134">
        <v>599511939.67999899</v>
      </c>
      <c r="E556" s="134">
        <v>573076462.53999901</v>
      </c>
      <c r="F556" s="134">
        <v>246374.76967741901</v>
      </c>
      <c r="G556" s="134">
        <v>246374.77</v>
      </c>
    </row>
    <row r="557" spans="1:7" x14ac:dyDescent="0.25">
      <c r="A557" s="47">
        <v>42345</v>
      </c>
      <c r="B557" s="48">
        <v>1</v>
      </c>
      <c r="C557" s="171">
        <v>0</v>
      </c>
      <c r="D557" s="134">
        <v>599511939.67999899</v>
      </c>
      <c r="E557" s="134">
        <v>573076462.53999901</v>
      </c>
      <c r="F557" s="134">
        <v>246374.76967741901</v>
      </c>
      <c r="G557" s="134">
        <v>246374.77</v>
      </c>
    </row>
    <row r="558" spans="1:7" x14ac:dyDescent="0.25">
      <c r="A558" s="47">
        <v>42346</v>
      </c>
      <c r="B558" s="48">
        <v>1</v>
      </c>
      <c r="C558" s="171">
        <v>0</v>
      </c>
      <c r="D558" s="134">
        <v>599511939.67999899</v>
      </c>
      <c r="E558" s="134">
        <v>573076462.53999901</v>
      </c>
      <c r="F558" s="134">
        <v>246374.76967741901</v>
      </c>
      <c r="G558" s="134">
        <v>246374.77</v>
      </c>
    </row>
    <row r="559" spans="1:7" x14ac:dyDescent="0.25">
      <c r="A559" s="47">
        <v>42347</v>
      </c>
      <c r="B559" s="48">
        <v>1</v>
      </c>
      <c r="C559" s="171">
        <v>0</v>
      </c>
      <c r="D559" s="134">
        <v>599511939.67999899</v>
      </c>
      <c r="E559" s="134">
        <v>573076462.53999901</v>
      </c>
      <c r="F559" s="134">
        <v>246374.76967741901</v>
      </c>
      <c r="G559" s="134">
        <v>246374.77</v>
      </c>
    </row>
    <row r="560" spans="1:7" x14ac:dyDescent="0.25">
      <c r="A560" s="47">
        <v>42348</v>
      </c>
      <c r="B560" s="48">
        <v>1</v>
      </c>
      <c r="C560" s="171">
        <v>0</v>
      </c>
      <c r="D560" s="134">
        <v>599511939.67999899</v>
      </c>
      <c r="E560" s="134">
        <v>573076462.53999901</v>
      </c>
      <c r="F560" s="134">
        <v>246374.76967741901</v>
      </c>
      <c r="G560" s="134">
        <v>246374.77</v>
      </c>
    </row>
    <row r="561" spans="1:7" x14ac:dyDescent="0.25">
      <c r="A561" s="47">
        <v>42349</v>
      </c>
      <c r="B561" s="48">
        <v>1</v>
      </c>
      <c r="C561" s="171">
        <v>0</v>
      </c>
      <c r="D561" s="134">
        <v>599511939.67999899</v>
      </c>
      <c r="E561" s="134">
        <v>573076462.53999901</v>
      </c>
      <c r="F561" s="134">
        <v>246374.76967741901</v>
      </c>
      <c r="G561" s="134">
        <v>246374.77</v>
      </c>
    </row>
    <row r="562" spans="1:7" x14ac:dyDescent="0.25">
      <c r="A562" s="47">
        <v>42350</v>
      </c>
      <c r="B562" s="48">
        <v>1</v>
      </c>
      <c r="C562" s="171">
        <v>0</v>
      </c>
      <c r="D562" s="134">
        <v>599511939.67999899</v>
      </c>
      <c r="E562" s="134">
        <v>573076462.53999901</v>
      </c>
      <c r="F562" s="134">
        <v>246374.76967741901</v>
      </c>
      <c r="G562" s="134">
        <v>246374.77</v>
      </c>
    </row>
    <row r="563" spans="1:7" x14ac:dyDescent="0.25">
      <c r="A563" s="47">
        <v>42351</v>
      </c>
      <c r="B563" s="48">
        <v>1</v>
      </c>
      <c r="C563" s="171">
        <v>0</v>
      </c>
      <c r="D563" s="134">
        <v>599511939.67999899</v>
      </c>
      <c r="E563" s="134">
        <v>573076462.53999901</v>
      </c>
      <c r="F563" s="134">
        <v>246374.76967741901</v>
      </c>
      <c r="G563" s="134">
        <v>246374.77</v>
      </c>
    </row>
    <row r="564" spans="1:7" x14ac:dyDescent="0.25">
      <c r="A564" s="47">
        <v>42352</v>
      </c>
      <c r="B564" s="48">
        <v>1</v>
      </c>
      <c r="C564" s="171">
        <v>0</v>
      </c>
      <c r="D564" s="134">
        <v>599511939.67999899</v>
      </c>
      <c r="E564" s="134">
        <v>573076462.53999901</v>
      </c>
      <c r="F564" s="134">
        <v>246374.76967741901</v>
      </c>
      <c r="G564" s="134">
        <v>246374.77</v>
      </c>
    </row>
    <row r="565" spans="1:7" x14ac:dyDescent="0.25">
      <c r="A565" s="47">
        <v>42353</v>
      </c>
      <c r="B565" s="48">
        <v>1</v>
      </c>
      <c r="C565" s="171">
        <v>0</v>
      </c>
      <c r="D565" s="134">
        <v>599511939.67999899</v>
      </c>
      <c r="E565" s="134">
        <v>573076462.53999901</v>
      </c>
      <c r="F565" s="134">
        <v>246374.76967741901</v>
      </c>
      <c r="G565" s="134">
        <v>246374.77</v>
      </c>
    </row>
    <row r="566" spans="1:7" x14ac:dyDescent="0.25">
      <c r="A566" s="47">
        <v>42354</v>
      </c>
      <c r="B566" s="48">
        <v>1</v>
      </c>
      <c r="C566" s="171">
        <v>0</v>
      </c>
      <c r="D566" s="134">
        <v>599511939.67999899</v>
      </c>
      <c r="E566" s="134">
        <v>573076462.53999901</v>
      </c>
      <c r="F566" s="134">
        <v>246374.76967741901</v>
      </c>
      <c r="G566" s="134">
        <v>246374.77</v>
      </c>
    </row>
    <row r="567" spans="1:7" x14ac:dyDescent="0.25">
      <c r="A567" s="47">
        <v>42355</v>
      </c>
      <c r="B567" s="48">
        <v>1</v>
      </c>
      <c r="C567" s="171">
        <v>0</v>
      </c>
      <c r="D567" s="134">
        <v>599511939.67999899</v>
      </c>
      <c r="E567" s="134">
        <v>573076462.53999901</v>
      </c>
      <c r="F567" s="134">
        <v>246374.76967741901</v>
      </c>
      <c r="G567" s="134">
        <v>246374.77</v>
      </c>
    </row>
    <row r="568" spans="1:7" x14ac:dyDescent="0.25">
      <c r="A568" s="47">
        <v>42356</v>
      </c>
      <c r="B568" s="48">
        <v>1</v>
      </c>
      <c r="C568" s="171">
        <v>0</v>
      </c>
      <c r="D568" s="134">
        <v>599511939.67999899</v>
      </c>
      <c r="E568" s="134">
        <v>573076462.53999901</v>
      </c>
      <c r="F568" s="134">
        <v>246374.76967741901</v>
      </c>
      <c r="G568" s="134">
        <v>246374.77</v>
      </c>
    </row>
    <row r="569" spans="1:7" x14ac:dyDescent="0.25">
      <c r="A569" s="47">
        <v>42357</v>
      </c>
      <c r="B569" s="48">
        <v>1</v>
      </c>
      <c r="C569" s="171">
        <v>0</v>
      </c>
      <c r="D569" s="134">
        <v>599511939.67999899</v>
      </c>
      <c r="E569" s="134">
        <v>573076462.53999901</v>
      </c>
      <c r="F569" s="134">
        <v>246374.76967741901</v>
      </c>
      <c r="G569" s="134">
        <v>246374.77</v>
      </c>
    </row>
    <row r="570" spans="1:7" x14ac:dyDescent="0.25">
      <c r="A570" s="47">
        <v>42358</v>
      </c>
      <c r="B570" s="48">
        <v>1</v>
      </c>
      <c r="C570" s="171">
        <v>0</v>
      </c>
      <c r="D570" s="134">
        <v>599511939.67999899</v>
      </c>
      <c r="E570" s="134">
        <v>573076462.53999901</v>
      </c>
      <c r="F570" s="134">
        <v>246374.76967741901</v>
      </c>
      <c r="G570" s="134">
        <v>246374.77</v>
      </c>
    </row>
    <row r="571" spans="1:7" x14ac:dyDescent="0.25">
      <c r="A571" s="47">
        <v>42359</v>
      </c>
      <c r="B571" s="48">
        <v>1</v>
      </c>
      <c r="C571" s="171">
        <v>0</v>
      </c>
      <c r="D571" s="134">
        <v>599511939.67999899</v>
      </c>
      <c r="E571" s="134">
        <v>573076462.53999901</v>
      </c>
      <c r="F571" s="134">
        <v>246374.76967741901</v>
      </c>
      <c r="G571" s="134">
        <v>246374.77</v>
      </c>
    </row>
    <row r="572" spans="1:7" x14ac:dyDescent="0.25">
      <c r="A572" s="47">
        <v>42360</v>
      </c>
      <c r="B572" s="48">
        <v>1</v>
      </c>
      <c r="C572" s="171">
        <v>0</v>
      </c>
      <c r="D572" s="134">
        <v>599511939.67999899</v>
      </c>
      <c r="E572" s="134">
        <v>573076462.53999901</v>
      </c>
      <c r="F572" s="134">
        <v>246374.76967741901</v>
      </c>
      <c r="G572" s="134">
        <v>246374.77</v>
      </c>
    </row>
    <row r="573" spans="1:7" x14ac:dyDescent="0.25">
      <c r="A573" s="47">
        <v>42361</v>
      </c>
      <c r="B573" s="48">
        <v>1</v>
      </c>
      <c r="C573" s="171">
        <v>0</v>
      </c>
      <c r="D573" s="134">
        <v>599511939.67999899</v>
      </c>
      <c r="E573" s="134">
        <v>573076462.53999901</v>
      </c>
      <c r="F573" s="134">
        <v>246374.76967741901</v>
      </c>
      <c r="G573" s="134">
        <v>246374.77</v>
      </c>
    </row>
    <row r="574" spans="1:7" x14ac:dyDescent="0.25">
      <c r="A574" s="47">
        <v>42362</v>
      </c>
      <c r="B574" s="48">
        <v>1</v>
      </c>
      <c r="C574" s="171">
        <v>0</v>
      </c>
      <c r="D574" s="134">
        <v>599511939.67999899</v>
      </c>
      <c r="E574" s="134">
        <v>573076462.53999901</v>
      </c>
      <c r="F574" s="134">
        <v>246374.76967741901</v>
      </c>
      <c r="G574" s="134">
        <v>246374.77</v>
      </c>
    </row>
    <row r="575" spans="1:7" x14ac:dyDescent="0.25">
      <c r="A575" s="47">
        <v>42363</v>
      </c>
      <c r="B575" s="48">
        <v>1</v>
      </c>
      <c r="C575" s="171">
        <v>0</v>
      </c>
      <c r="D575" s="134">
        <v>599511939.67999899</v>
      </c>
      <c r="E575" s="134">
        <v>573076462.53999901</v>
      </c>
      <c r="F575" s="134">
        <v>246374.76967741901</v>
      </c>
      <c r="G575" s="134">
        <v>246374.77</v>
      </c>
    </row>
    <row r="576" spans="1:7" x14ac:dyDescent="0.25">
      <c r="A576" s="47">
        <v>42364</v>
      </c>
      <c r="B576" s="48">
        <v>1</v>
      </c>
      <c r="C576" s="171">
        <v>0</v>
      </c>
      <c r="D576" s="134">
        <v>599511939.67999899</v>
      </c>
      <c r="E576" s="134">
        <v>573076462.53999901</v>
      </c>
      <c r="F576" s="134">
        <v>246374.76967741901</v>
      </c>
      <c r="G576" s="134">
        <v>246374.77</v>
      </c>
    </row>
    <row r="577" spans="1:7" x14ac:dyDescent="0.25">
      <c r="A577" s="47">
        <v>42365</v>
      </c>
      <c r="B577" s="48">
        <v>1</v>
      </c>
      <c r="C577" s="171">
        <v>0</v>
      </c>
      <c r="D577" s="134">
        <v>599511939.67999899</v>
      </c>
      <c r="E577" s="134">
        <v>573076462.53999901</v>
      </c>
      <c r="F577" s="134">
        <v>246374.76967741901</v>
      </c>
      <c r="G577" s="134">
        <v>246374.77</v>
      </c>
    </row>
    <row r="578" spans="1:7" x14ac:dyDescent="0.25">
      <c r="A578" s="47">
        <v>42366</v>
      </c>
      <c r="B578" s="48">
        <v>1</v>
      </c>
      <c r="C578" s="171">
        <v>0</v>
      </c>
      <c r="D578" s="134">
        <v>599511939.67999899</v>
      </c>
      <c r="E578" s="134">
        <v>573076462.53999901</v>
      </c>
      <c r="F578" s="134">
        <v>246374.76967741901</v>
      </c>
      <c r="G578" s="134">
        <v>246374.77</v>
      </c>
    </row>
    <row r="579" spans="1:7" x14ac:dyDescent="0.25">
      <c r="A579" s="47">
        <v>42367</v>
      </c>
      <c r="B579" s="48">
        <v>1</v>
      </c>
      <c r="C579" s="171">
        <v>0</v>
      </c>
      <c r="D579" s="134">
        <v>599511939.67999899</v>
      </c>
      <c r="E579" s="134">
        <v>573076462.53999901</v>
      </c>
      <c r="F579" s="134">
        <v>246374.76967741901</v>
      </c>
      <c r="G579" s="134">
        <v>246374.77</v>
      </c>
    </row>
    <row r="580" spans="1:7" x14ac:dyDescent="0.25">
      <c r="A580" s="47">
        <v>42368</v>
      </c>
      <c r="B580" s="48">
        <v>1</v>
      </c>
      <c r="C580" s="171">
        <v>0</v>
      </c>
      <c r="D580" s="134">
        <v>599511939.67999899</v>
      </c>
      <c r="E580" s="134">
        <v>573076462.53999901</v>
      </c>
      <c r="F580" s="134">
        <v>246374.76967741901</v>
      </c>
      <c r="G580" s="134">
        <v>246374.77</v>
      </c>
    </row>
    <row r="581" spans="1:7" x14ac:dyDescent="0.25">
      <c r="A581" s="47">
        <v>42369</v>
      </c>
      <c r="B581" s="48">
        <v>1</v>
      </c>
      <c r="C581" s="171">
        <v>0</v>
      </c>
      <c r="D581" s="134">
        <v>599511939.67999899</v>
      </c>
      <c r="E581" s="134">
        <v>573076462.53999901</v>
      </c>
      <c r="F581" s="134">
        <v>246374.76967741901</v>
      </c>
      <c r="G581" s="134">
        <v>246374.77</v>
      </c>
    </row>
    <row r="582" spans="1:7" x14ac:dyDescent="0.25">
      <c r="A582" s="47">
        <v>42370</v>
      </c>
      <c r="B582" s="48">
        <v>1</v>
      </c>
      <c r="C582" s="171">
        <v>0</v>
      </c>
      <c r="D582" s="134">
        <v>599511939.67999899</v>
      </c>
      <c r="E582" s="134">
        <v>573076462.53999901</v>
      </c>
      <c r="F582" s="134">
        <v>246374.76967741901</v>
      </c>
      <c r="G582" s="134">
        <v>246374.77</v>
      </c>
    </row>
    <row r="583" spans="1:7" x14ac:dyDescent="0.25">
      <c r="A583" s="47">
        <v>42371</v>
      </c>
      <c r="B583" s="48">
        <v>1</v>
      </c>
      <c r="C583" s="171">
        <v>0</v>
      </c>
      <c r="D583" s="134">
        <v>599511939.67999899</v>
      </c>
      <c r="E583" s="134">
        <v>573076462.53999901</v>
      </c>
      <c r="F583" s="134">
        <v>246374.76967741901</v>
      </c>
      <c r="G583" s="134">
        <v>246374.77</v>
      </c>
    </row>
    <row r="584" spans="1:7" x14ac:dyDescent="0.25">
      <c r="A584" s="47">
        <v>42372</v>
      </c>
      <c r="B584" s="48">
        <v>1</v>
      </c>
      <c r="C584" s="171">
        <v>0</v>
      </c>
      <c r="D584" s="134">
        <v>599511939.67999899</v>
      </c>
      <c r="E584" s="134">
        <v>573076462.53999901</v>
      </c>
      <c r="F584" s="134">
        <v>246374.76967741901</v>
      </c>
      <c r="G584" s="134">
        <v>246374.77</v>
      </c>
    </row>
    <row r="585" spans="1:7" x14ac:dyDescent="0.25">
      <c r="A585" s="47">
        <v>42373</v>
      </c>
      <c r="B585" s="48">
        <v>1</v>
      </c>
      <c r="C585" s="171">
        <v>0</v>
      </c>
      <c r="D585" s="134">
        <v>599511939.67999899</v>
      </c>
      <c r="E585" s="134">
        <v>573076462.53999901</v>
      </c>
      <c r="F585" s="134">
        <v>246374.76967741901</v>
      </c>
      <c r="G585" s="134">
        <v>246374.77</v>
      </c>
    </row>
    <row r="586" spans="1:7" x14ac:dyDescent="0.25">
      <c r="A586" s="47">
        <v>42374</v>
      </c>
      <c r="B586" s="48">
        <v>1</v>
      </c>
      <c r="C586" s="171">
        <v>0</v>
      </c>
      <c r="D586" s="134">
        <v>599511939.67999899</v>
      </c>
      <c r="E586" s="134">
        <v>573076462.53999901</v>
      </c>
      <c r="F586" s="134">
        <v>246374.76967741901</v>
      </c>
      <c r="G586" s="134">
        <v>246374.77</v>
      </c>
    </row>
    <row r="587" spans="1:7" x14ac:dyDescent="0.25">
      <c r="A587" s="47">
        <v>42375</v>
      </c>
      <c r="B587" s="48">
        <v>0</v>
      </c>
      <c r="C587" s="171">
        <v>1</v>
      </c>
      <c r="D587" s="134">
        <v>573076462.53999901</v>
      </c>
      <c r="E587" s="134">
        <v>546304204.669999</v>
      </c>
      <c r="F587" s="134">
        <v>235510.87516128999</v>
      </c>
      <c r="G587" s="134">
        <v>235510.88</v>
      </c>
    </row>
    <row r="588" spans="1:7" x14ac:dyDescent="0.25">
      <c r="A588" s="47">
        <v>42376</v>
      </c>
      <c r="B588" s="48">
        <v>1</v>
      </c>
      <c r="C588" s="171">
        <v>0</v>
      </c>
      <c r="D588" s="134">
        <v>573076462.53999901</v>
      </c>
      <c r="E588" s="134">
        <v>546304204.669999</v>
      </c>
      <c r="F588" s="134">
        <v>235510.87516128999</v>
      </c>
      <c r="G588" s="134">
        <v>235510.88</v>
      </c>
    </row>
    <row r="589" spans="1:7" x14ac:dyDescent="0.25">
      <c r="A589" s="47">
        <v>42377</v>
      </c>
      <c r="B589" s="48">
        <v>1</v>
      </c>
      <c r="C589" s="171">
        <v>0</v>
      </c>
      <c r="D589" s="134">
        <v>573076462.53999901</v>
      </c>
      <c r="E589" s="134">
        <v>546304204.669999</v>
      </c>
      <c r="F589" s="134">
        <v>235510.87516128999</v>
      </c>
      <c r="G589" s="134">
        <v>235510.88</v>
      </c>
    </row>
    <row r="590" spans="1:7" x14ac:dyDescent="0.25">
      <c r="A590" s="47">
        <v>42378</v>
      </c>
      <c r="B590" s="48">
        <v>1</v>
      </c>
      <c r="C590" s="171">
        <v>0</v>
      </c>
      <c r="D590" s="134">
        <v>573076462.53999901</v>
      </c>
      <c r="E590" s="134">
        <v>546304204.669999</v>
      </c>
      <c r="F590" s="134">
        <v>235510.87516128999</v>
      </c>
      <c r="G590" s="134">
        <v>235510.88</v>
      </c>
    </row>
    <row r="591" spans="1:7" x14ac:dyDescent="0.25">
      <c r="A591" s="47">
        <v>42379</v>
      </c>
      <c r="B591" s="48">
        <v>1</v>
      </c>
      <c r="C591" s="171">
        <v>0</v>
      </c>
      <c r="D591" s="134">
        <v>573076462.53999901</v>
      </c>
      <c r="E591" s="134">
        <v>546304204.669999</v>
      </c>
      <c r="F591" s="134">
        <v>235510.87516128999</v>
      </c>
      <c r="G591" s="134">
        <v>235510.88</v>
      </c>
    </row>
    <row r="592" spans="1:7" x14ac:dyDescent="0.25">
      <c r="A592" s="47">
        <v>42380</v>
      </c>
      <c r="B592" s="48">
        <v>1</v>
      </c>
      <c r="C592" s="171">
        <v>0</v>
      </c>
      <c r="D592" s="134">
        <v>573076462.53999901</v>
      </c>
      <c r="E592" s="134">
        <v>546304204.669999</v>
      </c>
      <c r="F592" s="134">
        <v>235510.87516128999</v>
      </c>
      <c r="G592" s="134">
        <v>235510.88</v>
      </c>
    </row>
    <row r="593" spans="1:7" x14ac:dyDescent="0.25">
      <c r="A593" s="47">
        <v>42381</v>
      </c>
      <c r="B593" s="48">
        <v>1</v>
      </c>
      <c r="C593" s="171">
        <v>0</v>
      </c>
      <c r="D593" s="134">
        <v>573076462.53999901</v>
      </c>
      <c r="E593" s="134">
        <v>546304204.669999</v>
      </c>
      <c r="F593" s="134">
        <v>235510.87516128999</v>
      </c>
      <c r="G593" s="134">
        <v>235510.88</v>
      </c>
    </row>
    <row r="594" spans="1:7" x14ac:dyDescent="0.25">
      <c r="A594" s="47">
        <v>42382</v>
      </c>
      <c r="B594" s="48">
        <v>1</v>
      </c>
      <c r="C594" s="171">
        <v>0</v>
      </c>
      <c r="D594" s="134">
        <v>573076462.53999901</v>
      </c>
      <c r="E594" s="134">
        <v>546304204.669999</v>
      </c>
      <c r="F594" s="134">
        <v>235510.87516128999</v>
      </c>
      <c r="G594" s="134">
        <v>235510.88</v>
      </c>
    </row>
    <row r="595" spans="1:7" x14ac:dyDescent="0.25">
      <c r="A595" s="47">
        <v>42383</v>
      </c>
      <c r="B595" s="48">
        <v>1</v>
      </c>
      <c r="C595" s="171">
        <v>0</v>
      </c>
      <c r="D595" s="134">
        <v>573076462.53999901</v>
      </c>
      <c r="E595" s="134">
        <v>546304204.669999</v>
      </c>
      <c r="F595" s="134">
        <v>235510.87516128999</v>
      </c>
      <c r="G595" s="134">
        <v>235510.88</v>
      </c>
    </row>
    <row r="596" spans="1:7" x14ac:dyDescent="0.25">
      <c r="A596" s="47">
        <v>42384</v>
      </c>
      <c r="B596" s="48">
        <v>1</v>
      </c>
      <c r="C596" s="171">
        <v>0</v>
      </c>
      <c r="D596" s="134">
        <v>573076462.53999901</v>
      </c>
      <c r="E596" s="134">
        <v>546304204.669999</v>
      </c>
      <c r="F596" s="134">
        <v>235510.87516128999</v>
      </c>
      <c r="G596" s="134">
        <v>235510.88</v>
      </c>
    </row>
    <row r="597" spans="1:7" x14ac:dyDescent="0.25">
      <c r="A597" s="47">
        <v>42385</v>
      </c>
      <c r="B597" s="48">
        <v>1</v>
      </c>
      <c r="C597" s="171">
        <v>0</v>
      </c>
      <c r="D597" s="134">
        <v>573076462.53999901</v>
      </c>
      <c r="E597" s="134">
        <v>546304204.669999</v>
      </c>
      <c r="F597" s="134">
        <v>235510.87516128999</v>
      </c>
      <c r="G597" s="134">
        <v>235510.88</v>
      </c>
    </row>
    <row r="598" spans="1:7" x14ac:dyDescent="0.25">
      <c r="A598" s="47">
        <v>42386</v>
      </c>
      <c r="B598" s="48">
        <v>1</v>
      </c>
      <c r="C598" s="171">
        <v>0</v>
      </c>
      <c r="D598" s="134">
        <v>573076462.53999901</v>
      </c>
      <c r="E598" s="134">
        <v>546304204.669999</v>
      </c>
      <c r="F598" s="134">
        <v>235510.87516128999</v>
      </c>
      <c r="G598" s="134">
        <v>235510.88</v>
      </c>
    </row>
    <row r="599" spans="1:7" x14ac:dyDescent="0.25">
      <c r="A599" s="47">
        <v>42387</v>
      </c>
      <c r="B599" s="48">
        <v>1</v>
      </c>
      <c r="C599" s="171">
        <v>0</v>
      </c>
      <c r="D599" s="134">
        <v>573076462.53999901</v>
      </c>
      <c r="E599" s="134">
        <v>546304204.669999</v>
      </c>
      <c r="F599" s="134">
        <v>235510.87516128999</v>
      </c>
      <c r="G599" s="134">
        <v>235510.88</v>
      </c>
    </row>
    <row r="600" spans="1:7" x14ac:dyDescent="0.25">
      <c r="A600" s="47">
        <v>42388</v>
      </c>
      <c r="B600" s="48">
        <v>1</v>
      </c>
      <c r="C600" s="171">
        <v>0</v>
      </c>
      <c r="D600" s="134">
        <v>573076462.53999901</v>
      </c>
      <c r="E600" s="134">
        <v>546304204.669999</v>
      </c>
      <c r="F600" s="134">
        <v>235510.87516128999</v>
      </c>
      <c r="G600" s="134">
        <v>235510.88</v>
      </c>
    </row>
    <row r="601" spans="1:7" x14ac:dyDescent="0.25">
      <c r="A601" s="47">
        <v>42389</v>
      </c>
      <c r="B601" s="48">
        <v>1</v>
      </c>
      <c r="C601" s="171">
        <v>0</v>
      </c>
      <c r="D601" s="134">
        <v>573076462.53999901</v>
      </c>
      <c r="E601" s="134">
        <v>546304204.669999</v>
      </c>
      <c r="F601" s="134">
        <v>235510.87516128999</v>
      </c>
      <c r="G601" s="134">
        <v>235510.88</v>
      </c>
    </row>
    <row r="602" spans="1:7" x14ac:dyDescent="0.25">
      <c r="A602" s="47">
        <v>42390</v>
      </c>
      <c r="B602" s="48">
        <v>1</v>
      </c>
      <c r="C602" s="171">
        <v>0</v>
      </c>
      <c r="D602" s="134">
        <v>573076462.53999901</v>
      </c>
      <c r="E602" s="134">
        <v>546304204.669999</v>
      </c>
      <c r="F602" s="134">
        <v>235510.87516128999</v>
      </c>
      <c r="G602" s="134">
        <v>235510.88</v>
      </c>
    </row>
    <row r="603" spans="1:7" x14ac:dyDescent="0.25">
      <c r="A603" s="47">
        <v>42391</v>
      </c>
      <c r="B603" s="48">
        <v>1</v>
      </c>
      <c r="C603" s="171">
        <v>0</v>
      </c>
      <c r="D603" s="134">
        <v>573076462.53999901</v>
      </c>
      <c r="E603" s="134">
        <v>546304204.669999</v>
      </c>
      <c r="F603" s="134">
        <v>235510.87516128999</v>
      </c>
      <c r="G603" s="134">
        <v>235510.88</v>
      </c>
    </row>
    <row r="604" spans="1:7" x14ac:dyDescent="0.25">
      <c r="A604" s="47">
        <v>42392</v>
      </c>
      <c r="B604" s="48">
        <v>1</v>
      </c>
      <c r="C604" s="171">
        <v>0</v>
      </c>
      <c r="D604" s="134">
        <v>573076462.53999901</v>
      </c>
      <c r="E604" s="134">
        <v>546304204.669999</v>
      </c>
      <c r="F604" s="134">
        <v>235510.87516128999</v>
      </c>
      <c r="G604" s="134">
        <v>235510.88</v>
      </c>
    </row>
    <row r="605" spans="1:7" x14ac:dyDescent="0.25">
      <c r="A605" s="47">
        <v>42393</v>
      </c>
      <c r="B605" s="48">
        <v>1</v>
      </c>
      <c r="C605" s="171">
        <v>0</v>
      </c>
      <c r="D605" s="134">
        <v>573076462.53999901</v>
      </c>
      <c r="E605" s="134">
        <v>546304204.669999</v>
      </c>
      <c r="F605" s="134">
        <v>235510.87516128999</v>
      </c>
      <c r="G605" s="134">
        <v>235510.88</v>
      </c>
    </row>
    <row r="606" spans="1:7" x14ac:dyDescent="0.25">
      <c r="A606" s="47">
        <v>42394</v>
      </c>
      <c r="B606" s="48">
        <v>1</v>
      </c>
      <c r="C606" s="171">
        <v>0</v>
      </c>
      <c r="D606" s="134">
        <v>573076462.53999901</v>
      </c>
      <c r="E606" s="134">
        <v>546304204.669999</v>
      </c>
      <c r="F606" s="134">
        <v>235510.87516128999</v>
      </c>
      <c r="G606" s="134">
        <v>235510.88</v>
      </c>
    </row>
    <row r="607" spans="1:7" x14ac:dyDescent="0.25">
      <c r="A607" s="47">
        <v>42395</v>
      </c>
      <c r="B607" s="48">
        <v>1</v>
      </c>
      <c r="C607" s="171">
        <v>0</v>
      </c>
      <c r="D607" s="134">
        <v>573076462.53999901</v>
      </c>
      <c r="E607" s="134">
        <v>546304204.669999</v>
      </c>
      <c r="F607" s="134">
        <v>235510.87516128999</v>
      </c>
      <c r="G607" s="134">
        <v>235510.88</v>
      </c>
    </row>
    <row r="608" spans="1:7" x14ac:dyDescent="0.25">
      <c r="A608" s="47">
        <v>42396</v>
      </c>
      <c r="B608" s="48">
        <v>1</v>
      </c>
      <c r="C608" s="171">
        <v>0</v>
      </c>
      <c r="D608" s="134">
        <v>573076462.53999901</v>
      </c>
      <c r="E608" s="134">
        <v>546304204.669999</v>
      </c>
      <c r="F608" s="134">
        <v>235510.87516128999</v>
      </c>
      <c r="G608" s="134">
        <v>235510.88</v>
      </c>
    </row>
    <row r="609" spans="1:7" x14ac:dyDescent="0.25">
      <c r="A609" s="47">
        <v>42397</v>
      </c>
      <c r="B609" s="48">
        <v>1</v>
      </c>
      <c r="C609" s="171">
        <v>0</v>
      </c>
      <c r="D609" s="134">
        <v>573076462.53999901</v>
      </c>
      <c r="E609" s="134">
        <v>546304204.669999</v>
      </c>
      <c r="F609" s="134">
        <v>235510.87516128999</v>
      </c>
      <c r="G609" s="134">
        <v>235510.88</v>
      </c>
    </row>
    <row r="610" spans="1:7" x14ac:dyDescent="0.25">
      <c r="A610" s="47">
        <v>42398</v>
      </c>
      <c r="B610" s="48">
        <v>1</v>
      </c>
      <c r="C610" s="171">
        <v>0</v>
      </c>
      <c r="D610" s="134">
        <v>573076462.53999901</v>
      </c>
      <c r="E610" s="134">
        <v>546304204.669999</v>
      </c>
      <c r="F610" s="134">
        <v>235510.87516128999</v>
      </c>
      <c r="G610" s="134">
        <v>235510.88</v>
      </c>
    </row>
    <row r="611" spans="1:7" x14ac:dyDescent="0.25">
      <c r="A611" s="47">
        <v>42399</v>
      </c>
      <c r="B611" s="48">
        <v>1</v>
      </c>
      <c r="C611" s="171">
        <v>0</v>
      </c>
      <c r="D611" s="134">
        <v>573076462.53999901</v>
      </c>
      <c r="E611" s="134">
        <v>546304204.669999</v>
      </c>
      <c r="F611" s="134">
        <v>235510.87516128999</v>
      </c>
      <c r="G611" s="134">
        <v>235510.88</v>
      </c>
    </row>
    <row r="612" spans="1:7" x14ac:dyDescent="0.25">
      <c r="A612" s="47">
        <v>42400</v>
      </c>
      <c r="B612" s="48">
        <v>1</v>
      </c>
      <c r="C612" s="171">
        <v>0</v>
      </c>
      <c r="D612" s="134">
        <v>573076462.53999901</v>
      </c>
      <c r="E612" s="134">
        <v>546304204.669999</v>
      </c>
      <c r="F612" s="134">
        <v>235510.87516128999</v>
      </c>
      <c r="G612" s="134">
        <v>235510.88</v>
      </c>
    </row>
    <row r="613" spans="1:7" x14ac:dyDescent="0.25">
      <c r="A613" s="47">
        <v>42401</v>
      </c>
      <c r="B613" s="48">
        <v>1</v>
      </c>
      <c r="C613" s="171">
        <v>0</v>
      </c>
      <c r="D613" s="134">
        <v>573076462.53999901</v>
      </c>
      <c r="E613" s="134">
        <v>546304204.669999</v>
      </c>
      <c r="F613" s="134">
        <v>235510.87516128999</v>
      </c>
      <c r="G613" s="134">
        <v>235510.88</v>
      </c>
    </row>
    <row r="614" spans="1:7" x14ac:dyDescent="0.25">
      <c r="A614" s="47">
        <v>42402</v>
      </c>
      <c r="B614" s="48">
        <v>1</v>
      </c>
      <c r="C614" s="171">
        <v>0</v>
      </c>
      <c r="D614" s="134">
        <v>573076462.53999901</v>
      </c>
      <c r="E614" s="134">
        <v>546304204.669999</v>
      </c>
      <c r="F614" s="134">
        <v>235510.87516128999</v>
      </c>
      <c r="G614" s="134">
        <v>235510.88</v>
      </c>
    </row>
    <row r="615" spans="1:7" x14ac:dyDescent="0.25">
      <c r="A615" s="47">
        <v>42403</v>
      </c>
      <c r="B615" s="48">
        <v>1</v>
      </c>
      <c r="C615" s="171">
        <v>0</v>
      </c>
      <c r="D615" s="134">
        <v>573076462.53999901</v>
      </c>
      <c r="E615" s="134">
        <v>546304204.669999</v>
      </c>
      <c r="F615" s="134">
        <v>235510.87516128999</v>
      </c>
      <c r="G615" s="134">
        <v>235510.88</v>
      </c>
    </row>
    <row r="616" spans="1:7" x14ac:dyDescent="0.25">
      <c r="A616" s="47">
        <v>42404</v>
      </c>
      <c r="B616" s="48">
        <v>1</v>
      </c>
      <c r="C616" s="171">
        <v>0</v>
      </c>
      <c r="D616" s="134">
        <v>573076462.53999901</v>
      </c>
      <c r="E616" s="134">
        <v>546304204.669999</v>
      </c>
      <c r="F616" s="134">
        <v>235510.87516128999</v>
      </c>
      <c r="G616" s="134">
        <v>235510.88</v>
      </c>
    </row>
    <row r="617" spans="1:7" x14ac:dyDescent="0.25">
      <c r="A617" s="47">
        <v>42405</v>
      </c>
      <c r="B617" s="48">
        <v>1</v>
      </c>
      <c r="C617" s="171">
        <v>0</v>
      </c>
      <c r="D617" s="134">
        <v>573076462.53999901</v>
      </c>
      <c r="E617" s="134">
        <v>546304204.669999</v>
      </c>
      <c r="F617" s="134">
        <v>235510.87516128999</v>
      </c>
      <c r="G617" s="134">
        <v>235510.88</v>
      </c>
    </row>
    <row r="618" spans="1:7" x14ac:dyDescent="0.25">
      <c r="A618" s="47">
        <v>42406</v>
      </c>
      <c r="B618" s="48">
        <v>0</v>
      </c>
      <c r="C618" s="171">
        <v>1</v>
      </c>
      <c r="D618" s="134">
        <v>546304204.669999</v>
      </c>
      <c r="E618" s="134">
        <v>518741858.41000003</v>
      </c>
      <c r="F618" s="134">
        <v>224508.57724137901</v>
      </c>
      <c r="G618" s="134">
        <v>224508.58</v>
      </c>
    </row>
    <row r="619" spans="1:7" x14ac:dyDescent="0.25">
      <c r="A619" s="47">
        <v>42407</v>
      </c>
      <c r="B619" s="48">
        <v>1</v>
      </c>
      <c r="C619" s="171">
        <v>0</v>
      </c>
      <c r="D619" s="134">
        <v>546304204.669999</v>
      </c>
      <c r="E619" s="134">
        <v>518741858.41000003</v>
      </c>
      <c r="F619" s="134">
        <v>224508.57724137901</v>
      </c>
      <c r="G619" s="134">
        <v>224508.58</v>
      </c>
    </row>
    <row r="620" spans="1:7" x14ac:dyDescent="0.25">
      <c r="A620" s="47">
        <v>42408</v>
      </c>
      <c r="B620" s="48">
        <v>1</v>
      </c>
      <c r="C620" s="171">
        <v>0</v>
      </c>
      <c r="D620" s="134">
        <v>546304204.669999</v>
      </c>
      <c r="E620" s="134">
        <v>518741858.41000003</v>
      </c>
      <c r="F620" s="134">
        <v>224508.57724137901</v>
      </c>
      <c r="G620" s="134">
        <v>224508.58</v>
      </c>
    </row>
    <row r="621" spans="1:7" x14ac:dyDescent="0.25">
      <c r="A621" s="47">
        <v>42409</v>
      </c>
      <c r="B621" s="48">
        <v>1</v>
      </c>
      <c r="C621" s="171">
        <v>0</v>
      </c>
      <c r="D621" s="134">
        <v>546304204.669999</v>
      </c>
      <c r="E621" s="134">
        <v>518741858.41000003</v>
      </c>
      <c r="F621" s="134">
        <v>224508.57724137901</v>
      </c>
      <c r="G621" s="134">
        <v>224508.58</v>
      </c>
    </row>
    <row r="622" spans="1:7" x14ac:dyDescent="0.25">
      <c r="A622" s="47">
        <v>42410</v>
      </c>
      <c r="B622" s="48">
        <v>1</v>
      </c>
      <c r="C622" s="171">
        <v>0</v>
      </c>
      <c r="D622" s="134">
        <v>546304204.669999</v>
      </c>
      <c r="E622" s="134">
        <v>518741858.41000003</v>
      </c>
      <c r="F622" s="134">
        <v>224508.57724137901</v>
      </c>
      <c r="G622" s="134">
        <v>224508.58</v>
      </c>
    </row>
    <row r="623" spans="1:7" x14ac:dyDescent="0.25">
      <c r="A623" s="47">
        <v>42411</v>
      </c>
      <c r="B623" s="48">
        <v>1</v>
      </c>
      <c r="C623" s="171">
        <v>0</v>
      </c>
      <c r="D623" s="134">
        <v>546304204.669999</v>
      </c>
      <c r="E623" s="134">
        <v>518741858.41000003</v>
      </c>
      <c r="F623" s="134">
        <v>224508.57724137901</v>
      </c>
      <c r="G623" s="134">
        <v>224508.58</v>
      </c>
    </row>
    <row r="624" spans="1:7" x14ac:dyDescent="0.25">
      <c r="A624" s="47">
        <v>42412</v>
      </c>
      <c r="B624" s="48">
        <v>1</v>
      </c>
      <c r="C624" s="171">
        <v>0</v>
      </c>
      <c r="D624" s="134">
        <v>546304204.669999</v>
      </c>
      <c r="E624" s="134">
        <v>518741858.41000003</v>
      </c>
      <c r="F624" s="134">
        <v>224508.57724137901</v>
      </c>
      <c r="G624" s="134">
        <v>224508.58</v>
      </c>
    </row>
    <row r="625" spans="1:7" x14ac:dyDescent="0.25">
      <c r="A625" s="47">
        <v>42413</v>
      </c>
      <c r="B625" s="48">
        <v>1</v>
      </c>
      <c r="C625" s="171">
        <v>0</v>
      </c>
      <c r="D625" s="134">
        <v>546304204.669999</v>
      </c>
      <c r="E625" s="134">
        <v>518741858.41000003</v>
      </c>
      <c r="F625" s="134">
        <v>224508.57724137901</v>
      </c>
      <c r="G625" s="134">
        <v>224508.58</v>
      </c>
    </row>
    <row r="626" spans="1:7" x14ac:dyDescent="0.25">
      <c r="A626" s="47">
        <v>42414</v>
      </c>
      <c r="B626" s="48">
        <v>1</v>
      </c>
      <c r="C626" s="171">
        <v>0</v>
      </c>
      <c r="D626" s="134">
        <v>546304204.669999</v>
      </c>
      <c r="E626" s="134">
        <v>518741858.41000003</v>
      </c>
      <c r="F626" s="134">
        <v>224508.57724137901</v>
      </c>
      <c r="G626" s="134">
        <v>224508.58</v>
      </c>
    </row>
    <row r="627" spans="1:7" x14ac:dyDescent="0.25">
      <c r="A627" s="47">
        <v>42415</v>
      </c>
      <c r="B627" s="48">
        <v>1</v>
      </c>
      <c r="C627" s="171">
        <v>0</v>
      </c>
      <c r="D627" s="134">
        <v>546304204.669999</v>
      </c>
      <c r="E627" s="134">
        <v>518741858.41000003</v>
      </c>
      <c r="F627" s="134">
        <v>224508.57724137901</v>
      </c>
      <c r="G627" s="134">
        <v>224508.58</v>
      </c>
    </row>
    <row r="628" spans="1:7" x14ac:dyDescent="0.25">
      <c r="A628" s="47">
        <v>42416</v>
      </c>
      <c r="B628" s="48">
        <v>1</v>
      </c>
      <c r="C628" s="171">
        <v>0</v>
      </c>
      <c r="D628" s="134">
        <v>546304204.669999</v>
      </c>
      <c r="E628" s="134">
        <v>518741858.41000003</v>
      </c>
      <c r="F628" s="134">
        <v>224508.57724137901</v>
      </c>
      <c r="G628" s="134">
        <v>224508.58</v>
      </c>
    </row>
    <row r="629" spans="1:7" x14ac:dyDescent="0.25">
      <c r="A629" s="47">
        <v>42417</v>
      </c>
      <c r="B629" s="48">
        <v>1</v>
      </c>
      <c r="C629" s="171">
        <v>0</v>
      </c>
      <c r="D629" s="134">
        <v>546304204.669999</v>
      </c>
      <c r="E629" s="134">
        <v>518741858.41000003</v>
      </c>
      <c r="F629" s="134">
        <v>224508.57724137901</v>
      </c>
      <c r="G629" s="134">
        <v>224508.58</v>
      </c>
    </row>
    <row r="630" spans="1:7" x14ac:dyDescent="0.25">
      <c r="A630" s="47">
        <v>42418</v>
      </c>
      <c r="B630" s="48">
        <v>1</v>
      </c>
      <c r="C630" s="171">
        <v>0</v>
      </c>
      <c r="D630" s="134">
        <v>546304204.669999</v>
      </c>
      <c r="E630" s="134">
        <v>518741858.41000003</v>
      </c>
      <c r="F630" s="134">
        <v>224508.57724137901</v>
      </c>
      <c r="G630" s="134">
        <v>224508.58</v>
      </c>
    </row>
    <row r="631" spans="1:7" x14ac:dyDescent="0.25">
      <c r="A631" s="47">
        <v>42419</v>
      </c>
      <c r="B631" s="48">
        <v>1</v>
      </c>
      <c r="C631" s="171">
        <v>0</v>
      </c>
      <c r="D631" s="134">
        <v>546304204.669999</v>
      </c>
      <c r="E631" s="134">
        <v>518741858.41000003</v>
      </c>
      <c r="F631" s="134">
        <v>224508.57724137901</v>
      </c>
      <c r="G631" s="134">
        <v>224508.58</v>
      </c>
    </row>
    <row r="632" spans="1:7" x14ac:dyDescent="0.25">
      <c r="A632" s="47">
        <v>42420</v>
      </c>
      <c r="B632" s="48">
        <v>1</v>
      </c>
      <c r="C632" s="171">
        <v>0</v>
      </c>
      <c r="D632" s="134">
        <v>546304204.669999</v>
      </c>
      <c r="E632" s="134">
        <v>518741858.41000003</v>
      </c>
      <c r="F632" s="134">
        <v>224508.57724137901</v>
      </c>
      <c r="G632" s="134">
        <v>224508.58</v>
      </c>
    </row>
    <row r="633" spans="1:7" x14ac:dyDescent="0.25">
      <c r="A633" s="47">
        <v>42421</v>
      </c>
      <c r="B633" s="48">
        <v>1</v>
      </c>
      <c r="C633" s="171">
        <v>0</v>
      </c>
      <c r="D633" s="134">
        <v>546304204.669999</v>
      </c>
      <c r="E633" s="134">
        <v>518741858.41000003</v>
      </c>
      <c r="F633" s="134">
        <v>224508.57724137901</v>
      </c>
      <c r="G633" s="134">
        <v>224508.58</v>
      </c>
    </row>
    <row r="634" spans="1:7" x14ac:dyDescent="0.25">
      <c r="A634" s="47">
        <v>42422</v>
      </c>
      <c r="B634" s="48">
        <v>1</v>
      </c>
      <c r="C634" s="171">
        <v>0</v>
      </c>
      <c r="D634" s="134">
        <v>546304204.669999</v>
      </c>
      <c r="E634" s="134">
        <v>518741858.41000003</v>
      </c>
      <c r="F634" s="134">
        <v>224508.57724137901</v>
      </c>
      <c r="G634" s="134">
        <v>224508.58</v>
      </c>
    </row>
    <row r="635" spans="1:7" x14ac:dyDescent="0.25">
      <c r="A635" s="47">
        <v>42423</v>
      </c>
      <c r="B635" s="48">
        <v>1</v>
      </c>
      <c r="C635" s="171">
        <v>0</v>
      </c>
      <c r="D635" s="134">
        <v>546304204.669999</v>
      </c>
      <c r="E635" s="134">
        <v>518741858.41000003</v>
      </c>
      <c r="F635" s="134">
        <v>224508.57724137901</v>
      </c>
      <c r="G635" s="134">
        <v>224508.58</v>
      </c>
    </row>
    <row r="636" spans="1:7" x14ac:dyDescent="0.25">
      <c r="A636" s="47">
        <v>42424</v>
      </c>
      <c r="B636" s="48">
        <v>1</v>
      </c>
      <c r="C636" s="171">
        <v>0</v>
      </c>
      <c r="D636" s="134">
        <v>546304204.669999</v>
      </c>
      <c r="E636" s="134">
        <v>518741858.41000003</v>
      </c>
      <c r="F636" s="134">
        <v>224508.57724137901</v>
      </c>
      <c r="G636" s="134">
        <v>224508.58</v>
      </c>
    </row>
    <row r="637" spans="1:7" x14ac:dyDescent="0.25">
      <c r="A637" s="47">
        <v>42425</v>
      </c>
      <c r="B637" s="48">
        <v>1</v>
      </c>
      <c r="C637" s="171">
        <v>0</v>
      </c>
      <c r="D637" s="134">
        <v>546304204.669999</v>
      </c>
      <c r="E637" s="134">
        <v>518741858.41000003</v>
      </c>
      <c r="F637" s="134">
        <v>224508.57724137901</v>
      </c>
      <c r="G637" s="134">
        <v>224508.58</v>
      </c>
    </row>
    <row r="638" spans="1:7" x14ac:dyDescent="0.25">
      <c r="A638" s="47">
        <v>42426</v>
      </c>
      <c r="B638" s="48">
        <v>1</v>
      </c>
      <c r="C638" s="171">
        <v>0</v>
      </c>
      <c r="D638" s="134">
        <v>546304204.669999</v>
      </c>
      <c r="E638" s="134">
        <v>518741858.41000003</v>
      </c>
      <c r="F638" s="134">
        <v>224508.57724137901</v>
      </c>
      <c r="G638" s="134">
        <v>224508.58</v>
      </c>
    </row>
    <row r="639" spans="1:7" x14ac:dyDescent="0.25">
      <c r="A639" s="47">
        <v>42427</v>
      </c>
      <c r="B639" s="48">
        <v>1</v>
      </c>
      <c r="C639" s="171">
        <v>0</v>
      </c>
      <c r="D639" s="134">
        <v>546304204.669999</v>
      </c>
      <c r="E639" s="134">
        <v>518741858.41000003</v>
      </c>
      <c r="F639" s="134">
        <v>224508.57724137901</v>
      </c>
      <c r="G639" s="134">
        <v>224508.58</v>
      </c>
    </row>
    <row r="640" spans="1:7" x14ac:dyDescent="0.25">
      <c r="A640" s="47">
        <v>42428</v>
      </c>
      <c r="B640" s="48">
        <v>1</v>
      </c>
      <c r="C640" s="171">
        <v>0</v>
      </c>
      <c r="D640" s="134">
        <v>546304204.669999</v>
      </c>
      <c r="E640" s="134">
        <v>518741858.41000003</v>
      </c>
      <c r="F640" s="134">
        <v>224508.57724137901</v>
      </c>
      <c r="G640" s="134">
        <v>224508.58</v>
      </c>
    </row>
    <row r="641" spans="1:7" x14ac:dyDescent="0.25">
      <c r="A641" s="47">
        <v>42429</v>
      </c>
      <c r="B641" s="48">
        <v>1</v>
      </c>
      <c r="C641" s="171">
        <v>0</v>
      </c>
      <c r="D641" s="134">
        <v>546304204.669999</v>
      </c>
      <c r="E641" s="134">
        <v>518741858.41000003</v>
      </c>
      <c r="F641" s="134">
        <v>224508.57724137901</v>
      </c>
      <c r="G641" s="134">
        <v>224508.58</v>
      </c>
    </row>
    <row r="642" spans="1:7" x14ac:dyDescent="0.25">
      <c r="A642" s="47">
        <v>42430</v>
      </c>
      <c r="B642" s="48">
        <v>1</v>
      </c>
      <c r="C642" s="171">
        <v>0</v>
      </c>
      <c r="D642" s="134">
        <v>546304204.669999</v>
      </c>
      <c r="E642" s="134">
        <v>518741858.41000003</v>
      </c>
      <c r="F642" s="134">
        <v>224508.57724137901</v>
      </c>
      <c r="G642" s="134">
        <v>224508.58</v>
      </c>
    </row>
    <row r="643" spans="1:7" x14ac:dyDescent="0.25">
      <c r="A643" s="47">
        <v>42431</v>
      </c>
      <c r="B643" s="48">
        <v>1</v>
      </c>
      <c r="C643" s="171">
        <v>0</v>
      </c>
      <c r="D643" s="134">
        <v>546304204.669999</v>
      </c>
      <c r="E643" s="134">
        <v>518741858.41000003</v>
      </c>
      <c r="F643" s="134">
        <v>224508.57724137901</v>
      </c>
      <c r="G643" s="134">
        <v>224508.58</v>
      </c>
    </row>
    <row r="644" spans="1:7" x14ac:dyDescent="0.25">
      <c r="A644" s="47">
        <v>42432</v>
      </c>
      <c r="B644" s="48">
        <v>1</v>
      </c>
      <c r="C644" s="171">
        <v>0</v>
      </c>
      <c r="D644" s="134">
        <v>546304204.669999</v>
      </c>
      <c r="E644" s="134">
        <v>518741858.41000003</v>
      </c>
      <c r="F644" s="134">
        <v>224508.57724137901</v>
      </c>
      <c r="G644" s="134">
        <v>224508.58</v>
      </c>
    </row>
    <row r="645" spans="1:7" x14ac:dyDescent="0.25">
      <c r="A645" s="47">
        <v>42433</v>
      </c>
      <c r="B645" s="48">
        <v>1</v>
      </c>
      <c r="C645" s="171">
        <v>0</v>
      </c>
      <c r="D645" s="134">
        <v>546304204.669999</v>
      </c>
      <c r="E645" s="134">
        <v>518741858.41000003</v>
      </c>
      <c r="F645" s="134">
        <v>224508.57724137901</v>
      </c>
      <c r="G645" s="134">
        <v>224508.58</v>
      </c>
    </row>
    <row r="646" spans="1:7" x14ac:dyDescent="0.25">
      <c r="A646" s="47">
        <v>42434</v>
      </c>
      <c r="B646" s="48">
        <v>1</v>
      </c>
      <c r="C646" s="171">
        <v>0</v>
      </c>
      <c r="D646" s="134">
        <v>546304204.669999</v>
      </c>
      <c r="E646" s="134">
        <v>518741858.41000003</v>
      </c>
      <c r="F646" s="134">
        <v>224508.57724137901</v>
      </c>
      <c r="G646" s="134">
        <v>224508.58</v>
      </c>
    </row>
    <row r="647" spans="1:7" x14ac:dyDescent="0.25">
      <c r="A647" s="47">
        <v>42435</v>
      </c>
      <c r="B647" s="48">
        <v>0</v>
      </c>
      <c r="C647" s="171">
        <v>1</v>
      </c>
      <c r="D647" s="134">
        <v>518741858.41000003</v>
      </c>
      <c r="E647" s="134">
        <v>491277392.56999898</v>
      </c>
      <c r="F647" s="134">
        <v>213181.58580645101</v>
      </c>
      <c r="G647" s="134">
        <v>213181.59</v>
      </c>
    </row>
    <row r="648" spans="1:7" x14ac:dyDescent="0.25">
      <c r="A648" s="47">
        <v>42436</v>
      </c>
      <c r="B648" s="48">
        <v>1</v>
      </c>
      <c r="C648" s="171">
        <v>0</v>
      </c>
      <c r="D648" s="134">
        <v>518741858.41000003</v>
      </c>
      <c r="E648" s="134">
        <v>491277392.56999898</v>
      </c>
      <c r="F648" s="134">
        <v>213181.58580645101</v>
      </c>
      <c r="G648" s="134">
        <v>213181.59</v>
      </c>
    </row>
    <row r="649" spans="1:7" x14ac:dyDescent="0.25">
      <c r="A649" s="47">
        <v>42437</v>
      </c>
      <c r="B649" s="48">
        <v>1</v>
      </c>
      <c r="C649" s="171">
        <v>0</v>
      </c>
      <c r="D649" s="134">
        <v>518741858.41000003</v>
      </c>
      <c r="E649" s="134">
        <v>491277392.56999898</v>
      </c>
      <c r="F649" s="134">
        <v>213181.58580645101</v>
      </c>
      <c r="G649" s="134">
        <v>213181.59</v>
      </c>
    </row>
    <row r="650" spans="1:7" x14ac:dyDescent="0.25">
      <c r="A650" s="47">
        <v>42438</v>
      </c>
      <c r="B650" s="48">
        <v>1</v>
      </c>
      <c r="C650" s="171">
        <v>0</v>
      </c>
      <c r="D650" s="134">
        <v>518741858.41000003</v>
      </c>
      <c r="E650" s="134">
        <v>491277392.56999898</v>
      </c>
      <c r="F650" s="134">
        <v>213181.58580645101</v>
      </c>
      <c r="G650" s="134">
        <v>213181.59</v>
      </c>
    </row>
    <row r="651" spans="1:7" x14ac:dyDescent="0.25">
      <c r="A651" s="47">
        <v>42439</v>
      </c>
      <c r="B651" s="48">
        <v>1</v>
      </c>
      <c r="C651" s="171">
        <v>0</v>
      </c>
      <c r="D651" s="134">
        <v>518741858.41000003</v>
      </c>
      <c r="E651" s="134">
        <v>491277392.56999898</v>
      </c>
      <c r="F651" s="134">
        <v>213181.58580645101</v>
      </c>
      <c r="G651" s="134">
        <v>213181.59</v>
      </c>
    </row>
    <row r="652" spans="1:7" x14ac:dyDescent="0.25">
      <c r="A652" s="47">
        <v>42440</v>
      </c>
      <c r="B652" s="48">
        <v>1</v>
      </c>
      <c r="C652" s="171">
        <v>0</v>
      </c>
      <c r="D652" s="134">
        <v>518741858.41000003</v>
      </c>
      <c r="E652" s="134">
        <v>491277392.56999898</v>
      </c>
      <c r="F652" s="134">
        <v>213181.58580645101</v>
      </c>
      <c r="G652" s="134">
        <v>213181.59</v>
      </c>
    </row>
    <row r="653" spans="1:7" x14ac:dyDescent="0.25">
      <c r="A653" s="47">
        <v>42441</v>
      </c>
      <c r="B653" s="48">
        <v>1</v>
      </c>
      <c r="C653" s="171">
        <v>0</v>
      </c>
      <c r="D653" s="134">
        <v>518741858.41000003</v>
      </c>
      <c r="E653" s="134">
        <v>491277392.56999898</v>
      </c>
      <c r="F653" s="134">
        <v>213181.58580645101</v>
      </c>
      <c r="G653" s="134">
        <v>213181.59</v>
      </c>
    </row>
    <row r="654" spans="1:7" x14ac:dyDescent="0.25">
      <c r="A654" s="47">
        <v>42442</v>
      </c>
      <c r="B654" s="48">
        <v>1</v>
      </c>
      <c r="C654" s="171">
        <v>0</v>
      </c>
      <c r="D654" s="134">
        <v>518741858.41000003</v>
      </c>
      <c r="E654" s="134">
        <v>491277392.56999898</v>
      </c>
      <c r="F654" s="134">
        <v>213181.58580645101</v>
      </c>
      <c r="G654" s="134">
        <v>213181.59</v>
      </c>
    </row>
    <row r="655" spans="1:7" x14ac:dyDescent="0.25">
      <c r="A655" s="47">
        <v>42443</v>
      </c>
      <c r="B655" s="48">
        <v>1</v>
      </c>
      <c r="C655" s="171">
        <v>0</v>
      </c>
      <c r="D655" s="134">
        <v>518741858.41000003</v>
      </c>
      <c r="E655" s="134">
        <v>491277392.56999898</v>
      </c>
      <c r="F655" s="134">
        <v>213181.58580645101</v>
      </c>
      <c r="G655" s="134">
        <v>213181.59</v>
      </c>
    </row>
    <row r="656" spans="1:7" x14ac:dyDescent="0.25">
      <c r="A656" s="47">
        <v>42444</v>
      </c>
      <c r="B656" s="48">
        <v>1</v>
      </c>
      <c r="C656" s="171">
        <v>0</v>
      </c>
      <c r="D656" s="134">
        <v>518741858.41000003</v>
      </c>
      <c r="E656" s="134">
        <v>491277392.56999898</v>
      </c>
      <c r="F656" s="134">
        <v>213181.58580645101</v>
      </c>
      <c r="G656" s="134">
        <v>213181.59</v>
      </c>
    </row>
    <row r="657" spans="1:7" x14ac:dyDescent="0.25">
      <c r="A657" s="47">
        <v>42445</v>
      </c>
      <c r="B657" s="48">
        <v>1</v>
      </c>
      <c r="C657" s="171">
        <v>0</v>
      </c>
      <c r="D657" s="134">
        <v>518741858.41000003</v>
      </c>
      <c r="E657" s="134">
        <v>491277392.56999898</v>
      </c>
      <c r="F657" s="134">
        <v>213181.58580645101</v>
      </c>
      <c r="G657" s="134">
        <v>213181.59</v>
      </c>
    </row>
    <row r="658" spans="1:7" x14ac:dyDescent="0.25">
      <c r="A658" s="47">
        <v>42446</v>
      </c>
      <c r="B658" s="48">
        <v>1</v>
      </c>
      <c r="C658" s="171">
        <v>0</v>
      </c>
      <c r="D658" s="134">
        <v>518741858.41000003</v>
      </c>
      <c r="E658" s="134">
        <v>491277392.56999898</v>
      </c>
      <c r="F658" s="134">
        <v>213181.58580645101</v>
      </c>
      <c r="G658" s="134">
        <v>213181.59</v>
      </c>
    </row>
    <row r="659" spans="1:7" x14ac:dyDescent="0.25">
      <c r="A659" s="47">
        <v>42447</v>
      </c>
      <c r="B659" s="48">
        <v>1</v>
      </c>
      <c r="C659" s="171">
        <v>0</v>
      </c>
      <c r="D659" s="134">
        <v>518741858.41000003</v>
      </c>
      <c r="E659" s="134">
        <v>491277392.56999898</v>
      </c>
      <c r="F659" s="134">
        <v>213181.58580645101</v>
      </c>
      <c r="G659" s="134">
        <v>213181.59</v>
      </c>
    </row>
    <row r="660" spans="1:7" x14ac:dyDescent="0.25">
      <c r="A660" s="47">
        <v>42448</v>
      </c>
      <c r="B660" s="48">
        <v>1</v>
      </c>
      <c r="C660" s="171">
        <v>0</v>
      </c>
      <c r="D660" s="134">
        <v>518741858.41000003</v>
      </c>
      <c r="E660" s="134">
        <v>491277392.56999898</v>
      </c>
      <c r="F660" s="134">
        <v>213181.58580645101</v>
      </c>
      <c r="G660" s="134">
        <v>213181.59</v>
      </c>
    </row>
    <row r="661" spans="1:7" x14ac:dyDescent="0.25">
      <c r="A661" s="47">
        <v>42449</v>
      </c>
      <c r="B661" s="48">
        <v>1</v>
      </c>
      <c r="C661" s="171">
        <v>0</v>
      </c>
      <c r="D661" s="134">
        <v>518741858.41000003</v>
      </c>
      <c r="E661" s="134">
        <v>491277392.56999898</v>
      </c>
      <c r="F661" s="134">
        <v>213181.58580645101</v>
      </c>
      <c r="G661" s="134">
        <v>213181.59</v>
      </c>
    </row>
    <row r="662" spans="1:7" x14ac:dyDescent="0.25">
      <c r="A662" s="47">
        <v>42450</v>
      </c>
      <c r="B662" s="48">
        <v>1</v>
      </c>
      <c r="C662" s="171">
        <v>0</v>
      </c>
      <c r="D662" s="134">
        <v>518741858.41000003</v>
      </c>
      <c r="E662" s="134">
        <v>491277392.56999898</v>
      </c>
      <c r="F662" s="134">
        <v>213181.58580645101</v>
      </c>
      <c r="G662" s="134">
        <v>213181.59</v>
      </c>
    </row>
    <row r="663" spans="1:7" x14ac:dyDescent="0.25">
      <c r="A663" s="47">
        <v>42451</v>
      </c>
      <c r="B663" s="48">
        <v>1</v>
      </c>
      <c r="C663" s="171">
        <v>0</v>
      </c>
      <c r="D663" s="134">
        <v>518741858.41000003</v>
      </c>
      <c r="E663" s="134">
        <v>491277392.56999898</v>
      </c>
      <c r="F663" s="134">
        <v>213181.58580645101</v>
      </c>
      <c r="G663" s="134">
        <v>213181.59</v>
      </c>
    </row>
    <row r="664" spans="1:7" x14ac:dyDescent="0.25">
      <c r="A664" s="47">
        <v>42452</v>
      </c>
      <c r="B664" s="48">
        <v>1</v>
      </c>
      <c r="C664" s="171">
        <v>0</v>
      </c>
      <c r="D664" s="134">
        <v>518741858.41000003</v>
      </c>
      <c r="E664" s="134">
        <v>491277392.56999898</v>
      </c>
      <c r="F664" s="134">
        <v>213181.58580645101</v>
      </c>
      <c r="G664" s="134">
        <v>213181.59</v>
      </c>
    </row>
    <row r="665" spans="1:7" x14ac:dyDescent="0.25">
      <c r="A665" s="47">
        <v>42453</v>
      </c>
      <c r="B665" s="48">
        <v>1</v>
      </c>
      <c r="C665" s="171">
        <v>0</v>
      </c>
      <c r="D665" s="134">
        <v>518741858.41000003</v>
      </c>
      <c r="E665" s="134">
        <v>491277392.56999898</v>
      </c>
      <c r="F665" s="134">
        <v>213181.58580645101</v>
      </c>
      <c r="G665" s="134">
        <v>213181.59</v>
      </c>
    </row>
    <row r="666" spans="1:7" x14ac:dyDescent="0.25">
      <c r="A666" s="47">
        <v>42454</v>
      </c>
      <c r="B666" s="48">
        <v>1</v>
      </c>
      <c r="C666" s="171">
        <v>0</v>
      </c>
      <c r="D666" s="134">
        <v>518741858.41000003</v>
      </c>
      <c r="E666" s="134">
        <v>491277392.56999898</v>
      </c>
      <c r="F666" s="134">
        <v>213181.58580645101</v>
      </c>
      <c r="G666" s="134">
        <v>213181.59</v>
      </c>
    </row>
    <row r="667" spans="1:7" x14ac:dyDescent="0.25">
      <c r="A667" s="47">
        <v>42455</v>
      </c>
      <c r="B667" s="48">
        <v>1</v>
      </c>
      <c r="C667" s="171">
        <v>0</v>
      </c>
      <c r="D667" s="134">
        <v>518741858.41000003</v>
      </c>
      <c r="E667" s="134">
        <v>491277392.56999898</v>
      </c>
      <c r="F667" s="134">
        <v>213181.58580645101</v>
      </c>
      <c r="G667" s="134">
        <v>213181.59</v>
      </c>
    </row>
    <row r="668" spans="1:7" x14ac:dyDescent="0.25">
      <c r="A668" s="47">
        <v>42456</v>
      </c>
      <c r="B668" s="48">
        <v>1</v>
      </c>
      <c r="C668" s="171">
        <v>0</v>
      </c>
      <c r="D668" s="134">
        <v>518741858.41000003</v>
      </c>
      <c r="E668" s="134">
        <v>491277392.56999898</v>
      </c>
      <c r="F668" s="134">
        <v>213181.58580645101</v>
      </c>
      <c r="G668" s="134">
        <v>213181.59</v>
      </c>
    </row>
    <row r="669" spans="1:7" x14ac:dyDescent="0.25">
      <c r="A669" s="47">
        <v>42457</v>
      </c>
      <c r="B669" s="48">
        <v>1</v>
      </c>
      <c r="C669" s="171">
        <v>0</v>
      </c>
      <c r="D669" s="134">
        <v>518741858.41000003</v>
      </c>
      <c r="E669" s="134">
        <v>491277392.56999898</v>
      </c>
      <c r="F669" s="134">
        <v>213181.58580645101</v>
      </c>
      <c r="G669" s="134">
        <v>213181.59</v>
      </c>
    </row>
    <row r="670" spans="1:7" x14ac:dyDescent="0.25">
      <c r="A670" s="47">
        <v>42458</v>
      </c>
      <c r="B670" s="48">
        <v>1</v>
      </c>
      <c r="C670" s="171">
        <v>0</v>
      </c>
      <c r="D670" s="134">
        <v>518741858.41000003</v>
      </c>
      <c r="E670" s="134">
        <v>491277392.56999898</v>
      </c>
      <c r="F670" s="134">
        <v>213181.58580645101</v>
      </c>
      <c r="G670" s="134">
        <v>213181.59</v>
      </c>
    </row>
    <row r="671" spans="1:7" x14ac:dyDescent="0.25">
      <c r="A671" s="47">
        <v>42459</v>
      </c>
      <c r="B671" s="48">
        <v>1</v>
      </c>
      <c r="C671" s="171">
        <v>0</v>
      </c>
      <c r="D671" s="134">
        <v>518741858.41000003</v>
      </c>
      <c r="E671" s="134">
        <v>491277392.56999898</v>
      </c>
      <c r="F671" s="134">
        <v>213181.58580645101</v>
      </c>
      <c r="G671" s="134">
        <v>213181.59</v>
      </c>
    </row>
    <row r="672" spans="1:7" x14ac:dyDescent="0.25">
      <c r="A672" s="47">
        <v>42460</v>
      </c>
      <c r="B672" s="48">
        <v>1</v>
      </c>
      <c r="C672" s="171">
        <v>0</v>
      </c>
      <c r="D672" s="134">
        <v>518741858.41000003</v>
      </c>
      <c r="E672" s="134">
        <v>491277392.56999898</v>
      </c>
      <c r="F672" s="134">
        <v>213181.58580645101</v>
      </c>
      <c r="G672" s="134">
        <v>213181.59</v>
      </c>
    </row>
    <row r="673" spans="1:7" x14ac:dyDescent="0.25">
      <c r="A673" s="47">
        <v>42461</v>
      </c>
      <c r="B673" s="48">
        <v>1</v>
      </c>
      <c r="C673" s="171">
        <v>0</v>
      </c>
      <c r="D673" s="134">
        <v>518741858.41000003</v>
      </c>
      <c r="E673" s="134">
        <v>491277392.56999898</v>
      </c>
      <c r="F673" s="134">
        <v>213181.58580645101</v>
      </c>
      <c r="G673" s="134">
        <v>213181.59</v>
      </c>
    </row>
    <row r="674" spans="1:7" x14ac:dyDescent="0.25">
      <c r="A674" s="47">
        <v>42462</v>
      </c>
      <c r="B674" s="48">
        <v>1</v>
      </c>
      <c r="C674" s="171">
        <v>0</v>
      </c>
      <c r="D674" s="134">
        <v>518741858.41000003</v>
      </c>
      <c r="E674" s="134">
        <v>491277392.56999898</v>
      </c>
      <c r="F674" s="134">
        <v>213181.58580645101</v>
      </c>
      <c r="G674" s="134">
        <v>213181.59</v>
      </c>
    </row>
    <row r="675" spans="1:7" x14ac:dyDescent="0.25">
      <c r="A675" s="47">
        <v>42463</v>
      </c>
      <c r="B675" s="48">
        <v>1</v>
      </c>
      <c r="C675" s="171">
        <v>0</v>
      </c>
      <c r="D675" s="134">
        <v>518741858.41000003</v>
      </c>
      <c r="E675" s="134">
        <v>491277392.56999898</v>
      </c>
      <c r="F675" s="134">
        <v>213181.58580645101</v>
      </c>
      <c r="G675" s="134">
        <v>213181.59</v>
      </c>
    </row>
    <row r="676" spans="1:7" x14ac:dyDescent="0.25">
      <c r="A676" s="47">
        <v>42464</v>
      </c>
      <c r="B676" s="48">
        <v>1</v>
      </c>
      <c r="C676" s="171">
        <v>0</v>
      </c>
      <c r="D676" s="134">
        <v>518741858.41000003</v>
      </c>
      <c r="E676" s="134">
        <v>491277392.56999898</v>
      </c>
      <c r="F676" s="134">
        <v>213181.58580645101</v>
      </c>
      <c r="G676" s="134">
        <v>213181.59</v>
      </c>
    </row>
    <row r="677" spans="1:7" x14ac:dyDescent="0.25">
      <c r="A677" s="47">
        <v>42465</v>
      </c>
      <c r="B677" s="48">
        <v>1</v>
      </c>
      <c r="C677" s="171">
        <v>0</v>
      </c>
      <c r="D677" s="134">
        <v>518741858.41000003</v>
      </c>
      <c r="E677" s="134">
        <v>491277392.56999898</v>
      </c>
      <c r="F677" s="134">
        <v>213181.58580645101</v>
      </c>
      <c r="G677" s="134">
        <v>213181.59</v>
      </c>
    </row>
    <row r="678" spans="1:7" x14ac:dyDescent="0.25">
      <c r="A678" s="47">
        <v>42466</v>
      </c>
      <c r="B678" s="48">
        <v>0</v>
      </c>
      <c r="C678" s="171">
        <v>1</v>
      </c>
      <c r="D678" s="134">
        <v>491277392.56999898</v>
      </c>
      <c r="E678" s="134">
        <v>463261142.13999897</v>
      </c>
      <c r="F678" s="134">
        <v>201894.81899999999</v>
      </c>
      <c r="G678" s="134">
        <v>201894.82</v>
      </c>
    </row>
    <row r="679" spans="1:7" x14ac:dyDescent="0.25">
      <c r="A679" s="47">
        <v>42467</v>
      </c>
      <c r="B679" s="48">
        <v>1</v>
      </c>
      <c r="C679" s="171">
        <v>0</v>
      </c>
      <c r="D679" s="134">
        <v>491277392.56999898</v>
      </c>
      <c r="E679" s="134">
        <v>463261142.13999897</v>
      </c>
      <c r="F679" s="134">
        <v>201894.81899999999</v>
      </c>
      <c r="G679" s="134">
        <v>201894.82</v>
      </c>
    </row>
    <row r="680" spans="1:7" x14ac:dyDescent="0.25">
      <c r="A680" s="47">
        <v>42468</v>
      </c>
      <c r="B680" s="48">
        <v>1</v>
      </c>
      <c r="C680" s="171">
        <v>0</v>
      </c>
      <c r="D680" s="134">
        <v>491277392.56999898</v>
      </c>
      <c r="E680" s="134">
        <v>463261142.13999897</v>
      </c>
      <c r="F680" s="134">
        <v>201894.81899999999</v>
      </c>
      <c r="G680" s="134">
        <v>201894.82</v>
      </c>
    </row>
    <row r="681" spans="1:7" x14ac:dyDescent="0.25">
      <c r="A681" s="47">
        <v>42469</v>
      </c>
      <c r="B681" s="48">
        <v>1</v>
      </c>
      <c r="C681" s="171">
        <v>0</v>
      </c>
      <c r="D681" s="134">
        <v>491277392.56999898</v>
      </c>
      <c r="E681" s="134">
        <v>463261142.13999897</v>
      </c>
      <c r="F681" s="134">
        <v>201894.81899999999</v>
      </c>
      <c r="G681" s="134">
        <v>201894.82</v>
      </c>
    </row>
    <row r="682" spans="1:7" x14ac:dyDescent="0.25">
      <c r="A682" s="47">
        <v>42470</v>
      </c>
      <c r="B682" s="48">
        <v>1</v>
      </c>
      <c r="C682" s="171">
        <v>0</v>
      </c>
      <c r="D682" s="134">
        <v>491277392.56999898</v>
      </c>
      <c r="E682" s="134">
        <v>463261142.13999897</v>
      </c>
      <c r="F682" s="134">
        <v>201894.81899999999</v>
      </c>
      <c r="G682" s="134">
        <v>201894.82</v>
      </c>
    </row>
    <row r="683" spans="1:7" x14ac:dyDescent="0.25">
      <c r="A683" s="47">
        <v>42471</v>
      </c>
      <c r="B683" s="48">
        <v>1</v>
      </c>
      <c r="C683" s="171">
        <v>0</v>
      </c>
      <c r="D683" s="134">
        <v>491277392.56999898</v>
      </c>
      <c r="E683" s="134">
        <v>463261142.13999897</v>
      </c>
      <c r="F683" s="134">
        <v>201894.81899999999</v>
      </c>
      <c r="G683" s="134">
        <v>201894.82</v>
      </c>
    </row>
    <row r="684" spans="1:7" x14ac:dyDescent="0.25">
      <c r="A684" s="47">
        <v>42472</v>
      </c>
      <c r="B684" s="48">
        <v>1</v>
      </c>
      <c r="C684" s="171">
        <v>0</v>
      </c>
      <c r="D684" s="134">
        <v>491277392.56999898</v>
      </c>
      <c r="E684" s="134">
        <v>463261142.13999897</v>
      </c>
      <c r="F684" s="134">
        <v>201894.81899999999</v>
      </c>
      <c r="G684" s="134">
        <v>201894.82</v>
      </c>
    </row>
    <row r="685" spans="1:7" x14ac:dyDescent="0.25">
      <c r="A685" s="47">
        <v>42473</v>
      </c>
      <c r="B685" s="48">
        <v>1</v>
      </c>
      <c r="C685" s="171">
        <v>0</v>
      </c>
      <c r="D685" s="134">
        <v>491277392.56999898</v>
      </c>
      <c r="E685" s="134">
        <v>463261142.13999897</v>
      </c>
      <c r="F685" s="134">
        <v>201894.81899999999</v>
      </c>
      <c r="G685" s="134">
        <v>201894.82</v>
      </c>
    </row>
    <row r="686" spans="1:7" x14ac:dyDescent="0.25">
      <c r="A686" s="47">
        <v>42474</v>
      </c>
      <c r="B686" s="48">
        <v>1</v>
      </c>
      <c r="C686" s="171">
        <v>0</v>
      </c>
      <c r="D686" s="134">
        <v>491277392.56999898</v>
      </c>
      <c r="E686" s="134">
        <v>463261142.13999897</v>
      </c>
      <c r="F686" s="134">
        <v>201894.81899999999</v>
      </c>
      <c r="G686" s="134">
        <v>201894.82</v>
      </c>
    </row>
    <row r="687" spans="1:7" x14ac:dyDescent="0.25">
      <c r="A687" s="47">
        <v>42475</v>
      </c>
      <c r="B687" s="48">
        <v>1</v>
      </c>
      <c r="C687" s="171">
        <v>0</v>
      </c>
      <c r="D687" s="134">
        <v>491277392.56999898</v>
      </c>
      <c r="E687" s="134">
        <v>463261142.13999897</v>
      </c>
      <c r="F687" s="134">
        <v>201894.81899999999</v>
      </c>
      <c r="G687" s="134">
        <v>201894.82</v>
      </c>
    </row>
    <row r="688" spans="1:7" x14ac:dyDescent="0.25">
      <c r="A688" s="47">
        <v>42476</v>
      </c>
      <c r="B688" s="48">
        <v>1</v>
      </c>
      <c r="C688" s="171">
        <v>0</v>
      </c>
      <c r="D688" s="134">
        <v>491277392.56999898</v>
      </c>
      <c r="E688" s="134">
        <v>463261142.13999897</v>
      </c>
      <c r="F688" s="134">
        <v>201894.81899999999</v>
      </c>
      <c r="G688" s="134">
        <v>201894.82</v>
      </c>
    </row>
    <row r="689" spans="1:7" x14ac:dyDescent="0.25">
      <c r="A689" s="47">
        <v>42477</v>
      </c>
      <c r="B689" s="48">
        <v>1</v>
      </c>
      <c r="C689" s="171">
        <v>0</v>
      </c>
      <c r="D689" s="134">
        <v>491277392.56999898</v>
      </c>
      <c r="E689" s="134">
        <v>463261142.13999897</v>
      </c>
      <c r="F689" s="134">
        <v>201894.81899999999</v>
      </c>
      <c r="G689" s="134">
        <v>201894.82</v>
      </c>
    </row>
    <row r="690" spans="1:7" x14ac:dyDescent="0.25">
      <c r="A690" s="47">
        <v>42478</v>
      </c>
      <c r="B690" s="48">
        <v>1</v>
      </c>
      <c r="C690" s="171">
        <v>0</v>
      </c>
      <c r="D690" s="134">
        <v>491277392.56999898</v>
      </c>
      <c r="E690" s="134">
        <v>463261142.13999897</v>
      </c>
      <c r="F690" s="134">
        <v>201894.81899999999</v>
      </c>
      <c r="G690" s="134">
        <v>201894.82</v>
      </c>
    </row>
    <row r="691" spans="1:7" x14ac:dyDescent="0.25">
      <c r="A691" s="47">
        <v>42479</v>
      </c>
      <c r="B691" s="48">
        <v>1</v>
      </c>
      <c r="C691" s="171">
        <v>0</v>
      </c>
      <c r="D691" s="134">
        <v>491277392.56999898</v>
      </c>
      <c r="E691" s="134">
        <v>463261142.13999897</v>
      </c>
      <c r="F691" s="134">
        <v>201894.81899999999</v>
      </c>
      <c r="G691" s="134">
        <v>201894.82</v>
      </c>
    </row>
    <row r="692" spans="1:7" x14ac:dyDescent="0.25">
      <c r="A692" s="47">
        <v>42480</v>
      </c>
      <c r="B692" s="48">
        <v>1</v>
      </c>
      <c r="C692" s="171">
        <v>0</v>
      </c>
      <c r="D692" s="134">
        <v>491277392.56999898</v>
      </c>
      <c r="E692" s="134">
        <v>463261142.13999897</v>
      </c>
      <c r="F692" s="134">
        <v>201894.81899999999</v>
      </c>
      <c r="G692" s="134">
        <v>201894.82</v>
      </c>
    </row>
    <row r="693" spans="1:7" x14ac:dyDescent="0.25">
      <c r="A693" s="47">
        <v>42481</v>
      </c>
      <c r="B693" s="48">
        <v>1</v>
      </c>
      <c r="C693" s="171">
        <v>0</v>
      </c>
      <c r="D693" s="134">
        <v>491277392.56999898</v>
      </c>
      <c r="E693" s="134">
        <v>463261142.13999897</v>
      </c>
      <c r="F693" s="134">
        <v>201894.81899999999</v>
      </c>
      <c r="G693" s="134">
        <v>201894.82</v>
      </c>
    </row>
    <row r="694" spans="1:7" x14ac:dyDescent="0.25">
      <c r="A694" s="47">
        <v>42482</v>
      </c>
      <c r="B694" s="48">
        <v>1</v>
      </c>
      <c r="C694" s="171">
        <v>0</v>
      </c>
      <c r="D694" s="134">
        <v>491277392.56999898</v>
      </c>
      <c r="E694" s="134">
        <v>463261142.13999897</v>
      </c>
      <c r="F694" s="134">
        <v>201894.81899999999</v>
      </c>
      <c r="G694" s="134">
        <v>201894.82</v>
      </c>
    </row>
    <row r="695" spans="1:7" x14ac:dyDescent="0.25">
      <c r="A695" s="47">
        <v>42483</v>
      </c>
      <c r="B695" s="48">
        <v>1</v>
      </c>
      <c r="C695" s="171">
        <v>0</v>
      </c>
      <c r="D695" s="134">
        <v>491277392.56999898</v>
      </c>
      <c r="E695" s="134">
        <v>463261142.13999897</v>
      </c>
      <c r="F695" s="134">
        <v>201894.81899999999</v>
      </c>
      <c r="G695" s="134">
        <v>201894.82</v>
      </c>
    </row>
    <row r="696" spans="1:7" x14ac:dyDescent="0.25">
      <c r="A696" s="47">
        <v>42484</v>
      </c>
      <c r="B696" s="48">
        <v>1</v>
      </c>
      <c r="C696" s="171">
        <v>0</v>
      </c>
      <c r="D696" s="134">
        <v>491277392.56999898</v>
      </c>
      <c r="E696" s="134">
        <v>463261142.13999897</v>
      </c>
      <c r="F696" s="134">
        <v>201894.81899999999</v>
      </c>
      <c r="G696" s="134">
        <v>201894.82</v>
      </c>
    </row>
    <row r="697" spans="1:7" x14ac:dyDescent="0.25">
      <c r="A697" s="47">
        <v>42485</v>
      </c>
      <c r="B697" s="48">
        <v>1</v>
      </c>
      <c r="C697" s="171">
        <v>0</v>
      </c>
      <c r="D697" s="134">
        <v>491277392.56999898</v>
      </c>
      <c r="E697" s="134">
        <v>463261142.13999897</v>
      </c>
      <c r="F697" s="134">
        <v>201894.81899999999</v>
      </c>
      <c r="G697" s="134">
        <v>201894.82</v>
      </c>
    </row>
    <row r="698" spans="1:7" x14ac:dyDescent="0.25">
      <c r="A698" s="47">
        <v>42486</v>
      </c>
      <c r="B698" s="48">
        <v>1</v>
      </c>
      <c r="C698" s="171">
        <v>0</v>
      </c>
      <c r="D698" s="134">
        <v>491277392.56999898</v>
      </c>
      <c r="E698" s="134">
        <v>463261142.13999897</v>
      </c>
      <c r="F698" s="134">
        <v>201894.81899999999</v>
      </c>
      <c r="G698" s="134">
        <v>201894.82</v>
      </c>
    </row>
    <row r="699" spans="1:7" x14ac:dyDescent="0.25">
      <c r="A699" s="47">
        <v>42487</v>
      </c>
      <c r="B699" s="48">
        <v>1</v>
      </c>
      <c r="C699" s="171">
        <v>0</v>
      </c>
      <c r="D699" s="134">
        <v>491277392.56999898</v>
      </c>
      <c r="E699" s="134">
        <v>463261142.13999897</v>
      </c>
      <c r="F699" s="134">
        <v>201894.81899999999</v>
      </c>
      <c r="G699" s="134">
        <v>201894.82</v>
      </c>
    </row>
    <row r="700" spans="1:7" x14ac:dyDescent="0.25">
      <c r="A700" s="47">
        <v>42488</v>
      </c>
      <c r="B700" s="48">
        <v>1</v>
      </c>
      <c r="C700" s="171">
        <v>0</v>
      </c>
      <c r="D700" s="134">
        <v>491277392.56999898</v>
      </c>
      <c r="E700" s="134">
        <v>463261142.13999897</v>
      </c>
      <c r="F700" s="134">
        <v>201894.81899999999</v>
      </c>
      <c r="G700" s="134">
        <v>201894.82</v>
      </c>
    </row>
    <row r="701" spans="1:7" x14ac:dyDescent="0.25">
      <c r="A701" s="47">
        <v>42489</v>
      </c>
      <c r="B701" s="48">
        <v>1</v>
      </c>
      <c r="C701" s="171">
        <v>0</v>
      </c>
      <c r="D701" s="134">
        <v>491277392.56999898</v>
      </c>
      <c r="E701" s="134">
        <v>463261142.13999897</v>
      </c>
      <c r="F701" s="134">
        <v>201894.81899999999</v>
      </c>
      <c r="G701" s="134">
        <v>201894.82</v>
      </c>
    </row>
    <row r="702" spans="1:7" x14ac:dyDescent="0.25">
      <c r="A702" s="47">
        <v>42490</v>
      </c>
      <c r="B702" s="48">
        <v>1</v>
      </c>
      <c r="C702" s="171">
        <v>0</v>
      </c>
      <c r="D702" s="134">
        <v>491277392.56999898</v>
      </c>
      <c r="E702" s="134">
        <v>463261142.13999897</v>
      </c>
      <c r="F702" s="134">
        <v>201894.81899999999</v>
      </c>
      <c r="G702" s="134">
        <v>201894.82</v>
      </c>
    </row>
    <row r="703" spans="1:7" x14ac:dyDescent="0.25">
      <c r="A703" s="47">
        <v>42491</v>
      </c>
      <c r="B703" s="48">
        <v>1</v>
      </c>
      <c r="C703" s="171">
        <v>0</v>
      </c>
      <c r="D703" s="134">
        <v>491277392.56999898</v>
      </c>
      <c r="E703" s="134">
        <v>463261142.13999897</v>
      </c>
      <c r="F703" s="134">
        <v>201894.81899999999</v>
      </c>
      <c r="G703" s="134">
        <v>201894.82</v>
      </c>
    </row>
    <row r="704" spans="1:7" x14ac:dyDescent="0.25">
      <c r="A704" s="47">
        <v>42492</v>
      </c>
      <c r="B704" s="48">
        <v>1</v>
      </c>
      <c r="C704" s="171">
        <v>0</v>
      </c>
      <c r="D704" s="134">
        <v>491277392.56999898</v>
      </c>
      <c r="E704" s="134">
        <v>463261142.13999897</v>
      </c>
      <c r="F704" s="134">
        <v>201894.81899999999</v>
      </c>
      <c r="G704" s="134">
        <v>201894.82</v>
      </c>
    </row>
    <row r="705" spans="1:7" x14ac:dyDescent="0.25">
      <c r="A705" s="47">
        <v>42493</v>
      </c>
      <c r="B705" s="48">
        <v>1</v>
      </c>
      <c r="C705" s="171">
        <v>0</v>
      </c>
      <c r="D705" s="134">
        <v>491277392.56999898</v>
      </c>
      <c r="E705" s="134">
        <v>463261142.13999897</v>
      </c>
      <c r="F705" s="134">
        <v>201894.81899999999</v>
      </c>
      <c r="G705" s="134">
        <v>201894.82</v>
      </c>
    </row>
    <row r="706" spans="1:7" x14ac:dyDescent="0.25">
      <c r="A706" s="47">
        <v>42494</v>
      </c>
      <c r="B706" s="48">
        <v>1</v>
      </c>
      <c r="C706" s="171">
        <v>0</v>
      </c>
      <c r="D706" s="134">
        <v>491277392.56999898</v>
      </c>
      <c r="E706" s="134">
        <v>463261142.13999897</v>
      </c>
      <c r="F706" s="134">
        <v>201894.81899999999</v>
      </c>
      <c r="G706" s="134">
        <v>201894.82</v>
      </c>
    </row>
    <row r="707" spans="1:7" x14ac:dyDescent="0.25">
      <c r="A707" s="47">
        <v>42495</v>
      </c>
      <c r="B707" s="48">
        <v>1</v>
      </c>
      <c r="C707" s="171">
        <v>0</v>
      </c>
      <c r="D707" s="134">
        <v>491277392.56999898</v>
      </c>
      <c r="E707" s="134">
        <v>463261142.13999897</v>
      </c>
      <c r="F707" s="134">
        <v>201894.81899999999</v>
      </c>
      <c r="G707" s="134">
        <v>201894.82</v>
      </c>
    </row>
    <row r="708" spans="1:7" x14ac:dyDescent="0.25">
      <c r="A708" s="47">
        <v>42496</v>
      </c>
      <c r="B708" s="48">
        <v>0</v>
      </c>
      <c r="C708" s="171">
        <v>1</v>
      </c>
      <c r="D708" s="134">
        <v>463261142.13999897</v>
      </c>
      <c r="E708" s="134">
        <v>435089867.17000002</v>
      </c>
      <c r="F708" s="134">
        <v>190381.291290322</v>
      </c>
      <c r="G708" s="134">
        <v>190381.29</v>
      </c>
    </row>
    <row r="709" spans="1:7" x14ac:dyDescent="0.25">
      <c r="A709" s="47">
        <v>42497</v>
      </c>
      <c r="B709" s="48">
        <v>1</v>
      </c>
      <c r="C709" s="171">
        <v>0</v>
      </c>
      <c r="D709" s="134">
        <v>463261142.13999897</v>
      </c>
      <c r="E709" s="134">
        <v>435089867.17000002</v>
      </c>
      <c r="F709" s="134">
        <v>190381.291290322</v>
      </c>
      <c r="G709" s="134">
        <v>190381.29</v>
      </c>
    </row>
    <row r="710" spans="1:7" x14ac:dyDescent="0.25">
      <c r="A710" s="47">
        <v>42498</v>
      </c>
      <c r="B710" s="48">
        <v>1</v>
      </c>
      <c r="C710" s="171">
        <v>0</v>
      </c>
      <c r="D710" s="134">
        <v>463261142.13999897</v>
      </c>
      <c r="E710" s="134">
        <v>435089867.17000002</v>
      </c>
      <c r="F710" s="134">
        <v>190381.291290322</v>
      </c>
      <c r="G710" s="134">
        <v>190381.29</v>
      </c>
    </row>
    <row r="711" spans="1:7" x14ac:dyDescent="0.25">
      <c r="A711" s="47">
        <v>42499</v>
      </c>
      <c r="B711" s="48">
        <v>1</v>
      </c>
      <c r="C711" s="171">
        <v>0</v>
      </c>
      <c r="D711" s="134">
        <v>463261142.13999897</v>
      </c>
      <c r="E711" s="134">
        <v>435089867.17000002</v>
      </c>
      <c r="F711" s="134">
        <v>190381.291290322</v>
      </c>
      <c r="G711" s="134">
        <v>190381.29</v>
      </c>
    </row>
    <row r="712" spans="1:7" x14ac:dyDescent="0.25">
      <c r="A712" s="47">
        <v>42500</v>
      </c>
      <c r="B712" s="48">
        <v>1</v>
      </c>
      <c r="C712" s="171">
        <v>0</v>
      </c>
      <c r="D712" s="134">
        <v>463261142.13999897</v>
      </c>
      <c r="E712" s="134">
        <v>435089867.17000002</v>
      </c>
      <c r="F712" s="134">
        <v>190381.291290322</v>
      </c>
      <c r="G712" s="134">
        <v>190381.29</v>
      </c>
    </row>
    <row r="713" spans="1:7" x14ac:dyDescent="0.25">
      <c r="A713" s="47">
        <v>42501</v>
      </c>
      <c r="B713" s="48">
        <v>1</v>
      </c>
      <c r="C713" s="171">
        <v>0</v>
      </c>
      <c r="D713" s="134">
        <v>463261142.13999897</v>
      </c>
      <c r="E713" s="134">
        <v>435089867.17000002</v>
      </c>
      <c r="F713" s="134">
        <v>190381.291290322</v>
      </c>
      <c r="G713" s="134">
        <v>190381.29</v>
      </c>
    </row>
    <row r="714" spans="1:7" x14ac:dyDescent="0.25">
      <c r="A714" s="47">
        <v>42502</v>
      </c>
      <c r="B714" s="48">
        <v>1</v>
      </c>
      <c r="C714" s="171">
        <v>0</v>
      </c>
      <c r="D714" s="134">
        <v>463261142.13999897</v>
      </c>
      <c r="E714" s="134">
        <v>435089867.17000002</v>
      </c>
      <c r="F714" s="134">
        <v>190381.291290322</v>
      </c>
      <c r="G714" s="134">
        <v>190381.29</v>
      </c>
    </row>
    <row r="715" spans="1:7" x14ac:dyDescent="0.25">
      <c r="A715" s="47">
        <v>42503</v>
      </c>
      <c r="B715" s="48">
        <v>1</v>
      </c>
      <c r="C715" s="171">
        <v>0</v>
      </c>
      <c r="D715" s="134">
        <v>463261142.13999897</v>
      </c>
      <c r="E715" s="134">
        <v>435089867.17000002</v>
      </c>
      <c r="F715" s="134">
        <v>190381.291290322</v>
      </c>
      <c r="G715" s="134">
        <v>190381.29</v>
      </c>
    </row>
    <row r="716" spans="1:7" x14ac:dyDescent="0.25">
      <c r="A716" s="47">
        <v>42504</v>
      </c>
      <c r="B716" s="48">
        <v>1</v>
      </c>
      <c r="C716" s="171">
        <v>0</v>
      </c>
      <c r="D716" s="134">
        <v>463261142.13999897</v>
      </c>
      <c r="E716" s="134">
        <v>435089867.17000002</v>
      </c>
      <c r="F716" s="134">
        <v>190381.291290322</v>
      </c>
      <c r="G716" s="134">
        <v>190381.29</v>
      </c>
    </row>
    <row r="717" spans="1:7" x14ac:dyDescent="0.25">
      <c r="A717" s="47">
        <v>42505</v>
      </c>
      <c r="B717" s="48">
        <v>1</v>
      </c>
      <c r="C717" s="171">
        <v>0</v>
      </c>
      <c r="D717" s="134">
        <v>463261142.13999897</v>
      </c>
      <c r="E717" s="134">
        <v>435089867.17000002</v>
      </c>
      <c r="F717" s="134">
        <v>190381.291290322</v>
      </c>
      <c r="G717" s="134">
        <v>190381.29</v>
      </c>
    </row>
    <row r="718" spans="1:7" x14ac:dyDescent="0.25">
      <c r="A718" s="47">
        <v>42506</v>
      </c>
      <c r="B718" s="48">
        <v>1</v>
      </c>
      <c r="C718" s="171">
        <v>0</v>
      </c>
      <c r="D718" s="134">
        <v>463261142.13999897</v>
      </c>
      <c r="E718" s="134">
        <v>435089867.17000002</v>
      </c>
      <c r="F718" s="134">
        <v>190381.291290322</v>
      </c>
      <c r="G718" s="134">
        <v>190381.29</v>
      </c>
    </row>
    <row r="719" spans="1:7" x14ac:dyDescent="0.25">
      <c r="A719" s="47">
        <v>42507</v>
      </c>
      <c r="B719" s="48">
        <v>1</v>
      </c>
      <c r="C719" s="171">
        <v>0</v>
      </c>
      <c r="D719" s="134">
        <v>463261142.13999897</v>
      </c>
      <c r="E719" s="134">
        <v>435089867.17000002</v>
      </c>
      <c r="F719" s="134">
        <v>190381.291290322</v>
      </c>
      <c r="G719" s="134">
        <v>190381.29</v>
      </c>
    </row>
    <row r="720" spans="1:7" x14ac:dyDescent="0.25">
      <c r="A720" s="47">
        <v>42508</v>
      </c>
      <c r="B720" s="48">
        <v>1</v>
      </c>
      <c r="C720" s="171">
        <v>0</v>
      </c>
      <c r="D720" s="134">
        <v>463261142.13999897</v>
      </c>
      <c r="E720" s="134">
        <v>435089867.17000002</v>
      </c>
      <c r="F720" s="134">
        <v>190381.291290322</v>
      </c>
      <c r="G720" s="134">
        <v>190381.29</v>
      </c>
    </row>
    <row r="721" spans="1:7" x14ac:dyDescent="0.25">
      <c r="A721" s="47">
        <v>42509</v>
      </c>
      <c r="B721" s="48">
        <v>1</v>
      </c>
      <c r="C721" s="171">
        <v>0</v>
      </c>
      <c r="D721" s="134">
        <v>463261142.13999897</v>
      </c>
      <c r="E721" s="134">
        <v>435089867.17000002</v>
      </c>
      <c r="F721" s="134">
        <v>190381.291290322</v>
      </c>
      <c r="G721" s="134">
        <v>190381.29</v>
      </c>
    </row>
    <row r="722" spans="1:7" x14ac:dyDescent="0.25">
      <c r="A722" s="47">
        <v>42510</v>
      </c>
      <c r="B722" s="48">
        <v>1</v>
      </c>
      <c r="C722" s="171">
        <v>0</v>
      </c>
      <c r="D722" s="134">
        <v>463261142.13999897</v>
      </c>
      <c r="E722" s="134">
        <v>435089867.17000002</v>
      </c>
      <c r="F722" s="134">
        <v>190381.291290322</v>
      </c>
      <c r="G722" s="134">
        <v>190381.29</v>
      </c>
    </row>
    <row r="723" spans="1:7" x14ac:dyDescent="0.25">
      <c r="A723" s="47">
        <v>42511</v>
      </c>
      <c r="B723" s="48">
        <v>1</v>
      </c>
      <c r="C723" s="171">
        <v>0</v>
      </c>
      <c r="D723" s="134">
        <v>463261142.13999897</v>
      </c>
      <c r="E723" s="134">
        <v>435089867.17000002</v>
      </c>
      <c r="F723" s="134">
        <v>190381.291290322</v>
      </c>
      <c r="G723" s="134">
        <v>190381.29</v>
      </c>
    </row>
    <row r="724" spans="1:7" x14ac:dyDescent="0.25">
      <c r="A724" s="47">
        <v>42512</v>
      </c>
      <c r="B724" s="48">
        <v>1</v>
      </c>
      <c r="C724" s="171">
        <v>0</v>
      </c>
      <c r="D724" s="134">
        <v>463261142.13999897</v>
      </c>
      <c r="E724" s="134">
        <v>435089867.17000002</v>
      </c>
      <c r="F724" s="134">
        <v>190381.291290322</v>
      </c>
      <c r="G724" s="134">
        <v>190381.29</v>
      </c>
    </row>
    <row r="725" spans="1:7" x14ac:dyDescent="0.25">
      <c r="A725" s="47">
        <v>42513</v>
      </c>
      <c r="B725" s="48">
        <v>1</v>
      </c>
      <c r="C725" s="171">
        <v>0</v>
      </c>
      <c r="D725" s="134">
        <v>463261142.13999897</v>
      </c>
      <c r="E725" s="134">
        <v>435089867.17000002</v>
      </c>
      <c r="F725" s="134">
        <v>190381.291290322</v>
      </c>
      <c r="G725" s="134">
        <v>190381.29</v>
      </c>
    </row>
    <row r="726" spans="1:7" x14ac:dyDescent="0.25">
      <c r="A726" s="47">
        <v>42514</v>
      </c>
      <c r="B726" s="48">
        <v>1</v>
      </c>
      <c r="C726" s="171">
        <v>0</v>
      </c>
      <c r="D726" s="134">
        <v>463261142.13999897</v>
      </c>
      <c r="E726" s="134">
        <v>435089867.17000002</v>
      </c>
      <c r="F726" s="134">
        <v>190381.291290322</v>
      </c>
      <c r="G726" s="134">
        <v>190381.29</v>
      </c>
    </row>
    <row r="727" spans="1:7" x14ac:dyDescent="0.25">
      <c r="A727" s="47">
        <v>42515</v>
      </c>
      <c r="B727" s="48">
        <v>1</v>
      </c>
      <c r="C727" s="171">
        <v>0</v>
      </c>
      <c r="D727" s="134">
        <v>463261142.13999897</v>
      </c>
      <c r="E727" s="134">
        <v>435089867.17000002</v>
      </c>
      <c r="F727" s="134">
        <v>190381.291290322</v>
      </c>
      <c r="G727" s="134">
        <v>190381.29</v>
      </c>
    </row>
    <row r="728" spans="1:7" x14ac:dyDescent="0.25">
      <c r="A728" s="47">
        <v>42516</v>
      </c>
      <c r="B728" s="48">
        <v>1</v>
      </c>
      <c r="C728" s="171">
        <v>0</v>
      </c>
      <c r="D728" s="134">
        <v>463261142.13999897</v>
      </c>
      <c r="E728" s="134">
        <v>435089867.17000002</v>
      </c>
      <c r="F728" s="134">
        <v>190381.291290322</v>
      </c>
      <c r="G728" s="134">
        <v>190381.29</v>
      </c>
    </row>
    <row r="729" spans="1:7" x14ac:dyDescent="0.25">
      <c r="A729" s="47">
        <v>42517</v>
      </c>
      <c r="B729" s="48">
        <v>1</v>
      </c>
      <c r="C729" s="171">
        <v>0</v>
      </c>
      <c r="D729" s="134">
        <v>463261142.13999897</v>
      </c>
      <c r="E729" s="134">
        <v>435089867.17000002</v>
      </c>
      <c r="F729" s="134">
        <v>190381.291290322</v>
      </c>
      <c r="G729" s="134">
        <v>190381.29</v>
      </c>
    </row>
    <row r="730" spans="1:7" x14ac:dyDescent="0.25">
      <c r="A730" s="47">
        <v>42518</v>
      </c>
      <c r="B730" s="48">
        <v>1</v>
      </c>
      <c r="C730" s="171">
        <v>0</v>
      </c>
      <c r="D730" s="134">
        <v>463261142.13999897</v>
      </c>
      <c r="E730" s="134">
        <v>435089867.17000002</v>
      </c>
      <c r="F730" s="134">
        <v>190381.291290322</v>
      </c>
      <c r="G730" s="134">
        <v>190381.29</v>
      </c>
    </row>
    <row r="731" spans="1:7" x14ac:dyDescent="0.25">
      <c r="A731" s="47">
        <v>42519</v>
      </c>
      <c r="B731" s="48">
        <v>1</v>
      </c>
      <c r="C731" s="171">
        <v>0</v>
      </c>
      <c r="D731" s="134">
        <v>463261142.13999897</v>
      </c>
      <c r="E731" s="134">
        <v>435089867.17000002</v>
      </c>
      <c r="F731" s="134">
        <v>190381.291290322</v>
      </c>
      <c r="G731" s="134">
        <v>190381.29</v>
      </c>
    </row>
    <row r="732" spans="1:7" x14ac:dyDescent="0.25">
      <c r="A732" s="47">
        <v>42520</v>
      </c>
      <c r="B732" s="48">
        <v>1</v>
      </c>
      <c r="C732" s="171">
        <v>0</v>
      </c>
      <c r="D732" s="134">
        <v>463261142.13999897</v>
      </c>
      <c r="E732" s="134">
        <v>435089867.17000002</v>
      </c>
      <c r="F732" s="134">
        <v>190381.291290322</v>
      </c>
      <c r="G732" s="134">
        <v>190381.29</v>
      </c>
    </row>
    <row r="733" spans="1:7" x14ac:dyDescent="0.25">
      <c r="A733" s="47">
        <v>42521</v>
      </c>
      <c r="B733" s="48">
        <v>1</v>
      </c>
      <c r="C733" s="171">
        <v>0</v>
      </c>
      <c r="D733" s="134">
        <v>463261142.13999897</v>
      </c>
      <c r="E733" s="134">
        <v>435089867.17000002</v>
      </c>
      <c r="F733" s="134">
        <v>190381.291290322</v>
      </c>
      <c r="G733" s="134">
        <v>190381.29</v>
      </c>
    </row>
    <row r="734" spans="1:7" x14ac:dyDescent="0.25">
      <c r="A734" s="47">
        <v>42522</v>
      </c>
      <c r="B734" s="48">
        <v>1</v>
      </c>
      <c r="C734" s="171">
        <v>0</v>
      </c>
      <c r="D734" s="134">
        <v>463261142.13999897</v>
      </c>
      <c r="E734" s="134">
        <v>435089867.17000002</v>
      </c>
      <c r="F734" s="134">
        <v>190381.291290322</v>
      </c>
      <c r="G734" s="134">
        <v>190381.29</v>
      </c>
    </row>
    <row r="735" spans="1:7" x14ac:dyDescent="0.25">
      <c r="A735" s="47">
        <v>42523</v>
      </c>
      <c r="B735" s="48">
        <v>1</v>
      </c>
      <c r="C735" s="171">
        <v>0</v>
      </c>
      <c r="D735" s="134">
        <v>463261142.13999897</v>
      </c>
      <c r="E735" s="134">
        <v>435089867.17000002</v>
      </c>
      <c r="F735" s="134">
        <v>190381.291290322</v>
      </c>
      <c r="G735" s="134">
        <v>190381.29</v>
      </c>
    </row>
    <row r="736" spans="1:7" x14ac:dyDescent="0.25">
      <c r="A736" s="47">
        <v>42524</v>
      </c>
      <c r="B736" s="48">
        <v>1</v>
      </c>
      <c r="C736" s="171">
        <v>0</v>
      </c>
      <c r="D736" s="134">
        <v>463261142.13999897</v>
      </c>
      <c r="E736" s="134">
        <v>435089867.17000002</v>
      </c>
      <c r="F736" s="134">
        <v>190381.291290322</v>
      </c>
      <c r="G736" s="134">
        <v>190381.29</v>
      </c>
    </row>
    <row r="737" spans="1:7" x14ac:dyDescent="0.25">
      <c r="A737" s="47">
        <v>42525</v>
      </c>
      <c r="B737" s="48">
        <v>1</v>
      </c>
      <c r="C737" s="171">
        <v>0</v>
      </c>
      <c r="D737" s="134">
        <v>463261142.13999897</v>
      </c>
      <c r="E737" s="134">
        <v>435089867.17000002</v>
      </c>
      <c r="F737" s="134">
        <v>190381.291290322</v>
      </c>
      <c r="G737" s="134">
        <v>190381.29</v>
      </c>
    </row>
    <row r="738" spans="1:7" x14ac:dyDescent="0.25">
      <c r="A738" s="47">
        <v>42526</v>
      </c>
      <c r="B738" s="48">
        <v>1</v>
      </c>
      <c r="C738" s="171">
        <v>0</v>
      </c>
      <c r="D738" s="134">
        <v>463261142.13999897</v>
      </c>
      <c r="E738" s="134">
        <v>435089867.17000002</v>
      </c>
      <c r="F738" s="134">
        <v>190381.291290322</v>
      </c>
      <c r="G738" s="134">
        <v>190381.29</v>
      </c>
    </row>
    <row r="739" spans="1:7" x14ac:dyDescent="0.25">
      <c r="A739" s="47">
        <v>42527</v>
      </c>
      <c r="B739" s="48">
        <v>0</v>
      </c>
      <c r="C739" s="171">
        <v>1</v>
      </c>
      <c r="D739" s="134">
        <v>429489867.17000002</v>
      </c>
      <c r="E739" s="134">
        <v>401150403.72000003</v>
      </c>
      <c r="F739" s="134">
        <v>176502.685</v>
      </c>
      <c r="G739" s="134">
        <v>176502.68</v>
      </c>
    </row>
    <row r="740" spans="1:7" x14ac:dyDescent="0.25">
      <c r="A740" s="47">
        <v>42528</v>
      </c>
      <c r="B740" s="48">
        <v>1</v>
      </c>
      <c r="C740" s="171">
        <v>0</v>
      </c>
      <c r="D740" s="134">
        <v>429489867.17000002</v>
      </c>
      <c r="E740" s="134">
        <v>401150403.72000003</v>
      </c>
      <c r="F740" s="134">
        <v>176502.685</v>
      </c>
      <c r="G740" s="134">
        <v>176502.68</v>
      </c>
    </row>
    <row r="741" spans="1:7" x14ac:dyDescent="0.25">
      <c r="A741" s="47">
        <v>42529</v>
      </c>
      <c r="B741" s="48">
        <v>1</v>
      </c>
      <c r="C741" s="171">
        <v>0</v>
      </c>
      <c r="D741" s="134">
        <v>429489867.17000002</v>
      </c>
      <c r="E741" s="134">
        <v>401150403.72000003</v>
      </c>
      <c r="F741" s="134">
        <v>176502.685</v>
      </c>
      <c r="G741" s="134">
        <v>176502.68</v>
      </c>
    </row>
    <row r="742" spans="1:7" x14ac:dyDescent="0.25">
      <c r="A742" s="47">
        <v>42530</v>
      </c>
      <c r="B742" s="48">
        <v>1</v>
      </c>
      <c r="C742" s="171">
        <v>0</v>
      </c>
      <c r="D742" s="134">
        <v>429489867.17000002</v>
      </c>
      <c r="E742" s="134">
        <v>401150403.72000003</v>
      </c>
      <c r="F742" s="134">
        <v>176502.685</v>
      </c>
      <c r="G742" s="134">
        <v>176502.68</v>
      </c>
    </row>
    <row r="743" spans="1:7" x14ac:dyDescent="0.25">
      <c r="A743" s="47">
        <v>42531</v>
      </c>
      <c r="B743" s="48">
        <v>1</v>
      </c>
      <c r="C743" s="171">
        <v>0</v>
      </c>
      <c r="D743" s="134">
        <v>429489867.17000002</v>
      </c>
      <c r="E743" s="134">
        <v>401150403.72000003</v>
      </c>
      <c r="F743" s="134">
        <v>176502.685</v>
      </c>
      <c r="G743" s="134">
        <v>176502.68</v>
      </c>
    </row>
    <row r="744" spans="1:7" x14ac:dyDescent="0.25">
      <c r="A744" s="47">
        <v>42532</v>
      </c>
      <c r="B744" s="48">
        <v>1</v>
      </c>
      <c r="C744" s="171">
        <v>0</v>
      </c>
      <c r="D744" s="134">
        <v>429489867.17000002</v>
      </c>
      <c r="E744" s="134">
        <v>401150403.72000003</v>
      </c>
      <c r="F744" s="134">
        <v>176502.685</v>
      </c>
      <c r="G744" s="134">
        <v>176502.68</v>
      </c>
    </row>
    <row r="745" spans="1:7" x14ac:dyDescent="0.25">
      <c r="A745" s="47">
        <v>42533</v>
      </c>
      <c r="B745" s="48">
        <v>1</v>
      </c>
      <c r="C745" s="171">
        <v>0</v>
      </c>
      <c r="D745" s="134">
        <v>429489867.17000002</v>
      </c>
      <c r="E745" s="134">
        <v>401150403.72000003</v>
      </c>
      <c r="F745" s="134">
        <v>176502.685</v>
      </c>
      <c r="G745" s="134">
        <v>176502.68</v>
      </c>
    </row>
    <row r="746" spans="1:7" x14ac:dyDescent="0.25">
      <c r="A746" s="47">
        <v>42534</v>
      </c>
      <c r="B746" s="48">
        <v>1</v>
      </c>
      <c r="C746" s="171">
        <v>0</v>
      </c>
      <c r="D746" s="134">
        <v>429489867.17000002</v>
      </c>
      <c r="E746" s="134">
        <v>401150403.72000003</v>
      </c>
      <c r="F746" s="134">
        <v>176502.685</v>
      </c>
      <c r="G746" s="134">
        <v>176502.68</v>
      </c>
    </row>
    <row r="747" spans="1:7" x14ac:dyDescent="0.25">
      <c r="A747" s="47">
        <v>42535</v>
      </c>
      <c r="B747" s="48">
        <v>1</v>
      </c>
      <c r="C747" s="171">
        <v>0</v>
      </c>
      <c r="D747" s="134">
        <v>429489867.17000002</v>
      </c>
      <c r="E747" s="134">
        <v>401150403.72000003</v>
      </c>
      <c r="F747" s="134">
        <v>176502.685</v>
      </c>
      <c r="G747" s="134">
        <v>176502.68</v>
      </c>
    </row>
    <row r="748" spans="1:7" x14ac:dyDescent="0.25">
      <c r="A748" s="47">
        <v>42536</v>
      </c>
      <c r="B748" s="48">
        <v>1</v>
      </c>
      <c r="C748" s="171">
        <v>0</v>
      </c>
      <c r="D748" s="134">
        <v>429489867.17000002</v>
      </c>
      <c r="E748" s="134">
        <v>401150403.72000003</v>
      </c>
      <c r="F748" s="134">
        <v>176502.685</v>
      </c>
      <c r="G748" s="134">
        <v>176502.68</v>
      </c>
    </row>
    <row r="749" spans="1:7" x14ac:dyDescent="0.25">
      <c r="A749" s="47">
        <v>42537</v>
      </c>
      <c r="B749" s="48">
        <v>1</v>
      </c>
      <c r="C749" s="171">
        <v>0</v>
      </c>
      <c r="D749" s="134">
        <v>429489867.17000002</v>
      </c>
      <c r="E749" s="134">
        <v>401150403.72000003</v>
      </c>
      <c r="F749" s="134">
        <v>176502.685</v>
      </c>
      <c r="G749" s="134">
        <v>176502.68</v>
      </c>
    </row>
    <row r="750" spans="1:7" x14ac:dyDescent="0.25">
      <c r="A750" s="47">
        <v>42538</v>
      </c>
      <c r="B750" s="48">
        <v>1</v>
      </c>
      <c r="C750" s="171">
        <v>0</v>
      </c>
      <c r="D750" s="134">
        <v>429489867.17000002</v>
      </c>
      <c r="E750" s="134">
        <v>401150403.72000003</v>
      </c>
      <c r="F750" s="134">
        <v>176502.685</v>
      </c>
      <c r="G750" s="134">
        <v>176502.68</v>
      </c>
    </row>
    <row r="751" spans="1:7" x14ac:dyDescent="0.25">
      <c r="A751" s="47">
        <v>42539</v>
      </c>
      <c r="B751" s="48">
        <v>1</v>
      </c>
      <c r="C751" s="171">
        <v>0</v>
      </c>
      <c r="D751" s="134">
        <v>429489867.17000002</v>
      </c>
      <c r="E751" s="134">
        <v>401150403.72000003</v>
      </c>
      <c r="F751" s="134">
        <v>176502.685</v>
      </c>
      <c r="G751" s="134">
        <v>176502.68</v>
      </c>
    </row>
    <row r="752" spans="1:7" x14ac:dyDescent="0.25">
      <c r="A752" s="47">
        <v>42540</v>
      </c>
      <c r="B752" s="48">
        <v>1</v>
      </c>
      <c r="C752" s="171">
        <v>0</v>
      </c>
      <c r="D752" s="134">
        <v>429489867.17000002</v>
      </c>
      <c r="E752" s="134">
        <v>401150403.72000003</v>
      </c>
      <c r="F752" s="134">
        <v>176502.685</v>
      </c>
      <c r="G752" s="134">
        <v>176502.68</v>
      </c>
    </row>
    <row r="753" spans="1:7" x14ac:dyDescent="0.25">
      <c r="A753" s="47">
        <v>42541</v>
      </c>
      <c r="B753" s="48">
        <v>1</v>
      </c>
      <c r="C753" s="171">
        <v>0</v>
      </c>
      <c r="D753" s="134">
        <v>429489867.17000002</v>
      </c>
      <c r="E753" s="134">
        <v>401150403.72000003</v>
      </c>
      <c r="F753" s="134">
        <v>176502.685</v>
      </c>
      <c r="G753" s="134">
        <v>176502.68</v>
      </c>
    </row>
    <row r="754" spans="1:7" x14ac:dyDescent="0.25">
      <c r="A754" s="47">
        <v>42542</v>
      </c>
      <c r="B754" s="48">
        <v>1</v>
      </c>
      <c r="C754" s="171">
        <v>0</v>
      </c>
      <c r="D754" s="134">
        <v>429489867.17000002</v>
      </c>
      <c r="E754" s="134">
        <v>401150403.72000003</v>
      </c>
      <c r="F754" s="134">
        <v>176502.685</v>
      </c>
      <c r="G754" s="134">
        <v>176502.68</v>
      </c>
    </row>
    <row r="755" spans="1:7" x14ac:dyDescent="0.25">
      <c r="A755" s="47">
        <v>42543</v>
      </c>
      <c r="B755" s="48">
        <v>1</v>
      </c>
      <c r="C755" s="171">
        <v>0</v>
      </c>
      <c r="D755" s="134">
        <v>429489867.17000002</v>
      </c>
      <c r="E755" s="134">
        <v>401150403.72000003</v>
      </c>
      <c r="F755" s="134">
        <v>176502.685</v>
      </c>
      <c r="G755" s="134">
        <v>176502.68</v>
      </c>
    </row>
    <row r="756" spans="1:7" x14ac:dyDescent="0.25">
      <c r="A756" s="47">
        <v>42544</v>
      </c>
      <c r="B756" s="48">
        <v>1</v>
      </c>
      <c r="C756" s="171">
        <v>0</v>
      </c>
      <c r="D756" s="134">
        <v>429489867.17000002</v>
      </c>
      <c r="E756" s="134">
        <v>401150403.72000003</v>
      </c>
      <c r="F756" s="134">
        <v>176502.685</v>
      </c>
      <c r="G756" s="134">
        <v>176502.68</v>
      </c>
    </row>
    <row r="757" spans="1:7" x14ac:dyDescent="0.25">
      <c r="A757" s="47">
        <v>42545</v>
      </c>
      <c r="B757" s="48">
        <v>1</v>
      </c>
      <c r="C757" s="171">
        <v>0</v>
      </c>
      <c r="D757" s="134">
        <v>429489867.17000002</v>
      </c>
      <c r="E757" s="134">
        <v>401150403.72000003</v>
      </c>
      <c r="F757" s="134">
        <v>176502.685</v>
      </c>
      <c r="G757" s="134">
        <v>176502.68</v>
      </c>
    </row>
    <row r="758" spans="1:7" x14ac:dyDescent="0.25">
      <c r="A758" s="47">
        <v>42546</v>
      </c>
      <c r="B758" s="48">
        <v>1</v>
      </c>
      <c r="C758" s="171">
        <v>0</v>
      </c>
      <c r="D758" s="134">
        <v>429489867.17000002</v>
      </c>
      <c r="E758" s="134">
        <v>401150403.72000003</v>
      </c>
      <c r="F758" s="134">
        <v>176502.685</v>
      </c>
      <c r="G758" s="134">
        <v>176502.68</v>
      </c>
    </row>
    <row r="759" spans="1:7" x14ac:dyDescent="0.25">
      <c r="A759" s="47">
        <v>42547</v>
      </c>
      <c r="B759" s="48">
        <v>1</v>
      </c>
      <c r="C759" s="171">
        <v>0</v>
      </c>
      <c r="D759" s="134">
        <v>429489867.17000002</v>
      </c>
      <c r="E759" s="134">
        <v>401150403.72000003</v>
      </c>
      <c r="F759" s="134">
        <v>176502.685</v>
      </c>
      <c r="G759" s="134">
        <v>176502.68</v>
      </c>
    </row>
    <row r="760" spans="1:7" x14ac:dyDescent="0.25">
      <c r="A760" s="47">
        <v>42548</v>
      </c>
      <c r="B760" s="48">
        <v>1</v>
      </c>
      <c r="C760" s="171">
        <v>0</v>
      </c>
      <c r="D760" s="134">
        <v>429489867.17000002</v>
      </c>
      <c r="E760" s="134">
        <v>401150403.72000003</v>
      </c>
      <c r="F760" s="134">
        <v>176502.685</v>
      </c>
      <c r="G760" s="134">
        <v>176502.68</v>
      </c>
    </row>
    <row r="761" spans="1:7" x14ac:dyDescent="0.25">
      <c r="A761" s="47">
        <v>42549</v>
      </c>
      <c r="B761" s="48">
        <v>1</v>
      </c>
      <c r="C761" s="171">
        <v>0</v>
      </c>
      <c r="D761" s="134">
        <v>429489867.17000002</v>
      </c>
      <c r="E761" s="134">
        <v>401150403.72000003</v>
      </c>
      <c r="F761" s="134">
        <v>176502.685</v>
      </c>
      <c r="G761" s="134">
        <v>176502.68</v>
      </c>
    </row>
    <row r="762" spans="1:7" x14ac:dyDescent="0.25">
      <c r="A762" s="47">
        <v>42550</v>
      </c>
      <c r="B762" s="48">
        <v>1</v>
      </c>
      <c r="C762" s="171">
        <v>0</v>
      </c>
      <c r="D762" s="134">
        <v>429489867.17000002</v>
      </c>
      <c r="E762" s="134">
        <v>401150403.72000003</v>
      </c>
      <c r="F762" s="134">
        <v>176502.685</v>
      </c>
      <c r="G762" s="134">
        <v>176502.68</v>
      </c>
    </row>
    <row r="763" spans="1:7" x14ac:dyDescent="0.25">
      <c r="A763" s="47">
        <v>42551</v>
      </c>
      <c r="B763" s="48">
        <v>1</v>
      </c>
      <c r="C763" s="171">
        <v>0</v>
      </c>
      <c r="D763" s="134">
        <v>429489867.17000002</v>
      </c>
      <c r="E763" s="134">
        <v>401150403.72000003</v>
      </c>
      <c r="F763" s="134">
        <v>176502.685</v>
      </c>
      <c r="G763" s="134">
        <v>176502.68</v>
      </c>
    </row>
    <row r="764" spans="1:7" x14ac:dyDescent="0.25">
      <c r="A764" s="47">
        <v>42552</v>
      </c>
      <c r="B764" s="48">
        <v>1</v>
      </c>
      <c r="C764" s="171">
        <v>0</v>
      </c>
      <c r="D764" s="134">
        <v>429489867.17000002</v>
      </c>
      <c r="E764" s="134">
        <v>401150403.72000003</v>
      </c>
      <c r="F764" s="134">
        <v>176502.685</v>
      </c>
      <c r="G764" s="134">
        <v>176502.68</v>
      </c>
    </row>
    <row r="765" spans="1:7" x14ac:dyDescent="0.25">
      <c r="A765" s="47">
        <v>42553</v>
      </c>
      <c r="B765" s="48">
        <v>1</v>
      </c>
      <c r="C765" s="171">
        <v>0</v>
      </c>
      <c r="D765" s="134">
        <v>429489867.17000002</v>
      </c>
      <c r="E765" s="134">
        <v>401150403.72000003</v>
      </c>
      <c r="F765" s="134">
        <v>176502.685</v>
      </c>
      <c r="G765" s="134">
        <v>176502.68</v>
      </c>
    </row>
    <row r="766" spans="1:7" x14ac:dyDescent="0.25">
      <c r="A766" s="47">
        <v>42554</v>
      </c>
      <c r="B766" s="48">
        <v>1</v>
      </c>
      <c r="C766" s="171">
        <v>0</v>
      </c>
      <c r="D766" s="134">
        <v>429489867.17000002</v>
      </c>
      <c r="E766" s="134">
        <v>401150403.72000003</v>
      </c>
      <c r="F766" s="134">
        <v>176502.685</v>
      </c>
      <c r="G766" s="134">
        <v>176502.68</v>
      </c>
    </row>
    <row r="767" spans="1:7" x14ac:dyDescent="0.25">
      <c r="A767" s="47">
        <v>42555</v>
      </c>
      <c r="B767" s="48">
        <v>1</v>
      </c>
      <c r="C767" s="171">
        <v>0</v>
      </c>
      <c r="D767" s="134">
        <v>429489867.17000002</v>
      </c>
      <c r="E767" s="134">
        <v>401150403.72000003</v>
      </c>
      <c r="F767" s="134">
        <v>176502.685</v>
      </c>
      <c r="G767" s="134">
        <v>176502.68</v>
      </c>
    </row>
    <row r="768" spans="1:7" x14ac:dyDescent="0.25">
      <c r="A768" s="47">
        <v>42556</v>
      </c>
      <c r="B768" s="48">
        <v>1</v>
      </c>
      <c r="C768" s="171">
        <v>0</v>
      </c>
      <c r="D768" s="134">
        <v>429489867.17000002</v>
      </c>
      <c r="E768" s="134">
        <v>401150403.72000003</v>
      </c>
      <c r="F768" s="134">
        <v>176502.685</v>
      </c>
      <c r="G768" s="134">
        <v>176502.68</v>
      </c>
    </row>
    <row r="769" spans="1:7" x14ac:dyDescent="0.25">
      <c r="A769" s="47">
        <v>42557</v>
      </c>
      <c r="B769" s="48">
        <v>0</v>
      </c>
      <c r="C769" s="171">
        <v>1</v>
      </c>
      <c r="D769" s="134">
        <v>401150403.72000003</v>
      </c>
      <c r="E769" s="134">
        <v>372626405.95999998</v>
      </c>
      <c r="F769" s="134">
        <v>164856.33032258</v>
      </c>
      <c r="G769" s="134">
        <v>164856.32999999999</v>
      </c>
    </row>
    <row r="770" spans="1:7" x14ac:dyDescent="0.25">
      <c r="A770" s="47">
        <v>42558</v>
      </c>
      <c r="B770" s="48">
        <v>1</v>
      </c>
      <c r="C770" s="171">
        <v>0</v>
      </c>
      <c r="D770" s="134">
        <v>401150403.72000003</v>
      </c>
      <c r="E770" s="134">
        <v>372626405.95999998</v>
      </c>
      <c r="F770" s="134">
        <v>164856.33032258</v>
      </c>
      <c r="G770" s="134">
        <v>164856.32999999999</v>
      </c>
    </row>
    <row r="771" spans="1:7" x14ac:dyDescent="0.25">
      <c r="A771" s="47">
        <v>42559</v>
      </c>
      <c r="B771" s="48">
        <v>1</v>
      </c>
      <c r="C771" s="171">
        <v>0</v>
      </c>
      <c r="D771" s="134">
        <v>401150403.72000003</v>
      </c>
      <c r="E771" s="134">
        <v>372626405.95999998</v>
      </c>
      <c r="F771" s="134">
        <v>164856.33032258</v>
      </c>
      <c r="G771" s="134">
        <v>164856.32999999999</v>
      </c>
    </row>
    <row r="772" spans="1:7" x14ac:dyDescent="0.25">
      <c r="A772" s="47">
        <v>42560</v>
      </c>
      <c r="B772" s="48">
        <v>1</v>
      </c>
      <c r="C772" s="171">
        <v>0</v>
      </c>
      <c r="D772" s="134">
        <v>401150403.72000003</v>
      </c>
      <c r="E772" s="134">
        <v>372626405.95999998</v>
      </c>
      <c r="F772" s="134">
        <v>164856.33032258</v>
      </c>
      <c r="G772" s="134">
        <v>164856.32999999999</v>
      </c>
    </row>
    <row r="773" spans="1:7" x14ac:dyDescent="0.25">
      <c r="A773" s="47">
        <v>42561</v>
      </c>
      <c r="B773" s="48">
        <v>1</v>
      </c>
      <c r="C773" s="171">
        <v>0</v>
      </c>
      <c r="D773" s="134">
        <v>401150403.72000003</v>
      </c>
      <c r="E773" s="134">
        <v>372626405.95999998</v>
      </c>
      <c r="F773" s="134">
        <v>164856.33032258</v>
      </c>
      <c r="G773" s="134">
        <v>164856.32999999999</v>
      </c>
    </row>
    <row r="774" spans="1:7" x14ac:dyDescent="0.25">
      <c r="A774" s="47">
        <v>42562</v>
      </c>
      <c r="B774" s="48">
        <v>1</v>
      </c>
      <c r="C774" s="171">
        <v>0</v>
      </c>
      <c r="D774" s="134">
        <v>401150403.72000003</v>
      </c>
      <c r="E774" s="134">
        <v>372626405.95999998</v>
      </c>
      <c r="F774" s="134">
        <v>164856.33032258</v>
      </c>
      <c r="G774" s="134">
        <v>164856.32999999999</v>
      </c>
    </row>
    <row r="775" spans="1:7" x14ac:dyDescent="0.25">
      <c r="A775" s="47">
        <v>42563</v>
      </c>
      <c r="B775" s="48">
        <v>1</v>
      </c>
      <c r="C775" s="171">
        <v>0</v>
      </c>
      <c r="D775" s="134">
        <v>401150403.72000003</v>
      </c>
      <c r="E775" s="134">
        <v>372626405.95999998</v>
      </c>
      <c r="F775" s="134">
        <v>164856.33032258</v>
      </c>
      <c r="G775" s="134">
        <v>164856.32999999999</v>
      </c>
    </row>
    <row r="776" spans="1:7" x14ac:dyDescent="0.25">
      <c r="A776" s="47">
        <v>42564</v>
      </c>
      <c r="B776" s="48">
        <v>1</v>
      </c>
      <c r="C776" s="171">
        <v>0</v>
      </c>
      <c r="D776" s="134">
        <v>401150403.72000003</v>
      </c>
      <c r="E776" s="134">
        <v>372626405.95999998</v>
      </c>
      <c r="F776" s="134">
        <v>164856.33032258</v>
      </c>
      <c r="G776" s="134">
        <v>164856.32999999999</v>
      </c>
    </row>
    <row r="777" spans="1:7" x14ac:dyDescent="0.25">
      <c r="A777" s="47">
        <v>42565</v>
      </c>
      <c r="B777" s="48">
        <v>1</v>
      </c>
      <c r="C777" s="171">
        <v>0</v>
      </c>
      <c r="D777" s="134">
        <v>401150403.72000003</v>
      </c>
      <c r="E777" s="134">
        <v>372626405.95999998</v>
      </c>
      <c r="F777" s="134">
        <v>164856.33032258</v>
      </c>
      <c r="G777" s="134">
        <v>164856.32999999999</v>
      </c>
    </row>
    <row r="778" spans="1:7" x14ac:dyDescent="0.25">
      <c r="A778" s="47">
        <v>42566</v>
      </c>
      <c r="B778" s="48">
        <v>1</v>
      </c>
      <c r="C778" s="171">
        <v>0</v>
      </c>
      <c r="D778" s="134">
        <v>401150403.72000003</v>
      </c>
      <c r="E778" s="134">
        <v>372626405.95999998</v>
      </c>
      <c r="F778" s="134">
        <v>164856.33032258</v>
      </c>
      <c r="G778" s="134">
        <v>164856.32999999999</v>
      </c>
    </row>
    <row r="779" spans="1:7" x14ac:dyDescent="0.25">
      <c r="A779" s="47">
        <v>42567</v>
      </c>
      <c r="B779" s="48">
        <v>1</v>
      </c>
      <c r="C779" s="171">
        <v>0</v>
      </c>
      <c r="D779" s="134">
        <v>401150403.72000003</v>
      </c>
      <c r="E779" s="134">
        <v>372626405.95999998</v>
      </c>
      <c r="F779" s="134">
        <v>164856.33032258</v>
      </c>
      <c r="G779" s="134">
        <v>164856.32999999999</v>
      </c>
    </row>
    <row r="780" spans="1:7" x14ac:dyDescent="0.25">
      <c r="A780" s="47">
        <v>42568</v>
      </c>
      <c r="B780" s="48">
        <v>1</v>
      </c>
      <c r="C780" s="171">
        <v>0</v>
      </c>
      <c r="D780" s="134">
        <v>401150403.72000003</v>
      </c>
      <c r="E780" s="134">
        <v>372626405.95999998</v>
      </c>
      <c r="F780" s="134">
        <v>164856.33032258</v>
      </c>
      <c r="G780" s="134">
        <v>164856.32999999999</v>
      </c>
    </row>
    <row r="781" spans="1:7" x14ac:dyDescent="0.25">
      <c r="A781" s="47">
        <v>42569</v>
      </c>
      <c r="B781" s="48">
        <v>1</v>
      </c>
      <c r="C781" s="171">
        <v>0</v>
      </c>
      <c r="D781" s="134">
        <v>401150403.72000003</v>
      </c>
      <c r="E781" s="134">
        <v>372626405.95999998</v>
      </c>
      <c r="F781" s="134">
        <v>164856.33032258</v>
      </c>
      <c r="G781" s="134">
        <v>164856.32999999999</v>
      </c>
    </row>
    <row r="782" spans="1:7" x14ac:dyDescent="0.25">
      <c r="A782" s="47">
        <v>42570</v>
      </c>
      <c r="B782" s="48">
        <v>1</v>
      </c>
      <c r="C782" s="171">
        <v>0</v>
      </c>
      <c r="D782" s="134">
        <v>401150403.72000003</v>
      </c>
      <c r="E782" s="134">
        <v>372626405.95999998</v>
      </c>
      <c r="F782" s="134">
        <v>164856.33032258</v>
      </c>
      <c r="G782" s="134">
        <v>164856.32999999999</v>
      </c>
    </row>
    <row r="783" spans="1:7" x14ac:dyDescent="0.25">
      <c r="A783" s="47">
        <v>42571</v>
      </c>
      <c r="B783" s="48">
        <v>1</v>
      </c>
      <c r="C783" s="171">
        <v>0</v>
      </c>
      <c r="D783" s="134">
        <v>401150403.72000003</v>
      </c>
      <c r="E783" s="134">
        <v>372626405.95999998</v>
      </c>
      <c r="F783" s="134">
        <v>164856.33032258</v>
      </c>
      <c r="G783" s="134">
        <v>164856.32999999999</v>
      </c>
    </row>
    <row r="784" spans="1:7" x14ac:dyDescent="0.25">
      <c r="A784" s="47">
        <v>42572</v>
      </c>
      <c r="B784" s="48">
        <v>1</v>
      </c>
      <c r="C784" s="171">
        <v>0</v>
      </c>
      <c r="D784" s="134">
        <v>401150403.72000003</v>
      </c>
      <c r="E784" s="134">
        <v>372626405.95999998</v>
      </c>
      <c r="F784" s="134">
        <v>164856.33032258</v>
      </c>
      <c r="G784" s="134">
        <v>164856.32999999999</v>
      </c>
    </row>
    <row r="785" spans="1:7" x14ac:dyDescent="0.25">
      <c r="A785" s="47">
        <v>42573</v>
      </c>
      <c r="B785" s="48">
        <v>1</v>
      </c>
      <c r="C785" s="171">
        <v>0</v>
      </c>
      <c r="D785" s="134">
        <v>401150403.72000003</v>
      </c>
      <c r="E785" s="134">
        <v>372626405.95999998</v>
      </c>
      <c r="F785" s="134">
        <v>164856.33032258</v>
      </c>
      <c r="G785" s="134">
        <v>164856.32999999999</v>
      </c>
    </row>
    <row r="786" spans="1:7" x14ac:dyDescent="0.25">
      <c r="A786" s="47">
        <v>42574</v>
      </c>
      <c r="B786" s="48">
        <v>1</v>
      </c>
      <c r="C786" s="171">
        <v>0</v>
      </c>
      <c r="D786" s="134">
        <v>401150403.72000003</v>
      </c>
      <c r="E786" s="134">
        <v>372626405.95999998</v>
      </c>
      <c r="F786" s="134">
        <v>164856.33032258</v>
      </c>
      <c r="G786" s="134">
        <v>164856.32999999999</v>
      </c>
    </row>
    <row r="787" spans="1:7" x14ac:dyDescent="0.25">
      <c r="A787" s="47">
        <v>42575</v>
      </c>
      <c r="B787" s="48">
        <v>1</v>
      </c>
      <c r="C787" s="171">
        <v>0</v>
      </c>
      <c r="D787" s="134">
        <v>401150403.72000003</v>
      </c>
      <c r="E787" s="134">
        <v>372626405.95999998</v>
      </c>
      <c r="F787" s="134">
        <v>164856.33032258</v>
      </c>
      <c r="G787" s="134">
        <v>164856.32999999999</v>
      </c>
    </row>
    <row r="788" spans="1:7" x14ac:dyDescent="0.25">
      <c r="A788" s="47">
        <v>42576</v>
      </c>
      <c r="B788" s="48">
        <v>1</v>
      </c>
      <c r="C788" s="171">
        <v>0</v>
      </c>
      <c r="D788" s="134">
        <v>401150403.72000003</v>
      </c>
      <c r="E788" s="134">
        <v>372626405.95999998</v>
      </c>
      <c r="F788" s="134">
        <v>164856.33032258</v>
      </c>
      <c r="G788" s="134">
        <v>164856.32999999999</v>
      </c>
    </row>
    <row r="789" spans="1:7" x14ac:dyDescent="0.25">
      <c r="A789" s="47">
        <v>42577</v>
      </c>
      <c r="B789" s="48">
        <v>1</v>
      </c>
      <c r="C789" s="171">
        <v>0</v>
      </c>
      <c r="D789" s="134">
        <v>401150403.72000003</v>
      </c>
      <c r="E789" s="134">
        <v>372626405.95999998</v>
      </c>
      <c r="F789" s="134">
        <v>164856.33032258</v>
      </c>
      <c r="G789" s="134">
        <v>164856.32999999999</v>
      </c>
    </row>
    <row r="790" spans="1:7" x14ac:dyDescent="0.25">
      <c r="A790" s="47">
        <v>42578</v>
      </c>
      <c r="B790" s="48">
        <v>1</v>
      </c>
      <c r="C790" s="171">
        <v>0</v>
      </c>
      <c r="D790" s="134">
        <v>401150403.72000003</v>
      </c>
      <c r="E790" s="134">
        <v>372626405.95999998</v>
      </c>
      <c r="F790" s="134">
        <v>164856.33032258</v>
      </c>
      <c r="G790" s="134">
        <v>164856.32999999999</v>
      </c>
    </row>
    <row r="791" spans="1:7" x14ac:dyDescent="0.25">
      <c r="A791" s="47">
        <v>42579</v>
      </c>
      <c r="B791" s="48">
        <v>1</v>
      </c>
      <c r="C791" s="171">
        <v>0</v>
      </c>
      <c r="D791" s="134">
        <v>401150403.72000003</v>
      </c>
      <c r="E791" s="134">
        <v>372626405.95999998</v>
      </c>
      <c r="F791" s="134">
        <v>164856.33032258</v>
      </c>
      <c r="G791" s="134">
        <v>164856.32999999999</v>
      </c>
    </row>
    <row r="792" spans="1:7" x14ac:dyDescent="0.25">
      <c r="A792" s="47">
        <v>42580</v>
      </c>
      <c r="B792" s="48">
        <v>1</v>
      </c>
      <c r="C792" s="171">
        <v>0</v>
      </c>
      <c r="D792" s="134">
        <v>401150403.72000003</v>
      </c>
      <c r="E792" s="134">
        <v>372626405.95999998</v>
      </c>
      <c r="F792" s="134">
        <v>164856.33032258</v>
      </c>
      <c r="G792" s="134">
        <v>164856.32999999999</v>
      </c>
    </row>
    <row r="793" spans="1:7" x14ac:dyDescent="0.25">
      <c r="A793" s="47">
        <v>42581</v>
      </c>
      <c r="B793" s="48">
        <v>1</v>
      </c>
      <c r="C793" s="171">
        <v>0</v>
      </c>
      <c r="D793" s="134">
        <v>401150403.72000003</v>
      </c>
      <c r="E793" s="134">
        <v>372626405.95999998</v>
      </c>
      <c r="F793" s="134">
        <v>164856.33032258</v>
      </c>
      <c r="G793" s="134">
        <v>164856.32999999999</v>
      </c>
    </row>
    <row r="794" spans="1:7" x14ac:dyDescent="0.25">
      <c r="A794" s="47">
        <v>42582</v>
      </c>
      <c r="B794" s="48">
        <v>1</v>
      </c>
      <c r="C794" s="171">
        <v>0</v>
      </c>
      <c r="D794" s="134">
        <v>401150403.72000003</v>
      </c>
      <c r="E794" s="134">
        <v>372626405.95999998</v>
      </c>
      <c r="F794" s="134">
        <v>164856.33032258</v>
      </c>
      <c r="G794" s="134">
        <v>164856.32999999999</v>
      </c>
    </row>
    <row r="795" spans="1:7" x14ac:dyDescent="0.25">
      <c r="A795" s="47">
        <v>42583</v>
      </c>
      <c r="B795" s="48">
        <v>1</v>
      </c>
      <c r="C795" s="171">
        <v>0</v>
      </c>
      <c r="D795" s="134">
        <v>401150403.72000003</v>
      </c>
      <c r="E795" s="134">
        <v>372626405.95999998</v>
      </c>
      <c r="F795" s="134">
        <v>164856.33032258</v>
      </c>
      <c r="G795" s="134">
        <v>164856.32999999999</v>
      </c>
    </row>
    <row r="796" spans="1:7" x14ac:dyDescent="0.25">
      <c r="A796" s="47">
        <v>42584</v>
      </c>
      <c r="B796" s="48">
        <v>1</v>
      </c>
      <c r="C796" s="171">
        <v>0</v>
      </c>
      <c r="D796" s="134">
        <v>401150403.72000003</v>
      </c>
      <c r="E796" s="134">
        <v>372626405.95999998</v>
      </c>
      <c r="F796" s="134">
        <v>164856.33032258</v>
      </c>
      <c r="G796" s="134">
        <v>164856.32999999999</v>
      </c>
    </row>
    <row r="797" spans="1:7" x14ac:dyDescent="0.25">
      <c r="A797" s="47">
        <v>42585</v>
      </c>
      <c r="B797" s="48">
        <v>1</v>
      </c>
      <c r="C797" s="171">
        <v>0</v>
      </c>
      <c r="D797" s="134">
        <v>401150403.72000003</v>
      </c>
      <c r="E797" s="134">
        <v>372626405.95999998</v>
      </c>
      <c r="F797" s="134">
        <v>164856.33032258</v>
      </c>
      <c r="G797" s="134">
        <v>164856.32999999999</v>
      </c>
    </row>
    <row r="798" spans="1:7" x14ac:dyDescent="0.25">
      <c r="A798" s="47">
        <v>42586</v>
      </c>
      <c r="B798" s="48">
        <v>1</v>
      </c>
      <c r="C798" s="171">
        <v>0</v>
      </c>
      <c r="D798" s="134">
        <v>401150403.72000003</v>
      </c>
      <c r="E798" s="134">
        <v>372626405.95999998</v>
      </c>
      <c r="F798" s="134">
        <v>164856.33032258</v>
      </c>
      <c r="G798" s="134">
        <v>164856.32999999999</v>
      </c>
    </row>
    <row r="799" spans="1:7" x14ac:dyDescent="0.25">
      <c r="A799" s="47">
        <v>42587</v>
      </c>
      <c r="B799" s="48">
        <v>1</v>
      </c>
      <c r="C799" s="171">
        <v>0</v>
      </c>
      <c r="D799" s="134">
        <v>401150403.72000003</v>
      </c>
      <c r="E799" s="134">
        <v>372626405.95999998</v>
      </c>
      <c r="F799" s="134">
        <v>164856.33032258</v>
      </c>
      <c r="G799" s="134">
        <v>164856.32999999999</v>
      </c>
    </row>
    <row r="800" spans="1:7" x14ac:dyDescent="0.25">
      <c r="A800" s="47">
        <v>42588</v>
      </c>
      <c r="B800" s="48">
        <v>0</v>
      </c>
      <c r="C800" s="171">
        <v>1</v>
      </c>
      <c r="D800" s="134">
        <v>372626405.95999998</v>
      </c>
      <c r="E800" s="134">
        <v>343739020.27999997</v>
      </c>
      <c r="F800" s="134">
        <v>153134.139354838</v>
      </c>
      <c r="G800" s="134">
        <v>153134.14000000001</v>
      </c>
    </row>
    <row r="801" spans="1:7" x14ac:dyDescent="0.25">
      <c r="A801" s="47">
        <v>42589</v>
      </c>
      <c r="B801" s="48">
        <v>1</v>
      </c>
      <c r="C801" s="171">
        <v>0</v>
      </c>
      <c r="D801" s="134">
        <v>372626405.95999998</v>
      </c>
      <c r="E801" s="134">
        <v>343739020.27999997</v>
      </c>
      <c r="F801" s="134">
        <v>153134.139354838</v>
      </c>
      <c r="G801" s="134">
        <v>153134.14000000001</v>
      </c>
    </row>
    <row r="802" spans="1:7" x14ac:dyDescent="0.25">
      <c r="A802" s="47">
        <v>42590</v>
      </c>
      <c r="B802" s="48">
        <v>1</v>
      </c>
      <c r="C802" s="171">
        <v>0</v>
      </c>
      <c r="D802" s="134">
        <v>372626405.95999998</v>
      </c>
      <c r="E802" s="134">
        <v>343739020.27999997</v>
      </c>
      <c r="F802" s="134">
        <v>153134.139354838</v>
      </c>
      <c r="G802" s="134">
        <v>153134.14000000001</v>
      </c>
    </row>
    <row r="803" spans="1:7" x14ac:dyDescent="0.25">
      <c r="A803" s="47">
        <v>42591</v>
      </c>
      <c r="B803" s="48">
        <v>1</v>
      </c>
      <c r="C803" s="171">
        <v>0</v>
      </c>
      <c r="D803" s="134">
        <v>372626405.95999998</v>
      </c>
      <c r="E803" s="134">
        <v>343739020.27999997</v>
      </c>
      <c r="F803" s="134">
        <v>153134.139354838</v>
      </c>
      <c r="G803" s="134">
        <v>153134.14000000001</v>
      </c>
    </row>
    <row r="804" spans="1:7" x14ac:dyDescent="0.25">
      <c r="A804" s="47">
        <v>42592</v>
      </c>
      <c r="B804" s="48">
        <v>1</v>
      </c>
      <c r="C804" s="171">
        <v>0</v>
      </c>
      <c r="D804" s="134">
        <v>372626405.95999998</v>
      </c>
      <c r="E804" s="134">
        <v>343739020.27999997</v>
      </c>
      <c r="F804" s="134">
        <v>153134.139354838</v>
      </c>
      <c r="G804" s="134">
        <v>153134.14000000001</v>
      </c>
    </row>
    <row r="805" spans="1:7" x14ac:dyDescent="0.25">
      <c r="A805" s="47">
        <v>42593</v>
      </c>
      <c r="B805" s="48">
        <v>1</v>
      </c>
      <c r="C805" s="171">
        <v>0</v>
      </c>
      <c r="D805" s="134">
        <v>372626405.95999998</v>
      </c>
      <c r="E805" s="134">
        <v>343739020.27999997</v>
      </c>
      <c r="F805" s="134">
        <v>153134.139354838</v>
      </c>
      <c r="G805" s="134">
        <v>153134.14000000001</v>
      </c>
    </row>
    <row r="806" spans="1:7" x14ac:dyDescent="0.25">
      <c r="A806" s="47">
        <v>42594</v>
      </c>
      <c r="B806" s="48">
        <v>1</v>
      </c>
      <c r="C806" s="171">
        <v>0</v>
      </c>
      <c r="D806" s="134">
        <v>372626405.95999998</v>
      </c>
      <c r="E806" s="134">
        <v>343739020.27999997</v>
      </c>
      <c r="F806" s="134">
        <v>153134.139354838</v>
      </c>
      <c r="G806" s="134">
        <v>153134.14000000001</v>
      </c>
    </row>
    <row r="807" spans="1:7" x14ac:dyDescent="0.25">
      <c r="A807" s="47">
        <v>42595</v>
      </c>
      <c r="B807" s="48">
        <v>1</v>
      </c>
      <c r="C807" s="171">
        <v>0</v>
      </c>
      <c r="D807" s="134">
        <v>372626405.95999998</v>
      </c>
      <c r="E807" s="134">
        <v>343739020.27999997</v>
      </c>
      <c r="F807" s="134">
        <v>153134.139354838</v>
      </c>
      <c r="G807" s="134">
        <v>153134.14000000001</v>
      </c>
    </row>
    <row r="808" spans="1:7" x14ac:dyDescent="0.25">
      <c r="A808" s="47">
        <v>42596</v>
      </c>
      <c r="B808" s="48">
        <v>1</v>
      </c>
      <c r="C808" s="171">
        <v>0</v>
      </c>
      <c r="D808" s="134">
        <v>372626405.95999998</v>
      </c>
      <c r="E808" s="134">
        <v>343739020.27999997</v>
      </c>
      <c r="F808" s="134">
        <v>153134.139354838</v>
      </c>
      <c r="G808" s="134">
        <v>153134.14000000001</v>
      </c>
    </row>
    <row r="809" spans="1:7" x14ac:dyDescent="0.25">
      <c r="A809" s="47">
        <v>42597</v>
      </c>
      <c r="B809" s="48">
        <v>1</v>
      </c>
      <c r="C809" s="171">
        <v>0</v>
      </c>
      <c r="D809" s="134">
        <v>372626405.95999998</v>
      </c>
      <c r="E809" s="134">
        <v>343739020.27999997</v>
      </c>
      <c r="F809" s="134">
        <v>153134.139354838</v>
      </c>
      <c r="G809" s="134">
        <v>153134.14000000001</v>
      </c>
    </row>
    <row r="810" spans="1:7" x14ac:dyDescent="0.25">
      <c r="A810" s="47">
        <v>42598</v>
      </c>
      <c r="B810" s="48">
        <v>1</v>
      </c>
      <c r="C810" s="171">
        <v>0</v>
      </c>
      <c r="D810" s="134">
        <v>372626405.95999998</v>
      </c>
      <c r="E810" s="134">
        <v>343739020.27999997</v>
      </c>
      <c r="F810" s="134">
        <v>153134.139354838</v>
      </c>
      <c r="G810" s="134">
        <v>153134.14000000001</v>
      </c>
    </row>
    <row r="811" spans="1:7" x14ac:dyDescent="0.25">
      <c r="A811" s="47">
        <v>42599</v>
      </c>
      <c r="B811" s="48">
        <v>1</v>
      </c>
      <c r="C811" s="171">
        <v>0</v>
      </c>
      <c r="D811" s="134">
        <v>372626405.95999998</v>
      </c>
      <c r="E811" s="134">
        <v>343739020.27999997</v>
      </c>
      <c r="F811" s="134">
        <v>153134.139354838</v>
      </c>
      <c r="G811" s="134">
        <v>153134.14000000001</v>
      </c>
    </row>
    <row r="812" spans="1:7" x14ac:dyDescent="0.25">
      <c r="A812" s="47">
        <v>42600</v>
      </c>
      <c r="B812" s="48">
        <v>1</v>
      </c>
      <c r="C812" s="171">
        <v>0</v>
      </c>
      <c r="D812" s="134">
        <v>372626405.95999998</v>
      </c>
      <c r="E812" s="134">
        <v>343739020.27999997</v>
      </c>
      <c r="F812" s="134">
        <v>153134.139354838</v>
      </c>
      <c r="G812" s="134">
        <v>153134.14000000001</v>
      </c>
    </row>
    <row r="813" spans="1:7" x14ac:dyDescent="0.25">
      <c r="A813" s="47">
        <v>42601</v>
      </c>
      <c r="B813" s="48">
        <v>1</v>
      </c>
      <c r="C813" s="171">
        <v>0</v>
      </c>
      <c r="D813" s="134">
        <v>372626405.95999998</v>
      </c>
      <c r="E813" s="134">
        <v>343739020.27999997</v>
      </c>
      <c r="F813" s="134">
        <v>153134.139354838</v>
      </c>
      <c r="G813" s="134">
        <v>153134.14000000001</v>
      </c>
    </row>
    <row r="814" spans="1:7" x14ac:dyDescent="0.25">
      <c r="A814" s="47">
        <v>42602</v>
      </c>
      <c r="B814" s="48">
        <v>1</v>
      </c>
      <c r="C814" s="171">
        <v>0</v>
      </c>
      <c r="D814" s="134">
        <v>372626405.95999998</v>
      </c>
      <c r="E814" s="134">
        <v>343739020.27999997</v>
      </c>
      <c r="F814" s="134">
        <v>153134.139354838</v>
      </c>
      <c r="G814" s="134">
        <v>153134.14000000001</v>
      </c>
    </row>
    <row r="815" spans="1:7" x14ac:dyDescent="0.25">
      <c r="A815" s="47">
        <v>42603</v>
      </c>
      <c r="B815" s="48">
        <v>1</v>
      </c>
      <c r="C815" s="171">
        <v>0</v>
      </c>
      <c r="D815" s="134">
        <v>372626405.95999998</v>
      </c>
      <c r="E815" s="134">
        <v>343739020.27999997</v>
      </c>
      <c r="F815" s="134">
        <v>153134.139354838</v>
      </c>
      <c r="G815" s="134">
        <v>153134.14000000001</v>
      </c>
    </row>
    <row r="816" spans="1:7" x14ac:dyDescent="0.25">
      <c r="A816" s="47">
        <v>42604</v>
      </c>
      <c r="B816" s="48">
        <v>1</v>
      </c>
      <c r="C816" s="171">
        <v>0</v>
      </c>
      <c r="D816" s="134">
        <v>372626405.95999998</v>
      </c>
      <c r="E816" s="134">
        <v>343739020.27999997</v>
      </c>
      <c r="F816" s="134">
        <v>153134.139354838</v>
      </c>
      <c r="G816" s="134">
        <v>153134.14000000001</v>
      </c>
    </row>
    <row r="817" spans="1:7" x14ac:dyDescent="0.25">
      <c r="A817" s="47">
        <v>42605</v>
      </c>
      <c r="B817" s="48">
        <v>1</v>
      </c>
      <c r="C817" s="171">
        <v>0</v>
      </c>
      <c r="D817" s="134">
        <v>372626405.95999998</v>
      </c>
      <c r="E817" s="134">
        <v>343739020.27999997</v>
      </c>
      <c r="F817" s="134">
        <v>153134.139354838</v>
      </c>
      <c r="G817" s="134">
        <v>153134.14000000001</v>
      </c>
    </row>
    <row r="818" spans="1:7" x14ac:dyDescent="0.25">
      <c r="A818" s="47">
        <v>42606</v>
      </c>
      <c r="B818" s="48">
        <v>1</v>
      </c>
      <c r="C818" s="171">
        <v>0</v>
      </c>
      <c r="D818" s="134">
        <v>372626405.95999998</v>
      </c>
      <c r="E818" s="134">
        <v>343739020.27999997</v>
      </c>
      <c r="F818" s="134">
        <v>153134.139354838</v>
      </c>
      <c r="G818" s="134">
        <v>153134.14000000001</v>
      </c>
    </row>
    <row r="819" spans="1:7" x14ac:dyDescent="0.25">
      <c r="A819" s="47">
        <v>42607</v>
      </c>
      <c r="B819" s="48">
        <v>1</v>
      </c>
      <c r="C819" s="171">
        <v>0</v>
      </c>
      <c r="D819" s="134">
        <v>372626405.95999998</v>
      </c>
      <c r="E819" s="134">
        <v>343739020.27999997</v>
      </c>
      <c r="F819" s="134">
        <v>153134.139354838</v>
      </c>
      <c r="G819" s="134">
        <v>153134.14000000001</v>
      </c>
    </row>
    <row r="820" spans="1:7" x14ac:dyDescent="0.25">
      <c r="A820" s="47">
        <v>42608</v>
      </c>
      <c r="B820" s="48">
        <v>1</v>
      </c>
      <c r="C820" s="171">
        <v>0</v>
      </c>
      <c r="D820" s="134">
        <v>372626405.95999998</v>
      </c>
      <c r="E820" s="134">
        <v>343739020.27999997</v>
      </c>
      <c r="F820" s="134">
        <v>153134.139354838</v>
      </c>
      <c r="G820" s="134">
        <v>153134.14000000001</v>
      </c>
    </row>
    <row r="821" spans="1:7" x14ac:dyDescent="0.25">
      <c r="A821" s="47">
        <v>42609</v>
      </c>
      <c r="B821" s="48">
        <v>1</v>
      </c>
      <c r="C821" s="171">
        <v>0</v>
      </c>
      <c r="D821" s="134">
        <v>372626405.95999998</v>
      </c>
      <c r="E821" s="134">
        <v>343739020.27999997</v>
      </c>
      <c r="F821" s="134">
        <v>153134.139354838</v>
      </c>
      <c r="G821" s="134">
        <v>153134.14000000001</v>
      </c>
    </row>
    <row r="822" spans="1:7" x14ac:dyDescent="0.25">
      <c r="A822" s="47">
        <v>42610</v>
      </c>
      <c r="B822" s="48">
        <v>1</v>
      </c>
      <c r="C822" s="171">
        <v>0</v>
      </c>
      <c r="D822" s="134">
        <v>372626405.95999998</v>
      </c>
      <c r="E822" s="134">
        <v>343739020.27999997</v>
      </c>
      <c r="F822" s="134">
        <v>153134.139354838</v>
      </c>
      <c r="G822" s="134">
        <v>153134.14000000001</v>
      </c>
    </row>
    <row r="823" spans="1:7" x14ac:dyDescent="0.25">
      <c r="A823" s="47">
        <v>42611</v>
      </c>
      <c r="B823" s="48">
        <v>1</v>
      </c>
      <c r="C823" s="171">
        <v>0</v>
      </c>
      <c r="D823" s="134">
        <v>372626405.95999998</v>
      </c>
      <c r="E823" s="134">
        <v>343739020.27999997</v>
      </c>
      <c r="F823" s="134">
        <v>153134.139354838</v>
      </c>
      <c r="G823" s="134">
        <v>153134.14000000001</v>
      </c>
    </row>
    <row r="824" spans="1:7" x14ac:dyDescent="0.25">
      <c r="A824" s="47">
        <v>42612</v>
      </c>
      <c r="B824" s="48">
        <v>1</v>
      </c>
      <c r="C824" s="171">
        <v>0</v>
      </c>
      <c r="D824" s="134">
        <v>372626405.95999998</v>
      </c>
      <c r="E824" s="134">
        <v>343739020.27999997</v>
      </c>
      <c r="F824" s="134">
        <v>153134.139354838</v>
      </c>
      <c r="G824" s="134">
        <v>153134.14000000001</v>
      </c>
    </row>
    <row r="825" spans="1:7" x14ac:dyDescent="0.25">
      <c r="A825" s="47">
        <v>42613</v>
      </c>
      <c r="B825" s="48">
        <v>1</v>
      </c>
      <c r="C825" s="171">
        <v>0</v>
      </c>
      <c r="D825" s="134">
        <v>372626405.95999998</v>
      </c>
      <c r="E825" s="134">
        <v>343739020.27999997</v>
      </c>
      <c r="F825" s="134">
        <v>153134.139354838</v>
      </c>
      <c r="G825" s="134">
        <v>153134.14000000001</v>
      </c>
    </row>
    <row r="826" spans="1:7" x14ac:dyDescent="0.25">
      <c r="A826" s="47">
        <v>42614</v>
      </c>
      <c r="B826" s="48">
        <v>1</v>
      </c>
      <c r="C826" s="171">
        <v>0</v>
      </c>
      <c r="D826" s="134">
        <v>372626405.95999998</v>
      </c>
      <c r="E826" s="134">
        <v>343739020.27999997</v>
      </c>
      <c r="F826" s="134">
        <v>153134.139354838</v>
      </c>
      <c r="G826" s="134">
        <v>153134.14000000001</v>
      </c>
    </row>
    <row r="827" spans="1:7" x14ac:dyDescent="0.25">
      <c r="A827" s="47">
        <v>42615</v>
      </c>
      <c r="B827" s="48">
        <v>1</v>
      </c>
      <c r="C827" s="171">
        <v>0</v>
      </c>
      <c r="D827" s="134">
        <v>372626405.95999998</v>
      </c>
      <c r="E827" s="134">
        <v>343739020.27999997</v>
      </c>
      <c r="F827" s="134">
        <v>153134.139354838</v>
      </c>
      <c r="G827" s="134">
        <v>153134.14000000001</v>
      </c>
    </row>
    <row r="828" spans="1:7" x14ac:dyDescent="0.25">
      <c r="A828" s="47">
        <v>42616</v>
      </c>
      <c r="B828" s="48">
        <v>1</v>
      </c>
      <c r="C828" s="171">
        <v>0</v>
      </c>
      <c r="D828" s="134">
        <v>372626405.95999998</v>
      </c>
      <c r="E828" s="134">
        <v>343739020.27999997</v>
      </c>
      <c r="F828" s="134">
        <v>153134.139354838</v>
      </c>
      <c r="G828" s="134">
        <v>153134.14000000001</v>
      </c>
    </row>
    <row r="829" spans="1:7" x14ac:dyDescent="0.25">
      <c r="A829" s="47">
        <v>42617</v>
      </c>
      <c r="B829" s="48">
        <v>1</v>
      </c>
      <c r="C829" s="171">
        <v>0</v>
      </c>
      <c r="D829" s="134">
        <v>372626405.95999998</v>
      </c>
      <c r="E829" s="134">
        <v>343739020.27999997</v>
      </c>
      <c r="F829" s="134">
        <v>153134.139354838</v>
      </c>
      <c r="G829" s="134">
        <v>153134.14000000001</v>
      </c>
    </row>
    <row r="830" spans="1:7" x14ac:dyDescent="0.25">
      <c r="A830" s="47">
        <v>42618</v>
      </c>
      <c r="B830" s="48">
        <v>1</v>
      </c>
      <c r="C830" s="171">
        <v>0</v>
      </c>
      <c r="D830" s="134">
        <v>372626405.95999998</v>
      </c>
      <c r="E830" s="134">
        <v>343739020.27999997</v>
      </c>
      <c r="F830" s="134">
        <v>153134.139354838</v>
      </c>
      <c r="G830" s="134">
        <v>153134.14000000001</v>
      </c>
    </row>
    <row r="831" spans="1:7" x14ac:dyDescent="0.25">
      <c r="A831" s="47">
        <v>42619</v>
      </c>
      <c r="B831" s="48">
        <v>0</v>
      </c>
      <c r="C831" s="171">
        <v>1</v>
      </c>
      <c r="D831" s="134">
        <v>343739020.27999997</v>
      </c>
      <c r="E831" s="134">
        <v>314342354.61000001</v>
      </c>
      <c r="F831" s="134">
        <v>141262.611</v>
      </c>
      <c r="G831" s="134">
        <v>141262.60999999999</v>
      </c>
    </row>
    <row r="832" spans="1:7" x14ac:dyDescent="0.25">
      <c r="A832" s="47">
        <v>42620</v>
      </c>
      <c r="B832" s="48">
        <v>1</v>
      </c>
      <c r="C832" s="171">
        <v>0</v>
      </c>
      <c r="D832" s="134">
        <v>343739020.27999997</v>
      </c>
      <c r="E832" s="134">
        <v>314342354.61000001</v>
      </c>
      <c r="F832" s="134">
        <v>141262.611</v>
      </c>
      <c r="G832" s="134">
        <v>141262.60999999999</v>
      </c>
    </row>
    <row r="833" spans="1:7" x14ac:dyDescent="0.25">
      <c r="A833" s="47">
        <v>42621</v>
      </c>
      <c r="B833" s="48">
        <v>1</v>
      </c>
      <c r="C833" s="171">
        <v>0</v>
      </c>
      <c r="D833" s="134">
        <v>343739020.27999997</v>
      </c>
      <c r="E833" s="134">
        <v>314342354.61000001</v>
      </c>
      <c r="F833" s="134">
        <v>141262.611</v>
      </c>
      <c r="G833" s="134">
        <v>141262.60999999999</v>
      </c>
    </row>
    <row r="834" spans="1:7" x14ac:dyDescent="0.25">
      <c r="A834" s="47">
        <v>42622</v>
      </c>
      <c r="B834" s="48">
        <v>1</v>
      </c>
      <c r="C834" s="171">
        <v>0</v>
      </c>
      <c r="D834" s="134">
        <v>343739020.27999997</v>
      </c>
      <c r="E834" s="134">
        <v>314342354.61000001</v>
      </c>
      <c r="F834" s="134">
        <v>141262.611</v>
      </c>
      <c r="G834" s="134">
        <v>141262.60999999999</v>
      </c>
    </row>
    <row r="835" spans="1:7" x14ac:dyDescent="0.25">
      <c r="A835" s="47">
        <v>42623</v>
      </c>
      <c r="B835" s="48">
        <v>1</v>
      </c>
      <c r="C835" s="171">
        <v>0</v>
      </c>
      <c r="D835" s="134">
        <v>343739020.27999997</v>
      </c>
      <c r="E835" s="134">
        <v>314342354.61000001</v>
      </c>
      <c r="F835" s="134">
        <v>141262.611</v>
      </c>
      <c r="G835" s="134">
        <v>141262.60999999999</v>
      </c>
    </row>
    <row r="836" spans="1:7" x14ac:dyDescent="0.25">
      <c r="A836" s="47">
        <v>42624</v>
      </c>
      <c r="B836" s="48">
        <v>1</v>
      </c>
      <c r="C836" s="171">
        <v>0</v>
      </c>
      <c r="D836" s="134">
        <v>343739020.27999997</v>
      </c>
      <c r="E836" s="134">
        <v>314342354.61000001</v>
      </c>
      <c r="F836" s="134">
        <v>141262.611</v>
      </c>
      <c r="G836" s="134">
        <v>141262.60999999999</v>
      </c>
    </row>
    <row r="837" spans="1:7" x14ac:dyDescent="0.25">
      <c r="A837" s="47">
        <v>42625</v>
      </c>
      <c r="B837" s="48">
        <v>1</v>
      </c>
      <c r="C837" s="171">
        <v>0</v>
      </c>
      <c r="D837" s="134">
        <v>343739020.27999997</v>
      </c>
      <c r="E837" s="134">
        <v>314342354.61000001</v>
      </c>
      <c r="F837" s="134">
        <v>141262.611</v>
      </c>
      <c r="G837" s="134">
        <v>141262.60999999999</v>
      </c>
    </row>
    <row r="838" spans="1:7" x14ac:dyDescent="0.25">
      <c r="A838" s="47">
        <v>42626</v>
      </c>
      <c r="B838" s="48">
        <v>1</v>
      </c>
      <c r="C838" s="171">
        <v>0</v>
      </c>
      <c r="D838" s="134">
        <v>343739020.27999997</v>
      </c>
      <c r="E838" s="134">
        <v>314342354.61000001</v>
      </c>
      <c r="F838" s="134">
        <v>141262.611</v>
      </c>
      <c r="G838" s="134">
        <v>141262.60999999999</v>
      </c>
    </row>
    <row r="839" spans="1:7" x14ac:dyDescent="0.25">
      <c r="A839" s="47">
        <v>42627</v>
      </c>
      <c r="B839" s="48">
        <v>1</v>
      </c>
      <c r="C839" s="171">
        <v>0</v>
      </c>
      <c r="D839" s="134">
        <v>343739020.27999997</v>
      </c>
      <c r="E839" s="134">
        <v>314342354.61000001</v>
      </c>
      <c r="F839" s="134">
        <v>141262.611</v>
      </c>
      <c r="G839" s="134">
        <v>141262.60999999999</v>
      </c>
    </row>
    <row r="840" spans="1:7" x14ac:dyDescent="0.25">
      <c r="A840" s="47">
        <v>42628</v>
      </c>
      <c r="B840" s="48">
        <v>1</v>
      </c>
      <c r="C840" s="171">
        <v>0</v>
      </c>
      <c r="D840" s="134">
        <v>343739020.27999997</v>
      </c>
      <c r="E840" s="134">
        <v>314342354.61000001</v>
      </c>
      <c r="F840" s="134">
        <v>141262.611</v>
      </c>
      <c r="G840" s="134">
        <v>141262.60999999999</v>
      </c>
    </row>
    <row r="841" spans="1:7" x14ac:dyDescent="0.25">
      <c r="A841" s="47">
        <v>42629</v>
      </c>
      <c r="B841" s="48">
        <v>1</v>
      </c>
      <c r="C841" s="171">
        <v>0</v>
      </c>
      <c r="D841" s="134">
        <v>343739020.27999997</v>
      </c>
      <c r="E841" s="134">
        <v>314342354.61000001</v>
      </c>
      <c r="F841" s="134">
        <v>141262.611</v>
      </c>
      <c r="G841" s="134">
        <v>141262.60999999999</v>
      </c>
    </row>
    <row r="842" spans="1:7" x14ac:dyDescent="0.25">
      <c r="A842" s="47">
        <v>42630</v>
      </c>
      <c r="B842" s="48">
        <v>1</v>
      </c>
      <c r="C842" s="171">
        <v>0</v>
      </c>
      <c r="D842" s="134">
        <v>343739020.27999997</v>
      </c>
      <c r="E842" s="134">
        <v>314342354.61000001</v>
      </c>
      <c r="F842" s="134">
        <v>141262.611</v>
      </c>
      <c r="G842" s="134">
        <v>141262.60999999999</v>
      </c>
    </row>
    <row r="843" spans="1:7" x14ac:dyDescent="0.25">
      <c r="A843" s="47">
        <v>42631</v>
      </c>
      <c r="B843" s="48">
        <v>1</v>
      </c>
      <c r="C843" s="171">
        <v>0</v>
      </c>
      <c r="D843" s="134">
        <v>343739020.27999997</v>
      </c>
      <c r="E843" s="134">
        <v>314342354.61000001</v>
      </c>
      <c r="F843" s="134">
        <v>141262.611</v>
      </c>
      <c r="G843" s="134">
        <v>141262.60999999999</v>
      </c>
    </row>
    <row r="844" spans="1:7" x14ac:dyDescent="0.25">
      <c r="A844" s="47">
        <v>42632</v>
      </c>
      <c r="B844" s="48">
        <v>1</v>
      </c>
      <c r="C844" s="171">
        <v>0</v>
      </c>
      <c r="D844" s="134">
        <v>343739020.27999997</v>
      </c>
      <c r="E844" s="134">
        <v>314342354.61000001</v>
      </c>
      <c r="F844" s="134">
        <v>141262.611</v>
      </c>
      <c r="G844" s="134">
        <v>141262.60999999999</v>
      </c>
    </row>
    <row r="845" spans="1:7" x14ac:dyDescent="0.25">
      <c r="A845" s="47">
        <v>42633</v>
      </c>
      <c r="B845" s="48">
        <v>1</v>
      </c>
      <c r="C845" s="171">
        <v>0</v>
      </c>
      <c r="D845" s="134">
        <v>343739020.27999997</v>
      </c>
      <c r="E845" s="134">
        <v>314342354.61000001</v>
      </c>
      <c r="F845" s="134">
        <v>141262.611</v>
      </c>
      <c r="G845" s="134">
        <v>141262.60999999999</v>
      </c>
    </row>
    <row r="846" spans="1:7" x14ac:dyDescent="0.25">
      <c r="A846" s="47">
        <v>42634</v>
      </c>
      <c r="B846" s="48">
        <v>1</v>
      </c>
      <c r="C846" s="171">
        <v>0</v>
      </c>
      <c r="D846" s="134">
        <v>343739020.27999997</v>
      </c>
      <c r="E846" s="134">
        <v>314342354.61000001</v>
      </c>
      <c r="F846" s="134">
        <v>141262.611</v>
      </c>
      <c r="G846" s="134">
        <v>141262.60999999999</v>
      </c>
    </row>
    <row r="847" spans="1:7" x14ac:dyDescent="0.25">
      <c r="A847" s="47">
        <v>42635</v>
      </c>
      <c r="B847" s="48">
        <v>1</v>
      </c>
      <c r="C847" s="171">
        <v>0</v>
      </c>
      <c r="D847" s="134">
        <v>343739020.27999997</v>
      </c>
      <c r="E847" s="134">
        <v>314342354.61000001</v>
      </c>
      <c r="F847" s="134">
        <v>141262.611</v>
      </c>
      <c r="G847" s="134">
        <v>141262.60999999999</v>
      </c>
    </row>
    <row r="848" spans="1:7" x14ac:dyDescent="0.25">
      <c r="A848" s="47">
        <v>42636</v>
      </c>
      <c r="B848" s="48">
        <v>1</v>
      </c>
      <c r="C848" s="171">
        <v>0</v>
      </c>
      <c r="D848" s="134">
        <v>343739020.27999997</v>
      </c>
      <c r="E848" s="134">
        <v>314342354.61000001</v>
      </c>
      <c r="F848" s="134">
        <v>141262.611</v>
      </c>
      <c r="G848" s="134">
        <v>141262.60999999999</v>
      </c>
    </row>
    <row r="849" spans="1:7" x14ac:dyDescent="0.25">
      <c r="A849" s="47">
        <v>42637</v>
      </c>
      <c r="B849" s="48">
        <v>1</v>
      </c>
      <c r="C849" s="171">
        <v>0</v>
      </c>
      <c r="D849" s="134">
        <v>343739020.27999997</v>
      </c>
      <c r="E849" s="134">
        <v>314342354.61000001</v>
      </c>
      <c r="F849" s="134">
        <v>141262.611</v>
      </c>
      <c r="G849" s="134">
        <v>141262.60999999999</v>
      </c>
    </row>
    <row r="850" spans="1:7" x14ac:dyDescent="0.25">
      <c r="A850" s="47">
        <v>42638</v>
      </c>
      <c r="B850" s="48">
        <v>1</v>
      </c>
      <c r="C850" s="171">
        <v>0</v>
      </c>
      <c r="D850" s="134">
        <v>343739020.27999997</v>
      </c>
      <c r="E850" s="134">
        <v>314342354.61000001</v>
      </c>
      <c r="F850" s="134">
        <v>141262.611</v>
      </c>
      <c r="G850" s="134">
        <v>141262.60999999999</v>
      </c>
    </row>
    <row r="851" spans="1:7" x14ac:dyDescent="0.25">
      <c r="A851" s="47">
        <v>42639</v>
      </c>
      <c r="B851" s="48">
        <v>1</v>
      </c>
      <c r="C851" s="171">
        <v>0</v>
      </c>
      <c r="D851" s="134">
        <v>343739020.27999997</v>
      </c>
      <c r="E851" s="134">
        <v>314342354.61000001</v>
      </c>
      <c r="F851" s="134">
        <v>141262.611</v>
      </c>
      <c r="G851" s="134">
        <v>141262.60999999999</v>
      </c>
    </row>
    <row r="852" spans="1:7" x14ac:dyDescent="0.25">
      <c r="A852" s="47">
        <v>42640</v>
      </c>
      <c r="B852" s="48">
        <v>1</v>
      </c>
      <c r="C852" s="171">
        <v>0</v>
      </c>
      <c r="D852" s="134">
        <v>343739020.27999997</v>
      </c>
      <c r="E852" s="134">
        <v>314342354.61000001</v>
      </c>
      <c r="F852" s="134">
        <v>141262.611</v>
      </c>
      <c r="G852" s="134">
        <v>141262.60999999999</v>
      </c>
    </row>
    <row r="853" spans="1:7" x14ac:dyDescent="0.25">
      <c r="A853" s="47">
        <v>42641</v>
      </c>
      <c r="B853" s="48">
        <v>1</v>
      </c>
      <c r="C853" s="171">
        <v>0</v>
      </c>
      <c r="D853" s="134">
        <v>343739020.27999997</v>
      </c>
      <c r="E853" s="134">
        <v>314342354.61000001</v>
      </c>
      <c r="F853" s="134">
        <v>141262.611</v>
      </c>
      <c r="G853" s="134">
        <v>141262.60999999999</v>
      </c>
    </row>
    <row r="854" spans="1:7" x14ac:dyDescent="0.25">
      <c r="A854" s="47">
        <v>42642</v>
      </c>
      <c r="B854" s="48">
        <v>1</v>
      </c>
      <c r="C854" s="171">
        <v>0</v>
      </c>
      <c r="D854" s="134">
        <v>343739020.27999997</v>
      </c>
      <c r="E854" s="134">
        <v>314342354.61000001</v>
      </c>
      <c r="F854" s="134">
        <v>141262.611</v>
      </c>
      <c r="G854" s="134">
        <v>141262.60999999999</v>
      </c>
    </row>
    <row r="855" spans="1:7" x14ac:dyDescent="0.25">
      <c r="A855" s="47">
        <v>42643</v>
      </c>
      <c r="B855" s="48">
        <v>1</v>
      </c>
      <c r="C855" s="171">
        <v>0</v>
      </c>
      <c r="D855" s="134">
        <v>343739020.27999997</v>
      </c>
      <c r="E855" s="134">
        <v>314342354.61000001</v>
      </c>
      <c r="F855" s="134">
        <v>141262.611</v>
      </c>
      <c r="G855" s="134">
        <v>141262.60999999999</v>
      </c>
    </row>
    <row r="856" spans="1:7" x14ac:dyDescent="0.25">
      <c r="A856" s="47">
        <v>42644</v>
      </c>
      <c r="B856" s="48">
        <v>1</v>
      </c>
      <c r="C856" s="171">
        <v>0</v>
      </c>
      <c r="D856" s="134">
        <v>343739020.27999997</v>
      </c>
      <c r="E856" s="134">
        <v>314342354.61000001</v>
      </c>
      <c r="F856" s="134">
        <v>141262.611</v>
      </c>
      <c r="G856" s="134">
        <v>141262.60999999999</v>
      </c>
    </row>
    <row r="857" spans="1:7" x14ac:dyDescent="0.25">
      <c r="A857" s="47">
        <v>42645</v>
      </c>
      <c r="B857" s="48">
        <v>1</v>
      </c>
      <c r="C857" s="171">
        <v>0</v>
      </c>
      <c r="D857" s="134">
        <v>343739020.27999997</v>
      </c>
      <c r="E857" s="134">
        <v>314342354.61000001</v>
      </c>
      <c r="F857" s="134">
        <v>141262.611</v>
      </c>
      <c r="G857" s="134">
        <v>141262.60999999999</v>
      </c>
    </row>
    <row r="858" spans="1:7" x14ac:dyDescent="0.25">
      <c r="A858" s="47">
        <v>42646</v>
      </c>
      <c r="B858" s="48">
        <v>1</v>
      </c>
      <c r="C858" s="171">
        <v>0</v>
      </c>
      <c r="D858" s="134">
        <v>343739020.27999997</v>
      </c>
      <c r="E858" s="134">
        <v>314342354.61000001</v>
      </c>
      <c r="F858" s="134">
        <v>141262.611</v>
      </c>
      <c r="G858" s="134">
        <v>141262.60999999999</v>
      </c>
    </row>
    <row r="859" spans="1:7" x14ac:dyDescent="0.25">
      <c r="A859" s="47">
        <v>42647</v>
      </c>
      <c r="B859" s="48">
        <v>1</v>
      </c>
      <c r="C859" s="171">
        <v>0</v>
      </c>
      <c r="D859" s="134">
        <v>343739020.27999997</v>
      </c>
      <c r="E859" s="134">
        <v>314342354.61000001</v>
      </c>
      <c r="F859" s="134">
        <v>141262.611</v>
      </c>
      <c r="G859" s="134">
        <v>141262.60999999999</v>
      </c>
    </row>
    <row r="860" spans="1:7" x14ac:dyDescent="0.25">
      <c r="A860" s="47">
        <v>42648</v>
      </c>
      <c r="B860" s="48">
        <v>1</v>
      </c>
      <c r="C860" s="171">
        <v>0</v>
      </c>
      <c r="D860" s="134">
        <v>343739020.27999997</v>
      </c>
      <c r="E860" s="134">
        <v>314342354.61000001</v>
      </c>
      <c r="F860" s="134">
        <v>141262.611</v>
      </c>
      <c r="G860" s="134">
        <v>141262.60999999999</v>
      </c>
    </row>
    <row r="861" spans="1:7" x14ac:dyDescent="0.25">
      <c r="A861" s="47">
        <v>42649</v>
      </c>
      <c r="B861" s="48">
        <v>0</v>
      </c>
      <c r="C861" s="171">
        <v>1</v>
      </c>
      <c r="D861" s="134">
        <v>314342354.61000001</v>
      </c>
      <c r="E861" s="134">
        <v>284712446.08999997</v>
      </c>
      <c r="F861" s="134">
        <v>129181.789677419</v>
      </c>
      <c r="G861" s="134">
        <v>129181.79</v>
      </c>
    </row>
    <row r="862" spans="1:7" x14ac:dyDescent="0.25">
      <c r="A862" s="47">
        <v>42650</v>
      </c>
      <c r="B862" s="48">
        <v>1</v>
      </c>
      <c r="C862" s="171">
        <v>0</v>
      </c>
      <c r="D862" s="134">
        <v>314342354.61000001</v>
      </c>
      <c r="E862" s="134">
        <v>284712446.08999997</v>
      </c>
      <c r="F862" s="134">
        <v>129181.789677419</v>
      </c>
      <c r="G862" s="134">
        <v>129181.79</v>
      </c>
    </row>
    <row r="863" spans="1:7" x14ac:dyDescent="0.25">
      <c r="A863" s="47">
        <v>42651</v>
      </c>
      <c r="B863" s="48">
        <v>1</v>
      </c>
      <c r="C863" s="171">
        <v>0</v>
      </c>
      <c r="D863" s="134">
        <v>314342354.61000001</v>
      </c>
      <c r="E863" s="134">
        <v>284712446.08999997</v>
      </c>
      <c r="F863" s="134">
        <v>129181.789677419</v>
      </c>
      <c r="G863" s="134">
        <v>129181.79</v>
      </c>
    </row>
    <row r="864" spans="1:7" x14ac:dyDescent="0.25">
      <c r="A864" s="47">
        <v>42652</v>
      </c>
      <c r="B864" s="48">
        <v>1</v>
      </c>
      <c r="C864" s="171">
        <v>0</v>
      </c>
      <c r="D864" s="134">
        <v>314342354.61000001</v>
      </c>
      <c r="E864" s="134">
        <v>284712446.08999997</v>
      </c>
      <c r="F864" s="134">
        <v>129181.789677419</v>
      </c>
      <c r="G864" s="134">
        <v>129181.79</v>
      </c>
    </row>
    <row r="865" spans="1:7" x14ac:dyDescent="0.25">
      <c r="A865" s="47">
        <v>42653</v>
      </c>
      <c r="B865" s="48">
        <v>1</v>
      </c>
      <c r="C865" s="171">
        <v>0</v>
      </c>
      <c r="D865" s="134">
        <v>314342354.61000001</v>
      </c>
      <c r="E865" s="134">
        <v>284712446.08999997</v>
      </c>
      <c r="F865" s="134">
        <v>129181.789677419</v>
      </c>
      <c r="G865" s="134">
        <v>129181.79</v>
      </c>
    </row>
    <row r="866" spans="1:7" x14ac:dyDescent="0.25">
      <c r="A866" s="47">
        <v>42654</v>
      </c>
      <c r="B866" s="48">
        <v>1</v>
      </c>
      <c r="C866" s="171">
        <v>0</v>
      </c>
      <c r="D866" s="134">
        <v>314342354.61000001</v>
      </c>
      <c r="E866" s="134">
        <v>284712446.08999997</v>
      </c>
      <c r="F866" s="134">
        <v>129181.789677419</v>
      </c>
      <c r="G866" s="134">
        <v>129181.79</v>
      </c>
    </row>
    <row r="867" spans="1:7" x14ac:dyDescent="0.25">
      <c r="A867" s="47">
        <v>42655</v>
      </c>
      <c r="B867" s="48">
        <v>1</v>
      </c>
      <c r="C867" s="171">
        <v>0</v>
      </c>
      <c r="D867" s="134">
        <v>314342354.61000001</v>
      </c>
      <c r="E867" s="134">
        <v>284712446.08999997</v>
      </c>
      <c r="F867" s="134">
        <v>129181.789677419</v>
      </c>
      <c r="G867" s="134">
        <v>129181.79</v>
      </c>
    </row>
    <row r="868" spans="1:7" x14ac:dyDescent="0.25">
      <c r="A868" s="47">
        <v>42656</v>
      </c>
      <c r="B868" s="48">
        <v>1</v>
      </c>
      <c r="C868" s="171">
        <v>0</v>
      </c>
      <c r="D868" s="134">
        <v>314342354.61000001</v>
      </c>
      <c r="E868" s="134">
        <v>284712446.08999997</v>
      </c>
      <c r="F868" s="134">
        <v>129181.789677419</v>
      </c>
      <c r="G868" s="134">
        <v>129181.79</v>
      </c>
    </row>
    <row r="869" spans="1:7" x14ac:dyDescent="0.25">
      <c r="A869" s="47">
        <v>42657</v>
      </c>
      <c r="B869" s="48">
        <v>1</v>
      </c>
      <c r="C869" s="171">
        <v>0</v>
      </c>
      <c r="D869" s="134">
        <v>314342354.61000001</v>
      </c>
      <c r="E869" s="134">
        <v>284712446.08999997</v>
      </c>
      <c r="F869" s="134">
        <v>129181.789677419</v>
      </c>
      <c r="G869" s="134">
        <v>129181.79</v>
      </c>
    </row>
    <row r="870" spans="1:7" x14ac:dyDescent="0.25">
      <c r="A870" s="47">
        <v>42658</v>
      </c>
      <c r="B870" s="48">
        <v>1</v>
      </c>
      <c r="C870" s="171">
        <v>0</v>
      </c>
      <c r="D870" s="134">
        <v>314342354.61000001</v>
      </c>
      <c r="E870" s="134">
        <v>284712446.08999997</v>
      </c>
      <c r="F870" s="134">
        <v>129181.789677419</v>
      </c>
      <c r="G870" s="134">
        <v>129181.79</v>
      </c>
    </row>
    <row r="871" spans="1:7" x14ac:dyDescent="0.25">
      <c r="A871" s="47">
        <v>42659</v>
      </c>
      <c r="B871" s="48">
        <v>1</v>
      </c>
      <c r="C871" s="171">
        <v>0</v>
      </c>
      <c r="D871" s="134">
        <v>314342354.61000001</v>
      </c>
      <c r="E871" s="134">
        <v>284712446.08999997</v>
      </c>
      <c r="F871" s="134">
        <v>129181.789677419</v>
      </c>
      <c r="G871" s="134">
        <v>129181.79</v>
      </c>
    </row>
    <row r="872" spans="1:7" x14ac:dyDescent="0.25">
      <c r="A872" s="47">
        <v>42660</v>
      </c>
      <c r="B872" s="48">
        <v>1</v>
      </c>
      <c r="C872" s="171">
        <v>0</v>
      </c>
      <c r="D872" s="134">
        <v>314342354.61000001</v>
      </c>
      <c r="E872" s="134">
        <v>284712446.08999997</v>
      </c>
      <c r="F872" s="134">
        <v>129181.789677419</v>
      </c>
      <c r="G872" s="134">
        <v>129181.79</v>
      </c>
    </row>
    <row r="873" spans="1:7" x14ac:dyDescent="0.25">
      <c r="A873" s="47">
        <v>42661</v>
      </c>
      <c r="B873" s="48">
        <v>1</v>
      </c>
      <c r="C873" s="171">
        <v>0</v>
      </c>
      <c r="D873" s="134">
        <v>314342354.61000001</v>
      </c>
      <c r="E873" s="134">
        <v>284712446.08999997</v>
      </c>
      <c r="F873" s="134">
        <v>129181.789677419</v>
      </c>
      <c r="G873" s="134">
        <v>129181.79</v>
      </c>
    </row>
    <row r="874" spans="1:7" x14ac:dyDescent="0.25">
      <c r="A874" s="47">
        <v>42662</v>
      </c>
      <c r="B874" s="48">
        <v>1</v>
      </c>
      <c r="C874" s="171">
        <v>0</v>
      </c>
      <c r="D874" s="134">
        <v>314342354.61000001</v>
      </c>
      <c r="E874" s="134">
        <v>284712446.08999997</v>
      </c>
      <c r="F874" s="134">
        <v>129181.789677419</v>
      </c>
      <c r="G874" s="134">
        <v>129181.79</v>
      </c>
    </row>
    <row r="875" spans="1:7" x14ac:dyDescent="0.25">
      <c r="A875" s="47">
        <v>42663</v>
      </c>
      <c r="B875" s="48">
        <v>1</v>
      </c>
      <c r="C875" s="171">
        <v>0</v>
      </c>
      <c r="D875" s="134">
        <v>314342354.61000001</v>
      </c>
      <c r="E875" s="134">
        <v>284712446.08999997</v>
      </c>
      <c r="F875" s="134">
        <v>129181.789677419</v>
      </c>
      <c r="G875" s="134">
        <v>129181.79</v>
      </c>
    </row>
    <row r="876" spans="1:7" x14ac:dyDescent="0.25">
      <c r="A876" s="47">
        <v>42664</v>
      </c>
      <c r="B876" s="48">
        <v>1</v>
      </c>
      <c r="C876" s="171">
        <v>0</v>
      </c>
      <c r="D876" s="134">
        <v>314342354.61000001</v>
      </c>
      <c r="E876" s="134">
        <v>284712446.08999997</v>
      </c>
      <c r="F876" s="134">
        <v>129181.789677419</v>
      </c>
      <c r="G876" s="134">
        <v>129181.79</v>
      </c>
    </row>
    <row r="877" spans="1:7" x14ac:dyDescent="0.25">
      <c r="A877" s="47">
        <v>42665</v>
      </c>
      <c r="B877" s="48">
        <v>1</v>
      </c>
      <c r="C877" s="171">
        <v>0</v>
      </c>
      <c r="D877" s="134">
        <v>314342354.61000001</v>
      </c>
      <c r="E877" s="134">
        <v>284712446.08999997</v>
      </c>
      <c r="F877" s="134">
        <v>129181.789677419</v>
      </c>
      <c r="G877" s="134">
        <v>129181.79</v>
      </c>
    </row>
    <row r="878" spans="1:7" x14ac:dyDescent="0.25">
      <c r="A878" s="47">
        <v>42666</v>
      </c>
      <c r="B878" s="48">
        <v>1</v>
      </c>
      <c r="C878" s="171">
        <v>0</v>
      </c>
      <c r="D878" s="134">
        <v>314342354.61000001</v>
      </c>
      <c r="E878" s="134">
        <v>284712446.08999997</v>
      </c>
      <c r="F878" s="134">
        <v>129181.789677419</v>
      </c>
      <c r="G878" s="134">
        <v>129181.79</v>
      </c>
    </row>
    <row r="879" spans="1:7" x14ac:dyDescent="0.25">
      <c r="A879" s="47">
        <v>42667</v>
      </c>
      <c r="B879" s="48">
        <v>1</v>
      </c>
      <c r="C879" s="171">
        <v>0</v>
      </c>
      <c r="D879" s="134">
        <v>314342354.61000001</v>
      </c>
      <c r="E879" s="134">
        <v>284712446.08999997</v>
      </c>
      <c r="F879" s="134">
        <v>129181.789677419</v>
      </c>
      <c r="G879" s="134">
        <v>129181.79</v>
      </c>
    </row>
    <row r="880" spans="1:7" x14ac:dyDescent="0.25">
      <c r="A880" s="47">
        <v>42668</v>
      </c>
      <c r="B880" s="48">
        <v>1</v>
      </c>
      <c r="C880" s="171">
        <v>0</v>
      </c>
      <c r="D880" s="134">
        <v>314342354.61000001</v>
      </c>
      <c r="E880" s="134">
        <v>284712446.08999997</v>
      </c>
      <c r="F880" s="134">
        <v>129181.789677419</v>
      </c>
      <c r="G880" s="134">
        <v>129181.79</v>
      </c>
    </row>
    <row r="881" spans="1:7" x14ac:dyDescent="0.25">
      <c r="A881" s="47">
        <v>42669</v>
      </c>
      <c r="B881" s="48">
        <v>1</v>
      </c>
      <c r="C881" s="171">
        <v>0</v>
      </c>
      <c r="D881" s="134">
        <v>314342354.61000001</v>
      </c>
      <c r="E881" s="134">
        <v>284712446.08999997</v>
      </c>
      <c r="F881" s="134">
        <v>129181.789677419</v>
      </c>
      <c r="G881" s="134">
        <v>129181.79</v>
      </c>
    </row>
    <row r="882" spans="1:7" x14ac:dyDescent="0.25">
      <c r="A882" s="47">
        <v>42670</v>
      </c>
      <c r="B882" s="48">
        <v>1</v>
      </c>
      <c r="C882" s="171">
        <v>0</v>
      </c>
      <c r="D882" s="134">
        <v>314342354.61000001</v>
      </c>
      <c r="E882" s="134">
        <v>284712446.08999997</v>
      </c>
      <c r="F882" s="134">
        <v>129181.789677419</v>
      </c>
      <c r="G882" s="134">
        <v>129181.79</v>
      </c>
    </row>
    <row r="883" spans="1:7" x14ac:dyDescent="0.25">
      <c r="A883" s="47">
        <v>42671</v>
      </c>
      <c r="B883" s="48">
        <v>1</v>
      </c>
      <c r="C883" s="171">
        <v>0</v>
      </c>
      <c r="D883" s="134">
        <v>314342354.61000001</v>
      </c>
      <c r="E883" s="134">
        <v>284712446.08999997</v>
      </c>
      <c r="F883" s="134">
        <v>129181.789677419</v>
      </c>
      <c r="G883" s="134">
        <v>129181.79</v>
      </c>
    </row>
    <row r="884" spans="1:7" x14ac:dyDescent="0.25">
      <c r="A884" s="47">
        <v>42672</v>
      </c>
      <c r="B884" s="48">
        <v>1</v>
      </c>
      <c r="C884" s="171">
        <v>0</v>
      </c>
      <c r="D884" s="134">
        <v>314342354.61000001</v>
      </c>
      <c r="E884" s="134">
        <v>284712446.08999997</v>
      </c>
      <c r="F884" s="134">
        <v>129181.789677419</v>
      </c>
      <c r="G884" s="134">
        <v>129181.79</v>
      </c>
    </row>
    <row r="885" spans="1:7" x14ac:dyDescent="0.25">
      <c r="A885" s="47">
        <v>42673</v>
      </c>
      <c r="B885" s="48">
        <v>1</v>
      </c>
      <c r="C885" s="171">
        <v>0</v>
      </c>
      <c r="D885" s="134">
        <v>314342354.61000001</v>
      </c>
      <c r="E885" s="134">
        <v>284712446.08999997</v>
      </c>
      <c r="F885" s="134">
        <v>129181.789677419</v>
      </c>
      <c r="G885" s="134">
        <v>129181.79</v>
      </c>
    </row>
    <row r="886" spans="1:7" x14ac:dyDescent="0.25">
      <c r="A886" s="47">
        <v>42674</v>
      </c>
      <c r="B886" s="48">
        <v>1</v>
      </c>
      <c r="C886" s="171">
        <v>0</v>
      </c>
      <c r="D886" s="134">
        <v>314342354.61000001</v>
      </c>
      <c r="E886" s="134">
        <v>284712446.08999997</v>
      </c>
      <c r="F886" s="134">
        <v>129181.789677419</v>
      </c>
      <c r="G886" s="134">
        <v>129181.79</v>
      </c>
    </row>
    <row r="887" spans="1:7" x14ac:dyDescent="0.25">
      <c r="A887" s="47">
        <v>42675</v>
      </c>
      <c r="B887" s="48">
        <v>1</v>
      </c>
      <c r="C887" s="171">
        <v>0</v>
      </c>
      <c r="D887" s="134">
        <v>314342354.61000001</v>
      </c>
      <c r="E887" s="134">
        <v>284712446.08999997</v>
      </c>
      <c r="F887" s="134">
        <v>129181.789677419</v>
      </c>
      <c r="G887" s="134">
        <v>129181.79</v>
      </c>
    </row>
    <row r="888" spans="1:7" x14ac:dyDescent="0.25">
      <c r="A888" s="47">
        <v>42676</v>
      </c>
      <c r="B888" s="48">
        <v>1</v>
      </c>
      <c r="C888" s="171">
        <v>0</v>
      </c>
      <c r="D888" s="134">
        <v>314342354.61000001</v>
      </c>
      <c r="E888" s="134">
        <v>284712446.08999997</v>
      </c>
      <c r="F888" s="134">
        <v>129181.789677419</v>
      </c>
      <c r="G888" s="134">
        <v>129181.79</v>
      </c>
    </row>
    <row r="889" spans="1:7" x14ac:dyDescent="0.25">
      <c r="A889" s="47">
        <v>42677</v>
      </c>
      <c r="B889" s="48">
        <v>1</v>
      </c>
      <c r="C889" s="171">
        <v>0</v>
      </c>
      <c r="D889" s="134">
        <v>314342354.61000001</v>
      </c>
      <c r="E889" s="134">
        <v>284712446.08999997</v>
      </c>
      <c r="F889" s="134">
        <v>129181.789677419</v>
      </c>
      <c r="G889" s="134">
        <v>129181.79</v>
      </c>
    </row>
    <row r="890" spans="1:7" x14ac:dyDescent="0.25">
      <c r="A890" s="47">
        <v>42678</v>
      </c>
      <c r="B890" s="48">
        <v>1</v>
      </c>
      <c r="C890" s="171">
        <v>0</v>
      </c>
      <c r="D890" s="134">
        <v>314342354.61000001</v>
      </c>
      <c r="E890" s="134">
        <v>284712446.08999997</v>
      </c>
      <c r="F890" s="134">
        <v>129181.789677419</v>
      </c>
      <c r="G890" s="134">
        <v>129181.79</v>
      </c>
    </row>
    <row r="891" spans="1:7" x14ac:dyDescent="0.25">
      <c r="A891" s="47">
        <v>42679</v>
      </c>
      <c r="B891" s="48">
        <v>1</v>
      </c>
      <c r="C891" s="171">
        <v>0</v>
      </c>
      <c r="D891" s="134">
        <v>314342354.61000001</v>
      </c>
      <c r="E891" s="134">
        <v>284712446.08999997</v>
      </c>
      <c r="F891" s="134">
        <v>129181.789677419</v>
      </c>
      <c r="G891" s="134">
        <v>129181.79</v>
      </c>
    </row>
    <row r="892" spans="1:7" x14ac:dyDescent="0.25">
      <c r="A892" s="47">
        <v>42680</v>
      </c>
      <c r="B892" s="48">
        <v>0</v>
      </c>
      <c r="C892" s="171">
        <v>1</v>
      </c>
      <c r="D892" s="134">
        <v>284712446.08999997</v>
      </c>
      <c r="E892" s="134">
        <v>254588055.53</v>
      </c>
      <c r="F892" s="134">
        <v>117005.11466666601</v>
      </c>
      <c r="G892" s="134">
        <v>117005.11</v>
      </c>
    </row>
    <row r="893" spans="1:7" x14ac:dyDescent="0.25">
      <c r="A893" s="47">
        <v>42681</v>
      </c>
      <c r="B893" s="48">
        <v>1</v>
      </c>
      <c r="C893" s="171">
        <v>0</v>
      </c>
      <c r="D893" s="134">
        <v>284712446.08999997</v>
      </c>
      <c r="E893" s="134">
        <v>254588055.53</v>
      </c>
      <c r="F893" s="134">
        <v>117005.11466666601</v>
      </c>
      <c r="G893" s="134">
        <v>117005.11</v>
      </c>
    </row>
    <row r="894" spans="1:7" x14ac:dyDescent="0.25">
      <c r="A894" s="47">
        <v>42682</v>
      </c>
      <c r="B894" s="48">
        <v>1</v>
      </c>
      <c r="C894" s="171">
        <v>0</v>
      </c>
      <c r="D894" s="134">
        <v>284712446.08999997</v>
      </c>
      <c r="E894" s="134">
        <v>254588055.53</v>
      </c>
      <c r="F894" s="134">
        <v>117005.11466666601</v>
      </c>
      <c r="G894" s="134">
        <v>117005.11</v>
      </c>
    </row>
    <row r="895" spans="1:7" x14ac:dyDescent="0.25">
      <c r="A895" s="47">
        <v>42683</v>
      </c>
      <c r="B895" s="48">
        <v>1</v>
      </c>
      <c r="C895" s="171">
        <v>0</v>
      </c>
      <c r="D895" s="134">
        <v>284712446.08999997</v>
      </c>
      <c r="E895" s="134">
        <v>254588055.53</v>
      </c>
      <c r="F895" s="134">
        <v>117005.11466666601</v>
      </c>
      <c r="G895" s="134">
        <v>117005.11</v>
      </c>
    </row>
    <row r="896" spans="1:7" x14ac:dyDescent="0.25">
      <c r="A896" s="47">
        <v>42684</v>
      </c>
      <c r="B896" s="48">
        <v>1</v>
      </c>
      <c r="C896" s="171">
        <v>0</v>
      </c>
      <c r="D896" s="134">
        <v>284712446.08999997</v>
      </c>
      <c r="E896" s="134">
        <v>254588055.53</v>
      </c>
      <c r="F896" s="134">
        <v>117005.11466666601</v>
      </c>
      <c r="G896" s="134">
        <v>117005.11</v>
      </c>
    </row>
    <row r="897" spans="1:7" x14ac:dyDescent="0.25">
      <c r="A897" s="47">
        <v>42685</v>
      </c>
      <c r="B897" s="48">
        <v>1</v>
      </c>
      <c r="C897" s="171">
        <v>0</v>
      </c>
      <c r="D897" s="134">
        <v>284712446.08999997</v>
      </c>
      <c r="E897" s="134">
        <v>254588055.53</v>
      </c>
      <c r="F897" s="134">
        <v>117005.11466666601</v>
      </c>
      <c r="G897" s="134">
        <v>117005.11</v>
      </c>
    </row>
    <row r="898" spans="1:7" x14ac:dyDescent="0.25">
      <c r="A898" s="47">
        <v>42686</v>
      </c>
      <c r="B898" s="48">
        <v>1</v>
      </c>
      <c r="C898" s="171">
        <v>0</v>
      </c>
      <c r="D898" s="134">
        <v>284712446.08999997</v>
      </c>
      <c r="E898" s="134">
        <v>254588055.53</v>
      </c>
      <c r="F898" s="134">
        <v>117005.11466666601</v>
      </c>
      <c r="G898" s="134">
        <v>117005.11</v>
      </c>
    </row>
    <row r="899" spans="1:7" x14ac:dyDescent="0.25">
      <c r="A899" s="47">
        <v>42687</v>
      </c>
      <c r="B899" s="48">
        <v>1</v>
      </c>
      <c r="C899" s="171">
        <v>0</v>
      </c>
      <c r="D899" s="134">
        <v>284712446.08999997</v>
      </c>
      <c r="E899" s="134">
        <v>254588055.53</v>
      </c>
      <c r="F899" s="134">
        <v>117005.11466666601</v>
      </c>
      <c r="G899" s="134">
        <v>117005.11</v>
      </c>
    </row>
    <row r="900" spans="1:7" x14ac:dyDescent="0.25">
      <c r="A900" s="47">
        <v>42688</v>
      </c>
      <c r="B900" s="48">
        <v>1</v>
      </c>
      <c r="C900" s="171">
        <v>0</v>
      </c>
      <c r="D900" s="134">
        <v>284712446.08999997</v>
      </c>
      <c r="E900" s="134">
        <v>254588055.53</v>
      </c>
      <c r="F900" s="134">
        <v>117005.11466666601</v>
      </c>
      <c r="G900" s="134">
        <v>117005.11</v>
      </c>
    </row>
    <row r="901" spans="1:7" x14ac:dyDescent="0.25">
      <c r="A901" s="47">
        <v>42689</v>
      </c>
      <c r="B901" s="48">
        <v>1</v>
      </c>
      <c r="C901" s="171">
        <v>0</v>
      </c>
      <c r="D901" s="134">
        <v>284712446.08999997</v>
      </c>
      <c r="E901" s="134">
        <v>254588055.53</v>
      </c>
      <c r="F901" s="134">
        <v>117005.11466666601</v>
      </c>
      <c r="G901" s="134">
        <v>117005.11</v>
      </c>
    </row>
    <row r="902" spans="1:7" x14ac:dyDescent="0.25">
      <c r="A902" s="47">
        <v>42690</v>
      </c>
      <c r="B902" s="48">
        <v>1</v>
      </c>
      <c r="C902" s="171">
        <v>0</v>
      </c>
      <c r="D902" s="134">
        <v>284712446.08999997</v>
      </c>
      <c r="E902" s="134">
        <v>254588055.53</v>
      </c>
      <c r="F902" s="134">
        <v>117005.11466666601</v>
      </c>
      <c r="G902" s="134">
        <v>117005.11</v>
      </c>
    </row>
    <row r="903" spans="1:7" x14ac:dyDescent="0.25">
      <c r="A903" s="47">
        <v>42691</v>
      </c>
      <c r="B903" s="48">
        <v>1</v>
      </c>
      <c r="C903" s="171">
        <v>0</v>
      </c>
      <c r="D903" s="134">
        <v>284712446.08999997</v>
      </c>
      <c r="E903" s="134">
        <v>254588055.53</v>
      </c>
      <c r="F903" s="134">
        <v>117005.11466666601</v>
      </c>
      <c r="G903" s="134">
        <v>117005.11</v>
      </c>
    </row>
    <row r="904" spans="1:7" x14ac:dyDescent="0.25">
      <c r="A904" s="47">
        <v>42692</v>
      </c>
      <c r="B904" s="48">
        <v>1</v>
      </c>
      <c r="C904" s="171">
        <v>0</v>
      </c>
      <c r="D904" s="134">
        <v>284712446.08999997</v>
      </c>
      <c r="E904" s="134">
        <v>254588055.53</v>
      </c>
      <c r="F904" s="134">
        <v>117005.11466666601</v>
      </c>
      <c r="G904" s="134">
        <v>117005.11</v>
      </c>
    </row>
    <row r="905" spans="1:7" x14ac:dyDescent="0.25">
      <c r="A905" s="47">
        <v>42693</v>
      </c>
      <c r="B905" s="48">
        <v>1</v>
      </c>
      <c r="C905" s="171">
        <v>0</v>
      </c>
      <c r="D905" s="134">
        <v>284712446.08999997</v>
      </c>
      <c r="E905" s="134">
        <v>254588055.53</v>
      </c>
      <c r="F905" s="134">
        <v>117005.11466666601</v>
      </c>
      <c r="G905" s="134">
        <v>117005.11</v>
      </c>
    </row>
    <row r="906" spans="1:7" x14ac:dyDescent="0.25">
      <c r="A906" s="47">
        <v>42694</v>
      </c>
      <c r="B906" s="48">
        <v>1</v>
      </c>
      <c r="C906" s="171">
        <v>0</v>
      </c>
      <c r="D906" s="134">
        <v>284712446.08999997</v>
      </c>
      <c r="E906" s="134">
        <v>254588055.53</v>
      </c>
      <c r="F906" s="134">
        <v>117005.11466666601</v>
      </c>
      <c r="G906" s="134">
        <v>117005.11</v>
      </c>
    </row>
    <row r="907" spans="1:7" x14ac:dyDescent="0.25">
      <c r="A907" s="47">
        <v>42695</v>
      </c>
      <c r="B907" s="48">
        <v>1</v>
      </c>
      <c r="C907" s="171">
        <v>0</v>
      </c>
      <c r="D907" s="134">
        <v>284712446.08999997</v>
      </c>
      <c r="E907" s="134">
        <v>254588055.53</v>
      </c>
      <c r="F907" s="134">
        <v>117005.11466666601</v>
      </c>
      <c r="G907" s="134">
        <v>117005.11</v>
      </c>
    </row>
    <row r="908" spans="1:7" x14ac:dyDescent="0.25">
      <c r="A908" s="47">
        <v>42696</v>
      </c>
      <c r="B908" s="48">
        <v>1</v>
      </c>
      <c r="C908" s="171">
        <v>0</v>
      </c>
      <c r="D908" s="134">
        <v>284712446.08999997</v>
      </c>
      <c r="E908" s="134">
        <v>254588055.53</v>
      </c>
      <c r="F908" s="134">
        <v>117005.11466666601</v>
      </c>
      <c r="G908" s="134">
        <v>117005.11</v>
      </c>
    </row>
    <row r="909" spans="1:7" x14ac:dyDescent="0.25">
      <c r="A909" s="47">
        <v>42697</v>
      </c>
      <c r="B909" s="48">
        <v>1</v>
      </c>
      <c r="C909" s="171">
        <v>0</v>
      </c>
      <c r="D909" s="134">
        <v>284712446.08999997</v>
      </c>
      <c r="E909" s="134">
        <v>254588055.53</v>
      </c>
      <c r="F909" s="134">
        <v>117005.11466666601</v>
      </c>
      <c r="G909" s="134">
        <v>117005.11</v>
      </c>
    </row>
    <row r="910" spans="1:7" x14ac:dyDescent="0.25">
      <c r="A910" s="47">
        <v>42698</v>
      </c>
      <c r="B910" s="48">
        <v>1</v>
      </c>
      <c r="C910" s="171">
        <v>0</v>
      </c>
      <c r="D910" s="134">
        <v>284712446.08999997</v>
      </c>
      <c r="E910" s="134">
        <v>254588055.53</v>
      </c>
      <c r="F910" s="134">
        <v>117005.11466666601</v>
      </c>
      <c r="G910" s="134">
        <v>117005.11</v>
      </c>
    </row>
    <row r="911" spans="1:7" x14ac:dyDescent="0.25">
      <c r="A911" s="47">
        <v>42699</v>
      </c>
      <c r="B911" s="48">
        <v>1</v>
      </c>
      <c r="C911" s="171">
        <v>0</v>
      </c>
      <c r="D911" s="134">
        <v>284712446.08999997</v>
      </c>
      <c r="E911" s="134">
        <v>254588055.53</v>
      </c>
      <c r="F911" s="134">
        <v>117005.11466666601</v>
      </c>
      <c r="G911" s="134">
        <v>117005.11</v>
      </c>
    </row>
    <row r="912" spans="1:7" x14ac:dyDescent="0.25">
      <c r="A912" s="47">
        <v>42700</v>
      </c>
      <c r="B912" s="48">
        <v>1</v>
      </c>
      <c r="C912" s="171">
        <v>0</v>
      </c>
      <c r="D912" s="134">
        <v>284712446.08999997</v>
      </c>
      <c r="E912" s="134">
        <v>254588055.53</v>
      </c>
      <c r="F912" s="134">
        <v>117005.11466666601</v>
      </c>
      <c r="G912" s="134">
        <v>117005.11</v>
      </c>
    </row>
    <row r="913" spans="1:7" x14ac:dyDescent="0.25">
      <c r="A913" s="47">
        <v>42701</v>
      </c>
      <c r="B913" s="48">
        <v>1</v>
      </c>
      <c r="C913" s="171">
        <v>0</v>
      </c>
      <c r="D913" s="134">
        <v>284712446.08999997</v>
      </c>
      <c r="E913" s="134">
        <v>254588055.53</v>
      </c>
      <c r="F913" s="134">
        <v>117005.11466666601</v>
      </c>
      <c r="G913" s="134">
        <v>117005.11</v>
      </c>
    </row>
    <row r="914" spans="1:7" x14ac:dyDescent="0.25">
      <c r="A914" s="47">
        <v>42702</v>
      </c>
      <c r="B914" s="48">
        <v>1</v>
      </c>
      <c r="C914" s="171">
        <v>0</v>
      </c>
      <c r="D914" s="134">
        <v>284712446.08999997</v>
      </c>
      <c r="E914" s="134">
        <v>254588055.53</v>
      </c>
      <c r="F914" s="134">
        <v>117005.11466666601</v>
      </c>
      <c r="G914" s="134">
        <v>117005.11</v>
      </c>
    </row>
    <row r="915" spans="1:7" x14ac:dyDescent="0.25">
      <c r="A915" s="47">
        <v>42703</v>
      </c>
      <c r="B915" s="48">
        <v>1</v>
      </c>
      <c r="C915" s="171">
        <v>0</v>
      </c>
      <c r="D915" s="134">
        <v>284712446.08999997</v>
      </c>
      <c r="E915" s="134">
        <v>254588055.53</v>
      </c>
      <c r="F915" s="134">
        <v>117005.11466666601</v>
      </c>
      <c r="G915" s="134">
        <v>117005.11</v>
      </c>
    </row>
    <row r="916" spans="1:7" x14ac:dyDescent="0.25">
      <c r="A916" s="47">
        <v>42704</v>
      </c>
      <c r="B916" s="48">
        <v>1</v>
      </c>
      <c r="C916" s="171">
        <v>0</v>
      </c>
      <c r="D916" s="134">
        <v>284712446.08999997</v>
      </c>
      <c r="E916" s="134">
        <v>254588055.53</v>
      </c>
      <c r="F916" s="134">
        <v>117005.11466666601</v>
      </c>
      <c r="G916" s="134">
        <v>117005.11</v>
      </c>
    </row>
    <row r="917" spans="1:7" x14ac:dyDescent="0.25">
      <c r="A917" s="47">
        <v>42705</v>
      </c>
      <c r="B917" s="48">
        <v>1</v>
      </c>
      <c r="C917" s="171">
        <v>0</v>
      </c>
      <c r="D917" s="134">
        <v>284712446.08999997</v>
      </c>
      <c r="E917" s="134">
        <v>254588055.53</v>
      </c>
      <c r="F917" s="134">
        <v>117005.11466666601</v>
      </c>
      <c r="G917" s="134">
        <v>117005.11</v>
      </c>
    </row>
    <row r="918" spans="1:7" x14ac:dyDescent="0.25">
      <c r="A918" s="47">
        <v>42706</v>
      </c>
      <c r="B918" s="48">
        <v>1</v>
      </c>
      <c r="C918" s="171">
        <v>0</v>
      </c>
      <c r="D918" s="134">
        <v>284712446.08999997</v>
      </c>
      <c r="E918" s="134">
        <v>254588055.53</v>
      </c>
      <c r="F918" s="134">
        <v>117005.11466666601</v>
      </c>
      <c r="G918" s="134">
        <v>117005.11</v>
      </c>
    </row>
    <row r="919" spans="1:7" x14ac:dyDescent="0.25">
      <c r="A919" s="47">
        <v>42707</v>
      </c>
      <c r="B919" s="48">
        <v>1</v>
      </c>
      <c r="C919" s="171">
        <v>0</v>
      </c>
      <c r="D919" s="134">
        <v>284712446.08999997</v>
      </c>
      <c r="E919" s="134">
        <v>254588055.53</v>
      </c>
      <c r="F919" s="134">
        <v>117005.11466666601</v>
      </c>
      <c r="G919" s="134">
        <v>117005.11</v>
      </c>
    </row>
    <row r="920" spans="1:7" x14ac:dyDescent="0.25">
      <c r="A920" s="47">
        <v>42708</v>
      </c>
      <c r="B920" s="48">
        <v>1</v>
      </c>
      <c r="C920" s="171">
        <v>0</v>
      </c>
      <c r="D920" s="134">
        <v>284712446.08999997</v>
      </c>
      <c r="E920" s="134">
        <v>254588055.53</v>
      </c>
      <c r="F920" s="134">
        <v>117005.11466666601</v>
      </c>
      <c r="G920" s="134">
        <v>117005.11</v>
      </c>
    </row>
    <row r="921" spans="1:7" x14ac:dyDescent="0.25">
      <c r="A921" s="47">
        <v>42709</v>
      </c>
      <c r="B921" s="48">
        <v>1</v>
      </c>
      <c r="C921" s="171">
        <v>0</v>
      </c>
      <c r="D921" s="134">
        <v>284712446.08999997</v>
      </c>
      <c r="E921" s="134">
        <v>254588055.53</v>
      </c>
      <c r="F921" s="134">
        <v>117005.11466666601</v>
      </c>
      <c r="G921" s="134">
        <v>117005.11</v>
      </c>
    </row>
    <row r="922" spans="1:7" x14ac:dyDescent="0.25">
      <c r="A922" s="47">
        <v>42710</v>
      </c>
      <c r="B922" s="48">
        <v>0</v>
      </c>
      <c r="C922" s="171">
        <v>1</v>
      </c>
      <c r="D922" s="134">
        <v>254588055.53</v>
      </c>
      <c r="E922" s="134">
        <v>224196893.61000001</v>
      </c>
      <c r="F922" s="134">
        <v>104625.22838709599</v>
      </c>
      <c r="G922" s="134">
        <v>104625.23</v>
      </c>
    </row>
    <row r="923" spans="1:7" x14ac:dyDescent="0.25">
      <c r="A923" s="47">
        <v>42711</v>
      </c>
      <c r="B923" s="48">
        <v>1</v>
      </c>
      <c r="C923" s="171">
        <v>0</v>
      </c>
      <c r="D923" s="134">
        <v>254588055.53</v>
      </c>
      <c r="E923" s="134">
        <v>224196893.61000001</v>
      </c>
      <c r="F923" s="134">
        <v>104625.22838709599</v>
      </c>
      <c r="G923" s="134">
        <v>104625.23</v>
      </c>
    </row>
    <row r="924" spans="1:7" x14ac:dyDescent="0.25">
      <c r="A924" s="47">
        <v>42712</v>
      </c>
      <c r="B924" s="48">
        <v>1</v>
      </c>
      <c r="C924" s="171">
        <v>0</v>
      </c>
      <c r="D924" s="134">
        <v>254588055.53</v>
      </c>
      <c r="E924" s="134">
        <v>224196893.61000001</v>
      </c>
      <c r="F924" s="134">
        <v>104625.22838709599</v>
      </c>
      <c r="G924" s="134">
        <v>104625.23</v>
      </c>
    </row>
    <row r="925" spans="1:7" x14ac:dyDescent="0.25">
      <c r="A925" s="47">
        <v>42713</v>
      </c>
      <c r="B925" s="48">
        <v>1</v>
      </c>
      <c r="C925" s="171">
        <v>0</v>
      </c>
      <c r="D925" s="134">
        <v>254588055.53</v>
      </c>
      <c r="E925" s="134">
        <v>224196893.61000001</v>
      </c>
      <c r="F925" s="134">
        <v>104625.22838709599</v>
      </c>
      <c r="G925" s="134">
        <v>104625.23</v>
      </c>
    </row>
    <row r="926" spans="1:7" x14ac:dyDescent="0.25">
      <c r="A926" s="47">
        <v>42714</v>
      </c>
      <c r="B926" s="48">
        <v>1</v>
      </c>
      <c r="C926" s="171">
        <v>0</v>
      </c>
      <c r="D926" s="134">
        <v>254588055.53</v>
      </c>
      <c r="E926" s="134">
        <v>224196893.61000001</v>
      </c>
      <c r="F926" s="134">
        <v>104625.22838709599</v>
      </c>
      <c r="G926" s="134">
        <v>104625.23</v>
      </c>
    </row>
    <row r="927" spans="1:7" x14ac:dyDescent="0.25">
      <c r="A927" s="47">
        <v>42715</v>
      </c>
      <c r="B927" s="48">
        <v>1</v>
      </c>
      <c r="C927" s="171">
        <v>0</v>
      </c>
      <c r="D927" s="134">
        <v>254588055.53</v>
      </c>
      <c r="E927" s="134">
        <v>224196893.61000001</v>
      </c>
      <c r="F927" s="134">
        <v>104625.22838709599</v>
      </c>
      <c r="G927" s="134">
        <v>104625.23</v>
      </c>
    </row>
    <row r="928" spans="1:7" x14ac:dyDescent="0.25">
      <c r="A928" s="47">
        <v>42716</v>
      </c>
      <c r="B928" s="48">
        <v>1</v>
      </c>
      <c r="C928" s="171">
        <v>0</v>
      </c>
      <c r="D928" s="134">
        <v>254588055.53</v>
      </c>
      <c r="E928" s="134">
        <v>224196893.61000001</v>
      </c>
      <c r="F928" s="134">
        <v>104625.22838709599</v>
      </c>
      <c r="G928" s="134">
        <v>104625.23</v>
      </c>
    </row>
    <row r="929" spans="1:7" x14ac:dyDescent="0.25">
      <c r="A929" s="47">
        <v>42717</v>
      </c>
      <c r="B929" s="48">
        <v>1</v>
      </c>
      <c r="C929" s="171">
        <v>0</v>
      </c>
      <c r="D929" s="134">
        <v>254588055.53</v>
      </c>
      <c r="E929" s="134">
        <v>224196893.61000001</v>
      </c>
      <c r="F929" s="134">
        <v>104625.22838709599</v>
      </c>
      <c r="G929" s="134">
        <v>104625.23</v>
      </c>
    </row>
    <row r="930" spans="1:7" x14ac:dyDescent="0.25">
      <c r="A930" s="47">
        <v>42718</v>
      </c>
      <c r="B930" s="48">
        <v>1</v>
      </c>
      <c r="C930" s="171">
        <v>0</v>
      </c>
      <c r="D930" s="134">
        <v>254588055.53</v>
      </c>
      <c r="E930" s="134">
        <v>224196893.61000001</v>
      </c>
      <c r="F930" s="134">
        <v>104625.22838709599</v>
      </c>
      <c r="G930" s="134">
        <v>104625.23</v>
      </c>
    </row>
    <row r="931" spans="1:7" x14ac:dyDescent="0.25">
      <c r="A931" s="47">
        <v>42719</v>
      </c>
      <c r="B931" s="48">
        <v>1</v>
      </c>
      <c r="C931" s="171">
        <v>0</v>
      </c>
      <c r="D931" s="134">
        <v>254588055.53</v>
      </c>
      <c r="E931" s="134">
        <v>224196893.61000001</v>
      </c>
      <c r="F931" s="134">
        <v>104625.22838709599</v>
      </c>
      <c r="G931" s="134">
        <v>104625.23</v>
      </c>
    </row>
    <row r="932" spans="1:7" x14ac:dyDescent="0.25">
      <c r="A932" s="47">
        <v>42720</v>
      </c>
      <c r="B932" s="48">
        <v>1</v>
      </c>
      <c r="C932" s="171">
        <v>0</v>
      </c>
      <c r="D932" s="134">
        <v>254588055.53</v>
      </c>
      <c r="E932" s="134">
        <v>224196893.61000001</v>
      </c>
      <c r="F932" s="134">
        <v>104625.22838709599</v>
      </c>
      <c r="G932" s="134">
        <v>104625.23</v>
      </c>
    </row>
    <row r="933" spans="1:7" x14ac:dyDescent="0.25">
      <c r="A933" s="47">
        <v>42721</v>
      </c>
      <c r="B933" s="48">
        <v>1</v>
      </c>
      <c r="C933" s="171">
        <v>0</v>
      </c>
      <c r="D933" s="134">
        <v>254588055.53</v>
      </c>
      <c r="E933" s="134">
        <v>224196893.61000001</v>
      </c>
      <c r="F933" s="134">
        <v>104625.22838709599</v>
      </c>
      <c r="G933" s="134">
        <v>104625.23</v>
      </c>
    </row>
    <row r="934" spans="1:7" x14ac:dyDescent="0.25">
      <c r="A934" s="47">
        <v>42722</v>
      </c>
      <c r="B934" s="48">
        <v>1</v>
      </c>
      <c r="C934" s="171">
        <v>0</v>
      </c>
      <c r="D934" s="134">
        <v>254588055.53</v>
      </c>
      <c r="E934" s="134">
        <v>224196893.61000001</v>
      </c>
      <c r="F934" s="134">
        <v>104625.22838709599</v>
      </c>
      <c r="G934" s="134">
        <v>104625.23</v>
      </c>
    </row>
    <row r="935" spans="1:7" x14ac:dyDescent="0.25">
      <c r="A935" s="47">
        <v>42723</v>
      </c>
      <c r="B935" s="48">
        <v>1</v>
      </c>
      <c r="C935" s="171">
        <v>0</v>
      </c>
      <c r="D935" s="134">
        <v>254588055.53</v>
      </c>
      <c r="E935" s="134">
        <v>224196893.61000001</v>
      </c>
      <c r="F935" s="134">
        <v>104625.22838709599</v>
      </c>
      <c r="G935" s="134">
        <v>104625.23</v>
      </c>
    </row>
    <row r="936" spans="1:7" x14ac:dyDescent="0.25">
      <c r="A936" s="47">
        <v>42724</v>
      </c>
      <c r="B936" s="48">
        <v>1</v>
      </c>
      <c r="C936" s="171">
        <v>0</v>
      </c>
      <c r="D936" s="134">
        <v>254588055.53</v>
      </c>
      <c r="E936" s="134">
        <v>224196893.61000001</v>
      </c>
      <c r="F936" s="134">
        <v>104625.22838709599</v>
      </c>
      <c r="G936" s="134">
        <v>104625.23</v>
      </c>
    </row>
    <row r="937" spans="1:7" x14ac:dyDescent="0.25">
      <c r="A937" s="47">
        <v>42725</v>
      </c>
      <c r="B937" s="48">
        <v>1</v>
      </c>
      <c r="C937" s="171">
        <v>0</v>
      </c>
      <c r="D937" s="134">
        <v>254588055.53</v>
      </c>
      <c r="E937" s="134">
        <v>224196893.61000001</v>
      </c>
      <c r="F937" s="134">
        <v>104625.22838709599</v>
      </c>
      <c r="G937" s="134">
        <v>104625.23</v>
      </c>
    </row>
    <row r="938" spans="1:7" x14ac:dyDescent="0.25">
      <c r="A938" s="47">
        <v>42726</v>
      </c>
      <c r="B938" s="48">
        <v>1</v>
      </c>
      <c r="C938" s="171">
        <v>0</v>
      </c>
      <c r="D938" s="134">
        <v>254588055.53</v>
      </c>
      <c r="E938" s="134">
        <v>224196893.61000001</v>
      </c>
      <c r="F938" s="134">
        <v>104625.22838709599</v>
      </c>
      <c r="G938" s="134">
        <v>104625.23</v>
      </c>
    </row>
    <row r="939" spans="1:7" x14ac:dyDescent="0.25">
      <c r="A939" s="47">
        <v>42727</v>
      </c>
      <c r="B939" s="48">
        <v>1</v>
      </c>
      <c r="C939" s="171">
        <v>0</v>
      </c>
      <c r="D939" s="134">
        <v>254588055.53</v>
      </c>
      <c r="E939" s="134">
        <v>224196893.61000001</v>
      </c>
      <c r="F939" s="134">
        <v>104625.22838709599</v>
      </c>
      <c r="G939" s="134">
        <v>104625.23</v>
      </c>
    </row>
    <row r="940" spans="1:7" x14ac:dyDescent="0.25">
      <c r="A940" s="47">
        <v>42728</v>
      </c>
      <c r="B940" s="48">
        <v>1</v>
      </c>
      <c r="C940" s="171">
        <v>0</v>
      </c>
      <c r="D940" s="134">
        <v>254588055.53</v>
      </c>
      <c r="E940" s="134">
        <v>224196893.61000001</v>
      </c>
      <c r="F940" s="134">
        <v>104625.22838709599</v>
      </c>
      <c r="G940" s="134">
        <v>104625.23</v>
      </c>
    </row>
    <row r="941" spans="1:7" x14ac:dyDescent="0.25">
      <c r="A941" s="47">
        <v>42729</v>
      </c>
      <c r="B941" s="48">
        <v>1</v>
      </c>
      <c r="C941" s="171">
        <v>0</v>
      </c>
      <c r="D941" s="134">
        <v>254588055.53</v>
      </c>
      <c r="E941" s="134">
        <v>224196893.61000001</v>
      </c>
      <c r="F941" s="134">
        <v>104625.22838709599</v>
      </c>
      <c r="G941" s="134">
        <v>104625.23</v>
      </c>
    </row>
    <row r="942" spans="1:7" x14ac:dyDescent="0.25">
      <c r="A942" s="47">
        <v>42730</v>
      </c>
      <c r="B942" s="48">
        <v>1</v>
      </c>
      <c r="C942" s="171">
        <v>0</v>
      </c>
      <c r="D942" s="134">
        <v>254588055.53</v>
      </c>
      <c r="E942" s="134">
        <v>224196893.61000001</v>
      </c>
      <c r="F942" s="134">
        <v>104625.22838709599</v>
      </c>
      <c r="G942" s="134">
        <v>104625.23</v>
      </c>
    </row>
    <row r="943" spans="1:7" x14ac:dyDescent="0.25">
      <c r="A943" s="47">
        <v>42731</v>
      </c>
      <c r="B943" s="48">
        <v>1</v>
      </c>
      <c r="C943" s="171">
        <v>0</v>
      </c>
      <c r="D943" s="134">
        <v>254588055.53</v>
      </c>
      <c r="E943" s="134">
        <v>224196893.61000001</v>
      </c>
      <c r="F943" s="134">
        <v>104625.22838709599</v>
      </c>
      <c r="G943" s="134">
        <v>104625.23</v>
      </c>
    </row>
    <row r="944" spans="1:7" x14ac:dyDescent="0.25">
      <c r="A944" s="47">
        <v>42732</v>
      </c>
      <c r="B944" s="48">
        <v>1</v>
      </c>
      <c r="C944" s="171">
        <v>0</v>
      </c>
      <c r="D944" s="134">
        <v>254588055.53</v>
      </c>
      <c r="E944" s="134">
        <v>224196893.61000001</v>
      </c>
      <c r="F944" s="134">
        <v>104625.22838709599</v>
      </c>
      <c r="G944" s="134">
        <v>104625.23</v>
      </c>
    </row>
    <row r="945" spans="1:7" x14ac:dyDescent="0.25">
      <c r="A945" s="47">
        <v>42733</v>
      </c>
      <c r="B945" s="48">
        <v>1</v>
      </c>
      <c r="C945" s="171">
        <v>0</v>
      </c>
      <c r="D945" s="134">
        <v>254588055.53</v>
      </c>
      <c r="E945" s="134">
        <v>224196893.61000001</v>
      </c>
      <c r="F945" s="134">
        <v>104625.22838709599</v>
      </c>
      <c r="G945" s="134">
        <v>104625.23</v>
      </c>
    </row>
    <row r="946" spans="1:7" x14ac:dyDescent="0.25">
      <c r="A946" s="47">
        <v>42734</v>
      </c>
      <c r="B946" s="48">
        <v>1</v>
      </c>
      <c r="C946" s="171">
        <v>0</v>
      </c>
      <c r="D946" s="134">
        <v>254588055.53</v>
      </c>
      <c r="E946" s="134">
        <v>224196893.61000001</v>
      </c>
      <c r="F946" s="134">
        <v>104625.22838709599</v>
      </c>
      <c r="G946" s="134">
        <v>104625.23</v>
      </c>
    </row>
    <row r="947" spans="1:7" x14ac:dyDescent="0.25">
      <c r="A947" s="47">
        <v>42735</v>
      </c>
      <c r="B947" s="48">
        <v>1</v>
      </c>
      <c r="C947" s="171">
        <v>0</v>
      </c>
      <c r="D947" s="134">
        <v>254588055.53</v>
      </c>
      <c r="E947" s="134">
        <v>224196893.61000001</v>
      </c>
      <c r="F947" s="134">
        <v>104625.22838709599</v>
      </c>
      <c r="G947" s="134">
        <v>104625.23</v>
      </c>
    </row>
    <row r="948" spans="1:7" x14ac:dyDescent="0.25">
      <c r="A948" s="47">
        <v>42736</v>
      </c>
      <c r="B948" s="48">
        <v>1</v>
      </c>
      <c r="C948" s="171">
        <v>0</v>
      </c>
      <c r="D948" s="134">
        <v>254588055.53</v>
      </c>
      <c r="E948" s="134">
        <v>224196893.61000001</v>
      </c>
      <c r="F948" s="134">
        <v>104625.22838709599</v>
      </c>
      <c r="G948" s="134">
        <v>104625.23</v>
      </c>
    </row>
    <row r="949" spans="1:7" x14ac:dyDescent="0.25">
      <c r="A949" s="47">
        <v>42737</v>
      </c>
      <c r="B949" s="48">
        <v>1</v>
      </c>
      <c r="C949" s="171">
        <v>0</v>
      </c>
      <c r="D949" s="134">
        <v>254588055.53</v>
      </c>
      <c r="E949" s="134">
        <v>224196893.61000001</v>
      </c>
      <c r="F949" s="134">
        <v>104625.22838709599</v>
      </c>
      <c r="G949" s="134">
        <v>104625.23</v>
      </c>
    </row>
    <row r="950" spans="1:7" x14ac:dyDescent="0.25">
      <c r="A950" s="47">
        <v>42738</v>
      </c>
      <c r="B950" s="48">
        <v>1</v>
      </c>
      <c r="C950" s="171">
        <v>0</v>
      </c>
      <c r="D950" s="134">
        <v>254588055.53</v>
      </c>
      <c r="E950" s="134">
        <v>224196893.61000001</v>
      </c>
      <c r="F950" s="134">
        <v>104625.22838709599</v>
      </c>
      <c r="G950" s="134">
        <v>104625.23</v>
      </c>
    </row>
    <row r="951" spans="1:7" x14ac:dyDescent="0.25">
      <c r="A951" s="47">
        <v>42739</v>
      </c>
      <c r="B951" s="48">
        <v>1</v>
      </c>
      <c r="C951" s="171">
        <v>0</v>
      </c>
      <c r="D951" s="134">
        <v>254588055.53</v>
      </c>
      <c r="E951" s="134">
        <v>224196893.61000001</v>
      </c>
      <c r="F951" s="134">
        <v>104625.22838709599</v>
      </c>
      <c r="G951" s="134">
        <v>104625.23</v>
      </c>
    </row>
    <row r="952" spans="1:7" x14ac:dyDescent="0.25">
      <c r="A952" s="47">
        <v>42740</v>
      </c>
      <c r="B952" s="48">
        <v>1</v>
      </c>
      <c r="C952" s="171">
        <v>0</v>
      </c>
      <c r="D952" s="134">
        <v>254588055.53</v>
      </c>
      <c r="E952" s="134">
        <v>224196893.61000001</v>
      </c>
      <c r="F952" s="134">
        <v>104625.22838709599</v>
      </c>
      <c r="G952" s="134">
        <v>104625.23</v>
      </c>
    </row>
    <row r="953" spans="1:7" x14ac:dyDescent="0.25">
      <c r="A953" s="47">
        <v>42741</v>
      </c>
      <c r="B953" s="48">
        <v>0</v>
      </c>
      <c r="C953" s="171">
        <v>1</v>
      </c>
      <c r="D953" s="134">
        <v>224196893.61000001</v>
      </c>
      <c r="E953" s="134">
        <v>193418556.61000001</v>
      </c>
      <c r="F953" s="134">
        <v>92135.709677419305</v>
      </c>
      <c r="G953" s="134">
        <v>92135.71</v>
      </c>
    </row>
    <row r="954" spans="1:7" x14ac:dyDescent="0.25">
      <c r="A954" s="47">
        <v>42742</v>
      </c>
      <c r="B954" s="48">
        <v>1</v>
      </c>
      <c r="C954" s="171">
        <v>0</v>
      </c>
      <c r="D954" s="134">
        <v>224196893.61000001</v>
      </c>
      <c r="E954" s="134">
        <v>193418556.61000001</v>
      </c>
      <c r="F954" s="134">
        <v>92135.709677419305</v>
      </c>
      <c r="G954" s="134">
        <v>92135.71</v>
      </c>
    </row>
    <row r="955" spans="1:7" x14ac:dyDescent="0.25">
      <c r="A955" s="47">
        <v>42743</v>
      </c>
      <c r="B955" s="48">
        <v>1</v>
      </c>
      <c r="C955" s="171">
        <v>0</v>
      </c>
      <c r="D955" s="134">
        <v>224196893.61000001</v>
      </c>
      <c r="E955" s="134">
        <v>193418556.61000001</v>
      </c>
      <c r="F955" s="134">
        <v>92135.709677419305</v>
      </c>
      <c r="G955" s="134">
        <v>92135.71</v>
      </c>
    </row>
    <row r="956" spans="1:7" x14ac:dyDescent="0.25">
      <c r="A956" s="47">
        <v>42744</v>
      </c>
      <c r="B956" s="48">
        <v>1</v>
      </c>
      <c r="C956" s="171">
        <v>0</v>
      </c>
      <c r="D956" s="134">
        <v>224196893.61000001</v>
      </c>
      <c r="E956" s="134">
        <v>193418556.61000001</v>
      </c>
      <c r="F956" s="134">
        <v>92135.709677419305</v>
      </c>
      <c r="G956" s="134">
        <v>92135.71</v>
      </c>
    </row>
    <row r="957" spans="1:7" x14ac:dyDescent="0.25">
      <c r="A957" s="47">
        <v>42745</v>
      </c>
      <c r="B957" s="48">
        <v>1</v>
      </c>
      <c r="C957" s="171">
        <v>0</v>
      </c>
      <c r="D957" s="134">
        <v>224196893.61000001</v>
      </c>
      <c r="E957" s="134">
        <v>193418556.61000001</v>
      </c>
      <c r="F957" s="134">
        <v>92135.709677419305</v>
      </c>
      <c r="G957" s="134">
        <v>92135.71</v>
      </c>
    </row>
    <row r="958" spans="1:7" x14ac:dyDescent="0.25">
      <c r="A958" s="47">
        <v>42746</v>
      </c>
      <c r="B958" s="48">
        <v>1</v>
      </c>
      <c r="C958" s="171">
        <v>0</v>
      </c>
      <c r="D958" s="134">
        <v>224196893.61000001</v>
      </c>
      <c r="E958" s="134">
        <v>193418556.61000001</v>
      </c>
      <c r="F958" s="134">
        <v>92135.709677419305</v>
      </c>
      <c r="G958" s="134">
        <v>92135.71</v>
      </c>
    </row>
    <row r="959" spans="1:7" x14ac:dyDescent="0.25">
      <c r="A959" s="47">
        <v>42747</v>
      </c>
      <c r="B959" s="48">
        <v>1</v>
      </c>
      <c r="C959" s="171">
        <v>0</v>
      </c>
      <c r="D959" s="134">
        <v>224196893.61000001</v>
      </c>
      <c r="E959" s="134">
        <v>193418556.61000001</v>
      </c>
      <c r="F959" s="134">
        <v>92135.709677419305</v>
      </c>
      <c r="G959" s="134">
        <v>92135.71</v>
      </c>
    </row>
    <row r="960" spans="1:7" x14ac:dyDescent="0.25">
      <c r="A960" s="47">
        <v>42748</v>
      </c>
      <c r="B960" s="48">
        <v>1</v>
      </c>
      <c r="C960" s="171">
        <v>0</v>
      </c>
      <c r="D960" s="134">
        <v>224196893.61000001</v>
      </c>
      <c r="E960" s="134">
        <v>193418556.61000001</v>
      </c>
      <c r="F960" s="134">
        <v>92135.709677419305</v>
      </c>
      <c r="G960" s="134">
        <v>92135.71</v>
      </c>
    </row>
    <row r="961" spans="1:7" x14ac:dyDescent="0.25">
      <c r="A961" s="47">
        <v>42749</v>
      </c>
      <c r="B961" s="48">
        <v>1</v>
      </c>
      <c r="C961" s="171">
        <v>0</v>
      </c>
      <c r="D961" s="134">
        <v>224196893.61000001</v>
      </c>
      <c r="E961" s="134">
        <v>193418556.61000001</v>
      </c>
      <c r="F961" s="134">
        <v>92135.709677419305</v>
      </c>
      <c r="G961" s="134">
        <v>92135.71</v>
      </c>
    </row>
    <row r="962" spans="1:7" x14ac:dyDescent="0.25">
      <c r="A962" s="47">
        <v>42750</v>
      </c>
      <c r="B962" s="48">
        <v>1</v>
      </c>
      <c r="C962" s="171">
        <v>0</v>
      </c>
      <c r="D962" s="134">
        <v>224196893.61000001</v>
      </c>
      <c r="E962" s="134">
        <v>193418556.61000001</v>
      </c>
      <c r="F962" s="134">
        <v>92135.709677419305</v>
      </c>
      <c r="G962" s="134">
        <v>92135.71</v>
      </c>
    </row>
    <row r="963" spans="1:7" x14ac:dyDescent="0.25">
      <c r="A963" s="47">
        <v>42751</v>
      </c>
      <c r="B963" s="48">
        <v>1</v>
      </c>
      <c r="C963" s="171">
        <v>0</v>
      </c>
      <c r="D963" s="134">
        <v>224196893.61000001</v>
      </c>
      <c r="E963" s="134">
        <v>193418556.61000001</v>
      </c>
      <c r="F963" s="134">
        <v>92135.709677419305</v>
      </c>
      <c r="G963" s="134">
        <v>92135.71</v>
      </c>
    </row>
    <row r="964" spans="1:7" x14ac:dyDescent="0.25">
      <c r="A964" s="47">
        <v>42752</v>
      </c>
      <c r="B964" s="48">
        <v>1</v>
      </c>
      <c r="C964" s="171">
        <v>0</v>
      </c>
      <c r="D964" s="134">
        <v>224196893.61000001</v>
      </c>
      <c r="E964" s="134">
        <v>193418556.61000001</v>
      </c>
      <c r="F964" s="134">
        <v>92135.709677419305</v>
      </c>
      <c r="G964" s="134">
        <v>92135.71</v>
      </c>
    </row>
    <row r="965" spans="1:7" x14ac:dyDescent="0.25">
      <c r="A965" s="47">
        <v>42753</v>
      </c>
      <c r="B965" s="48">
        <v>1</v>
      </c>
      <c r="C965" s="171">
        <v>0</v>
      </c>
      <c r="D965" s="134">
        <v>224196893.61000001</v>
      </c>
      <c r="E965" s="134">
        <v>193418556.61000001</v>
      </c>
      <c r="F965" s="134">
        <v>92135.709677419305</v>
      </c>
      <c r="G965" s="134">
        <v>92135.71</v>
      </c>
    </row>
    <row r="966" spans="1:7" x14ac:dyDescent="0.25">
      <c r="A966" s="47">
        <v>42754</v>
      </c>
      <c r="B966" s="48">
        <v>1</v>
      </c>
      <c r="C966" s="171">
        <v>0</v>
      </c>
      <c r="D966" s="134">
        <v>224196893.61000001</v>
      </c>
      <c r="E966" s="134">
        <v>193418556.61000001</v>
      </c>
      <c r="F966" s="134">
        <v>92135.709677419305</v>
      </c>
      <c r="G966" s="134">
        <v>92135.71</v>
      </c>
    </row>
    <row r="967" spans="1:7" x14ac:dyDescent="0.25">
      <c r="A967" s="47">
        <v>42755</v>
      </c>
      <c r="B967" s="48">
        <v>1</v>
      </c>
      <c r="C967" s="171">
        <v>0</v>
      </c>
      <c r="D967" s="134">
        <v>224196893.61000001</v>
      </c>
      <c r="E967" s="134">
        <v>193418556.61000001</v>
      </c>
      <c r="F967" s="134">
        <v>92135.709677419305</v>
      </c>
      <c r="G967" s="134">
        <v>92135.71</v>
      </c>
    </row>
    <row r="968" spans="1:7" x14ac:dyDescent="0.25">
      <c r="A968" s="47">
        <v>42756</v>
      </c>
      <c r="B968" s="48">
        <v>1</v>
      </c>
      <c r="C968" s="171">
        <v>0</v>
      </c>
      <c r="D968" s="134">
        <v>224196893.61000001</v>
      </c>
      <c r="E968" s="134">
        <v>193418556.61000001</v>
      </c>
      <c r="F968" s="134">
        <v>92135.709677419305</v>
      </c>
      <c r="G968" s="134">
        <v>92135.71</v>
      </c>
    </row>
    <row r="969" spans="1:7" x14ac:dyDescent="0.25">
      <c r="A969" s="47">
        <v>42757</v>
      </c>
      <c r="B969" s="48">
        <v>1</v>
      </c>
      <c r="C969" s="171">
        <v>0</v>
      </c>
      <c r="D969" s="134">
        <v>224196893.61000001</v>
      </c>
      <c r="E969" s="134">
        <v>193418556.61000001</v>
      </c>
      <c r="F969" s="134">
        <v>92135.709677419305</v>
      </c>
      <c r="G969" s="134">
        <v>92135.71</v>
      </c>
    </row>
    <row r="970" spans="1:7" x14ac:dyDescent="0.25">
      <c r="A970" s="47">
        <v>42758</v>
      </c>
      <c r="B970" s="48">
        <v>1</v>
      </c>
      <c r="C970" s="171">
        <v>0</v>
      </c>
      <c r="D970" s="134">
        <v>224196893.61000001</v>
      </c>
      <c r="E970" s="134">
        <v>193418556.61000001</v>
      </c>
      <c r="F970" s="134">
        <v>92135.709677419305</v>
      </c>
      <c r="G970" s="134">
        <v>92135.71</v>
      </c>
    </row>
    <row r="971" spans="1:7" x14ac:dyDescent="0.25">
      <c r="A971" s="47">
        <v>42759</v>
      </c>
      <c r="B971" s="48">
        <v>1</v>
      </c>
      <c r="C971" s="171">
        <v>0</v>
      </c>
      <c r="D971" s="134">
        <v>224196893.61000001</v>
      </c>
      <c r="E971" s="134">
        <v>193418556.61000001</v>
      </c>
      <c r="F971" s="134">
        <v>92135.709677419305</v>
      </c>
      <c r="G971" s="134">
        <v>92135.71</v>
      </c>
    </row>
    <row r="972" spans="1:7" x14ac:dyDescent="0.25">
      <c r="A972" s="47">
        <v>42760</v>
      </c>
      <c r="B972" s="48">
        <v>1</v>
      </c>
      <c r="C972" s="171">
        <v>0</v>
      </c>
      <c r="D972" s="134">
        <v>224196893.61000001</v>
      </c>
      <c r="E972" s="134">
        <v>193418556.61000001</v>
      </c>
      <c r="F972" s="134">
        <v>92135.709677419305</v>
      </c>
      <c r="G972" s="134">
        <v>92135.71</v>
      </c>
    </row>
    <row r="973" spans="1:7" x14ac:dyDescent="0.25">
      <c r="A973" s="47">
        <v>42761</v>
      </c>
      <c r="B973" s="48">
        <v>1</v>
      </c>
      <c r="C973" s="171">
        <v>0</v>
      </c>
      <c r="D973" s="134">
        <v>224196893.61000001</v>
      </c>
      <c r="E973" s="134">
        <v>193418556.61000001</v>
      </c>
      <c r="F973" s="134">
        <v>92135.709677419305</v>
      </c>
      <c r="G973" s="134">
        <v>92135.71</v>
      </c>
    </row>
    <row r="974" spans="1:7" x14ac:dyDescent="0.25">
      <c r="A974" s="47">
        <v>42762</v>
      </c>
      <c r="B974" s="48">
        <v>1</v>
      </c>
      <c r="C974" s="171">
        <v>0</v>
      </c>
      <c r="D974" s="134">
        <v>224196893.61000001</v>
      </c>
      <c r="E974" s="134">
        <v>193418556.61000001</v>
      </c>
      <c r="F974" s="134">
        <v>92135.709677419305</v>
      </c>
      <c r="G974" s="134">
        <v>92135.71</v>
      </c>
    </row>
    <row r="975" spans="1:7" x14ac:dyDescent="0.25">
      <c r="A975" s="47">
        <v>42763</v>
      </c>
      <c r="B975" s="48">
        <v>1</v>
      </c>
      <c r="C975" s="171">
        <v>0</v>
      </c>
      <c r="D975" s="134">
        <v>224196893.61000001</v>
      </c>
      <c r="E975" s="134">
        <v>193418556.61000001</v>
      </c>
      <c r="F975" s="134">
        <v>92135.709677419305</v>
      </c>
      <c r="G975" s="134">
        <v>92135.71</v>
      </c>
    </row>
    <row r="976" spans="1:7" x14ac:dyDescent="0.25">
      <c r="A976" s="47">
        <v>42764</v>
      </c>
      <c r="B976" s="48">
        <v>1</v>
      </c>
      <c r="C976" s="171">
        <v>0</v>
      </c>
      <c r="D976" s="134">
        <v>224196893.61000001</v>
      </c>
      <c r="E976" s="134">
        <v>193418556.61000001</v>
      </c>
      <c r="F976" s="134">
        <v>92135.709677419305</v>
      </c>
      <c r="G976" s="134">
        <v>92135.71</v>
      </c>
    </row>
    <row r="977" spans="1:7" x14ac:dyDescent="0.25">
      <c r="A977" s="47">
        <v>42765</v>
      </c>
      <c r="B977" s="48">
        <v>1</v>
      </c>
      <c r="C977" s="171">
        <v>0</v>
      </c>
      <c r="D977" s="134">
        <v>224196893.61000001</v>
      </c>
      <c r="E977" s="134">
        <v>193418556.61000001</v>
      </c>
      <c r="F977" s="134">
        <v>92135.709677419305</v>
      </c>
      <c r="G977" s="134">
        <v>92135.71</v>
      </c>
    </row>
    <row r="978" spans="1:7" x14ac:dyDescent="0.25">
      <c r="A978" s="47">
        <v>42766</v>
      </c>
      <c r="B978" s="48">
        <v>1</v>
      </c>
      <c r="C978" s="171">
        <v>0</v>
      </c>
      <c r="D978" s="134">
        <v>224196893.61000001</v>
      </c>
      <c r="E978" s="134">
        <v>193418556.61000001</v>
      </c>
      <c r="F978" s="134">
        <v>92135.709677419305</v>
      </c>
      <c r="G978" s="134">
        <v>92135.71</v>
      </c>
    </row>
    <row r="979" spans="1:7" x14ac:dyDescent="0.25">
      <c r="A979" s="47">
        <v>42767</v>
      </c>
      <c r="B979" s="48">
        <v>1</v>
      </c>
      <c r="C979" s="171">
        <v>0</v>
      </c>
      <c r="D979" s="134">
        <v>224196893.61000001</v>
      </c>
      <c r="E979" s="134">
        <v>193418556.61000001</v>
      </c>
      <c r="F979" s="134">
        <v>92135.709677419305</v>
      </c>
      <c r="G979" s="134">
        <v>92135.71</v>
      </c>
    </row>
    <row r="980" spans="1:7" x14ac:dyDescent="0.25">
      <c r="A980" s="47">
        <v>42768</v>
      </c>
      <c r="B980" s="48">
        <v>1</v>
      </c>
      <c r="C980" s="171">
        <v>0</v>
      </c>
      <c r="D980" s="134">
        <v>224196893.61000001</v>
      </c>
      <c r="E980" s="134">
        <v>193418556.61000001</v>
      </c>
      <c r="F980" s="134">
        <v>92135.709677419305</v>
      </c>
      <c r="G980" s="134">
        <v>92135.71</v>
      </c>
    </row>
    <row r="981" spans="1:7" x14ac:dyDescent="0.25">
      <c r="A981" s="47">
        <v>42769</v>
      </c>
      <c r="B981" s="48">
        <v>1</v>
      </c>
      <c r="C981" s="171">
        <v>0</v>
      </c>
      <c r="D981" s="134">
        <v>224196893.61000001</v>
      </c>
      <c r="E981" s="134">
        <v>193418556.61000001</v>
      </c>
      <c r="F981" s="134">
        <v>92135.709677419305</v>
      </c>
      <c r="G981" s="134">
        <v>92135.71</v>
      </c>
    </row>
    <row r="982" spans="1:7" x14ac:dyDescent="0.25">
      <c r="A982" s="47">
        <v>42770</v>
      </c>
      <c r="B982" s="48">
        <v>1</v>
      </c>
      <c r="C982" s="171">
        <v>0</v>
      </c>
      <c r="D982" s="134">
        <v>224196893.61000001</v>
      </c>
      <c r="E982" s="134">
        <v>193418556.61000001</v>
      </c>
      <c r="F982" s="134">
        <v>92135.709677419305</v>
      </c>
      <c r="G982" s="134">
        <v>92135.71</v>
      </c>
    </row>
    <row r="983" spans="1:7" x14ac:dyDescent="0.25">
      <c r="A983" s="47">
        <v>42771</v>
      </c>
      <c r="B983" s="48">
        <v>1</v>
      </c>
      <c r="C983" s="171">
        <v>0</v>
      </c>
      <c r="D983" s="134">
        <v>224196893.61000001</v>
      </c>
      <c r="E983" s="134">
        <v>193418556.61000001</v>
      </c>
      <c r="F983" s="134">
        <v>92135.709677419305</v>
      </c>
      <c r="G983" s="134">
        <v>92135.71</v>
      </c>
    </row>
    <row r="984" spans="1:7" x14ac:dyDescent="0.25">
      <c r="A984" s="47">
        <v>42772</v>
      </c>
      <c r="B984" s="48">
        <v>0</v>
      </c>
      <c r="C984" s="171">
        <v>1</v>
      </c>
      <c r="D984" s="134">
        <v>193418556.61000001</v>
      </c>
      <c r="E984" s="134">
        <v>162009650.80000001</v>
      </c>
      <c r="F984" s="134">
        <v>79487.078214285706</v>
      </c>
      <c r="G984" s="134">
        <v>79487.08</v>
      </c>
    </row>
    <row r="985" spans="1:7" x14ac:dyDescent="0.25">
      <c r="A985" s="47">
        <v>42773</v>
      </c>
      <c r="B985" s="48">
        <v>1</v>
      </c>
      <c r="C985" s="171">
        <v>0</v>
      </c>
      <c r="D985" s="134">
        <v>193418556.61000001</v>
      </c>
      <c r="E985" s="134">
        <v>162009650.80000001</v>
      </c>
      <c r="F985" s="134">
        <v>79487.078214285706</v>
      </c>
      <c r="G985" s="134">
        <v>79487.08</v>
      </c>
    </row>
    <row r="986" spans="1:7" x14ac:dyDescent="0.25">
      <c r="A986" s="47">
        <v>42774</v>
      </c>
      <c r="B986" s="48">
        <v>1</v>
      </c>
      <c r="C986" s="171">
        <v>0</v>
      </c>
      <c r="D986" s="134">
        <v>193418556.61000001</v>
      </c>
      <c r="E986" s="134">
        <v>162009650.80000001</v>
      </c>
      <c r="F986" s="134">
        <v>79487.078214285706</v>
      </c>
      <c r="G986" s="134">
        <v>79487.08</v>
      </c>
    </row>
    <row r="987" spans="1:7" x14ac:dyDescent="0.25">
      <c r="A987" s="47">
        <v>42775</v>
      </c>
      <c r="B987" s="48">
        <v>1</v>
      </c>
      <c r="C987" s="171">
        <v>0</v>
      </c>
      <c r="D987" s="134">
        <v>193418556.61000001</v>
      </c>
      <c r="E987" s="134">
        <v>162009650.80000001</v>
      </c>
      <c r="F987" s="134">
        <v>79487.078214285706</v>
      </c>
      <c r="G987" s="134">
        <v>79487.08</v>
      </c>
    </row>
    <row r="988" spans="1:7" x14ac:dyDescent="0.25">
      <c r="A988" s="47">
        <v>42776</v>
      </c>
      <c r="B988" s="48">
        <v>1</v>
      </c>
      <c r="C988" s="171">
        <v>0</v>
      </c>
      <c r="D988" s="134">
        <v>193418556.61000001</v>
      </c>
      <c r="E988" s="134">
        <v>162009650.80000001</v>
      </c>
      <c r="F988" s="134">
        <v>79487.078214285706</v>
      </c>
      <c r="G988" s="134">
        <v>79487.08</v>
      </c>
    </row>
    <row r="989" spans="1:7" x14ac:dyDescent="0.25">
      <c r="A989" s="47">
        <v>42777</v>
      </c>
      <c r="B989" s="48">
        <v>1</v>
      </c>
      <c r="C989" s="171">
        <v>0</v>
      </c>
      <c r="D989" s="134">
        <v>193418556.61000001</v>
      </c>
      <c r="E989" s="134">
        <v>162009650.80000001</v>
      </c>
      <c r="F989" s="134">
        <v>79487.078214285706</v>
      </c>
      <c r="G989" s="134">
        <v>79487.08</v>
      </c>
    </row>
    <row r="990" spans="1:7" x14ac:dyDescent="0.25">
      <c r="A990" s="47">
        <v>42778</v>
      </c>
      <c r="B990" s="48">
        <v>1</v>
      </c>
      <c r="C990" s="171">
        <v>0</v>
      </c>
      <c r="D990" s="134">
        <v>193418556.61000001</v>
      </c>
      <c r="E990" s="134">
        <v>162009650.80000001</v>
      </c>
      <c r="F990" s="134">
        <v>79487.078214285706</v>
      </c>
      <c r="G990" s="134">
        <v>79487.08</v>
      </c>
    </row>
    <row r="991" spans="1:7" x14ac:dyDescent="0.25">
      <c r="A991" s="47">
        <v>42779</v>
      </c>
      <c r="B991" s="48">
        <v>1</v>
      </c>
      <c r="C991" s="171">
        <v>0</v>
      </c>
      <c r="D991" s="134">
        <v>193418556.61000001</v>
      </c>
      <c r="E991" s="134">
        <v>162009650.80000001</v>
      </c>
      <c r="F991" s="134">
        <v>79487.078214285706</v>
      </c>
      <c r="G991" s="134">
        <v>79487.08</v>
      </c>
    </row>
    <row r="992" spans="1:7" x14ac:dyDescent="0.25">
      <c r="A992" s="47">
        <v>42780</v>
      </c>
      <c r="B992" s="48">
        <v>1</v>
      </c>
      <c r="C992" s="171">
        <v>0</v>
      </c>
      <c r="D992" s="134">
        <v>193418556.61000001</v>
      </c>
      <c r="E992" s="134">
        <v>162009650.80000001</v>
      </c>
      <c r="F992" s="134">
        <v>79487.078214285706</v>
      </c>
      <c r="G992" s="134">
        <v>79487.08</v>
      </c>
    </row>
    <row r="993" spans="1:7" x14ac:dyDescent="0.25">
      <c r="A993" s="47">
        <v>42781</v>
      </c>
      <c r="B993" s="48">
        <v>1</v>
      </c>
      <c r="C993" s="171">
        <v>0</v>
      </c>
      <c r="D993" s="134">
        <v>193418556.61000001</v>
      </c>
      <c r="E993" s="134">
        <v>162009650.80000001</v>
      </c>
      <c r="F993" s="134">
        <v>79487.078214285706</v>
      </c>
      <c r="G993" s="134">
        <v>79487.08</v>
      </c>
    </row>
    <row r="994" spans="1:7" x14ac:dyDescent="0.25">
      <c r="A994" s="47">
        <v>42782</v>
      </c>
      <c r="B994" s="48">
        <v>1</v>
      </c>
      <c r="C994" s="171">
        <v>0</v>
      </c>
      <c r="D994" s="134">
        <v>193418556.61000001</v>
      </c>
      <c r="E994" s="134">
        <v>162009650.80000001</v>
      </c>
      <c r="F994" s="134">
        <v>79487.078214285706</v>
      </c>
      <c r="G994" s="134">
        <v>79487.08</v>
      </c>
    </row>
    <row r="995" spans="1:7" x14ac:dyDescent="0.25">
      <c r="A995" s="47">
        <v>42783</v>
      </c>
      <c r="B995" s="48">
        <v>1</v>
      </c>
      <c r="C995" s="171">
        <v>0</v>
      </c>
      <c r="D995" s="134">
        <v>193418556.61000001</v>
      </c>
      <c r="E995" s="134">
        <v>162009650.80000001</v>
      </c>
      <c r="F995" s="134">
        <v>79487.078214285706</v>
      </c>
      <c r="G995" s="134">
        <v>79487.08</v>
      </c>
    </row>
    <row r="996" spans="1:7" x14ac:dyDescent="0.25">
      <c r="A996" s="47">
        <v>42784</v>
      </c>
      <c r="B996" s="48">
        <v>1</v>
      </c>
      <c r="C996" s="171">
        <v>0</v>
      </c>
      <c r="D996" s="134">
        <v>193418556.61000001</v>
      </c>
      <c r="E996" s="134">
        <v>162009650.80000001</v>
      </c>
      <c r="F996" s="134">
        <v>79487.078214285706</v>
      </c>
      <c r="G996" s="134">
        <v>79487.08</v>
      </c>
    </row>
    <row r="997" spans="1:7" x14ac:dyDescent="0.25">
      <c r="A997" s="47">
        <v>42785</v>
      </c>
      <c r="B997" s="48">
        <v>1</v>
      </c>
      <c r="C997" s="171">
        <v>0</v>
      </c>
      <c r="D997" s="134">
        <v>193418556.61000001</v>
      </c>
      <c r="E997" s="134">
        <v>162009650.80000001</v>
      </c>
      <c r="F997" s="134">
        <v>79487.078214285706</v>
      </c>
      <c r="G997" s="134">
        <v>79487.08</v>
      </c>
    </row>
    <row r="998" spans="1:7" x14ac:dyDescent="0.25">
      <c r="A998" s="47">
        <v>42786</v>
      </c>
      <c r="B998" s="48">
        <v>1</v>
      </c>
      <c r="C998" s="171">
        <v>0</v>
      </c>
      <c r="D998" s="134">
        <v>193418556.61000001</v>
      </c>
      <c r="E998" s="134">
        <v>162009650.80000001</v>
      </c>
      <c r="F998" s="134">
        <v>79487.078214285706</v>
      </c>
      <c r="G998" s="134">
        <v>79487.08</v>
      </c>
    </row>
    <row r="999" spans="1:7" x14ac:dyDescent="0.25">
      <c r="A999" s="47">
        <v>42787</v>
      </c>
      <c r="B999" s="48">
        <v>1</v>
      </c>
      <c r="C999" s="171">
        <v>0</v>
      </c>
      <c r="D999" s="134">
        <v>193418556.61000001</v>
      </c>
      <c r="E999" s="134">
        <v>162009650.80000001</v>
      </c>
      <c r="F999" s="134">
        <v>79487.078214285706</v>
      </c>
      <c r="G999" s="134">
        <v>79487.08</v>
      </c>
    </row>
    <row r="1000" spans="1:7" x14ac:dyDescent="0.25">
      <c r="A1000" s="47">
        <v>42788</v>
      </c>
      <c r="B1000" s="48">
        <v>1</v>
      </c>
      <c r="C1000" s="171">
        <v>0</v>
      </c>
      <c r="D1000" s="134">
        <v>193418556.61000001</v>
      </c>
      <c r="E1000" s="134">
        <v>162009650.80000001</v>
      </c>
      <c r="F1000" s="134">
        <v>79487.078214285706</v>
      </c>
      <c r="G1000" s="134">
        <v>79487.08</v>
      </c>
    </row>
    <row r="1001" spans="1:7" x14ac:dyDescent="0.25">
      <c r="A1001" s="47">
        <v>42789</v>
      </c>
      <c r="B1001" s="48">
        <v>1</v>
      </c>
      <c r="C1001" s="171">
        <v>0</v>
      </c>
      <c r="D1001" s="134">
        <v>193418556.61000001</v>
      </c>
      <c r="E1001" s="134">
        <v>162009650.80000001</v>
      </c>
      <c r="F1001" s="134">
        <v>79487.078214285706</v>
      </c>
      <c r="G1001" s="134">
        <v>79487.08</v>
      </c>
    </row>
    <row r="1002" spans="1:7" x14ac:dyDescent="0.25">
      <c r="A1002" s="47">
        <v>42790</v>
      </c>
      <c r="B1002" s="48">
        <v>1</v>
      </c>
      <c r="C1002" s="171">
        <v>0</v>
      </c>
      <c r="D1002" s="134">
        <v>193418556.61000001</v>
      </c>
      <c r="E1002" s="134">
        <v>162009650.80000001</v>
      </c>
      <c r="F1002" s="134">
        <v>79487.078214285706</v>
      </c>
      <c r="G1002" s="134">
        <v>79487.08</v>
      </c>
    </row>
    <row r="1003" spans="1:7" x14ac:dyDescent="0.25">
      <c r="A1003" s="47">
        <v>42791</v>
      </c>
      <c r="B1003" s="48">
        <v>1</v>
      </c>
      <c r="C1003" s="171">
        <v>0</v>
      </c>
      <c r="D1003" s="134">
        <v>193418556.61000001</v>
      </c>
      <c r="E1003" s="134">
        <v>162009650.80000001</v>
      </c>
      <c r="F1003" s="134">
        <v>79487.078214285706</v>
      </c>
      <c r="G1003" s="134">
        <v>79487.08</v>
      </c>
    </row>
    <row r="1004" spans="1:7" x14ac:dyDescent="0.25">
      <c r="A1004" s="47">
        <v>42792</v>
      </c>
      <c r="B1004" s="48">
        <v>1</v>
      </c>
      <c r="C1004" s="171">
        <v>0</v>
      </c>
      <c r="D1004" s="134">
        <v>193418556.61000001</v>
      </c>
      <c r="E1004" s="134">
        <v>162009650.80000001</v>
      </c>
      <c r="F1004" s="134">
        <v>79487.078214285706</v>
      </c>
      <c r="G1004" s="134">
        <v>79487.08</v>
      </c>
    </row>
    <row r="1005" spans="1:7" x14ac:dyDescent="0.25">
      <c r="A1005" s="47">
        <v>42793</v>
      </c>
      <c r="B1005" s="48">
        <v>1</v>
      </c>
      <c r="C1005" s="171">
        <v>0</v>
      </c>
      <c r="D1005" s="134">
        <v>193418556.61000001</v>
      </c>
      <c r="E1005" s="134">
        <v>162009650.80000001</v>
      </c>
      <c r="F1005" s="134">
        <v>79487.078214285706</v>
      </c>
      <c r="G1005" s="134">
        <v>79487.08</v>
      </c>
    </row>
    <row r="1006" spans="1:7" x14ac:dyDescent="0.25">
      <c r="A1006" s="47">
        <v>42794</v>
      </c>
      <c r="B1006" s="48">
        <v>1</v>
      </c>
      <c r="C1006" s="171">
        <v>0</v>
      </c>
      <c r="D1006" s="134">
        <v>193418556.61000001</v>
      </c>
      <c r="E1006" s="134">
        <v>162009650.80000001</v>
      </c>
      <c r="F1006" s="134">
        <v>79487.078214285706</v>
      </c>
      <c r="G1006" s="134">
        <v>79487.08</v>
      </c>
    </row>
    <row r="1007" spans="1:7" x14ac:dyDescent="0.25">
      <c r="A1007" s="47">
        <v>42795</v>
      </c>
      <c r="B1007" s="48">
        <v>1</v>
      </c>
      <c r="C1007" s="171">
        <v>0</v>
      </c>
      <c r="D1007" s="134">
        <v>193418556.61000001</v>
      </c>
      <c r="E1007" s="134">
        <v>162009650.80000001</v>
      </c>
      <c r="F1007" s="134">
        <v>79487.078214285706</v>
      </c>
      <c r="G1007" s="134">
        <v>79487.08</v>
      </c>
    </row>
    <row r="1008" spans="1:7" x14ac:dyDescent="0.25">
      <c r="A1008" s="47">
        <v>42796</v>
      </c>
      <c r="B1008" s="48">
        <v>1</v>
      </c>
      <c r="C1008" s="171">
        <v>0</v>
      </c>
      <c r="D1008" s="134">
        <v>193418556.61000001</v>
      </c>
      <c r="E1008" s="134">
        <v>162009650.80000001</v>
      </c>
      <c r="F1008" s="134">
        <v>79487.078214285706</v>
      </c>
      <c r="G1008" s="134">
        <v>79487.08</v>
      </c>
    </row>
    <row r="1009" spans="1:7" x14ac:dyDescent="0.25">
      <c r="A1009" s="47">
        <v>42797</v>
      </c>
      <c r="B1009" s="48">
        <v>1</v>
      </c>
      <c r="C1009" s="171">
        <v>0</v>
      </c>
      <c r="D1009" s="134">
        <v>193418556.61000001</v>
      </c>
      <c r="E1009" s="134">
        <v>162009650.80000001</v>
      </c>
      <c r="F1009" s="134">
        <v>79487.078214285706</v>
      </c>
      <c r="G1009" s="134">
        <v>79487.08</v>
      </c>
    </row>
    <row r="1010" spans="1:7" x14ac:dyDescent="0.25">
      <c r="A1010" s="47">
        <v>42798</v>
      </c>
      <c r="B1010" s="48">
        <v>1</v>
      </c>
      <c r="C1010" s="171">
        <v>0</v>
      </c>
      <c r="D1010" s="134">
        <v>193418556.61000001</v>
      </c>
      <c r="E1010" s="134">
        <v>162009650.80000001</v>
      </c>
      <c r="F1010" s="134">
        <v>79487.078214285706</v>
      </c>
      <c r="G1010" s="134">
        <v>79487.08</v>
      </c>
    </row>
    <row r="1011" spans="1:7" x14ac:dyDescent="0.25">
      <c r="A1011" s="47">
        <v>42799</v>
      </c>
      <c r="B1011" s="48">
        <v>1</v>
      </c>
      <c r="C1011" s="171">
        <v>0</v>
      </c>
      <c r="D1011" s="134">
        <v>193418556.61000001</v>
      </c>
      <c r="E1011" s="134">
        <v>162009650.80000001</v>
      </c>
      <c r="F1011" s="134">
        <v>79487.078214285706</v>
      </c>
      <c r="G1011" s="134">
        <v>79487.08</v>
      </c>
    </row>
    <row r="1012" spans="1:7" x14ac:dyDescent="0.25">
      <c r="A1012" s="47">
        <v>42800</v>
      </c>
      <c r="B1012" s="48">
        <v>0</v>
      </c>
      <c r="C1012" s="171">
        <v>1</v>
      </c>
      <c r="D1012" s="134">
        <v>162009650.80000001</v>
      </c>
      <c r="E1012" s="134">
        <v>130439065.36</v>
      </c>
      <c r="F1012" s="134">
        <v>66579.308387096695</v>
      </c>
      <c r="G1012" s="134">
        <v>66579.31</v>
      </c>
    </row>
    <row r="1013" spans="1:7" x14ac:dyDescent="0.25">
      <c r="A1013" s="47">
        <v>42801</v>
      </c>
      <c r="B1013" s="48">
        <v>1</v>
      </c>
      <c r="C1013" s="171">
        <v>0</v>
      </c>
      <c r="D1013" s="134">
        <v>162009650.80000001</v>
      </c>
      <c r="E1013" s="134">
        <v>130439065.36</v>
      </c>
      <c r="F1013" s="134">
        <v>66579.308387096695</v>
      </c>
      <c r="G1013" s="134">
        <v>66579.31</v>
      </c>
    </row>
    <row r="1014" spans="1:7" x14ac:dyDescent="0.25">
      <c r="A1014" s="47">
        <v>42802</v>
      </c>
      <c r="B1014" s="48">
        <v>1</v>
      </c>
      <c r="C1014" s="171">
        <v>0</v>
      </c>
      <c r="D1014" s="134">
        <v>162009650.80000001</v>
      </c>
      <c r="E1014" s="134">
        <v>130439065.36</v>
      </c>
      <c r="F1014" s="134">
        <v>66579.308387096695</v>
      </c>
      <c r="G1014" s="134">
        <v>66579.31</v>
      </c>
    </row>
    <row r="1015" spans="1:7" x14ac:dyDescent="0.25">
      <c r="A1015" s="47">
        <v>42803</v>
      </c>
      <c r="B1015" s="48">
        <v>1</v>
      </c>
      <c r="C1015" s="171">
        <v>0</v>
      </c>
      <c r="D1015" s="134">
        <v>162009650.80000001</v>
      </c>
      <c r="E1015" s="134">
        <v>130439065.36</v>
      </c>
      <c r="F1015" s="134">
        <v>66579.308387096695</v>
      </c>
      <c r="G1015" s="134">
        <v>66579.31</v>
      </c>
    </row>
    <row r="1016" spans="1:7" x14ac:dyDescent="0.25">
      <c r="A1016" s="47">
        <v>42804</v>
      </c>
      <c r="B1016" s="48">
        <v>1</v>
      </c>
      <c r="C1016" s="171">
        <v>0</v>
      </c>
      <c r="D1016" s="134">
        <v>162009650.80000001</v>
      </c>
      <c r="E1016" s="134">
        <v>130439065.36</v>
      </c>
      <c r="F1016" s="134">
        <v>66579.308387096695</v>
      </c>
      <c r="G1016" s="134">
        <v>66579.31</v>
      </c>
    </row>
    <row r="1017" spans="1:7" x14ac:dyDescent="0.25">
      <c r="A1017" s="47">
        <v>42805</v>
      </c>
      <c r="B1017" s="48">
        <v>1</v>
      </c>
      <c r="C1017" s="171">
        <v>0</v>
      </c>
      <c r="D1017" s="134">
        <v>162009650.80000001</v>
      </c>
      <c r="E1017" s="134">
        <v>130439065.36</v>
      </c>
      <c r="F1017" s="134">
        <v>66579.308387096695</v>
      </c>
      <c r="G1017" s="134">
        <v>66579.31</v>
      </c>
    </row>
    <row r="1018" spans="1:7" x14ac:dyDescent="0.25">
      <c r="A1018" s="47">
        <v>42806</v>
      </c>
      <c r="B1018" s="48">
        <v>1</v>
      </c>
      <c r="C1018" s="171">
        <v>0</v>
      </c>
      <c r="D1018" s="134">
        <v>162009650.80000001</v>
      </c>
      <c r="E1018" s="134">
        <v>130439065.36</v>
      </c>
      <c r="F1018" s="134">
        <v>66579.308387096695</v>
      </c>
      <c r="G1018" s="134">
        <v>66579.31</v>
      </c>
    </row>
    <row r="1019" spans="1:7" x14ac:dyDescent="0.25">
      <c r="A1019" s="47">
        <v>42807</v>
      </c>
      <c r="B1019" s="48">
        <v>1</v>
      </c>
      <c r="C1019" s="171">
        <v>0</v>
      </c>
      <c r="D1019" s="134">
        <v>162009650.80000001</v>
      </c>
      <c r="E1019" s="134">
        <v>130439065.36</v>
      </c>
      <c r="F1019" s="134">
        <v>66579.308387096695</v>
      </c>
      <c r="G1019" s="134">
        <v>66579.31</v>
      </c>
    </row>
    <row r="1020" spans="1:7" x14ac:dyDescent="0.25">
      <c r="A1020" s="47">
        <v>42808</v>
      </c>
      <c r="B1020" s="48">
        <v>1</v>
      </c>
      <c r="C1020" s="171">
        <v>0</v>
      </c>
      <c r="D1020" s="134">
        <v>162009650.80000001</v>
      </c>
      <c r="E1020" s="134">
        <v>130439065.36</v>
      </c>
      <c r="F1020" s="134">
        <v>66579.308387096695</v>
      </c>
      <c r="G1020" s="134">
        <v>66579.31</v>
      </c>
    </row>
    <row r="1021" spans="1:7" x14ac:dyDescent="0.25">
      <c r="A1021" s="47">
        <v>42809</v>
      </c>
      <c r="B1021" s="48">
        <v>1</v>
      </c>
      <c r="C1021" s="171">
        <v>0</v>
      </c>
      <c r="D1021" s="134">
        <v>162009650.80000001</v>
      </c>
      <c r="E1021" s="134">
        <v>130439065.36</v>
      </c>
      <c r="F1021" s="134">
        <v>66579.308387096695</v>
      </c>
      <c r="G1021" s="134">
        <v>66579.31</v>
      </c>
    </row>
    <row r="1022" spans="1:7" x14ac:dyDescent="0.25">
      <c r="A1022" s="47">
        <v>42810</v>
      </c>
      <c r="B1022" s="48">
        <v>1</v>
      </c>
      <c r="C1022" s="171">
        <v>0</v>
      </c>
      <c r="D1022" s="134">
        <v>162009650.80000001</v>
      </c>
      <c r="E1022" s="134">
        <v>130439065.36</v>
      </c>
      <c r="F1022" s="134">
        <v>66579.308387096695</v>
      </c>
      <c r="G1022" s="134">
        <v>66579.31</v>
      </c>
    </row>
    <row r="1023" spans="1:7" x14ac:dyDescent="0.25">
      <c r="A1023" s="47">
        <v>42811</v>
      </c>
      <c r="B1023" s="48">
        <v>1</v>
      </c>
      <c r="C1023" s="171">
        <v>0</v>
      </c>
      <c r="D1023" s="134">
        <v>162009650.80000001</v>
      </c>
      <c r="E1023" s="134">
        <v>130439065.36</v>
      </c>
      <c r="F1023" s="134">
        <v>66579.308387096695</v>
      </c>
      <c r="G1023" s="134">
        <v>66579.31</v>
      </c>
    </row>
    <row r="1024" spans="1:7" x14ac:dyDescent="0.25">
      <c r="A1024" s="47">
        <v>42812</v>
      </c>
      <c r="B1024" s="48">
        <v>1</v>
      </c>
      <c r="C1024" s="171">
        <v>0</v>
      </c>
      <c r="D1024" s="134">
        <v>162009650.80000001</v>
      </c>
      <c r="E1024" s="134">
        <v>130439065.36</v>
      </c>
      <c r="F1024" s="134">
        <v>66579.308387096695</v>
      </c>
      <c r="G1024" s="134">
        <v>66579.31</v>
      </c>
    </row>
    <row r="1025" spans="1:7" x14ac:dyDescent="0.25">
      <c r="A1025" s="47">
        <v>42813</v>
      </c>
      <c r="B1025" s="48">
        <v>1</v>
      </c>
      <c r="C1025" s="171">
        <v>0</v>
      </c>
      <c r="D1025" s="134">
        <v>162009650.80000001</v>
      </c>
      <c r="E1025" s="134">
        <v>130439065.36</v>
      </c>
      <c r="F1025" s="134">
        <v>66579.308387096695</v>
      </c>
      <c r="G1025" s="134">
        <v>66579.31</v>
      </c>
    </row>
    <row r="1026" spans="1:7" x14ac:dyDescent="0.25">
      <c r="A1026" s="47">
        <v>42814</v>
      </c>
      <c r="B1026" s="48">
        <v>1</v>
      </c>
      <c r="C1026" s="171">
        <v>0</v>
      </c>
      <c r="D1026" s="134">
        <v>162009650.80000001</v>
      </c>
      <c r="E1026" s="134">
        <v>130439065.36</v>
      </c>
      <c r="F1026" s="134">
        <v>66579.308387096695</v>
      </c>
      <c r="G1026" s="134">
        <v>66579.31</v>
      </c>
    </row>
    <row r="1027" spans="1:7" x14ac:dyDescent="0.25">
      <c r="A1027" s="47">
        <v>42815</v>
      </c>
      <c r="B1027" s="48">
        <v>1</v>
      </c>
      <c r="C1027" s="171">
        <v>0</v>
      </c>
      <c r="D1027" s="134">
        <v>162009650.80000001</v>
      </c>
      <c r="E1027" s="134">
        <v>130439065.36</v>
      </c>
      <c r="F1027" s="134">
        <v>66579.308387096695</v>
      </c>
      <c r="G1027" s="134">
        <v>66579.31</v>
      </c>
    </row>
    <row r="1028" spans="1:7" x14ac:dyDescent="0.25">
      <c r="A1028" s="47">
        <v>42816</v>
      </c>
      <c r="B1028" s="48">
        <v>1</v>
      </c>
      <c r="C1028" s="171">
        <v>0</v>
      </c>
      <c r="D1028" s="134">
        <v>162009650.80000001</v>
      </c>
      <c r="E1028" s="134">
        <v>130439065.36</v>
      </c>
      <c r="F1028" s="134">
        <v>66579.308387096695</v>
      </c>
      <c r="G1028" s="134">
        <v>66579.31</v>
      </c>
    </row>
    <row r="1029" spans="1:7" x14ac:dyDescent="0.25">
      <c r="A1029" s="47">
        <v>42817</v>
      </c>
      <c r="B1029" s="48">
        <v>1</v>
      </c>
      <c r="C1029" s="171">
        <v>0</v>
      </c>
      <c r="D1029" s="134">
        <v>162009650.80000001</v>
      </c>
      <c r="E1029" s="134">
        <v>130439065.36</v>
      </c>
      <c r="F1029" s="134">
        <v>66579.308387096695</v>
      </c>
      <c r="G1029" s="134">
        <v>66579.31</v>
      </c>
    </row>
    <row r="1030" spans="1:7" x14ac:dyDescent="0.25">
      <c r="A1030" s="47">
        <v>42818</v>
      </c>
      <c r="B1030" s="48">
        <v>1</v>
      </c>
      <c r="C1030" s="171">
        <v>0</v>
      </c>
      <c r="D1030" s="134">
        <v>162009650.80000001</v>
      </c>
      <c r="E1030" s="134">
        <v>130439065.36</v>
      </c>
      <c r="F1030" s="134">
        <v>66579.308387096695</v>
      </c>
      <c r="G1030" s="134">
        <v>66579.31</v>
      </c>
    </row>
    <row r="1031" spans="1:7" x14ac:dyDescent="0.25">
      <c r="A1031" s="47">
        <v>42819</v>
      </c>
      <c r="B1031" s="48">
        <v>1</v>
      </c>
      <c r="C1031" s="171">
        <v>0</v>
      </c>
      <c r="D1031" s="134">
        <v>162009650.80000001</v>
      </c>
      <c r="E1031" s="134">
        <v>130439065.36</v>
      </c>
      <c r="F1031" s="134">
        <v>66579.308387096695</v>
      </c>
      <c r="G1031" s="134">
        <v>66579.31</v>
      </c>
    </row>
    <row r="1032" spans="1:7" x14ac:dyDescent="0.25">
      <c r="A1032" s="47">
        <v>42820</v>
      </c>
      <c r="B1032" s="48">
        <v>1</v>
      </c>
      <c r="C1032" s="171">
        <v>0</v>
      </c>
      <c r="D1032" s="134">
        <v>162009650.80000001</v>
      </c>
      <c r="E1032" s="134">
        <v>130439065.36</v>
      </c>
      <c r="F1032" s="134">
        <v>66579.308387096695</v>
      </c>
      <c r="G1032" s="134">
        <v>66579.31</v>
      </c>
    </row>
    <row r="1033" spans="1:7" x14ac:dyDescent="0.25">
      <c r="A1033" s="47">
        <v>42821</v>
      </c>
      <c r="B1033" s="48">
        <v>1</v>
      </c>
      <c r="C1033" s="171">
        <v>0</v>
      </c>
      <c r="D1033" s="134">
        <v>162009650.80000001</v>
      </c>
      <c r="E1033" s="134">
        <v>130439065.36</v>
      </c>
      <c r="F1033" s="134">
        <v>66579.308387096695</v>
      </c>
      <c r="G1033" s="134">
        <v>66579.31</v>
      </c>
    </row>
    <row r="1034" spans="1:7" x14ac:dyDescent="0.25">
      <c r="A1034" s="47">
        <v>42822</v>
      </c>
      <c r="B1034" s="48">
        <v>1</v>
      </c>
      <c r="C1034" s="171">
        <v>0</v>
      </c>
      <c r="D1034" s="134">
        <v>162009650.80000001</v>
      </c>
      <c r="E1034" s="134">
        <v>130439065.36</v>
      </c>
      <c r="F1034" s="134">
        <v>66579.308387096695</v>
      </c>
      <c r="G1034" s="134">
        <v>66579.31</v>
      </c>
    </row>
    <row r="1035" spans="1:7" x14ac:dyDescent="0.25">
      <c r="A1035" s="47">
        <v>42823</v>
      </c>
      <c r="B1035" s="48">
        <v>1</v>
      </c>
      <c r="C1035" s="171">
        <v>0</v>
      </c>
      <c r="D1035" s="134">
        <v>162009650.80000001</v>
      </c>
      <c r="E1035" s="134">
        <v>130439065.36</v>
      </c>
      <c r="F1035" s="134">
        <v>66579.308387096695</v>
      </c>
      <c r="G1035" s="134">
        <v>66579.31</v>
      </c>
    </row>
    <row r="1036" spans="1:7" x14ac:dyDescent="0.25">
      <c r="A1036" s="47">
        <v>42824</v>
      </c>
      <c r="B1036" s="48">
        <v>1</v>
      </c>
      <c r="C1036" s="171">
        <v>0</v>
      </c>
      <c r="D1036" s="134">
        <v>162009650.80000001</v>
      </c>
      <c r="E1036" s="134">
        <v>130439065.36</v>
      </c>
      <c r="F1036" s="134">
        <v>66579.308387096695</v>
      </c>
      <c r="G1036" s="134">
        <v>66579.31</v>
      </c>
    </row>
    <row r="1037" spans="1:7" x14ac:dyDescent="0.25">
      <c r="A1037" s="47">
        <v>42825</v>
      </c>
      <c r="B1037" s="48">
        <v>1</v>
      </c>
      <c r="C1037" s="171">
        <v>0</v>
      </c>
      <c r="D1037" s="134">
        <v>162009650.80000001</v>
      </c>
      <c r="E1037" s="134">
        <v>130439065.36</v>
      </c>
      <c r="F1037" s="134">
        <v>66579.308387096695</v>
      </c>
      <c r="G1037" s="134">
        <v>66579.31</v>
      </c>
    </row>
    <row r="1038" spans="1:7" x14ac:dyDescent="0.25">
      <c r="A1038" s="47">
        <v>42826</v>
      </c>
      <c r="B1038" s="48">
        <v>1</v>
      </c>
      <c r="C1038" s="171">
        <v>0</v>
      </c>
      <c r="D1038" s="134">
        <v>162009650.80000001</v>
      </c>
      <c r="E1038" s="134">
        <v>130439065.36</v>
      </c>
      <c r="F1038" s="134">
        <v>66579.308387096695</v>
      </c>
      <c r="G1038" s="134">
        <v>66579.31</v>
      </c>
    </row>
    <row r="1039" spans="1:7" x14ac:dyDescent="0.25">
      <c r="A1039" s="47">
        <v>42827</v>
      </c>
      <c r="B1039" s="48">
        <v>1</v>
      </c>
      <c r="C1039" s="171">
        <v>0</v>
      </c>
      <c r="D1039" s="134">
        <v>162009650.80000001</v>
      </c>
      <c r="E1039" s="134">
        <v>130439065.36</v>
      </c>
      <c r="F1039" s="134">
        <v>66579.308387096695</v>
      </c>
      <c r="G1039" s="134">
        <v>66579.31</v>
      </c>
    </row>
    <row r="1040" spans="1:7" x14ac:dyDescent="0.25">
      <c r="A1040" s="47">
        <v>42828</v>
      </c>
      <c r="B1040" s="48">
        <v>1</v>
      </c>
      <c r="C1040" s="171">
        <v>0</v>
      </c>
      <c r="D1040" s="134">
        <v>162009650.80000001</v>
      </c>
      <c r="E1040" s="134">
        <v>130439065.36</v>
      </c>
      <c r="F1040" s="134">
        <v>66579.308387096695</v>
      </c>
      <c r="G1040" s="134">
        <v>66579.31</v>
      </c>
    </row>
    <row r="1041" spans="1:7" x14ac:dyDescent="0.25">
      <c r="A1041" s="47">
        <v>42829</v>
      </c>
      <c r="B1041" s="48">
        <v>1</v>
      </c>
      <c r="C1041" s="171">
        <v>0</v>
      </c>
      <c r="D1041" s="134">
        <v>162009650.80000001</v>
      </c>
      <c r="E1041" s="134">
        <v>130439065.36</v>
      </c>
      <c r="F1041" s="134">
        <v>66579.308387096695</v>
      </c>
      <c r="G1041" s="134">
        <v>66579.31</v>
      </c>
    </row>
    <row r="1042" spans="1:7" x14ac:dyDescent="0.25">
      <c r="A1042" s="47">
        <v>42830</v>
      </c>
      <c r="B1042" s="48">
        <v>1</v>
      </c>
      <c r="C1042" s="171">
        <v>0</v>
      </c>
      <c r="D1042" s="134">
        <v>162009650.80000001</v>
      </c>
      <c r="E1042" s="134">
        <v>130439065.36</v>
      </c>
      <c r="F1042" s="134">
        <v>66579.308387096695</v>
      </c>
      <c r="G1042" s="134">
        <v>66579.31</v>
      </c>
    </row>
    <row r="1043" spans="1:7" x14ac:dyDescent="0.25">
      <c r="A1043" s="47">
        <v>42831</v>
      </c>
      <c r="B1043" s="48">
        <v>0</v>
      </c>
      <c r="C1043" s="171">
        <v>1</v>
      </c>
      <c r="D1043" s="134">
        <v>130439065.36</v>
      </c>
      <c r="E1043" s="134">
        <v>98412674.219999999</v>
      </c>
      <c r="F1043" s="134">
        <v>53605.095333333302</v>
      </c>
      <c r="G1043" s="134">
        <v>53605.1</v>
      </c>
    </row>
    <row r="1044" spans="1:7" x14ac:dyDescent="0.25">
      <c r="A1044" s="47">
        <v>42832</v>
      </c>
      <c r="B1044" s="48">
        <v>1</v>
      </c>
      <c r="C1044" s="171">
        <v>0</v>
      </c>
      <c r="D1044" s="134">
        <v>130439065.36</v>
      </c>
      <c r="E1044" s="134">
        <v>98412674.219999999</v>
      </c>
      <c r="F1044" s="134">
        <v>53605.095333333302</v>
      </c>
      <c r="G1044" s="134">
        <v>53605.1</v>
      </c>
    </row>
    <row r="1045" spans="1:7" x14ac:dyDescent="0.25">
      <c r="A1045" s="47">
        <v>42833</v>
      </c>
      <c r="B1045" s="48">
        <v>1</v>
      </c>
      <c r="C1045" s="171">
        <v>0</v>
      </c>
      <c r="D1045" s="134">
        <v>130439065.36</v>
      </c>
      <c r="E1045" s="134">
        <v>98412674.219999999</v>
      </c>
      <c r="F1045" s="134">
        <v>53605.095333333302</v>
      </c>
      <c r="G1045" s="134">
        <v>53605.1</v>
      </c>
    </row>
    <row r="1046" spans="1:7" x14ac:dyDescent="0.25">
      <c r="A1046" s="47">
        <v>42834</v>
      </c>
      <c r="B1046" s="48">
        <v>1</v>
      </c>
      <c r="C1046" s="171">
        <v>0</v>
      </c>
      <c r="D1046" s="134">
        <v>130439065.36</v>
      </c>
      <c r="E1046" s="134">
        <v>98412674.219999999</v>
      </c>
      <c r="F1046" s="134">
        <v>53605.095333333302</v>
      </c>
      <c r="G1046" s="134">
        <v>53605.1</v>
      </c>
    </row>
    <row r="1047" spans="1:7" x14ac:dyDescent="0.25">
      <c r="A1047" s="47">
        <v>42835</v>
      </c>
      <c r="B1047" s="48">
        <v>1</v>
      </c>
      <c r="C1047" s="171">
        <v>0</v>
      </c>
      <c r="D1047" s="134">
        <v>130439065.36</v>
      </c>
      <c r="E1047" s="134">
        <v>98412674.219999999</v>
      </c>
      <c r="F1047" s="134">
        <v>53605.095333333302</v>
      </c>
      <c r="G1047" s="134">
        <v>53605.1</v>
      </c>
    </row>
    <row r="1048" spans="1:7" x14ac:dyDescent="0.25">
      <c r="A1048" s="47">
        <v>42836</v>
      </c>
      <c r="B1048" s="48">
        <v>1</v>
      </c>
      <c r="C1048" s="171">
        <v>0</v>
      </c>
      <c r="D1048" s="134">
        <v>130439065.36</v>
      </c>
      <c r="E1048" s="134">
        <v>98412674.219999999</v>
      </c>
      <c r="F1048" s="134">
        <v>53605.095333333302</v>
      </c>
      <c r="G1048" s="134">
        <v>53605.1</v>
      </c>
    </row>
    <row r="1049" spans="1:7" x14ac:dyDescent="0.25">
      <c r="A1049" s="47">
        <v>42837</v>
      </c>
      <c r="B1049" s="48">
        <v>1</v>
      </c>
      <c r="C1049" s="171">
        <v>0</v>
      </c>
      <c r="D1049" s="134">
        <v>130439065.36</v>
      </c>
      <c r="E1049" s="134">
        <v>98412674.219999999</v>
      </c>
      <c r="F1049" s="134">
        <v>53605.095333333302</v>
      </c>
      <c r="G1049" s="134">
        <v>53605.1</v>
      </c>
    </row>
    <row r="1050" spans="1:7" x14ac:dyDescent="0.25">
      <c r="A1050" s="47">
        <v>42838</v>
      </c>
      <c r="B1050" s="48">
        <v>1</v>
      </c>
      <c r="C1050" s="171">
        <v>0</v>
      </c>
      <c r="D1050" s="134">
        <v>130439065.36</v>
      </c>
      <c r="E1050" s="134">
        <v>98412674.219999999</v>
      </c>
      <c r="F1050" s="134">
        <v>53605.095333333302</v>
      </c>
      <c r="G1050" s="134">
        <v>53605.1</v>
      </c>
    </row>
    <row r="1051" spans="1:7" x14ac:dyDescent="0.25">
      <c r="A1051" s="47">
        <v>42839</v>
      </c>
      <c r="B1051" s="48">
        <v>1</v>
      </c>
      <c r="C1051" s="171">
        <v>0</v>
      </c>
      <c r="D1051" s="134">
        <v>130439065.36</v>
      </c>
      <c r="E1051" s="134">
        <v>98412674.219999999</v>
      </c>
      <c r="F1051" s="134">
        <v>53605.095333333302</v>
      </c>
      <c r="G1051" s="134">
        <v>53605.1</v>
      </c>
    </row>
    <row r="1052" spans="1:7" x14ac:dyDescent="0.25">
      <c r="A1052" s="47">
        <v>42840</v>
      </c>
      <c r="B1052" s="48">
        <v>1</v>
      </c>
      <c r="C1052" s="171">
        <v>0</v>
      </c>
      <c r="D1052" s="134">
        <v>130439065.36</v>
      </c>
      <c r="E1052" s="134">
        <v>98412674.219999999</v>
      </c>
      <c r="F1052" s="134">
        <v>53605.095333333302</v>
      </c>
      <c r="G1052" s="134">
        <v>53605.1</v>
      </c>
    </row>
    <row r="1053" spans="1:7" x14ac:dyDescent="0.25">
      <c r="A1053" s="47">
        <v>42841</v>
      </c>
      <c r="B1053" s="48">
        <v>1</v>
      </c>
      <c r="C1053" s="171">
        <v>0</v>
      </c>
      <c r="D1053" s="134">
        <v>130439065.36</v>
      </c>
      <c r="E1053" s="134">
        <v>98412674.219999999</v>
      </c>
      <c r="F1053" s="134">
        <v>53605.095333333302</v>
      </c>
      <c r="G1053" s="134">
        <v>53605.1</v>
      </c>
    </row>
    <row r="1054" spans="1:7" x14ac:dyDescent="0.25">
      <c r="A1054" s="47">
        <v>42842</v>
      </c>
      <c r="B1054" s="48">
        <v>1</v>
      </c>
      <c r="C1054" s="171">
        <v>0</v>
      </c>
      <c r="D1054" s="134">
        <v>130439065.36</v>
      </c>
      <c r="E1054" s="134">
        <v>98412674.219999999</v>
      </c>
      <c r="F1054" s="134">
        <v>53605.095333333302</v>
      </c>
      <c r="G1054" s="134">
        <v>53605.1</v>
      </c>
    </row>
    <row r="1055" spans="1:7" x14ac:dyDescent="0.25">
      <c r="A1055" s="47">
        <v>42843</v>
      </c>
      <c r="B1055" s="48">
        <v>1</v>
      </c>
      <c r="C1055" s="171">
        <v>0</v>
      </c>
      <c r="D1055" s="134">
        <v>130439065.36</v>
      </c>
      <c r="E1055" s="134">
        <v>98412674.219999999</v>
      </c>
      <c r="F1055" s="134">
        <v>53605.095333333302</v>
      </c>
      <c r="G1055" s="134">
        <v>53605.1</v>
      </c>
    </row>
    <row r="1056" spans="1:7" x14ac:dyDescent="0.25">
      <c r="A1056" s="47">
        <v>42844</v>
      </c>
      <c r="B1056" s="48">
        <v>1</v>
      </c>
      <c r="C1056" s="171">
        <v>0</v>
      </c>
      <c r="D1056" s="134">
        <v>130439065.36</v>
      </c>
      <c r="E1056" s="134">
        <v>98412674.219999999</v>
      </c>
      <c r="F1056" s="134">
        <v>53605.095333333302</v>
      </c>
      <c r="G1056" s="134">
        <v>53605.1</v>
      </c>
    </row>
    <row r="1057" spans="1:7" x14ac:dyDescent="0.25">
      <c r="A1057" s="47">
        <v>42845</v>
      </c>
      <c r="B1057" s="48">
        <v>1</v>
      </c>
      <c r="C1057" s="171">
        <v>0</v>
      </c>
      <c r="D1057" s="134">
        <v>130439065.36</v>
      </c>
      <c r="E1057" s="134">
        <v>98412674.219999999</v>
      </c>
      <c r="F1057" s="134">
        <v>53605.095333333302</v>
      </c>
      <c r="G1057" s="134">
        <v>53605.1</v>
      </c>
    </row>
    <row r="1058" spans="1:7" x14ac:dyDescent="0.25">
      <c r="A1058" s="47">
        <v>42846</v>
      </c>
      <c r="B1058" s="48">
        <v>1</v>
      </c>
      <c r="C1058" s="171">
        <v>0</v>
      </c>
      <c r="D1058" s="134">
        <v>130439065.36</v>
      </c>
      <c r="E1058" s="134">
        <v>98412674.219999999</v>
      </c>
      <c r="F1058" s="134">
        <v>53605.095333333302</v>
      </c>
      <c r="G1058" s="134">
        <v>53605.1</v>
      </c>
    </row>
    <row r="1059" spans="1:7" x14ac:dyDescent="0.25">
      <c r="A1059" s="47">
        <v>42847</v>
      </c>
      <c r="B1059" s="48">
        <v>1</v>
      </c>
      <c r="C1059" s="171">
        <v>0</v>
      </c>
      <c r="D1059" s="134">
        <v>130439065.36</v>
      </c>
      <c r="E1059" s="134">
        <v>98412674.219999999</v>
      </c>
      <c r="F1059" s="134">
        <v>53605.095333333302</v>
      </c>
      <c r="G1059" s="134">
        <v>53605.1</v>
      </c>
    </row>
    <row r="1060" spans="1:7" x14ac:dyDescent="0.25">
      <c r="A1060" s="47">
        <v>42848</v>
      </c>
      <c r="B1060" s="48">
        <v>1</v>
      </c>
      <c r="C1060" s="171">
        <v>0</v>
      </c>
      <c r="D1060" s="134">
        <v>130439065.36</v>
      </c>
      <c r="E1060" s="134">
        <v>98412674.219999999</v>
      </c>
      <c r="F1060" s="134">
        <v>53605.095333333302</v>
      </c>
      <c r="G1060" s="134">
        <v>53605.1</v>
      </c>
    </row>
    <row r="1061" spans="1:7" x14ac:dyDescent="0.25">
      <c r="A1061" s="47">
        <v>42849</v>
      </c>
      <c r="B1061" s="48">
        <v>1</v>
      </c>
      <c r="C1061" s="171">
        <v>0</v>
      </c>
      <c r="D1061" s="134">
        <v>130439065.36</v>
      </c>
      <c r="E1061" s="134">
        <v>98412674.219999999</v>
      </c>
      <c r="F1061" s="134">
        <v>53605.095333333302</v>
      </c>
      <c r="G1061" s="134">
        <v>53605.1</v>
      </c>
    </row>
    <row r="1062" spans="1:7" x14ac:dyDescent="0.25">
      <c r="A1062" s="47">
        <v>42850</v>
      </c>
      <c r="B1062" s="48">
        <v>1</v>
      </c>
      <c r="C1062" s="171">
        <v>0</v>
      </c>
      <c r="D1062" s="134">
        <v>130439065.36</v>
      </c>
      <c r="E1062" s="134">
        <v>98412674.219999999</v>
      </c>
      <c r="F1062" s="134">
        <v>53605.095333333302</v>
      </c>
      <c r="G1062" s="134">
        <v>53605.1</v>
      </c>
    </row>
    <row r="1063" spans="1:7" x14ac:dyDescent="0.25">
      <c r="A1063" s="47">
        <v>42851</v>
      </c>
      <c r="B1063" s="48">
        <v>1</v>
      </c>
      <c r="C1063" s="171">
        <v>0</v>
      </c>
      <c r="D1063" s="134">
        <v>130439065.36</v>
      </c>
      <c r="E1063" s="134">
        <v>98412674.219999999</v>
      </c>
      <c r="F1063" s="134">
        <v>53605.095333333302</v>
      </c>
      <c r="G1063" s="134">
        <v>53605.1</v>
      </c>
    </row>
    <row r="1064" spans="1:7" x14ac:dyDescent="0.25">
      <c r="A1064" s="47">
        <v>42852</v>
      </c>
      <c r="B1064" s="48">
        <v>1</v>
      </c>
      <c r="C1064" s="171">
        <v>0</v>
      </c>
      <c r="D1064" s="134">
        <v>130439065.36</v>
      </c>
      <c r="E1064" s="134">
        <v>98412674.219999999</v>
      </c>
      <c r="F1064" s="134">
        <v>53605.095333333302</v>
      </c>
      <c r="G1064" s="134">
        <v>53605.1</v>
      </c>
    </row>
    <row r="1065" spans="1:7" x14ac:dyDescent="0.25">
      <c r="A1065" s="47">
        <v>42853</v>
      </c>
      <c r="B1065" s="48">
        <v>1</v>
      </c>
      <c r="C1065" s="171">
        <v>0</v>
      </c>
      <c r="D1065" s="134">
        <v>130439065.36</v>
      </c>
      <c r="E1065" s="134">
        <v>98412674.219999999</v>
      </c>
      <c r="F1065" s="134">
        <v>53605.095333333302</v>
      </c>
      <c r="G1065" s="134">
        <v>53605.1</v>
      </c>
    </row>
    <row r="1066" spans="1:7" x14ac:dyDescent="0.25">
      <c r="A1066" s="47">
        <v>42854</v>
      </c>
      <c r="B1066" s="48">
        <v>1</v>
      </c>
      <c r="C1066" s="171">
        <v>0</v>
      </c>
      <c r="D1066" s="134">
        <v>130439065.36</v>
      </c>
      <c r="E1066" s="134">
        <v>98412674.219999999</v>
      </c>
      <c r="F1066" s="134">
        <v>53605.095333333302</v>
      </c>
      <c r="G1066" s="134">
        <v>53605.1</v>
      </c>
    </row>
    <row r="1067" spans="1:7" x14ac:dyDescent="0.25">
      <c r="A1067" s="47">
        <v>42855</v>
      </c>
      <c r="B1067" s="48">
        <v>1</v>
      </c>
      <c r="C1067" s="171">
        <v>0</v>
      </c>
      <c r="D1067" s="134">
        <v>130439065.36</v>
      </c>
      <c r="E1067" s="134">
        <v>98412674.219999999</v>
      </c>
      <c r="F1067" s="134">
        <v>53605.095333333302</v>
      </c>
      <c r="G1067" s="134">
        <v>53605.1</v>
      </c>
    </row>
    <row r="1068" spans="1:7" x14ac:dyDescent="0.25">
      <c r="A1068" s="47">
        <v>42856</v>
      </c>
      <c r="B1068" s="48">
        <v>1</v>
      </c>
      <c r="C1068" s="171">
        <v>0</v>
      </c>
      <c r="D1068" s="134">
        <v>130439065.36</v>
      </c>
      <c r="E1068" s="134">
        <v>98412674.219999999</v>
      </c>
      <c r="F1068" s="134">
        <v>53605.095333333302</v>
      </c>
      <c r="G1068" s="134">
        <v>53605.1</v>
      </c>
    </row>
    <row r="1069" spans="1:7" x14ac:dyDescent="0.25">
      <c r="A1069" s="47">
        <v>42857</v>
      </c>
      <c r="B1069" s="48">
        <v>1</v>
      </c>
      <c r="C1069" s="171">
        <v>0</v>
      </c>
      <c r="D1069" s="134">
        <v>130439065.36</v>
      </c>
      <c r="E1069" s="134">
        <v>98412674.219999999</v>
      </c>
      <c r="F1069" s="134">
        <v>53605.095333333302</v>
      </c>
      <c r="G1069" s="134">
        <v>53605.1</v>
      </c>
    </row>
    <row r="1070" spans="1:7" x14ac:dyDescent="0.25">
      <c r="A1070" s="47">
        <v>42858</v>
      </c>
      <c r="B1070" s="48">
        <v>1</v>
      </c>
      <c r="C1070" s="171">
        <v>0</v>
      </c>
      <c r="D1070" s="134">
        <v>130439065.36</v>
      </c>
      <c r="E1070" s="134">
        <v>98412674.219999999</v>
      </c>
      <c r="F1070" s="134">
        <v>53605.095333333302</v>
      </c>
      <c r="G1070" s="134">
        <v>53605.1</v>
      </c>
    </row>
    <row r="1071" spans="1:7" x14ac:dyDescent="0.25">
      <c r="A1071" s="47">
        <v>42859</v>
      </c>
      <c r="B1071" s="48">
        <v>1</v>
      </c>
      <c r="C1071" s="171">
        <v>0</v>
      </c>
      <c r="D1071" s="134">
        <v>130439065.36</v>
      </c>
      <c r="E1071" s="134">
        <v>98412674.219999999</v>
      </c>
      <c r="F1071" s="134">
        <v>53605.095333333302</v>
      </c>
      <c r="G1071" s="134">
        <v>53605.1</v>
      </c>
    </row>
    <row r="1072" spans="1:7" x14ac:dyDescent="0.25">
      <c r="A1072" s="47">
        <v>42860</v>
      </c>
      <c r="B1072" s="48">
        <v>1</v>
      </c>
      <c r="C1072" s="171">
        <v>0</v>
      </c>
      <c r="D1072" s="134">
        <v>130439065.36</v>
      </c>
      <c r="E1072" s="134">
        <v>98412674.219999999</v>
      </c>
      <c r="F1072" s="134">
        <v>53605.095333333302</v>
      </c>
      <c r="G1072" s="134">
        <v>53605.1</v>
      </c>
    </row>
    <row r="1073" spans="1:7" x14ac:dyDescent="0.25">
      <c r="A1073" s="47">
        <v>42861</v>
      </c>
      <c r="B1073" s="48">
        <v>0</v>
      </c>
      <c r="C1073" s="171">
        <v>1</v>
      </c>
      <c r="D1073" s="134">
        <v>98412674.219999999</v>
      </c>
      <c r="E1073" s="134">
        <v>66031880.729999997</v>
      </c>
      <c r="F1073" s="134">
        <v>40443.564838709601</v>
      </c>
      <c r="G1073" s="134">
        <v>40443.56</v>
      </c>
    </row>
    <row r="1074" spans="1:7" x14ac:dyDescent="0.25">
      <c r="A1074" s="47">
        <v>42862</v>
      </c>
      <c r="B1074" s="48">
        <v>1</v>
      </c>
      <c r="C1074" s="171">
        <v>0</v>
      </c>
      <c r="D1074" s="134">
        <v>98412674.219999999</v>
      </c>
      <c r="E1074" s="134">
        <v>66031880.729999997</v>
      </c>
      <c r="F1074" s="134">
        <v>40443.564838709601</v>
      </c>
      <c r="G1074" s="134">
        <v>40443.56</v>
      </c>
    </row>
    <row r="1075" spans="1:7" x14ac:dyDescent="0.25">
      <c r="A1075" s="47">
        <v>42863</v>
      </c>
      <c r="B1075" s="48">
        <v>1</v>
      </c>
      <c r="C1075" s="171">
        <v>0</v>
      </c>
      <c r="D1075" s="134">
        <v>98412674.219999999</v>
      </c>
      <c r="E1075" s="134">
        <v>66031880.729999997</v>
      </c>
      <c r="F1075" s="134">
        <v>40443.564838709601</v>
      </c>
      <c r="G1075" s="134">
        <v>40443.56</v>
      </c>
    </row>
    <row r="1076" spans="1:7" x14ac:dyDescent="0.25">
      <c r="A1076" s="47">
        <v>42864</v>
      </c>
      <c r="B1076" s="48">
        <v>1</v>
      </c>
      <c r="C1076" s="171">
        <v>0</v>
      </c>
      <c r="D1076" s="134">
        <v>98412674.219999999</v>
      </c>
      <c r="E1076" s="134">
        <v>66031880.729999997</v>
      </c>
      <c r="F1076" s="134">
        <v>40443.564838709601</v>
      </c>
      <c r="G1076" s="134">
        <v>40443.56</v>
      </c>
    </row>
    <row r="1077" spans="1:7" x14ac:dyDescent="0.25">
      <c r="A1077" s="47">
        <v>42865</v>
      </c>
      <c r="B1077" s="48">
        <v>1</v>
      </c>
      <c r="C1077" s="171">
        <v>0</v>
      </c>
      <c r="D1077" s="134">
        <v>98412674.219999999</v>
      </c>
      <c r="E1077" s="134">
        <v>66031880.729999997</v>
      </c>
      <c r="F1077" s="134">
        <v>40443.564838709601</v>
      </c>
      <c r="G1077" s="134">
        <v>40443.56</v>
      </c>
    </row>
    <row r="1078" spans="1:7" x14ac:dyDescent="0.25">
      <c r="A1078" s="47">
        <v>42866</v>
      </c>
      <c r="B1078" s="48">
        <v>1</v>
      </c>
      <c r="C1078" s="171">
        <v>0</v>
      </c>
      <c r="D1078" s="134">
        <v>98412674.219999999</v>
      </c>
      <c r="E1078" s="134">
        <v>66031880.729999997</v>
      </c>
      <c r="F1078" s="134">
        <v>40443.564838709601</v>
      </c>
      <c r="G1078" s="134">
        <v>40443.56</v>
      </c>
    </row>
    <row r="1079" spans="1:7" x14ac:dyDescent="0.25">
      <c r="A1079" s="47">
        <v>42867</v>
      </c>
      <c r="B1079" s="48">
        <v>1</v>
      </c>
      <c r="C1079" s="171">
        <v>0</v>
      </c>
      <c r="D1079" s="134">
        <v>98412674.219999999</v>
      </c>
      <c r="E1079" s="134">
        <v>66031880.729999997</v>
      </c>
      <c r="F1079" s="134">
        <v>40443.564838709601</v>
      </c>
      <c r="G1079" s="134">
        <v>40443.56</v>
      </c>
    </row>
    <row r="1080" spans="1:7" x14ac:dyDescent="0.25">
      <c r="A1080" s="47">
        <v>42868</v>
      </c>
      <c r="B1080" s="48">
        <v>1</v>
      </c>
      <c r="C1080" s="171">
        <v>0</v>
      </c>
      <c r="D1080" s="134">
        <v>98412674.219999999</v>
      </c>
      <c r="E1080" s="134">
        <v>66031880.729999997</v>
      </c>
      <c r="F1080" s="134">
        <v>40443.564838709601</v>
      </c>
      <c r="G1080" s="134">
        <v>40443.56</v>
      </c>
    </row>
    <row r="1081" spans="1:7" x14ac:dyDescent="0.25">
      <c r="A1081" s="47">
        <v>42869</v>
      </c>
      <c r="B1081" s="48">
        <v>1</v>
      </c>
      <c r="C1081" s="171">
        <v>0</v>
      </c>
      <c r="D1081" s="134">
        <v>98412674.219999999</v>
      </c>
      <c r="E1081" s="134">
        <v>66031880.729999997</v>
      </c>
      <c r="F1081" s="134">
        <v>40443.564838709601</v>
      </c>
      <c r="G1081" s="134">
        <v>40443.56</v>
      </c>
    </row>
    <row r="1082" spans="1:7" x14ac:dyDescent="0.25">
      <c r="A1082" s="47">
        <v>42870</v>
      </c>
      <c r="B1082" s="48">
        <v>1</v>
      </c>
      <c r="C1082" s="171">
        <v>0</v>
      </c>
      <c r="D1082" s="134">
        <v>98412674.219999999</v>
      </c>
      <c r="E1082" s="134">
        <v>66031880.729999997</v>
      </c>
      <c r="F1082" s="134">
        <v>40443.564838709601</v>
      </c>
      <c r="G1082" s="134">
        <v>40443.56</v>
      </c>
    </row>
    <row r="1083" spans="1:7" x14ac:dyDescent="0.25">
      <c r="A1083" s="47">
        <v>42871</v>
      </c>
      <c r="B1083" s="48">
        <v>1</v>
      </c>
      <c r="C1083" s="171">
        <v>0</v>
      </c>
      <c r="D1083" s="134">
        <v>98412674.219999999</v>
      </c>
      <c r="E1083" s="134">
        <v>66031880.729999997</v>
      </c>
      <c r="F1083" s="134">
        <v>40443.564838709601</v>
      </c>
      <c r="G1083" s="134">
        <v>40443.56</v>
      </c>
    </row>
    <row r="1084" spans="1:7" x14ac:dyDescent="0.25">
      <c r="A1084" s="47">
        <v>42872</v>
      </c>
      <c r="B1084" s="48">
        <v>1</v>
      </c>
      <c r="C1084" s="171">
        <v>0</v>
      </c>
      <c r="D1084" s="134">
        <v>98412674.219999999</v>
      </c>
      <c r="E1084" s="134">
        <v>66031880.729999997</v>
      </c>
      <c r="F1084" s="134">
        <v>40443.564838709601</v>
      </c>
      <c r="G1084" s="134">
        <v>40443.56</v>
      </c>
    </row>
    <row r="1085" spans="1:7" x14ac:dyDescent="0.25">
      <c r="A1085" s="47">
        <v>42873</v>
      </c>
      <c r="B1085" s="48">
        <v>1</v>
      </c>
      <c r="C1085" s="171">
        <v>0</v>
      </c>
      <c r="D1085" s="134">
        <v>98412674.219999999</v>
      </c>
      <c r="E1085" s="134">
        <v>66031880.729999997</v>
      </c>
      <c r="F1085" s="134">
        <v>40443.564838709601</v>
      </c>
      <c r="G1085" s="134">
        <v>40443.56</v>
      </c>
    </row>
    <row r="1086" spans="1:7" x14ac:dyDescent="0.25">
      <c r="A1086" s="47">
        <v>42874</v>
      </c>
      <c r="B1086" s="48">
        <v>1</v>
      </c>
      <c r="C1086" s="171">
        <v>0</v>
      </c>
      <c r="D1086" s="134">
        <v>98412674.219999999</v>
      </c>
      <c r="E1086" s="134">
        <v>66031880.729999997</v>
      </c>
      <c r="F1086" s="134">
        <v>40443.564838709601</v>
      </c>
      <c r="G1086" s="134">
        <v>40443.56</v>
      </c>
    </row>
    <row r="1087" spans="1:7" x14ac:dyDescent="0.25">
      <c r="A1087" s="47">
        <v>42875</v>
      </c>
      <c r="B1087" s="48">
        <v>1</v>
      </c>
      <c r="C1087" s="171">
        <v>0</v>
      </c>
      <c r="D1087" s="134">
        <v>98412674.219999999</v>
      </c>
      <c r="E1087" s="134">
        <v>66031880.729999997</v>
      </c>
      <c r="F1087" s="134">
        <v>40443.564838709601</v>
      </c>
      <c r="G1087" s="134">
        <v>40443.56</v>
      </c>
    </row>
    <row r="1088" spans="1:7" x14ac:dyDescent="0.25">
      <c r="A1088" s="47">
        <v>42876</v>
      </c>
      <c r="B1088" s="48">
        <v>1</v>
      </c>
      <c r="C1088" s="171">
        <v>0</v>
      </c>
      <c r="D1088" s="134">
        <v>98412674.219999999</v>
      </c>
      <c r="E1088" s="134">
        <v>66031880.729999997</v>
      </c>
      <c r="F1088" s="134">
        <v>40443.564838709601</v>
      </c>
      <c r="G1088" s="134">
        <v>40443.56</v>
      </c>
    </row>
    <row r="1089" spans="1:7" x14ac:dyDescent="0.25">
      <c r="A1089" s="47">
        <v>42877</v>
      </c>
      <c r="B1089" s="48">
        <v>1</v>
      </c>
      <c r="C1089" s="171">
        <v>0</v>
      </c>
      <c r="D1089" s="134">
        <v>98412674.219999999</v>
      </c>
      <c r="E1089" s="134">
        <v>66031880.729999997</v>
      </c>
      <c r="F1089" s="134">
        <v>40443.564838709601</v>
      </c>
      <c r="G1089" s="134">
        <v>40443.56</v>
      </c>
    </row>
    <row r="1090" spans="1:7" x14ac:dyDescent="0.25">
      <c r="A1090" s="47">
        <v>42878</v>
      </c>
      <c r="B1090" s="48">
        <v>1</v>
      </c>
      <c r="C1090" s="171">
        <v>0</v>
      </c>
      <c r="D1090" s="134">
        <v>98412674.219999999</v>
      </c>
      <c r="E1090" s="134">
        <v>66031880.729999997</v>
      </c>
      <c r="F1090" s="134">
        <v>40443.564838709601</v>
      </c>
      <c r="G1090" s="134">
        <v>40443.56</v>
      </c>
    </row>
    <row r="1091" spans="1:7" x14ac:dyDescent="0.25">
      <c r="A1091" s="47">
        <v>42879</v>
      </c>
      <c r="B1091" s="48">
        <v>1</v>
      </c>
      <c r="C1091" s="171">
        <v>0</v>
      </c>
      <c r="D1091" s="134">
        <v>98412674.219999999</v>
      </c>
      <c r="E1091" s="134">
        <v>66031880.729999997</v>
      </c>
      <c r="F1091" s="134">
        <v>40443.564838709601</v>
      </c>
      <c r="G1091" s="134">
        <v>40443.56</v>
      </c>
    </row>
    <row r="1092" spans="1:7" x14ac:dyDescent="0.25">
      <c r="A1092" s="47">
        <v>42880</v>
      </c>
      <c r="B1092" s="48">
        <v>1</v>
      </c>
      <c r="C1092" s="171">
        <v>0</v>
      </c>
      <c r="D1092" s="134">
        <v>98412674.219999999</v>
      </c>
      <c r="E1092" s="134">
        <v>66031880.729999997</v>
      </c>
      <c r="F1092" s="134">
        <v>40443.564838709601</v>
      </c>
      <c r="G1092" s="134">
        <v>40443.56</v>
      </c>
    </row>
    <row r="1093" spans="1:7" x14ac:dyDescent="0.25">
      <c r="A1093" s="47">
        <v>42881</v>
      </c>
      <c r="B1093" s="48">
        <v>1</v>
      </c>
      <c r="C1093" s="171">
        <v>0</v>
      </c>
      <c r="D1093" s="134">
        <v>98412674.219999999</v>
      </c>
      <c r="E1093" s="134">
        <v>66031880.729999997</v>
      </c>
      <c r="F1093" s="134">
        <v>40443.564838709601</v>
      </c>
      <c r="G1093" s="134">
        <v>40443.56</v>
      </c>
    </row>
    <row r="1094" spans="1:7" x14ac:dyDescent="0.25">
      <c r="A1094" s="47">
        <v>42882</v>
      </c>
      <c r="B1094" s="48">
        <v>1</v>
      </c>
      <c r="C1094" s="171">
        <v>0</v>
      </c>
      <c r="D1094" s="134">
        <v>98412674.219999999</v>
      </c>
      <c r="E1094" s="134">
        <v>66031880.729999997</v>
      </c>
      <c r="F1094" s="134">
        <v>40443.564838709601</v>
      </c>
      <c r="G1094" s="134">
        <v>40443.56</v>
      </c>
    </row>
    <row r="1095" spans="1:7" x14ac:dyDescent="0.25">
      <c r="A1095" s="47">
        <v>42883</v>
      </c>
      <c r="B1095" s="48">
        <v>1</v>
      </c>
      <c r="C1095" s="171">
        <v>0</v>
      </c>
      <c r="D1095" s="134">
        <v>98412674.219999999</v>
      </c>
      <c r="E1095" s="134">
        <v>66031880.729999997</v>
      </c>
      <c r="F1095" s="134">
        <v>40443.564838709601</v>
      </c>
      <c r="G1095" s="134">
        <v>40443.56</v>
      </c>
    </row>
    <row r="1096" spans="1:7" x14ac:dyDescent="0.25">
      <c r="A1096" s="47">
        <v>42884</v>
      </c>
      <c r="B1096" s="48">
        <v>1</v>
      </c>
      <c r="C1096" s="171">
        <v>0</v>
      </c>
      <c r="D1096" s="134">
        <v>98412674.219999999</v>
      </c>
      <c r="E1096" s="134">
        <v>66031880.729999997</v>
      </c>
      <c r="F1096" s="134">
        <v>40443.564838709601</v>
      </c>
      <c r="G1096" s="134">
        <v>40443.56</v>
      </c>
    </row>
    <row r="1097" spans="1:7" x14ac:dyDescent="0.25">
      <c r="A1097" s="47">
        <v>42885</v>
      </c>
      <c r="B1097" s="48">
        <v>1</v>
      </c>
      <c r="C1097" s="171">
        <v>0</v>
      </c>
      <c r="D1097" s="134">
        <v>98412674.219999999</v>
      </c>
      <c r="E1097" s="134">
        <v>66031880.729999997</v>
      </c>
      <c r="F1097" s="134">
        <v>40443.564838709601</v>
      </c>
      <c r="G1097" s="134">
        <v>40443.56</v>
      </c>
    </row>
    <row r="1098" spans="1:7" x14ac:dyDescent="0.25">
      <c r="A1098" s="47">
        <v>42886</v>
      </c>
      <c r="B1098" s="48">
        <v>1</v>
      </c>
      <c r="C1098" s="171">
        <v>0</v>
      </c>
      <c r="D1098" s="134">
        <v>98412674.219999999</v>
      </c>
      <c r="E1098" s="134">
        <v>66031880.729999997</v>
      </c>
      <c r="F1098" s="134">
        <v>40443.564838709601</v>
      </c>
      <c r="G1098" s="134">
        <v>40443.56</v>
      </c>
    </row>
    <row r="1099" spans="1:7" x14ac:dyDescent="0.25">
      <c r="A1099" s="47">
        <v>42887</v>
      </c>
      <c r="B1099" s="48">
        <v>1</v>
      </c>
      <c r="C1099" s="171">
        <v>0</v>
      </c>
      <c r="D1099" s="134">
        <v>98412674.219999999</v>
      </c>
      <c r="E1099" s="134">
        <v>66031880.729999997</v>
      </c>
      <c r="F1099" s="134">
        <v>40443.564838709601</v>
      </c>
      <c r="G1099" s="134">
        <v>40443.56</v>
      </c>
    </row>
    <row r="1100" spans="1:7" x14ac:dyDescent="0.25">
      <c r="A1100" s="47">
        <v>42888</v>
      </c>
      <c r="B1100" s="48">
        <v>1</v>
      </c>
      <c r="C1100" s="171">
        <v>0</v>
      </c>
      <c r="D1100" s="134">
        <v>98412674.219999999</v>
      </c>
      <c r="E1100" s="134">
        <v>66031880.729999997</v>
      </c>
      <c r="F1100" s="134">
        <v>40443.564838709601</v>
      </c>
      <c r="G1100" s="134">
        <v>40443.56</v>
      </c>
    </row>
    <row r="1101" spans="1:7" x14ac:dyDescent="0.25">
      <c r="A1101" s="47">
        <v>42889</v>
      </c>
      <c r="B1101" s="48">
        <v>1</v>
      </c>
      <c r="C1101" s="171">
        <v>0</v>
      </c>
      <c r="D1101" s="134">
        <v>98412674.219999999</v>
      </c>
      <c r="E1101" s="134">
        <v>66031880.729999997</v>
      </c>
      <c r="F1101" s="134">
        <v>40443.564838709601</v>
      </c>
      <c r="G1101" s="134">
        <v>40443.56</v>
      </c>
    </row>
    <row r="1102" spans="1:7" x14ac:dyDescent="0.25">
      <c r="A1102" s="47">
        <v>42890</v>
      </c>
      <c r="B1102" s="48">
        <v>1</v>
      </c>
      <c r="C1102" s="171">
        <v>0</v>
      </c>
      <c r="D1102" s="134">
        <v>98412674.219999999</v>
      </c>
      <c r="E1102" s="134">
        <v>66031880.729999997</v>
      </c>
      <c r="F1102" s="134">
        <v>40443.564838709601</v>
      </c>
      <c r="G1102" s="134">
        <v>40443.56</v>
      </c>
    </row>
    <row r="1103" spans="1:7" x14ac:dyDescent="0.25">
      <c r="A1103" s="47">
        <v>42891</v>
      </c>
      <c r="B1103" s="48">
        <v>1</v>
      </c>
      <c r="C1103" s="171">
        <v>0</v>
      </c>
      <c r="D1103" s="134">
        <v>98412674.219999999</v>
      </c>
      <c r="E1103" s="134">
        <v>66031880.729999997</v>
      </c>
      <c r="F1103" s="134">
        <v>40443.564838709601</v>
      </c>
      <c r="G1103" s="134">
        <v>40443.56</v>
      </c>
    </row>
    <row r="1104" spans="1:7" x14ac:dyDescent="0.25">
      <c r="A1104" s="47">
        <v>42892</v>
      </c>
      <c r="B1104" s="48">
        <v>0</v>
      </c>
      <c r="C1104" s="171">
        <v>1</v>
      </c>
      <c r="D1104" s="134">
        <v>66031880.729999997</v>
      </c>
      <c r="E1104" s="134">
        <v>33211428.41</v>
      </c>
      <c r="F1104" s="134">
        <v>27136.3893333333</v>
      </c>
      <c r="G1104" s="134">
        <v>27136.39</v>
      </c>
    </row>
    <row r="1105" spans="1:7" x14ac:dyDescent="0.25">
      <c r="A1105" s="47">
        <v>42893</v>
      </c>
      <c r="B1105" s="48">
        <v>1</v>
      </c>
      <c r="C1105" s="171">
        <v>0</v>
      </c>
      <c r="D1105" s="134">
        <v>66031880.729999997</v>
      </c>
      <c r="E1105" s="134">
        <v>33211428.41</v>
      </c>
      <c r="F1105" s="134">
        <v>27136.3893333333</v>
      </c>
      <c r="G1105" s="134">
        <v>27136.39</v>
      </c>
    </row>
    <row r="1106" spans="1:7" x14ac:dyDescent="0.25">
      <c r="A1106" s="47">
        <v>42894</v>
      </c>
      <c r="B1106" s="48">
        <v>1</v>
      </c>
      <c r="C1106" s="171">
        <v>0</v>
      </c>
      <c r="D1106" s="134">
        <v>66031880.729999997</v>
      </c>
      <c r="E1106" s="134">
        <v>33211428.41</v>
      </c>
      <c r="F1106" s="134">
        <v>27136.3893333333</v>
      </c>
      <c r="G1106" s="134">
        <v>27136.39</v>
      </c>
    </row>
    <row r="1107" spans="1:7" x14ac:dyDescent="0.25">
      <c r="A1107" s="47">
        <v>42895</v>
      </c>
      <c r="B1107" s="48">
        <v>1</v>
      </c>
      <c r="C1107" s="171">
        <v>0</v>
      </c>
      <c r="D1107" s="134">
        <v>66031880.729999997</v>
      </c>
      <c r="E1107" s="134">
        <v>33211428.41</v>
      </c>
      <c r="F1107" s="134">
        <v>27136.3893333333</v>
      </c>
      <c r="G1107" s="134">
        <v>27136.39</v>
      </c>
    </row>
    <row r="1108" spans="1:7" x14ac:dyDescent="0.25">
      <c r="A1108" s="47">
        <v>42896</v>
      </c>
      <c r="B1108" s="48">
        <v>1</v>
      </c>
      <c r="C1108" s="171">
        <v>0</v>
      </c>
      <c r="D1108" s="134">
        <v>66031880.729999997</v>
      </c>
      <c r="E1108" s="134">
        <v>33211428.41</v>
      </c>
      <c r="F1108" s="134">
        <v>27136.3893333333</v>
      </c>
      <c r="G1108" s="134">
        <v>27136.39</v>
      </c>
    </row>
    <row r="1109" spans="1:7" x14ac:dyDescent="0.25">
      <c r="A1109" s="47">
        <v>42897</v>
      </c>
      <c r="B1109" s="48">
        <v>1</v>
      </c>
      <c r="C1109" s="171">
        <v>0</v>
      </c>
      <c r="D1109" s="134">
        <v>66031880.729999997</v>
      </c>
      <c r="E1109" s="134">
        <v>33211428.41</v>
      </c>
      <c r="F1109" s="134">
        <v>27136.3893333333</v>
      </c>
      <c r="G1109" s="134">
        <v>27136.39</v>
      </c>
    </row>
    <row r="1110" spans="1:7" x14ac:dyDescent="0.25">
      <c r="A1110" s="47">
        <v>42898</v>
      </c>
      <c r="B1110" s="48">
        <v>1</v>
      </c>
      <c r="C1110" s="171">
        <v>0</v>
      </c>
      <c r="D1110" s="134">
        <v>66031880.729999997</v>
      </c>
      <c r="E1110" s="134">
        <v>33211428.41</v>
      </c>
      <c r="F1110" s="134">
        <v>27136.3893333333</v>
      </c>
      <c r="G1110" s="134">
        <v>27136.39</v>
      </c>
    </row>
    <row r="1111" spans="1:7" x14ac:dyDescent="0.25">
      <c r="A1111" s="47">
        <v>42899</v>
      </c>
      <c r="B1111" s="48">
        <v>1</v>
      </c>
      <c r="C1111" s="171">
        <v>0</v>
      </c>
      <c r="D1111" s="134">
        <v>66031880.729999997</v>
      </c>
      <c r="E1111" s="134">
        <v>33211428.41</v>
      </c>
      <c r="F1111" s="134">
        <v>27136.3893333333</v>
      </c>
      <c r="G1111" s="134">
        <v>27136.39</v>
      </c>
    </row>
    <row r="1112" spans="1:7" x14ac:dyDescent="0.25">
      <c r="A1112" s="47">
        <v>42900</v>
      </c>
      <c r="B1112" s="48">
        <v>1</v>
      </c>
      <c r="C1112" s="171">
        <v>0</v>
      </c>
      <c r="D1112" s="134">
        <v>66031880.729999997</v>
      </c>
      <c r="E1112" s="134">
        <v>33211428.41</v>
      </c>
      <c r="F1112" s="134">
        <v>27136.3893333333</v>
      </c>
      <c r="G1112" s="134">
        <v>27136.39</v>
      </c>
    </row>
    <row r="1113" spans="1:7" x14ac:dyDescent="0.25">
      <c r="A1113" s="47">
        <v>42901</v>
      </c>
      <c r="B1113" s="48">
        <v>1</v>
      </c>
      <c r="C1113" s="171">
        <v>0</v>
      </c>
      <c r="D1113" s="134">
        <v>66031880.729999997</v>
      </c>
      <c r="E1113" s="134">
        <v>33211428.41</v>
      </c>
      <c r="F1113" s="134">
        <v>27136.3893333333</v>
      </c>
      <c r="G1113" s="134">
        <v>27136.39</v>
      </c>
    </row>
    <row r="1114" spans="1:7" x14ac:dyDescent="0.25">
      <c r="A1114" s="47">
        <v>42902</v>
      </c>
      <c r="B1114" s="48">
        <v>1</v>
      </c>
      <c r="C1114" s="171">
        <v>0</v>
      </c>
      <c r="D1114" s="134">
        <v>66031880.729999997</v>
      </c>
      <c r="E1114" s="134">
        <v>33211428.41</v>
      </c>
      <c r="F1114" s="134">
        <v>27136.3893333333</v>
      </c>
      <c r="G1114" s="134">
        <v>27136.39</v>
      </c>
    </row>
    <row r="1115" spans="1:7" x14ac:dyDescent="0.25">
      <c r="A1115" s="47">
        <v>42903</v>
      </c>
      <c r="B1115" s="48">
        <v>1</v>
      </c>
      <c r="C1115" s="171">
        <v>0</v>
      </c>
      <c r="D1115" s="134">
        <v>66031880.729999997</v>
      </c>
      <c r="E1115" s="134">
        <v>33211428.41</v>
      </c>
      <c r="F1115" s="134">
        <v>27136.3893333333</v>
      </c>
      <c r="G1115" s="134">
        <v>27136.39</v>
      </c>
    </row>
    <row r="1116" spans="1:7" x14ac:dyDescent="0.25">
      <c r="A1116" s="47">
        <v>42904</v>
      </c>
      <c r="B1116" s="48">
        <v>1</v>
      </c>
      <c r="C1116" s="171">
        <v>0</v>
      </c>
      <c r="D1116" s="134">
        <v>66031880.729999997</v>
      </c>
      <c r="E1116" s="134">
        <v>33211428.41</v>
      </c>
      <c r="F1116" s="134">
        <v>27136.3893333333</v>
      </c>
      <c r="G1116" s="134">
        <v>27136.39</v>
      </c>
    </row>
    <row r="1117" spans="1:7" x14ac:dyDescent="0.25">
      <c r="A1117" s="47">
        <v>42905</v>
      </c>
      <c r="B1117" s="48">
        <v>1</v>
      </c>
      <c r="C1117" s="171">
        <v>0</v>
      </c>
      <c r="D1117" s="134">
        <v>66031880.729999997</v>
      </c>
      <c r="E1117" s="134">
        <v>33211428.41</v>
      </c>
      <c r="F1117" s="134">
        <v>27136.3893333333</v>
      </c>
      <c r="G1117" s="134">
        <v>27136.39</v>
      </c>
    </row>
    <row r="1118" spans="1:7" x14ac:dyDescent="0.25">
      <c r="A1118" s="47">
        <v>42906</v>
      </c>
      <c r="B1118" s="48">
        <v>1</v>
      </c>
      <c r="C1118" s="171">
        <v>0</v>
      </c>
      <c r="D1118" s="134">
        <v>66031880.729999997</v>
      </c>
      <c r="E1118" s="134">
        <v>33211428.41</v>
      </c>
      <c r="F1118" s="134">
        <v>27136.3893333333</v>
      </c>
      <c r="G1118" s="134">
        <v>27136.39</v>
      </c>
    </row>
    <row r="1119" spans="1:7" x14ac:dyDescent="0.25">
      <c r="A1119" s="47">
        <v>42907</v>
      </c>
      <c r="B1119" s="48">
        <v>1</v>
      </c>
      <c r="C1119" s="171">
        <v>0</v>
      </c>
      <c r="D1119" s="134">
        <v>66031880.729999997</v>
      </c>
      <c r="E1119" s="134">
        <v>33211428.41</v>
      </c>
      <c r="F1119" s="134">
        <v>27136.3893333333</v>
      </c>
      <c r="G1119" s="134">
        <v>27136.39</v>
      </c>
    </row>
    <row r="1120" spans="1:7" x14ac:dyDescent="0.25">
      <c r="A1120" s="47">
        <v>42908</v>
      </c>
      <c r="B1120" s="48">
        <v>1</v>
      </c>
      <c r="C1120" s="171">
        <v>0</v>
      </c>
      <c r="D1120" s="134">
        <v>66031880.729999997</v>
      </c>
      <c r="E1120" s="134">
        <v>33211428.41</v>
      </c>
      <c r="F1120" s="134">
        <v>27136.3893333333</v>
      </c>
      <c r="G1120" s="134">
        <v>27136.39</v>
      </c>
    </row>
    <row r="1121" spans="1:7" x14ac:dyDescent="0.25">
      <c r="A1121" s="47">
        <v>42909</v>
      </c>
      <c r="B1121" s="48">
        <v>1</v>
      </c>
      <c r="C1121" s="171">
        <v>0</v>
      </c>
      <c r="D1121" s="134">
        <v>66031880.729999997</v>
      </c>
      <c r="E1121" s="134">
        <v>33211428.41</v>
      </c>
      <c r="F1121" s="134">
        <v>27136.3893333333</v>
      </c>
      <c r="G1121" s="134">
        <v>27136.39</v>
      </c>
    </row>
    <row r="1122" spans="1:7" x14ac:dyDescent="0.25">
      <c r="A1122" s="47">
        <v>42910</v>
      </c>
      <c r="B1122" s="48">
        <v>1</v>
      </c>
      <c r="C1122" s="171">
        <v>0</v>
      </c>
      <c r="D1122" s="134">
        <v>66031880.729999997</v>
      </c>
      <c r="E1122" s="134">
        <v>33211428.41</v>
      </c>
      <c r="F1122" s="134">
        <v>27136.3893333333</v>
      </c>
      <c r="G1122" s="134">
        <v>27136.39</v>
      </c>
    </row>
    <row r="1123" spans="1:7" x14ac:dyDescent="0.25">
      <c r="A1123" s="47">
        <v>42911</v>
      </c>
      <c r="B1123" s="48">
        <v>1</v>
      </c>
      <c r="C1123" s="171">
        <v>0</v>
      </c>
      <c r="D1123" s="134">
        <v>66031880.729999997</v>
      </c>
      <c r="E1123" s="134">
        <v>33211428.41</v>
      </c>
      <c r="F1123" s="134">
        <v>27136.3893333333</v>
      </c>
      <c r="G1123" s="134">
        <v>27136.39</v>
      </c>
    </row>
    <row r="1124" spans="1:7" x14ac:dyDescent="0.25">
      <c r="A1124" s="47">
        <v>42912</v>
      </c>
      <c r="B1124" s="48">
        <v>1</v>
      </c>
      <c r="C1124" s="171">
        <v>0</v>
      </c>
      <c r="D1124" s="134">
        <v>66031880.729999997</v>
      </c>
      <c r="E1124" s="134">
        <v>33211428.41</v>
      </c>
      <c r="F1124" s="134">
        <v>27136.3893333333</v>
      </c>
      <c r="G1124" s="134">
        <v>27136.39</v>
      </c>
    </row>
    <row r="1125" spans="1:7" x14ac:dyDescent="0.25">
      <c r="A1125" s="47">
        <v>42913</v>
      </c>
      <c r="B1125" s="48">
        <v>1</v>
      </c>
      <c r="C1125" s="171">
        <v>0</v>
      </c>
      <c r="D1125" s="134">
        <v>66031880.729999997</v>
      </c>
      <c r="E1125" s="134">
        <v>33211428.41</v>
      </c>
      <c r="F1125" s="134">
        <v>27136.3893333333</v>
      </c>
      <c r="G1125" s="134">
        <v>27136.39</v>
      </c>
    </row>
    <row r="1126" spans="1:7" x14ac:dyDescent="0.25">
      <c r="A1126" s="47">
        <v>42914</v>
      </c>
      <c r="B1126" s="48">
        <v>1</v>
      </c>
      <c r="C1126" s="171">
        <v>0</v>
      </c>
      <c r="D1126" s="134">
        <v>66031880.729999997</v>
      </c>
      <c r="E1126" s="134">
        <v>33211428.41</v>
      </c>
      <c r="F1126" s="134">
        <v>27136.3893333333</v>
      </c>
      <c r="G1126" s="134">
        <v>27136.39</v>
      </c>
    </row>
    <row r="1127" spans="1:7" x14ac:dyDescent="0.25">
      <c r="A1127" s="47">
        <v>42915</v>
      </c>
      <c r="B1127" s="48">
        <v>1</v>
      </c>
      <c r="C1127" s="171">
        <v>0</v>
      </c>
      <c r="D1127" s="134">
        <v>66031880.729999997</v>
      </c>
      <c r="E1127" s="134">
        <v>33211428.41</v>
      </c>
      <c r="F1127" s="134">
        <v>27136.3893333333</v>
      </c>
      <c r="G1127" s="134">
        <v>27136.39</v>
      </c>
    </row>
    <row r="1128" spans="1:7" x14ac:dyDescent="0.25">
      <c r="A1128" s="47">
        <v>42916</v>
      </c>
      <c r="B1128" s="48">
        <v>1</v>
      </c>
      <c r="C1128" s="171">
        <v>0</v>
      </c>
      <c r="D1128" s="134">
        <v>66031880.729999997</v>
      </c>
      <c r="E1128" s="134">
        <v>33211428.41</v>
      </c>
      <c r="F1128" s="134">
        <v>27136.3893333333</v>
      </c>
      <c r="G1128" s="134">
        <v>27136.39</v>
      </c>
    </row>
    <row r="1129" spans="1:7" x14ac:dyDescent="0.25">
      <c r="A1129" s="47">
        <v>42917</v>
      </c>
      <c r="B1129" s="48">
        <v>1</v>
      </c>
      <c r="C1129" s="171">
        <v>0</v>
      </c>
      <c r="D1129" s="134">
        <v>66031880.729999997</v>
      </c>
      <c r="E1129" s="134">
        <v>33211428.41</v>
      </c>
      <c r="F1129" s="134">
        <v>27136.3893333333</v>
      </c>
      <c r="G1129" s="134">
        <v>27136.39</v>
      </c>
    </row>
    <row r="1130" spans="1:7" x14ac:dyDescent="0.25">
      <c r="A1130" s="47">
        <v>42918</v>
      </c>
      <c r="B1130" s="48">
        <v>1</v>
      </c>
      <c r="C1130" s="171">
        <v>0</v>
      </c>
      <c r="D1130" s="134">
        <v>66031880.729999997</v>
      </c>
      <c r="E1130" s="134">
        <v>33211428.41</v>
      </c>
      <c r="F1130" s="134">
        <v>27136.3893333333</v>
      </c>
      <c r="G1130" s="134">
        <v>27136.39</v>
      </c>
    </row>
    <row r="1131" spans="1:7" x14ac:dyDescent="0.25">
      <c r="A1131" s="47">
        <v>42919</v>
      </c>
      <c r="B1131" s="48">
        <v>1</v>
      </c>
      <c r="C1131" s="171">
        <v>0</v>
      </c>
      <c r="D1131" s="134">
        <v>66031880.729999997</v>
      </c>
      <c r="E1131" s="134">
        <v>33211428.41</v>
      </c>
      <c r="F1131" s="134">
        <v>27136.3893333333</v>
      </c>
      <c r="G1131" s="134">
        <v>27136.39</v>
      </c>
    </row>
    <row r="1132" spans="1:7" x14ac:dyDescent="0.25">
      <c r="A1132" s="47">
        <v>42920</v>
      </c>
      <c r="B1132" s="48">
        <v>1</v>
      </c>
      <c r="C1132" s="171">
        <v>0</v>
      </c>
      <c r="D1132" s="134">
        <v>66031880.729999997</v>
      </c>
      <c r="E1132" s="134">
        <v>33211428.41</v>
      </c>
      <c r="F1132" s="134">
        <v>27136.3893333333</v>
      </c>
      <c r="G1132" s="134">
        <v>27136.39</v>
      </c>
    </row>
    <row r="1133" spans="1:7" x14ac:dyDescent="0.25">
      <c r="A1133" s="47">
        <v>42921</v>
      </c>
      <c r="B1133" s="48">
        <v>1</v>
      </c>
      <c r="C1133" s="171">
        <v>0</v>
      </c>
      <c r="D1133" s="134">
        <v>66031880.729999997</v>
      </c>
      <c r="E1133" s="134">
        <v>33211428.41</v>
      </c>
      <c r="F1133" s="134">
        <v>27136.3893333333</v>
      </c>
      <c r="G1133" s="134">
        <v>27136.39</v>
      </c>
    </row>
    <row r="1134" spans="1:7" x14ac:dyDescent="0.25">
      <c r="A1134" s="47">
        <v>42922</v>
      </c>
      <c r="B1134" s="48">
        <v>0</v>
      </c>
      <c r="C1134" s="171">
        <v>1</v>
      </c>
      <c r="D1134" s="134">
        <v>33211428.41</v>
      </c>
      <c r="E1134" s="134">
        <v>0</v>
      </c>
      <c r="F1134" s="134">
        <v>13648.89</v>
      </c>
      <c r="G1134" s="134">
        <v>13648.89</v>
      </c>
    </row>
    <row r="1135" spans="1:7" x14ac:dyDescent="0.25">
      <c r="A1135" s="47">
        <v>42923</v>
      </c>
      <c r="B1135" s="48">
        <v>1</v>
      </c>
      <c r="C1135" s="171">
        <v>0</v>
      </c>
      <c r="D1135" s="134">
        <v>33211428.41</v>
      </c>
      <c r="E1135" s="134">
        <v>0</v>
      </c>
      <c r="F1135" s="134">
        <v>13648.89</v>
      </c>
      <c r="G1135" s="134">
        <v>13648.89</v>
      </c>
    </row>
    <row r="1136" spans="1:7" x14ac:dyDescent="0.25">
      <c r="A1136" s="47">
        <v>42924</v>
      </c>
      <c r="B1136" s="48">
        <v>1</v>
      </c>
      <c r="C1136" s="171">
        <v>0</v>
      </c>
      <c r="D1136" s="134">
        <v>33211428.41</v>
      </c>
      <c r="E1136" s="134">
        <v>0</v>
      </c>
      <c r="F1136" s="134">
        <v>13648.89</v>
      </c>
      <c r="G1136" s="134">
        <v>13648.89</v>
      </c>
    </row>
    <row r="1137" spans="1:7" x14ac:dyDescent="0.25">
      <c r="A1137" s="47">
        <v>42925</v>
      </c>
      <c r="B1137" s="48">
        <v>1</v>
      </c>
      <c r="C1137" s="171">
        <v>0</v>
      </c>
      <c r="D1137" s="134">
        <v>33211428.41</v>
      </c>
      <c r="E1137" s="134">
        <v>0</v>
      </c>
      <c r="F1137" s="134">
        <v>13648.89</v>
      </c>
      <c r="G1137" s="134">
        <v>13648.89</v>
      </c>
    </row>
    <row r="1138" spans="1:7" x14ac:dyDescent="0.25">
      <c r="A1138" s="47">
        <v>42926</v>
      </c>
      <c r="B1138" s="48">
        <v>1</v>
      </c>
      <c r="C1138" s="171">
        <v>0</v>
      </c>
      <c r="D1138" s="134">
        <v>33211428.41</v>
      </c>
      <c r="E1138" s="134">
        <v>0</v>
      </c>
      <c r="F1138" s="134">
        <v>13648.89</v>
      </c>
      <c r="G1138" s="134">
        <v>13648.89</v>
      </c>
    </row>
    <row r="1139" spans="1:7" x14ac:dyDescent="0.25">
      <c r="A1139" s="47">
        <v>42927</v>
      </c>
      <c r="B1139" s="48">
        <v>1</v>
      </c>
      <c r="C1139" s="171">
        <v>0</v>
      </c>
      <c r="D1139" s="134">
        <v>33211428.41</v>
      </c>
      <c r="E1139" s="134">
        <v>0</v>
      </c>
      <c r="F1139" s="134">
        <v>13648.89</v>
      </c>
      <c r="G1139" s="134">
        <v>13648.89</v>
      </c>
    </row>
    <row r="1140" spans="1:7" x14ac:dyDescent="0.25">
      <c r="A1140" s="47">
        <v>42928</v>
      </c>
      <c r="B1140" s="48">
        <v>1</v>
      </c>
      <c r="C1140" s="171">
        <v>0</v>
      </c>
      <c r="D1140" s="134">
        <v>33211428.41</v>
      </c>
      <c r="E1140" s="134">
        <v>0</v>
      </c>
      <c r="F1140" s="134">
        <v>13648.89</v>
      </c>
      <c r="G1140" s="134">
        <v>13648.89</v>
      </c>
    </row>
    <row r="1141" spans="1:7" x14ac:dyDescent="0.25">
      <c r="A1141" s="47">
        <v>42929</v>
      </c>
      <c r="B1141" s="48">
        <v>1</v>
      </c>
      <c r="C1141" s="171">
        <v>0</v>
      </c>
      <c r="D1141" s="134">
        <v>33211428.41</v>
      </c>
      <c r="E1141" s="134">
        <v>0</v>
      </c>
      <c r="F1141" s="134">
        <v>13648.89</v>
      </c>
      <c r="G1141" s="134">
        <v>13648.89</v>
      </c>
    </row>
    <row r="1142" spans="1:7" x14ac:dyDescent="0.25">
      <c r="A1142" s="47">
        <v>42930</v>
      </c>
      <c r="B1142" s="48">
        <v>1</v>
      </c>
      <c r="C1142" s="171">
        <v>0</v>
      </c>
      <c r="D1142" s="134">
        <v>33211428.41</v>
      </c>
      <c r="E1142" s="134">
        <v>0</v>
      </c>
      <c r="F1142" s="134">
        <v>13648.89</v>
      </c>
      <c r="G1142" s="134">
        <v>13648.89</v>
      </c>
    </row>
    <row r="1143" spans="1:7" x14ac:dyDescent="0.25">
      <c r="A1143" s="47">
        <v>42931</v>
      </c>
      <c r="B1143" s="48">
        <v>1</v>
      </c>
      <c r="C1143" s="171">
        <v>0</v>
      </c>
      <c r="D1143" s="134">
        <v>33211428.41</v>
      </c>
      <c r="E1143" s="134">
        <v>0</v>
      </c>
      <c r="F1143" s="134">
        <v>13648.89</v>
      </c>
      <c r="G1143" s="134">
        <v>13648.89</v>
      </c>
    </row>
    <row r="1144" spans="1:7" x14ac:dyDescent="0.25">
      <c r="A1144" s="47">
        <v>42932</v>
      </c>
      <c r="B1144" s="48">
        <v>1</v>
      </c>
      <c r="C1144" s="171">
        <v>0</v>
      </c>
      <c r="D1144" s="134">
        <v>33211428.41</v>
      </c>
      <c r="E1144" s="134">
        <v>0</v>
      </c>
      <c r="F1144" s="134">
        <v>13648.89</v>
      </c>
      <c r="G1144" s="134">
        <v>13648.89</v>
      </c>
    </row>
    <row r="1145" spans="1:7" x14ac:dyDescent="0.25">
      <c r="A1145" s="47">
        <v>42933</v>
      </c>
      <c r="B1145" s="48">
        <v>1</v>
      </c>
      <c r="C1145" s="171">
        <v>0</v>
      </c>
      <c r="D1145" s="134">
        <v>33211428.41</v>
      </c>
      <c r="E1145" s="134">
        <v>0</v>
      </c>
      <c r="F1145" s="134">
        <v>13648.89</v>
      </c>
      <c r="G1145" s="134">
        <v>13648.89</v>
      </c>
    </row>
    <row r="1146" spans="1:7" x14ac:dyDescent="0.25">
      <c r="A1146" s="47">
        <v>42934</v>
      </c>
      <c r="B1146" s="48">
        <v>1</v>
      </c>
      <c r="C1146" s="171">
        <v>0</v>
      </c>
      <c r="D1146" s="134">
        <v>33211428.41</v>
      </c>
      <c r="E1146" s="134">
        <v>0</v>
      </c>
      <c r="F1146" s="134">
        <v>13648.89</v>
      </c>
      <c r="G1146" s="134">
        <v>13648.89</v>
      </c>
    </row>
    <row r="1147" spans="1:7" x14ac:dyDescent="0.25">
      <c r="A1147" s="47">
        <v>42935</v>
      </c>
      <c r="B1147" s="48">
        <v>1</v>
      </c>
      <c r="C1147" s="171">
        <v>0</v>
      </c>
      <c r="D1147" s="134">
        <v>33211428.41</v>
      </c>
      <c r="E1147" s="134">
        <v>0</v>
      </c>
      <c r="F1147" s="134">
        <v>13648.89</v>
      </c>
      <c r="G1147" s="134">
        <v>13648.89</v>
      </c>
    </row>
    <row r="1148" spans="1:7" x14ac:dyDescent="0.25">
      <c r="A1148" s="47">
        <v>42936</v>
      </c>
      <c r="B1148" s="48">
        <v>1</v>
      </c>
      <c r="C1148" s="171">
        <v>0</v>
      </c>
      <c r="D1148" s="134">
        <v>33211428.41</v>
      </c>
      <c r="E1148" s="134">
        <v>0</v>
      </c>
      <c r="F1148" s="134">
        <v>13648.89</v>
      </c>
      <c r="G1148" s="134">
        <v>13648.89</v>
      </c>
    </row>
    <row r="1149" spans="1:7" x14ac:dyDescent="0.25">
      <c r="A1149" s="47">
        <v>42937</v>
      </c>
      <c r="B1149" s="48">
        <v>1</v>
      </c>
      <c r="C1149" s="171">
        <v>0</v>
      </c>
      <c r="D1149" s="134">
        <v>33211428.41</v>
      </c>
      <c r="E1149" s="134">
        <v>0</v>
      </c>
      <c r="F1149" s="134">
        <v>13648.89</v>
      </c>
      <c r="G1149" s="134">
        <v>13648.89</v>
      </c>
    </row>
    <row r="1150" spans="1:7" x14ac:dyDescent="0.25">
      <c r="A1150" s="47">
        <v>42938</v>
      </c>
      <c r="B1150" s="48">
        <v>1</v>
      </c>
      <c r="C1150" s="171">
        <v>0</v>
      </c>
      <c r="D1150" s="134">
        <v>33211428.41</v>
      </c>
      <c r="E1150" s="134">
        <v>0</v>
      </c>
      <c r="F1150" s="134">
        <v>13648.89</v>
      </c>
      <c r="G1150" s="134">
        <v>13648.89</v>
      </c>
    </row>
    <row r="1151" spans="1:7" x14ac:dyDescent="0.25">
      <c r="A1151" s="47">
        <v>42939</v>
      </c>
      <c r="B1151" s="48">
        <v>1</v>
      </c>
      <c r="C1151" s="171">
        <v>0</v>
      </c>
      <c r="D1151" s="134">
        <v>33211428.41</v>
      </c>
      <c r="E1151" s="134">
        <v>0</v>
      </c>
      <c r="F1151" s="134">
        <v>13648.89</v>
      </c>
      <c r="G1151" s="134">
        <v>13648.89</v>
      </c>
    </row>
    <row r="1152" spans="1:7" x14ac:dyDescent="0.25">
      <c r="A1152" s="47">
        <v>42940</v>
      </c>
      <c r="B1152" s="48">
        <v>1</v>
      </c>
      <c r="C1152" s="171">
        <v>0</v>
      </c>
      <c r="D1152" s="134">
        <v>33211428.41</v>
      </c>
      <c r="E1152" s="134">
        <v>0</v>
      </c>
      <c r="F1152" s="134">
        <v>13648.89</v>
      </c>
      <c r="G1152" s="134">
        <v>13648.89</v>
      </c>
    </row>
    <row r="1153" spans="1:7" x14ac:dyDescent="0.25">
      <c r="A1153" s="47">
        <v>42941</v>
      </c>
      <c r="B1153" s="48">
        <v>1</v>
      </c>
      <c r="C1153" s="171">
        <v>0</v>
      </c>
      <c r="D1153" s="134">
        <v>33211428.41</v>
      </c>
      <c r="E1153" s="134">
        <v>0</v>
      </c>
      <c r="F1153" s="134">
        <v>13648.89</v>
      </c>
      <c r="G1153" s="134">
        <v>13648.89</v>
      </c>
    </row>
    <row r="1154" spans="1:7" x14ac:dyDescent="0.25">
      <c r="A1154" s="47">
        <v>42942</v>
      </c>
      <c r="B1154" s="48">
        <v>1</v>
      </c>
      <c r="C1154" s="171">
        <v>0</v>
      </c>
      <c r="D1154" s="134">
        <v>33211428.41</v>
      </c>
      <c r="E1154" s="134">
        <v>0</v>
      </c>
      <c r="F1154" s="134">
        <v>13648.89</v>
      </c>
      <c r="G1154" s="134">
        <v>13648.89</v>
      </c>
    </row>
    <row r="1155" spans="1:7" x14ac:dyDescent="0.25">
      <c r="A1155" s="47">
        <v>42943</v>
      </c>
      <c r="B1155" s="48">
        <v>1</v>
      </c>
      <c r="C1155" s="171">
        <v>0</v>
      </c>
      <c r="D1155" s="134">
        <v>33211428.41</v>
      </c>
      <c r="E1155" s="134">
        <v>0</v>
      </c>
      <c r="F1155" s="134">
        <v>13648.89</v>
      </c>
      <c r="G1155" s="134">
        <v>13648.89</v>
      </c>
    </row>
    <row r="1156" spans="1:7" x14ac:dyDescent="0.25">
      <c r="A1156" s="47">
        <v>42944</v>
      </c>
      <c r="B1156" s="48">
        <v>1</v>
      </c>
      <c r="C1156" s="171">
        <v>0</v>
      </c>
      <c r="D1156" s="134">
        <v>33211428.41</v>
      </c>
      <c r="E1156" s="134">
        <v>0</v>
      </c>
      <c r="F1156" s="134">
        <v>13648.89</v>
      </c>
      <c r="G1156" s="134">
        <v>13648.89</v>
      </c>
    </row>
    <row r="1157" spans="1:7" x14ac:dyDescent="0.25">
      <c r="A1157" s="47">
        <v>42945</v>
      </c>
      <c r="B1157" s="48">
        <v>1</v>
      </c>
      <c r="C1157" s="171">
        <v>0</v>
      </c>
      <c r="D1157" s="134">
        <v>33211428.41</v>
      </c>
      <c r="E1157" s="134">
        <v>0</v>
      </c>
      <c r="F1157" s="134">
        <v>13648.89</v>
      </c>
      <c r="G1157" s="134">
        <v>13648.89</v>
      </c>
    </row>
    <row r="1158" spans="1:7" x14ac:dyDescent="0.25">
      <c r="A1158" s="47">
        <v>42946</v>
      </c>
      <c r="B1158" s="48">
        <v>1</v>
      </c>
      <c r="C1158" s="171">
        <v>0</v>
      </c>
      <c r="D1158" s="134">
        <v>33211428.41</v>
      </c>
      <c r="E1158" s="134">
        <v>0</v>
      </c>
      <c r="F1158" s="134">
        <v>13648.89</v>
      </c>
      <c r="G1158" s="134">
        <v>13648.89</v>
      </c>
    </row>
    <row r="1159" spans="1:7" x14ac:dyDescent="0.25">
      <c r="A1159" s="47">
        <v>42947</v>
      </c>
      <c r="B1159" s="48">
        <v>1</v>
      </c>
      <c r="C1159" s="171">
        <v>0</v>
      </c>
      <c r="D1159" s="134">
        <v>33211428.41</v>
      </c>
      <c r="E1159" s="134">
        <v>0</v>
      </c>
      <c r="F1159" s="134">
        <v>13648.89</v>
      </c>
      <c r="G1159" s="134">
        <v>13648.89</v>
      </c>
    </row>
    <row r="1160" spans="1:7" x14ac:dyDescent="0.25">
      <c r="A1160" s="47">
        <v>42948</v>
      </c>
      <c r="B1160" s="48">
        <v>1</v>
      </c>
      <c r="C1160" s="171">
        <v>0</v>
      </c>
      <c r="D1160" s="134">
        <v>33211428.41</v>
      </c>
      <c r="E1160" s="134">
        <v>0</v>
      </c>
      <c r="F1160" s="134">
        <v>13648.89</v>
      </c>
      <c r="G1160" s="134">
        <v>13648.89</v>
      </c>
    </row>
    <row r="1161" spans="1:7" x14ac:dyDescent="0.25">
      <c r="A1161" s="47">
        <v>42949</v>
      </c>
      <c r="B1161" s="48">
        <v>1</v>
      </c>
      <c r="C1161" s="171">
        <v>0</v>
      </c>
      <c r="D1161" s="134">
        <v>33211428.41</v>
      </c>
      <c r="E1161" s="134">
        <v>0</v>
      </c>
      <c r="F1161" s="134">
        <v>13648.89</v>
      </c>
      <c r="G1161" s="134">
        <v>13648.89</v>
      </c>
    </row>
    <row r="1162" spans="1:7" x14ac:dyDescent="0.25">
      <c r="A1162" s="47">
        <v>42950</v>
      </c>
      <c r="B1162" s="48">
        <v>1</v>
      </c>
      <c r="C1162" s="171">
        <v>0</v>
      </c>
      <c r="D1162" s="134">
        <v>33211428.41</v>
      </c>
      <c r="E1162" s="134">
        <v>0</v>
      </c>
      <c r="F1162" s="134">
        <v>13648.89</v>
      </c>
      <c r="G1162" s="134">
        <v>13648.89</v>
      </c>
    </row>
    <row r="1163" spans="1:7" x14ac:dyDescent="0.25">
      <c r="A1163" s="47">
        <v>42951</v>
      </c>
      <c r="B1163" s="48">
        <v>1</v>
      </c>
      <c r="C1163" s="171">
        <v>0</v>
      </c>
      <c r="D1163" s="134">
        <v>33211428.41</v>
      </c>
      <c r="E1163" s="134">
        <v>0</v>
      </c>
      <c r="F1163" s="134">
        <v>13648.89</v>
      </c>
      <c r="G1163" s="134">
        <v>13648.89</v>
      </c>
    </row>
    <row r="1164" spans="1:7" x14ac:dyDescent="0.25">
      <c r="A1164" s="47">
        <v>42952</v>
      </c>
      <c r="B1164" s="48">
        <v>1</v>
      </c>
      <c r="C1164" s="171">
        <v>0</v>
      </c>
      <c r="D1164" s="134">
        <v>33211428.41</v>
      </c>
      <c r="E1164" s="134">
        <v>0</v>
      </c>
      <c r="F1164" s="134">
        <v>13648.89</v>
      </c>
      <c r="G1164" s="134">
        <v>13648.89</v>
      </c>
    </row>
  </sheetData>
  <autoFilter ref="A1:J1164" xr:uid="{C6DD4575-1001-4AFA-86A7-2B746319AE66}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AFC2-C66D-4829-96F1-D7E2CEC9B407}">
  <dimension ref="A1:V2"/>
  <sheetViews>
    <sheetView topLeftCell="J1" workbookViewId="0">
      <selection activeCell="M1" sqref="M1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4" width="19.85546875" bestFit="1" customWidth="1"/>
    <col min="15" max="15" width="17" bestFit="1" customWidth="1"/>
    <col min="16" max="16" width="16.85546875" bestFit="1" customWidth="1"/>
    <col min="17" max="19" width="16.85546875" customWidth="1"/>
    <col min="20" max="20" width="16.8554687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36</v>
      </c>
      <c r="D2" s="8" t="s">
        <v>37</v>
      </c>
      <c r="E2" s="8" t="s">
        <v>23</v>
      </c>
      <c r="F2" s="8" t="s">
        <v>38</v>
      </c>
      <c r="G2" s="8" t="s">
        <v>24</v>
      </c>
      <c r="H2" s="8" t="s">
        <v>13</v>
      </c>
      <c r="I2" s="8" t="s">
        <v>0</v>
      </c>
      <c r="J2" s="8" t="s">
        <v>39</v>
      </c>
      <c r="K2" s="8" t="s">
        <v>25</v>
      </c>
      <c r="L2" s="8" t="s">
        <v>26</v>
      </c>
      <c r="M2" s="9" t="s">
        <v>190</v>
      </c>
      <c r="N2" s="8" t="s">
        <v>27</v>
      </c>
      <c r="O2" s="7" t="s">
        <v>29</v>
      </c>
      <c r="P2" s="7" t="s">
        <v>69</v>
      </c>
      <c r="Q2" s="7" t="s">
        <v>42</v>
      </c>
      <c r="R2" s="7" t="s">
        <v>43</v>
      </c>
      <c r="S2" s="7" t="s">
        <v>70</v>
      </c>
      <c r="T2" s="7" t="s">
        <v>42</v>
      </c>
      <c r="U2" s="7" t="s">
        <v>43</v>
      </c>
      <c r="V2" s="8" t="s">
        <v>180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E113-E55C-48A0-9C3F-DC3E6230F7E7}">
  <dimension ref="A1:M1156"/>
  <sheetViews>
    <sheetView zoomScale="96" zoomScaleNormal="100" workbookViewId="0">
      <pane ySplit="3" topLeftCell="A43" activePane="bottomLeft" state="frozen"/>
      <selection activeCell="A2" sqref="A2"/>
      <selection pane="bottomLeft" activeCell="A60" sqref="A60:G1156"/>
    </sheetView>
  </sheetViews>
  <sheetFormatPr defaultRowHeight="15" x14ac:dyDescent="0.25"/>
  <cols>
    <col min="1" max="1" width="16.5703125" bestFit="1" customWidth="1"/>
    <col min="2" max="2" width="13" bestFit="1" customWidth="1"/>
    <col min="3" max="3" width="15.140625" bestFit="1" customWidth="1"/>
    <col min="4" max="5" width="15.85546875" bestFit="1" customWidth="1"/>
    <col min="6" max="7" width="16.28515625" bestFit="1" customWidth="1"/>
    <col min="8" max="8" width="15.7109375" bestFit="1" customWidth="1"/>
    <col min="9" max="9" width="10" bestFit="1" customWidth="1"/>
    <col min="10" max="10" width="15.140625" bestFit="1" customWidth="1"/>
    <col min="11" max="11" width="14.7109375" bestFit="1" customWidth="1"/>
    <col min="12" max="12" width="13.28515625" bestFit="1" customWidth="1"/>
    <col min="13" max="13" width="11.28515625" bestFit="1" customWidth="1"/>
  </cols>
  <sheetData>
    <row r="1" spans="1:13" x14ac:dyDescent="0.25">
      <c r="A1" s="14" t="s">
        <v>33</v>
      </c>
      <c r="B1" s="80">
        <v>41855</v>
      </c>
      <c r="C1" s="14" t="s">
        <v>152</v>
      </c>
      <c r="D1" s="123" t="s">
        <v>153</v>
      </c>
      <c r="E1" s="123" t="s">
        <v>154</v>
      </c>
      <c r="F1" s="123" t="s">
        <v>155</v>
      </c>
      <c r="G1" s="123" t="s">
        <v>156</v>
      </c>
      <c r="H1" s="123" t="s">
        <v>157</v>
      </c>
      <c r="I1" s="124" t="s">
        <v>158</v>
      </c>
      <c r="J1" s="124" t="s">
        <v>159</v>
      </c>
      <c r="K1" s="124" t="s">
        <v>160</v>
      </c>
      <c r="L1" s="124" t="s">
        <v>161</v>
      </c>
      <c r="M1" s="125" t="s">
        <v>162</v>
      </c>
    </row>
    <row r="2" spans="1:13" x14ac:dyDescent="0.25">
      <c r="A2" s="14" t="s">
        <v>163</v>
      </c>
      <c r="B2" s="15">
        <v>0.15</v>
      </c>
      <c r="C2" s="14">
        <f>ROUNDUP(34326798.9648496,0)</f>
        <v>34326799</v>
      </c>
      <c r="D2" s="126">
        <v>42416</v>
      </c>
      <c r="E2" s="127">
        <f>ROUNDUP(33979086.1905556,0)</f>
        <v>33979087</v>
      </c>
      <c r="F2" s="128">
        <v>5600000</v>
      </c>
      <c r="G2" s="123">
        <f>D2-A41</f>
        <v>11</v>
      </c>
      <c r="H2" s="123">
        <f>A42-D2</f>
        <v>18</v>
      </c>
      <c r="I2" s="129">
        <v>42804</v>
      </c>
      <c r="J2" s="130">
        <f>ROUNDUP(32818836.4400086,0)</f>
        <v>32818837</v>
      </c>
      <c r="K2" s="131">
        <v>5600000</v>
      </c>
      <c r="L2" s="125">
        <f>I2-A54</f>
        <v>5</v>
      </c>
      <c r="M2" s="125">
        <f>A55-I2</f>
        <v>26</v>
      </c>
    </row>
    <row r="3" spans="1:13" x14ac:dyDescent="0.25">
      <c r="A3" s="132" t="s">
        <v>17</v>
      </c>
      <c r="B3" s="132" t="s">
        <v>18</v>
      </c>
      <c r="C3" s="132" t="s">
        <v>14</v>
      </c>
      <c r="D3" s="132" t="s">
        <v>22</v>
      </c>
      <c r="E3" s="132" t="s">
        <v>21</v>
      </c>
      <c r="F3" s="132" t="s">
        <v>19</v>
      </c>
      <c r="G3" s="132" t="s">
        <v>20</v>
      </c>
      <c r="H3" s="133" t="s">
        <v>120</v>
      </c>
      <c r="I3" s="133" t="s">
        <v>121</v>
      </c>
    </row>
    <row r="4" spans="1:13" x14ac:dyDescent="0.25">
      <c r="A4" s="26">
        <v>41856</v>
      </c>
      <c r="B4" s="1">
        <f>_xlfn.DAYS(A4,B1)</f>
        <v>1</v>
      </c>
      <c r="C4" s="10" t="s">
        <v>28</v>
      </c>
      <c r="D4" s="3" t="s">
        <v>15</v>
      </c>
      <c r="E4" s="134">
        <f>ROUNDUP(F4*$B$2*B4/365,0)</f>
        <v>406850</v>
      </c>
      <c r="F4" s="2">
        <v>990000000</v>
      </c>
      <c r="G4" s="2">
        <f>F4-D4</f>
        <v>990000000</v>
      </c>
      <c r="H4" s="134">
        <f>F4*$B$2*B4/365</f>
        <v>406849.31506849313</v>
      </c>
      <c r="I4" s="135">
        <f>H4-E4</f>
        <v>-0.68493150686845183</v>
      </c>
    </row>
    <row r="5" spans="1:13" x14ac:dyDescent="0.25">
      <c r="A5" s="26">
        <v>41887</v>
      </c>
      <c r="B5" s="1">
        <f>_xlfn.DAYS(A5,A4)</f>
        <v>31</v>
      </c>
      <c r="C5" s="4">
        <f>$C$2</f>
        <v>34326799</v>
      </c>
      <c r="D5" s="2">
        <f t="shared" ref="D5:D40" si="0">C5-E5</f>
        <v>21714470.23</v>
      </c>
      <c r="E5" s="134">
        <f>ROUND(F5*$B$2*B5/365,2)</f>
        <v>12612328.77</v>
      </c>
      <c r="F5" s="2">
        <f>G4</f>
        <v>990000000</v>
      </c>
      <c r="G5" s="2">
        <f>F5-D5</f>
        <v>968285529.76999998</v>
      </c>
      <c r="H5" s="134">
        <f t="shared" ref="H5:H33" si="1">F5*$B$2*B5/365</f>
        <v>12612328.767123288</v>
      </c>
      <c r="I5" s="135">
        <f t="shared" ref="I5:I33" si="2">H5-E5</f>
        <v>-2.8767120093107224E-3</v>
      </c>
    </row>
    <row r="6" spans="1:13" x14ac:dyDescent="0.25">
      <c r="A6" s="26">
        <v>41917</v>
      </c>
      <c r="B6" s="1">
        <f t="shared" ref="B6:B40" si="3">_xlfn.DAYS(A6,A5)</f>
        <v>30</v>
      </c>
      <c r="C6" s="4">
        <f t="shared" ref="C6:C41" si="4">$C$2</f>
        <v>34326799</v>
      </c>
      <c r="D6" s="2">
        <f t="shared" si="0"/>
        <v>22389032.189999998</v>
      </c>
      <c r="E6" s="134">
        <f t="shared" ref="E6:E39" si="5">ROUND(F6*$B$2*B6/365,2)</f>
        <v>11937766.810000001</v>
      </c>
      <c r="F6" s="2">
        <f t="shared" ref="F6:F40" si="6">G5</f>
        <v>968285529.76999998</v>
      </c>
      <c r="G6" s="2">
        <f t="shared" ref="G6:G59" si="7">F6-D6</f>
        <v>945896497.57999992</v>
      </c>
      <c r="H6" s="134">
        <f t="shared" si="1"/>
        <v>11937766.805383561</v>
      </c>
      <c r="I6" s="135">
        <f t="shared" si="2"/>
        <v>-4.6164393424987793E-3</v>
      </c>
    </row>
    <row r="7" spans="1:13" x14ac:dyDescent="0.25">
      <c r="A7" s="26">
        <v>41948</v>
      </c>
      <c r="B7" s="1">
        <f t="shared" si="3"/>
        <v>31</v>
      </c>
      <c r="C7" s="4">
        <f t="shared" si="4"/>
        <v>34326799</v>
      </c>
      <c r="D7" s="2">
        <f t="shared" si="0"/>
        <v>22276336.77</v>
      </c>
      <c r="E7" s="134">
        <f t="shared" si="5"/>
        <v>12050462.23</v>
      </c>
      <c r="F7" s="2">
        <f t="shared" si="6"/>
        <v>945896497.57999992</v>
      </c>
      <c r="G7" s="2">
        <f t="shared" si="7"/>
        <v>923620160.80999994</v>
      </c>
      <c r="H7" s="134">
        <f t="shared" si="1"/>
        <v>12050462.229443835</v>
      </c>
      <c r="I7" s="135">
        <f t="shared" si="2"/>
        <v>-5.5616535246372223E-4</v>
      </c>
    </row>
    <row r="8" spans="1:13" x14ac:dyDescent="0.25">
      <c r="A8" s="26">
        <v>41978</v>
      </c>
      <c r="B8" s="1">
        <f t="shared" si="3"/>
        <v>30</v>
      </c>
      <c r="C8" s="4">
        <f t="shared" si="4"/>
        <v>34326799</v>
      </c>
      <c r="D8" s="2">
        <f t="shared" si="0"/>
        <v>22939701.130000003</v>
      </c>
      <c r="E8" s="134">
        <f t="shared" si="5"/>
        <v>11387097.869999999</v>
      </c>
      <c r="F8" s="2">
        <f t="shared" si="6"/>
        <v>923620160.80999994</v>
      </c>
      <c r="G8" s="2">
        <f t="shared" si="7"/>
        <v>900680459.67999995</v>
      </c>
      <c r="H8" s="134">
        <f t="shared" si="1"/>
        <v>11387097.872999998</v>
      </c>
      <c r="I8" s="135">
        <f t="shared" si="2"/>
        <v>2.9999986290931702E-3</v>
      </c>
    </row>
    <row r="9" spans="1:13" x14ac:dyDescent="0.25">
      <c r="A9" s="26">
        <v>42009</v>
      </c>
      <c r="B9" s="1">
        <f t="shared" si="3"/>
        <v>31</v>
      </c>
      <c r="C9" s="4">
        <f t="shared" si="4"/>
        <v>34326799</v>
      </c>
      <c r="D9" s="2">
        <f t="shared" si="0"/>
        <v>22852376.710000001</v>
      </c>
      <c r="E9" s="134">
        <f t="shared" si="5"/>
        <v>11474422.289999999</v>
      </c>
      <c r="F9" s="2">
        <f t="shared" si="6"/>
        <v>900680459.67999995</v>
      </c>
      <c r="G9" s="2">
        <f t="shared" si="7"/>
        <v>877828082.96999991</v>
      </c>
      <c r="H9" s="134">
        <f t="shared" si="1"/>
        <v>11474422.294553423</v>
      </c>
      <c r="I9" s="135">
        <f t="shared" si="2"/>
        <v>4.5534241944551468E-3</v>
      </c>
    </row>
    <row r="10" spans="1:13" x14ac:dyDescent="0.25">
      <c r="A10" s="26">
        <v>42040</v>
      </c>
      <c r="B10" s="1">
        <f t="shared" si="3"/>
        <v>31</v>
      </c>
      <c r="C10" s="4">
        <f t="shared" si="4"/>
        <v>34326799</v>
      </c>
      <c r="D10" s="2">
        <f t="shared" si="0"/>
        <v>23143509.719999999</v>
      </c>
      <c r="E10" s="134">
        <f t="shared" si="5"/>
        <v>11183289.279999999</v>
      </c>
      <c r="F10" s="2">
        <f t="shared" si="6"/>
        <v>877828082.96999991</v>
      </c>
      <c r="G10" s="2">
        <f t="shared" si="7"/>
        <v>854684573.24999988</v>
      </c>
      <c r="H10" s="134">
        <f t="shared" si="1"/>
        <v>11183289.276193149</v>
      </c>
      <c r="I10" s="135">
        <f t="shared" si="2"/>
        <v>-3.80684994161129E-3</v>
      </c>
    </row>
    <row r="11" spans="1:13" x14ac:dyDescent="0.25">
      <c r="A11" s="26">
        <v>42068</v>
      </c>
      <c r="B11" s="1">
        <f t="shared" si="3"/>
        <v>28</v>
      </c>
      <c r="C11" s="4">
        <f t="shared" si="4"/>
        <v>34326799</v>
      </c>
      <c r="D11" s="2">
        <f t="shared" si="0"/>
        <v>24492072.399999999</v>
      </c>
      <c r="E11" s="134">
        <f t="shared" si="5"/>
        <v>9834726.5999999996</v>
      </c>
      <c r="F11" s="2">
        <f t="shared" si="6"/>
        <v>854684573.24999988</v>
      </c>
      <c r="G11" s="2">
        <f t="shared" si="7"/>
        <v>830192500.8499999</v>
      </c>
      <c r="H11" s="134">
        <f t="shared" si="1"/>
        <v>9834726.5963013694</v>
      </c>
      <c r="I11" s="135">
        <f t="shared" si="2"/>
        <v>-3.6986302584409714E-3</v>
      </c>
    </row>
    <row r="12" spans="1:13" x14ac:dyDescent="0.25">
      <c r="A12" s="26">
        <v>42099</v>
      </c>
      <c r="B12" s="1">
        <f t="shared" si="3"/>
        <v>31</v>
      </c>
      <c r="C12" s="4">
        <f t="shared" si="4"/>
        <v>34326799</v>
      </c>
      <c r="D12" s="2">
        <f t="shared" si="0"/>
        <v>23750373.990000002</v>
      </c>
      <c r="E12" s="134">
        <f t="shared" si="5"/>
        <v>10576425.01</v>
      </c>
      <c r="F12" s="2">
        <f t="shared" si="6"/>
        <v>830192500.8499999</v>
      </c>
      <c r="G12" s="2">
        <f t="shared" si="7"/>
        <v>806442126.8599999</v>
      </c>
      <c r="H12" s="134">
        <f t="shared" si="1"/>
        <v>10576425.010828765</v>
      </c>
      <c r="I12" s="135">
        <f t="shared" si="2"/>
        <v>8.2876533269882202E-4</v>
      </c>
    </row>
    <row r="13" spans="1:13" x14ac:dyDescent="0.25">
      <c r="A13" s="26">
        <v>42129</v>
      </c>
      <c r="B13" s="1">
        <f t="shared" si="3"/>
        <v>30</v>
      </c>
      <c r="C13" s="4">
        <f t="shared" si="4"/>
        <v>34326799</v>
      </c>
      <c r="D13" s="2">
        <f t="shared" si="0"/>
        <v>24384361.82</v>
      </c>
      <c r="E13" s="134">
        <f t="shared" si="5"/>
        <v>9942437.1799999997</v>
      </c>
      <c r="F13" s="2">
        <f t="shared" si="6"/>
        <v>806442126.8599999</v>
      </c>
      <c r="G13" s="2">
        <f t="shared" si="7"/>
        <v>782057765.03999984</v>
      </c>
      <c r="H13" s="134">
        <f t="shared" si="1"/>
        <v>9942437.1804657523</v>
      </c>
      <c r="I13" s="135">
        <f t="shared" si="2"/>
        <v>4.6575255692005157E-4</v>
      </c>
    </row>
    <row r="14" spans="1:13" x14ac:dyDescent="0.25">
      <c r="A14" s="26">
        <v>42160</v>
      </c>
      <c r="B14" s="1">
        <f t="shared" si="3"/>
        <v>31</v>
      </c>
      <c r="C14" s="4">
        <f t="shared" si="4"/>
        <v>34326799</v>
      </c>
      <c r="D14" s="2">
        <f t="shared" si="0"/>
        <v>24363597.34</v>
      </c>
      <c r="E14" s="134">
        <f t="shared" si="5"/>
        <v>9963201.6600000001</v>
      </c>
      <c r="F14" s="2">
        <f t="shared" si="6"/>
        <v>782057765.03999984</v>
      </c>
      <c r="G14" s="2">
        <f t="shared" si="7"/>
        <v>757694167.69999981</v>
      </c>
      <c r="H14" s="134">
        <f t="shared" si="1"/>
        <v>9963201.6642082166</v>
      </c>
      <c r="I14" s="135">
        <f t="shared" si="2"/>
        <v>4.2082164436578751E-3</v>
      </c>
    </row>
    <row r="15" spans="1:13" x14ac:dyDescent="0.25">
      <c r="A15" s="26">
        <v>42190</v>
      </c>
      <c r="B15" s="1">
        <f t="shared" si="3"/>
        <v>30</v>
      </c>
      <c r="C15" s="4">
        <f t="shared" si="4"/>
        <v>34326799</v>
      </c>
      <c r="D15" s="2">
        <f t="shared" si="0"/>
        <v>24985364.060000002</v>
      </c>
      <c r="E15" s="134">
        <f t="shared" si="5"/>
        <v>9341434.9399999995</v>
      </c>
      <c r="F15" s="2">
        <f t="shared" si="6"/>
        <v>757694167.69999981</v>
      </c>
      <c r="G15" s="2">
        <f t="shared" si="7"/>
        <v>732708803.63999987</v>
      </c>
      <c r="H15" s="134">
        <f t="shared" si="1"/>
        <v>9341434.9442465734</v>
      </c>
      <c r="I15" s="135">
        <f t="shared" si="2"/>
        <v>4.2465738952159882E-3</v>
      </c>
    </row>
    <row r="16" spans="1:13" x14ac:dyDescent="0.25">
      <c r="A16" s="26">
        <v>42221</v>
      </c>
      <c r="B16" s="1">
        <f t="shared" si="3"/>
        <v>31</v>
      </c>
      <c r="C16" s="4">
        <f t="shared" si="4"/>
        <v>34326799</v>
      </c>
      <c r="D16" s="2">
        <f t="shared" si="0"/>
        <v>24992289.579999998</v>
      </c>
      <c r="E16" s="134">
        <f t="shared" si="5"/>
        <v>9334509.4199999999</v>
      </c>
      <c r="F16" s="2">
        <f t="shared" si="6"/>
        <v>732708803.63999987</v>
      </c>
      <c r="G16" s="2">
        <f t="shared" si="7"/>
        <v>707716514.05999982</v>
      </c>
      <c r="H16" s="134">
        <f t="shared" si="1"/>
        <v>9334509.4162356146</v>
      </c>
      <c r="I16" s="135">
        <f t="shared" si="2"/>
        <v>-3.7643853574991226E-3</v>
      </c>
    </row>
    <row r="17" spans="1:9" x14ac:dyDescent="0.25">
      <c r="A17" s="26">
        <v>42252</v>
      </c>
      <c r="B17" s="1">
        <f t="shared" si="3"/>
        <v>31</v>
      </c>
      <c r="C17" s="4">
        <f t="shared" si="4"/>
        <v>34326799</v>
      </c>
      <c r="D17" s="2">
        <f t="shared" si="0"/>
        <v>25310684.509999998</v>
      </c>
      <c r="E17" s="134">
        <f t="shared" si="5"/>
        <v>9016114.4900000002</v>
      </c>
      <c r="F17" s="2">
        <f t="shared" si="6"/>
        <v>707716514.05999982</v>
      </c>
      <c r="G17" s="2">
        <f t="shared" si="7"/>
        <v>682405829.54999983</v>
      </c>
      <c r="H17" s="134">
        <f t="shared" si="1"/>
        <v>9016114.494189037</v>
      </c>
      <c r="I17" s="135">
        <f t="shared" si="2"/>
        <v>4.1890367865562439E-3</v>
      </c>
    </row>
    <row r="18" spans="1:9" x14ac:dyDescent="0.25">
      <c r="A18" s="26">
        <v>42282</v>
      </c>
      <c r="B18" s="1">
        <f t="shared" si="3"/>
        <v>30</v>
      </c>
      <c r="C18" s="4">
        <f t="shared" si="4"/>
        <v>34326799</v>
      </c>
      <c r="D18" s="2">
        <f t="shared" si="0"/>
        <v>25913576.439999998</v>
      </c>
      <c r="E18" s="134">
        <f t="shared" si="5"/>
        <v>8413222.5600000005</v>
      </c>
      <c r="F18" s="2">
        <f t="shared" si="6"/>
        <v>682405829.54999983</v>
      </c>
      <c r="G18" s="2">
        <f t="shared" si="7"/>
        <v>656492253.1099999</v>
      </c>
      <c r="H18" s="134">
        <f t="shared" si="1"/>
        <v>8413222.5560958888</v>
      </c>
      <c r="I18" s="135">
        <f t="shared" si="2"/>
        <v>-3.9041116833686829E-3</v>
      </c>
    </row>
    <row r="19" spans="1:9" x14ac:dyDescent="0.25">
      <c r="A19" s="26">
        <v>42313</v>
      </c>
      <c r="B19" s="1">
        <f t="shared" si="3"/>
        <v>31</v>
      </c>
      <c r="C19" s="4">
        <f t="shared" si="4"/>
        <v>34326799</v>
      </c>
      <c r="D19" s="2">
        <f t="shared" si="0"/>
        <v>25963267.559999999</v>
      </c>
      <c r="E19" s="134">
        <f t="shared" si="5"/>
        <v>8363531.4400000004</v>
      </c>
      <c r="F19" s="2">
        <f t="shared" si="6"/>
        <v>656492253.1099999</v>
      </c>
      <c r="G19" s="2">
        <f t="shared" si="7"/>
        <v>630528985.54999995</v>
      </c>
      <c r="H19" s="134">
        <f t="shared" si="1"/>
        <v>8363531.4437301364</v>
      </c>
      <c r="I19" s="135">
        <f t="shared" si="2"/>
        <v>3.7301359698176384E-3</v>
      </c>
    </row>
    <row r="20" spans="1:9" x14ac:dyDescent="0.25">
      <c r="A20" s="26">
        <v>42343</v>
      </c>
      <c r="B20" s="1">
        <f t="shared" si="3"/>
        <v>30</v>
      </c>
      <c r="C20" s="4">
        <f t="shared" si="4"/>
        <v>34326799</v>
      </c>
      <c r="D20" s="2">
        <f t="shared" si="0"/>
        <v>26553153.969999999</v>
      </c>
      <c r="E20" s="134">
        <f t="shared" si="5"/>
        <v>7773645.0300000003</v>
      </c>
      <c r="F20" s="2">
        <f t="shared" si="6"/>
        <v>630528985.54999995</v>
      </c>
      <c r="G20" s="2">
        <f t="shared" si="7"/>
        <v>603975831.57999992</v>
      </c>
      <c r="H20" s="134">
        <f t="shared" si="1"/>
        <v>7773645.0273287669</v>
      </c>
      <c r="I20" s="135">
        <f t="shared" si="2"/>
        <v>-2.6712333783507347E-3</v>
      </c>
    </row>
    <row r="21" spans="1:9" x14ac:dyDescent="0.25">
      <c r="A21" s="26">
        <v>42374</v>
      </c>
      <c r="B21" s="1">
        <f t="shared" si="3"/>
        <v>31</v>
      </c>
      <c r="C21" s="4">
        <f t="shared" si="4"/>
        <v>34326799</v>
      </c>
      <c r="D21" s="2">
        <f t="shared" si="0"/>
        <v>26632312.379999999</v>
      </c>
      <c r="E21" s="134">
        <f t="shared" si="5"/>
        <v>7694486.6200000001</v>
      </c>
      <c r="F21" s="2">
        <f t="shared" si="6"/>
        <v>603975831.57999992</v>
      </c>
      <c r="G21" s="2">
        <f t="shared" si="7"/>
        <v>577343519.19999993</v>
      </c>
      <c r="H21" s="134">
        <f t="shared" si="1"/>
        <v>7694486.6214986295</v>
      </c>
      <c r="I21" s="135">
        <f t="shared" si="2"/>
        <v>1.4986293390393257E-3</v>
      </c>
    </row>
    <row r="22" spans="1:9" x14ac:dyDescent="0.25">
      <c r="A22" s="26">
        <v>42405</v>
      </c>
      <c r="B22" s="1">
        <f t="shared" si="3"/>
        <v>31</v>
      </c>
      <c r="C22" s="4">
        <f t="shared" si="4"/>
        <v>34326799</v>
      </c>
      <c r="D22" s="2">
        <f t="shared" si="0"/>
        <v>26971600.740000002</v>
      </c>
      <c r="E22" s="134">
        <f t="shared" si="5"/>
        <v>7355198.2599999998</v>
      </c>
      <c r="F22" s="2">
        <f t="shared" si="6"/>
        <v>577343519.19999993</v>
      </c>
      <c r="G22" s="2">
        <f t="shared" si="7"/>
        <v>550371918.45999992</v>
      </c>
      <c r="H22" s="134">
        <f t="shared" si="1"/>
        <v>7355198.258301368</v>
      </c>
      <c r="I22" s="135">
        <f t="shared" si="2"/>
        <v>-1.6986317932605743E-3</v>
      </c>
    </row>
    <row r="23" spans="1:9" x14ac:dyDescent="0.25">
      <c r="A23" s="26">
        <v>42434</v>
      </c>
      <c r="B23" s="1">
        <f t="shared" si="3"/>
        <v>29</v>
      </c>
      <c r="C23" s="4">
        <f t="shared" si="4"/>
        <v>34326799</v>
      </c>
      <c r="D23" s="2">
        <f t="shared" si="0"/>
        <v>27767572.030000001</v>
      </c>
      <c r="E23" s="134">
        <f t="shared" si="5"/>
        <v>6559226.9699999997</v>
      </c>
      <c r="F23" s="2">
        <f t="shared" si="6"/>
        <v>550371918.45999992</v>
      </c>
      <c r="G23" s="2">
        <f t="shared" si="7"/>
        <v>522604346.42999995</v>
      </c>
      <c r="H23" s="134">
        <f t="shared" si="1"/>
        <v>6559226.9734273953</v>
      </c>
      <c r="I23" s="135">
        <f t="shared" si="2"/>
        <v>3.4273955971002579E-3</v>
      </c>
    </row>
    <row r="24" spans="1:9" x14ac:dyDescent="0.25">
      <c r="A24" s="26">
        <v>42465</v>
      </c>
      <c r="B24" s="1">
        <f t="shared" si="3"/>
        <v>31</v>
      </c>
      <c r="C24" s="4">
        <f t="shared" si="4"/>
        <v>34326799</v>
      </c>
      <c r="D24" s="2">
        <f t="shared" si="0"/>
        <v>27668962.809999999</v>
      </c>
      <c r="E24" s="134">
        <f t="shared" si="5"/>
        <v>6657836.1900000004</v>
      </c>
      <c r="F24" s="2">
        <f t="shared" si="6"/>
        <v>522604346.42999995</v>
      </c>
      <c r="G24" s="2">
        <f t="shared" si="7"/>
        <v>494935383.61999995</v>
      </c>
      <c r="H24" s="134">
        <f t="shared" si="1"/>
        <v>6657836.1942452053</v>
      </c>
      <c r="I24" s="135">
        <f t="shared" si="2"/>
        <v>4.2452048510313034E-3</v>
      </c>
    </row>
    <row r="25" spans="1:9" x14ac:dyDescent="0.25">
      <c r="A25" s="26">
        <v>42495</v>
      </c>
      <c r="B25" s="1">
        <f t="shared" si="3"/>
        <v>30</v>
      </c>
      <c r="C25" s="4">
        <f t="shared" si="4"/>
        <v>34326799</v>
      </c>
      <c r="D25" s="2">
        <f t="shared" si="0"/>
        <v>28224855.91</v>
      </c>
      <c r="E25" s="134">
        <f t="shared" si="5"/>
        <v>6101943.0899999999</v>
      </c>
      <c r="F25" s="2">
        <f t="shared" si="6"/>
        <v>494935383.61999995</v>
      </c>
      <c r="G25" s="2">
        <f t="shared" si="7"/>
        <v>466710527.70999992</v>
      </c>
      <c r="H25" s="134">
        <f t="shared" si="1"/>
        <v>6101943.0857260264</v>
      </c>
      <c r="I25" s="135">
        <f t="shared" si="2"/>
        <v>-4.2739734053611755E-3</v>
      </c>
    </row>
    <row r="26" spans="1:9" x14ac:dyDescent="0.25">
      <c r="A26" s="26">
        <v>42526</v>
      </c>
      <c r="B26" s="1">
        <f t="shared" si="3"/>
        <v>31</v>
      </c>
      <c r="C26" s="4">
        <f t="shared" si="4"/>
        <v>34326799</v>
      </c>
      <c r="D26" s="2">
        <f t="shared" si="0"/>
        <v>28381034.740000002</v>
      </c>
      <c r="E26" s="134">
        <f t="shared" si="5"/>
        <v>5945764.2599999998</v>
      </c>
      <c r="F26" s="2">
        <f t="shared" si="6"/>
        <v>466710527.70999992</v>
      </c>
      <c r="G26" s="2">
        <f t="shared" si="7"/>
        <v>438329492.96999991</v>
      </c>
      <c r="H26" s="134">
        <f t="shared" si="1"/>
        <v>5945764.2571273958</v>
      </c>
      <c r="I26" s="135">
        <f t="shared" si="2"/>
        <v>-2.8726039454340935E-3</v>
      </c>
    </row>
    <row r="27" spans="1:9" x14ac:dyDescent="0.25">
      <c r="A27" s="26">
        <v>42556</v>
      </c>
      <c r="B27" s="1">
        <f t="shared" si="3"/>
        <v>30</v>
      </c>
      <c r="C27" s="4">
        <f t="shared" si="4"/>
        <v>34326799</v>
      </c>
      <c r="D27" s="2">
        <f t="shared" si="0"/>
        <v>28922736.759999998</v>
      </c>
      <c r="E27" s="134">
        <f t="shared" si="5"/>
        <v>5404062.2400000002</v>
      </c>
      <c r="F27" s="2">
        <f t="shared" si="6"/>
        <v>438329492.96999991</v>
      </c>
      <c r="G27" s="2">
        <f t="shared" si="7"/>
        <v>409406756.20999992</v>
      </c>
      <c r="H27" s="134">
        <f t="shared" si="1"/>
        <v>5404062.2420958895</v>
      </c>
      <c r="I27" s="135">
        <f t="shared" si="2"/>
        <v>2.0958893001079559E-3</v>
      </c>
    </row>
    <row r="28" spans="1:9" x14ac:dyDescent="0.25">
      <c r="A28" s="26">
        <v>42587</v>
      </c>
      <c r="B28" s="1">
        <f t="shared" si="3"/>
        <v>31</v>
      </c>
      <c r="C28" s="4">
        <f t="shared" si="4"/>
        <v>34326799</v>
      </c>
      <c r="D28" s="2">
        <f t="shared" si="0"/>
        <v>29111069.09</v>
      </c>
      <c r="E28" s="134">
        <f t="shared" si="5"/>
        <v>5215729.91</v>
      </c>
      <c r="F28" s="2">
        <f t="shared" si="6"/>
        <v>409406756.20999992</v>
      </c>
      <c r="G28" s="2">
        <f t="shared" si="7"/>
        <v>380295687.11999995</v>
      </c>
      <c r="H28" s="134">
        <f t="shared" si="1"/>
        <v>5215729.9078808213</v>
      </c>
      <c r="I28" s="135">
        <f t="shared" si="2"/>
        <v>-2.1191788837313652E-3</v>
      </c>
    </row>
    <row r="29" spans="1:9" x14ac:dyDescent="0.25">
      <c r="A29" s="26">
        <v>42618</v>
      </c>
      <c r="B29" s="1">
        <f t="shared" si="3"/>
        <v>31</v>
      </c>
      <c r="C29" s="4">
        <f t="shared" si="4"/>
        <v>34326799</v>
      </c>
      <c r="D29" s="2">
        <f t="shared" si="0"/>
        <v>29481936.140000001</v>
      </c>
      <c r="E29" s="134">
        <f t="shared" si="5"/>
        <v>4844862.8600000003</v>
      </c>
      <c r="F29" s="2">
        <f t="shared" si="6"/>
        <v>380295687.11999995</v>
      </c>
      <c r="G29" s="2">
        <f t="shared" si="7"/>
        <v>350813750.97999996</v>
      </c>
      <c r="H29" s="134">
        <f t="shared" si="1"/>
        <v>4844862.8633095883</v>
      </c>
      <c r="I29" s="135">
        <f t="shared" si="2"/>
        <v>3.3095879480242729E-3</v>
      </c>
    </row>
    <row r="30" spans="1:9" x14ac:dyDescent="0.25">
      <c r="A30" s="26">
        <v>42648</v>
      </c>
      <c r="B30" s="1">
        <f t="shared" si="3"/>
        <v>30</v>
      </c>
      <c r="C30" s="4">
        <f t="shared" si="4"/>
        <v>34326799</v>
      </c>
      <c r="D30" s="2">
        <f t="shared" si="0"/>
        <v>30001697.960000001</v>
      </c>
      <c r="E30" s="134">
        <f t="shared" si="5"/>
        <v>4325101.04</v>
      </c>
      <c r="F30" s="2">
        <f t="shared" si="6"/>
        <v>350813750.97999996</v>
      </c>
      <c r="G30" s="2">
        <f t="shared" si="7"/>
        <v>320812053.01999998</v>
      </c>
      <c r="H30" s="134">
        <f t="shared" si="1"/>
        <v>4325101.0394794513</v>
      </c>
      <c r="I30" s="135">
        <f t="shared" si="2"/>
        <v>-5.2054878324270248E-4</v>
      </c>
    </row>
    <row r="31" spans="1:9" x14ac:dyDescent="0.25">
      <c r="A31" s="26">
        <v>42679</v>
      </c>
      <c r="B31" s="1">
        <f t="shared" si="3"/>
        <v>31</v>
      </c>
      <c r="C31" s="4">
        <f t="shared" si="4"/>
        <v>34326799</v>
      </c>
      <c r="D31" s="2">
        <f t="shared" si="0"/>
        <v>30239741.34</v>
      </c>
      <c r="E31" s="134">
        <f t="shared" si="5"/>
        <v>4087057.66</v>
      </c>
      <c r="F31" s="2">
        <f t="shared" si="6"/>
        <v>320812053.01999998</v>
      </c>
      <c r="G31" s="2">
        <f t="shared" si="7"/>
        <v>290572311.68000001</v>
      </c>
      <c r="H31" s="134">
        <f t="shared" si="1"/>
        <v>4087057.6617616434</v>
      </c>
      <c r="I31" s="135">
        <f t="shared" si="2"/>
        <v>1.7616432160139084E-3</v>
      </c>
    </row>
    <row r="32" spans="1:9" x14ac:dyDescent="0.25">
      <c r="A32" s="26">
        <v>42709</v>
      </c>
      <c r="B32" s="1">
        <f t="shared" si="3"/>
        <v>30</v>
      </c>
      <c r="C32" s="4">
        <f t="shared" si="4"/>
        <v>34326799</v>
      </c>
      <c r="D32" s="2">
        <f t="shared" si="0"/>
        <v>30744400.640000001</v>
      </c>
      <c r="E32" s="134">
        <f t="shared" si="5"/>
        <v>3582398.36</v>
      </c>
      <c r="F32" s="2">
        <f t="shared" si="6"/>
        <v>290572311.68000001</v>
      </c>
      <c r="G32" s="2">
        <f t="shared" si="7"/>
        <v>259827911.04000002</v>
      </c>
      <c r="H32" s="134">
        <f t="shared" si="1"/>
        <v>3582398.3631780818</v>
      </c>
      <c r="I32" s="135">
        <f t="shared" si="2"/>
        <v>3.1780819408595562E-3</v>
      </c>
    </row>
    <row r="33" spans="1:9" x14ac:dyDescent="0.25">
      <c r="A33" s="26">
        <v>42740</v>
      </c>
      <c r="B33" s="1">
        <f t="shared" si="3"/>
        <v>31</v>
      </c>
      <c r="C33" s="4">
        <f t="shared" si="4"/>
        <v>34326799</v>
      </c>
      <c r="D33" s="2">
        <f t="shared" si="0"/>
        <v>31016662.600000001</v>
      </c>
      <c r="E33" s="134">
        <f t="shared" si="5"/>
        <v>3310136.4</v>
      </c>
      <c r="F33" s="2">
        <f t="shared" si="6"/>
        <v>259827911.04000002</v>
      </c>
      <c r="G33" s="2">
        <f t="shared" si="7"/>
        <v>228811248.44000003</v>
      </c>
      <c r="H33" s="134">
        <f t="shared" si="1"/>
        <v>3310136.4009205485</v>
      </c>
      <c r="I33" s="135">
        <f t="shared" si="2"/>
        <v>9.2054856941103935E-4</v>
      </c>
    </row>
    <row r="34" spans="1:9" x14ac:dyDescent="0.25">
      <c r="A34" s="26">
        <v>42771</v>
      </c>
      <c r="B34" s="1">
        <f t="shared" si="3"/>
        <v>31</v>
      </c>
      <c r="C34" s="4">
        <f t="shared" si="4"/>
        <v>34326799</v>
      </c>
      <c r="D34" s="2">
        <f t="shared" si="0"/>
        <v>31411806.379999999</v>
      </c>
      <c r="E34" s="134">
        <f t="shared" si="5"/>
        <v>2914992.62</v>
      </c>
      <c r="F34" s="2">
        <f t="shared" si="6"/>
        <v>228811248.44000003</v>
      </c>
      <c r="G34" s="2">
        <f t="shared" si="7"/>
        <v>197399442.06000003</v>
      </c>
      <c r="H34" s="134"/>
      <c r="I34" s="135"/>
    </row>
    <row r="35" spans="1:9" x14ac:dyDescent="0.25">
      <c r="A35" s="26">
        <v>42799</v>
      </c>
      <c r="B35" s="1">
        <f t="shared" si="3"/>
        <v>28</v>
      </c>
      <c r="C35" s="4">
        <f t="shared" si="4"/>
        <v>34326799</v>
      </c>
      <c r="D35" s="2">
        <f t="shared" si="0"/>
        <v>32055353.370000001</v>
      </c>
      <c r="E35" s="134">
        <f t="shared" si="5"/>
        <v>2271445.63</v>
      </c>
      <c r="F35" s="2">
        <f t="shared" si="6"/>
        <v>197399442.06000003</v>
      </c>
      <c r="G35" s="2">
        <f t="shared" si="7"/>
        <v>165344088.69000003</v>
      </c>
      <c r="H35" s="134"/>
      <c r="I35" s="135"/>
    </row>
    <row r="36" spans="1:9" x14ac:dyDescent="0.25">
      <c r="A36" s="26">
        <v>42830</v>
      </c>
      <c r="B36" s="1">
        <f t="shared" si="3"/>
        <v>31</v>
      </c>
      <c r="C36" s="4">
        <f t="shared" si="4"/>
        <v>34326799</v>
      </c>
      <c r="D36" s="2">
        <f t="shared" si="0"/>
        <v>32220360.609999999</v>
      </c>
      <c r="E36" s="134">
        <f t="shared" si="5"/>
        <v>2106438.39</v>
      </c>
      <c r="F36" s="2">
        <f t="shared" si="6"/>
        <v>165344088.69000003</v>
      </c>
      <c r="G36" s="2">
        <f t="shared" si="7"/>
        <v>133123728.08000003</v>
      </c>
      <c r="H36" s="134"/>
      <c r="I36" s="135"/>
    </row>
    <row r="37" spans="1:9" x14ac:dyDescent="0.25">
      <c r="A37" s="26">
        <v>42860</v>
      </c>
      <c r="B37" s="1">
        <f t="shared" si="3"/>
        <v>30</v>
      </c>
      <c r="C37" s="4">
        <f t="shared" si="4"/>
        <v>34326799</v>
      </c>
      <c r="D37" s="2">
        <f t="shared" si="0"/>
        <v>32685547.559999999</v>
      </c>
      <c r="E37" s="134">
        <f t="shared" si="5"/>
        <v>1641251.44</v>
      </c>
      <c r="F37" s="2">
        <f t="shared" si="6"/>
        <v>133123728.08000003</v>
      </c>
      <c r="G37" s="2">
        <f t="shared" si="7"/>
        <v>100438180.52000003</v>
      </c>
      <c r="H37" s="134"/>
      <c r="I37" s="135"/>
    </row>
    <row r="38" spans="1:9" x14ac:dyDescent="0.25">
      <c r="A38" s="26">
        <v>42891</v>
      </c>
      <c r="B38" s="1">
        <f t="shared" si="3"/>
        <v>31</v>
      </c>
      <c r="C38" s="4">
        <f t="shared" si="4"/>
        <v>34326799</v>
      </c>
      <c r="D38" s="2">
        <f t="shared" si="0"/>
        <v>33047244.100000001</v>
      </c>
      <c r="E38" s="134">
        <f t="shared" si="5"/>
        <v>1279554.8999999999</v>
      </c>
      <c r="F38" s="2">
        <f t="shared" si="6"/>
        <v>100438180.52000003</v>
      </c>
      <c r="G38" s="2">
        <f t="shared" si="7"/>
        <v>67390936.420000017</v>
      </c>
      <c r="H38" s="134"/>
      <c r="I38" s="135"/>
    </row>
    <row r="39" spans="1:9" x14ac:dyDescent="0.25">
      <c r="A39" s="26">
        <v>42921</v>
      </c>
      <c r="B39" s="1">
        <f t="shared" si="3"/>
        <v>30</v>
      </c>
      <c r="C39" s="4">
        <f t="shared" si="4"/>
        <v>34326799</v>
      </c>
      <c r="D39" s="2">
        <f t="shared" si="0"/>
        <v>33495951.84</v>
      </c>
      <c r="E39" s="134">
        <f t="shared" si="5"/>
        <v>830847.16</v>
      </c>
      <c r="F39" s="2">
        <f t="shared" si="6"/>
        <v>67390936.420000017</v>
      </c>
      <c r="G39" s="2">
        <f t="shared" si="7"/>
        <v>33894984.580000013</v>
      </c>
      <c r="H39" s="134"/>
      <c r="I39" s="135"/>
    </row>
    <row r="40" spans="1:9" x14ac:dyDescent="0.25">
      <c r="A40" s="26">
        <v>42952</v>
      </c>
      <c r="B40" s="1">
        <f t="shared" si="3"/>
        <v>31</v>
      </c>
      <c r="C40" s="4">
        <f t="shared" si="4"/>
        <v>34326799</v>
      </c>
      <c r="D40" s="2">
        <f t="shared" si="0"/>
        <v>33894984.580000013</v>
      </c>
      <c r="E40" s="134">
        <v>431814.4199999866</v>
      </c>
      <c r="F40" s="2">
        <f t="shared" si="6"/>
        <v>33894984.580000013</v>
      </c>
      <c r="G40" s="2">
        <f t="shared" si="7"/>
        <v>0</v>
      </c>
      <c r="H40" s="134"/>
      <c r="I40" s="135"/>
    </row>
    <row r="41" spans="1:9" x14ac:dyDescent="0.25">
      <c r="A41" s="136">
        <v>42405</v>
      </c>
      <c r="B41" s="137">
        <f>_xlfn.DAYS(A22,A21)</f>
        <v>31</v>
      </c>
      <c r="C41" s="4">
        <f t="shared" si="4"/>
        <v>34326799</v>
      </c>
      <c r="D41" s="138">
        <f>C22-E22</f>
        <v>26971600.740000002</v>
      </c>
      <c r="E41" s="139">
        <f>ROUND(F22*$B$2*B22/365,2)</f>
        <v>7355198.2599999998</v>
      </c>
      <c r="F41" s="138">
        <f>G21</f>
        <v>577343519.19999993</v>
      </c>
      <c r="G41" s="138">
        <f t="shared" si="7"/>
        <v>550371918.45999992</v>
      </c>
    </row>
    <row r="42" spans="1:9" x14ac:dyDescent="0.25">
      <c r="A42" s="26">
        <v>42434</v>
      </c>
      <c r="B42" s="1">
        <f t="shared" ref="B42:B59" si="8">_xlfn.DAYS(A42,A41)</f>
        <v>29</v>
      </c>
      <c r="C42" s="4">
        <f t="shared" ref="C42:C54" si="9">$E$2</f>
        <v>33979087</v>
      </c>
      <c r="D42" s="2">
        <f t="shared" ref="D42:D59" si="10">C42-E42</f>
        <v>27461284.68</v>
      </c>
      <c r="E42" s="134">
        <f>ROUND(((G41*$B$2*G2/365)+(F42*$B$2*H2/365)),2)</f>
        <v>6517802.3200000003</v>
      </c>
      <c r="F42" s="2">
        <f>G41-F2</f>
        <v>544771918.45999992</v>
      </c>
      <c r="G42" s="2">
        <f t="shared" si="7"/>
        <v>517310633.77999991</v>
      </c>
    </row>
    <row r="43" spans="1:9" x14ac:dyDescent="0.25">
      <c r="A43" s="26">
        <v>42465</v>
      </c>
      <c r="B43" s="1">
        <f t="shared" si="8"/>
        <v>31</v>
      </c>
      <c r="C43" s="4">
        <f t="shared" si="9"/>
        <v>33979087</v>
      </c>
      <c r="D43" s="2">
        <f t="shared" si="10"/>
        <v>27388691.25</v>
      </c>
      <c r="E43" s="134">
        <f t="shared" ref="E43:E58" si="11">ROUND(F43*$B$2*B43/365,2)</f>
        <v>6590395.75</v>
      </c>
      <c r="F43" s="2">
        <f t="shared" ref="F43:F59" si="12">G42</f>
        <v>517310633.77999991</v>
      </c>
      <c r="G43" s="2">
        <f t="shared" si="7"/>
        <v>489921942.52999991</v>
      </c>
    </row>
    <row r="44" spans="1:9" x14ac:dyDescent="0.25">
      <c r="A44" s="26">
        <v>42495</v>
      </c>
      <c r="B44" s="1">
        <f t="shared" si="8"/>
        <v>30</v>
      </c>
      <c r="C44" s="4">
        <f t="shared" si="9"/>
        <v>33979087</v>
      </c>
      <c r="D44" s="2">
        <f t="shared" si="10"/>
        <v>27938953.460000001</v>
      </c>
      <c r="E44" s="134">
        <f t="shared" si="11"/>
        <v>6040133.54</v>
      </c>
      <c r="F44" s="2">
        <f t="shared" si="12"/>
        <v>489921942.52999991</v>
      </c>
      <c r="G44" s="2">
        <f t="shared" si="7"/>
        <v>461982989.06999993</v>
      </c>
    </row>
    <row r="45" spans="1:9" x14ac:dyDescent="0.25">
      <c r="A45" s="26">
        <v>42526</v>
      </c>
      <c r="B45" s="1">
        <f t="shared" si="8"/>
        <v>31</v>
      </c>
      <c r="C45" s="4">
        <f t="shared" si="9"/>
        <v>33979087</v>
      </c>
      <c r="D45" s="2">
        <f t="shared" si="10"/>
        <v>28093550.289999999</v>
      </c>
      <c r="E45" s="134">
        <f t="shared" si="11"/>
        <v>5885536.71</v>
      </c>
      <c r="F45" s="2">
        <f t="shared" si="12"/>
        <v>461982989.06999993</v>
      </c>
      <c r="G45" s="2">
        <f t="shared" si="7"/>
        <v>433889438.77999991</v>
      </c>
    </row>
    <row r="46" spans="1:9" x14ac:dyDescent="0.25">
      <c r="A46" s="26">
        <v>42556</v>
      </c>
      <c r="B46" s="1">
        <f t="shared" si="8"/>
        <v>30</v>
      </c>
      <c r="C46" s="4">
        <f t="shared" si="9"/>
        <v>33979087</v>
      </c>
      <c r="D46" s="2">
        <f t="shared" si="10"/>
        <v>28629765.149999999</v>
      </c>
      <c r="E46" s="134">
        <f t="shared" si="11"/>
        <v>5349321.8499999996</v>
      </c>
      <c r="F46" s="2">
        <f t="shared" si="12"/>
        <v>433889438.77999991</v>
      </c>
      <c r="G46" s="2">
        <f t="shared" si="7"/>
        <v>405259673.62999994</v>
      </c>
    </row>
    <row r="47" spans="1:9" x14ac:dyDescent="0.25">
      <c r="A47" s="26">
        <v>42587</v>
      </c>
      <c r="B47" s="1">
        <f t="shared" si="8"/>
        <v>31</v>
      </c>
      <c r="C47" s="4">
        <f t="shared" si="9"/>
        <v>33979087</v>
      </c>
      <c r="D47" s="2">
        <f t="shared" si="10"/>
        <v>28816189.789999999</v>
      </c>
      <c r="E47" s="134">
        <f t="shared" si="11"/>
        <v>5162897.21</v>
      </c>
      <c r="F47" s="2">
        <f t="shared" si="12"/>
        <v>405259673.62999994</v>
      </c>
      <c r="G47" s="2">
        <f t="shared" si="7"/>
        <v>376443483.83999991</v>
      </c>
    </row>
    <row r="48" spans="1:9" x14ac:dyDescent="0.25">
      <c r="A48" s="26">
        <v>42618</v>
      </c>
      <c r="B48" s="1">
        <f t="shared" si="8"/>
        <v>31</v>
      </c>
      <c r="C48" s="4">
        <f t="shared" si="9"/>
        <v>33979087</v>
      </c>
      <c r="D48" s="2">
        <f t="shared" si="10"/>
        <v>29183300.149999999</v>
      </c>
      <c r="E48" s="134">
        <f t="shared" si="11"/>
        <v>4795786.8499999996</v>
      </c>
      <c r="F48" s="2">
        <f t="shared" si="12"/>
        <v>376443483.83999991</v>
      </c>
      <c r="G48" s="2">
        <f t="shared" si="7"/>
        <v>347260183.68999994</v>
      </c>
    </row>
    <row r="49" spans="1:7" x14ac:dyDescent="0.25">
      <c r="A49" s="26">
        <v>42648</v>
      </c>
      <c r="B49" s="1">
        <f t="shared" si="8"/>
        <v>30</v>
      </c>
      <c r="C49" s="4">
        <f t="shared" si="9"/>
        <v>33979087</v>
      </c>
      <c r="D49" s="2">
        <f t="shared" si="10"/>
        <v>29697797.059999999</v>
      </c>
      <c r="E49" s="134">
        <f t="shared" si="11"/>
        <v>4281289.9400000004</v>
      </c>
      <c r="F49" s="2">
        <f t="shared" si="12"/>
        <v>347260183.68999994</v>
      </c>
      <c r="G49" s="2">
        <f t="shared" si="7"/>
        <v>317562386.62999994</v>
      </c>
    </row>
    <row r="50" spans="1:7" x14ac:dyDescent="0.25">
      <c r="A50" s="26">
        <v>42679</v>
      </c>
      <c r="B50" s="1">
        <f t="shared" si="8"/>
        <v>31</v>
      </c>
      <c r="C50" s="4">
        <f t="shared" si="9"/>
        <v>33979087</v>
      </c>
      <c r="D50" s="2">
        <f t="shared" si="10"/>
        <v>29933429.199999999</v>
      </c>
      <c r="E50" s="134">
        <f t="shared" si="11"/>
        <v>4045657.8</v>
      </c>
      <c r="F50" s="2">
        <f t="shared" si="12"/>
        <v>317562386.62999994</v>
      </c>
      <c r="G50" s="2">
        <f t="shared" si="7"/>
        <v>287628957.42999995</v>
      </c>
    </row>
    <row r="51" spans="1:7" x14ac:dyDescent="0.25">
      <c r="A51" s="26">
        <v>42709</v>
      </c>
      <c r="B51" s="1">
        <f t="shared" si="8"/>
        <v>30</v>
      </c>
      <c r="C51" s="4">
        <f t="shared" si="9"/>
        <v>33979087</v>
      </c>
      <c r="D51" s="2">
        <f t="shared" si="10"/>
        <v>30432976.57</v>
      </c>
      <c r="E51" s="134">
        <f t="shared" si="11"/>
        <v>3546110.43</v>
      </c>
      <c r="F51" s="2">
        <f t="shared" si="12"/>
        <v>287628957.42999995</v>
      </c>
      <c r="G51" s="2">
        <f t="shared" si="7"/>
        <v>257195980.85999995</v>
      </c>
    </row>
    <row r="52" spans="1:7" x14ac:dyDescent="0.25">
      <c r="A52" s="26">
        <v>42740</v>
      </c>
      <c r="B52" s="1">
        <f t="shared" si="8"/>
        <v>31</v>
      </c>
      <c r="C52" s="4">
        <f t="shared" si="9"/>
        <v>33979087</v>
      </c>
      <c r="D52" s="2">
        <f t="shared" si="10"/>
        <v>30702480.670000002</v>
      </c>
      <c r="E52" s="134">
        <f t="shared" si="11"/>
        <v>3276606.33</v>
      </c>
      <c r="F52" s="2">
        <f t="shared" si="12"/>
        <v>257195980.85999995</v>
      </c>
      <c r="G52" s="2">
        <f t="shared" si="7"/>
        <v>226493500.18999994</v>
      </c>
    </row>
    <row r="53" spans="1:7" x14ac:dyDescent="0.25">
      <c r="A53" s="26">
        <v>42771</v>
      </c>
      <c r="B53" s="1">
        <f t="shared" si="8"/>
        <v>31</v>
      </c>
      <c r="C53" s="4">
        <f t="shared" si="9"/>
        <v>33979087</v>
      </c>
      <c r="D53" s="2">
        <f t="shared" si="10"/>
        <v>31093621.859999999</v>
      </c>
      <c r="E53" s="134">
        <f t="shared" si="11"/>
        <v>2885465.14</v>
      </c>
      <c r="F53" s="2">
        <f t="shared" si="12"/>
        <v>226493500.18999994</v>
      </c>
      <c r="G53" s="2">
        <f t="shared" si="7"/>
        <v>195399878.32999992</v>
      </c>
    </row>
    <row r="54" spans="1:7" x14ac:dyDescent="0.25">
      <c r="A54" s="31">
        <v>42799</v>
      </c>
      <c r="B54" s="140">
        <f t="shared" si="8"/>
        <v>28</v>
      </c>
      <c r="C54" s="141">
        <f t="shared" si="9"/>
        <v>33979087</v>
      </c>
      <c r="D54" s="33">
        <f t="shared" si="10"/>
        <v>31730650.039999999</v>
      </c>
      <c r="E54" s="142">
        <f t="shared" si="11"/>
        <v>2248436.96</v>
      </c>
      <c r="F54" s="33">
        <f t="shared" si="12"/>
        <v>195399878.32999992</v>
      </c>
      <c r="G54" s="33">
        <f t="shared" si="7"/>
        <v>163669228.28999993</v>
      </c>
    </row>
    <row r="55" spans="1:7" x14ac:dyDescent="0.25">
      <c r="A55" s="26">
        <v>42830</v>
      </c>
      <c r="B55" s="1">
        <f t="shared" si="8"/>
        <v>31</v>
      </c>
      <c r="C55" s="4">
        <f>$J$2</f>
        <v>32818837</v>
      </c>
      <c r="D55" s="2">
        <f t="shared" si="10"/>
        <v>30793571.489999998</v>
      </c>
      <c r="E55" s="134">
        <f>ROUND(((G54*$B$2*L2/365)+(F55*$B$2*M2/365)),2)</f>
        <v>2025265.51</v>
      </c>
      <c r="F55" s="2">
        <f>G54-K2</f>
        <v>158069228.28999993</v>
      </c>
      <c r="G55" s="2">
        <f t="shared" si="7"/>
        <v>127275656.79999994</v>
      </c>
    </row>
    <row r="56" spans="1:7" x14ac:dyDescent="0.25">
      <c r="A56" s="26">
        <v>42860</v>
      </c>
      <c r="B56" s="1">
        <f t="shared" si="8"/>
        <v>30</v>
      </c>
      <c r="C56" s="4">
        <f t="shared" ref="C56:C59" si="13">$J$2</f>
        <v>32818837</v>
      </c>
      <c r="D56" s="2">
        <f t="shared" si="10"/>
        <v>31249685.07</v>
      </c>
      <c r="E56" s="134">
        <f t="shared" si="11"/>
        <v>1569151.93</v>
      </c>
      <c r="F56" s="2">
        <f t="shared" si="12"/>
        <v>127275656.79999994</v>
      </c>
      <c r="G56" s="2">
        <f t="shared" si="7"/>
        <v>96025971.72999993</v>
      </c>
    </row>
    <row r="57" spans="1:7" x14ac:dyDescent="0.25">
      <c r="A57" s="26">
        <v>42891</v>
      </c>
      <c r="B57" s="1">
        <f t="shared" si="8"/>
        <v>31</v>
      </c>
      <c r="C57" s="4">
        <f t="shared" si="13"/>
        <v>32818837</v>
      </c>
      <c r="D57" s="2">
        <f t="shared" si="10"/>
        <v>31595492.43</v>
      </c>
      <c r="E57" s="134">
        <f t="shared" si="11"/>
        <v>1223344.57</v>
      </c>
      <c r="F57" s="2">
        <f t="shared" si="12"/>
        <v>96025971.72999993</v>
      </c>
      <c r="G57" s="2">
        <f t="shared" si="7"/>
        <v>64430479.29999993</v>
      </c>
    </row>
    <row r="58" spans="1:7" x14ac:dyDescent="0.25">
      <c r="A58" s="26">
        <v>42921</v>
      </c>
      <c r="B58" s="1">
        <f t="shared" si="8"/>
        <v>30</v>
      </c>
      <c r="C58" s="4">
        <f t="shared" si="13"/>
        <v>32818837</v>
      </c>
      <c r="D58" s="2">
        <f t="shared" si="10"/>
        <v>32024488.629999999</v>
      </c>
      <c r="E58" s="134">
        <f t="shared" si="11"/>
        <v>794348.37</v>
      </c>
      <c r="F58" s="2">
        <f t="shared" si="12"/>
        <v>64430479.29999993</v>
      </c>
      <c r="G58" s="2">
        <f t="shared" si="7"/>
        <v>32405990.669999931</v>
      </c>
    </row>
    <row r="59" spans="1:7" x14ac:dyDescent="0.25">
      <c r="A59" s="26">
        <v>42952</v>
      </c>
      <c r="B59" s="1">
        <f t="shared" si="8"/>
        <v>31</v>
      </c>
      <c r="C59" s="4">
        <f t="shared" si="13"/>
        <v>32818837</v>
      </c>
      <c r="D59" s="2">
        <f t="shared" si="10"/>
        <v>32405990.669999931</v>
      </c>
      <c r="E59" s="134">
        <v>412846.33000006765</v>
      </c>
      <c r="F59" s="2">
        <f t="shared" si="12"/>
        <v>32405990.669999931</v>
      </c>
      <c r="G59" s="2">
        <f t="shared" si="7"/>
        <v>0</v>
      </c>
    </row>
    <row r="60" spans="1:7" x14ac:dyDescent="0.25">
      <c r="A60" s="47">
        <v>41856</v>
      </c>
      <c r="B60" s="48">
        <f>_xlfn.DAYS(A4,B1)</f>
        <v>1</v>
      </c>
      <c r="C60" s="48">
        <v>0</v>
      </c>
      <c r="D60" s="29">
        <v>990000000</v>
      </c>
      <c r="E60" s="29">
        <f>$D$60-$D$4</f>
        <v>990000000</v>
      </c>
      <c r="F60" s="99">
        <f>($E$4/$B$4)*1</f>
        <v>406850</v>
      </c>
      <c r="G60" s="29">
        <f t="shared" ref="G60:G96" si="14">ROUND(F60,2)</f>
        <v>406850</v>
      </c>
    </row>
    <row r="61" spans="1:7" x14ac:dyDescent="0.25">
      <c r="A61" s="47">
        <v>41857</v>
      </c>
      <c r="B61" s="48">
        <v>0</v>
      </c>
      <c r="C61" s="48">
        <v>1</v>
      </c>
      <c r="D61" s="29">
        <v>990000000</v>
      </c>
      <c r="E61" s="29">
        <f>$D$61-$D$5</f>
        <v>968285529.76999998</v>
      </c>
      <c r="F61" s="46">
        <f>($E$5/$B$5)*1</f>
        <v>406849.31516129029</v>
      </c>
      <c r="G61" s="29">
        <f t="shared" si="14"/>
        <v>406849.32</v>
      </c>
    </row>
    <row r="62" spans="1:7" x14ac:dyDescent="0.25">
      <c r="A62" s="47">
        <v>41858</v>
      </c>
      <c r="B62" s="48">
        <v>1</v>
      </c>
      <c r="C62" s="48">
        <v>0</v>
      </c>
      <c r="D62" s="29">
        <v>990000000</v>
      </c>
      <c r="E62" s="29">
        <f t="shared" ref="E62:E91" si="15">$D$61-$D$5</f>
        <v>968285529.76999998</v>
      </c>
      <c r="F62" s="46">
        <f t="shared" ref="F62:F91" si="16">($E$5/$B$5)*1</f>
        <v>406849.31516129029</v>
      </c>
      <c r="G62" s="29">
        <f t="shared" si="14"/>
        <v>406849.32</v>
      </c>
    </row>
    <row r="63" spans="1:7" x14ac:dyDescent="0.25">
      <c r="A63" s="47">
        <v>41859</v>
      </c>
      <c r="B63" s="48">
        <v>1</v>
      </c>
      <c r="C63" s="48">
        <v>0</v>
      </c>
      <c r="D63" s="29">
        <v>990000000</v>
      </c>
      <c r="E63" s="29">
        <f t="shared" si="15"/>
        <v>968285529.76999998</v>
      </c>
      <c r="F63" s="46">
        <f t="shared" si="16"/>
        <v>406849.31516129029</v>
      </c>
      <c r="G63" s="29">
        <f t="shared" si="14"/>
        <v>406849.32</v>
      </c>
    </row>
    <row r="64" spans="1:7" x14ac:dyDescent="0.25">
      <c r="A64" s="47">
        <v>41860</v>
      </c>
      <c r="B64" s="48">
        <v>1</v>
      </c>
      <c r="C64" s="48">
        <v>0</v>
      </c>
      <c r="D64" s="29">
        <v>990000000</v>
      </c>
      <c r="E64" s="29">
        <f t="shared" si="15"/>
        <v>968285529.76999998</v>
      </c>
      <c r="F64" s="46">
        <f t="shared" si="16"/>
        <v>406849.31516129029</v>
      </c>
      <c r="G64" s="29">
        <f t="shared" si="14"/>
        <v>406849.32</v>
      </c>
    </row>
    <row r="65" spans="1:7" x14ac:dyDescent="0.25">
      <c r="A65" s="47">
        <v>41861</v>
      </c>
      <c r="B65" s="48">
        <v>1</v>
      </c>
      <c r="C65" s="48">
        <v>0</v>
      </c>
      <c r="D65" s="29">
        <v>990000000</v>
      </c>
      <c r="E65" s="29">
        <f t="shared" si="15"/>
        <v>968285529.76999998</v>
      </c>
      <c r="F65" s="46">
        <f t="shared" si="16"/>
        <v>406849.31516129029</v>
      </c>
      <c r="G65" s="29">
        <f t="shared" si="14"/>
        <v>406849.32</v>
      </c>
    </row>
    <row r="66" spans="1:7" x14ac:dyDescent="0.25">
      <c r="A66" s="47">
        <v>41862</v>
      </c>
      <c r="B66" s="48">
        <v>1</v>
      </c>
      <c r="C66" s="48">
        <v>0</v>
      </c>
      <c r="D66" s="29">
        <v>990000000</v>
      </c>
      <c r="E66" s="29">
        <f t="shared" si="15"/>
        <v>968285529.76999998</v>
      </c>
      <c r="F66" s="46">
        <f t="shared" si="16"/>
        <v>406849.31516129029</v>
      </c>
      <c r="G66" s="29">
        <f t="shared" si="14"/>
        <v>406849.32</v>
      </c>
    </row>
    <row r="67" spans="1:7" x14ac:dyDescent="0.25">
      <c r="A67" s="47">
        <v>41863</v>
      </c>
      <c r="B67" s="48">
        <v>1</v>
      </c>
      <c r="C67" s="48">
        <v>0</v>
      </c>
      <c r="D67" s="29">
        <v>990000000</v>
      </c>
      <c r="E67" s="29">
        <f t="shared" si="15"/>
        <v>968285529.76999998</v>
      </c>
      <c r="F67" s="46">
        <f t="shared" si="16"/>
        <v>406849.31516129029</v>
      </c>
      <c r="G67" s="49">
        <f t="shared" si="14"/>
        <v>406849.32</v>
      </c>
    </row>
    <row r="68" spans="1:7" x14ac:dyDescent="0.25">
      <c r="A68" s="47">
        <v>41864</v>
      </c>
      <c r="B68" s="48">
        <v>1</v>
      </c>
      <c r="C68" s="48">
        <v>0</v>
      </c>
      <c r="D68" s="29">
        <v>990000000</v>
      </c>
      <c r="E68" s="29">
        <f t="shared" si="15"/>
        <v>968285529.76999998</v>
      </c>
      <c r="F68" s="46">
        <f t="shared" si="16"/>
        <v>406849.31516129029</v>
      </c>
      <c r="G68" s="29">
        <f t="shared" si="14"/>
        <v>406849.32</v>
      </c>
    </row>
    <row r="69" spans="1:7" x14ac:dyDescent="0.25">
      <c r="A69" s="47">
        <v>41865</v>
      </c>
      <c r="B69" s="48">
        <v>1</v>
      </c>
      <c r="C69" s="48">
        <v>0</v>
      </c>
      <c r="D69" s="29">
        <v>990000000</v>
      </c>
      <c r="E69" s="29">
        <f t="shared" si="15"/>
        <v>968285529.76999998</v>
      </c>
      <c r="F69" s="46">
        <f t="shared" si="16"/>
        <v>406849.31516129029</v>
      </c>
      <c r="G69" s="30">
        <f t="shared" si="14"/>
        <v>406849.32</v>
      </c>
    </row>
    <row r="70" spans="1:7" x14ac:dyDescent="0.25">
      <c r="A70" s="47">
        <v>41866</v>
      </c>
      <c r="B70" s="48">
        <v>1</v>
      </c>
      <c r="C70" s="48">
        <v>0</v>
      </c>
      <c r="D70" s="29">
        <v>990000000</v>
      </c>
      <c r="E70" s="29">
        <f t="shared" si="15"/>
        <v>968285529.76999998</v>
      </c>
      <c r="F70" s="46">
        <f t="shared" si="16"/>
        <v>406849.31516129029</v>
      </c>
      <c r="G70" s="29">
        <f t="shared" si="14"/>
        <v>406849.32</v>
      </c>
    </row>
    <row r="71" spans="1:7" x14ac:dyDescent="0.25">
      <c r="A71" s="47">
        <v>41867</v>
      </c>
      <c r="B71" s="48">
        <v>1</v>
      </c>
      <c r="C71" s="48">
        <v>0</v>
      </c>
      <c r="D71" s="29">
        <v>990000000</v>
      </c>
      <c r="E71" s="29">
        <f t="shared" si="15"/>
        <v>968285529.76999998</v>
      </c>
      <c r="F71" s="46">
        <f t="shared" si="16"/>
        <v>406849.31516129029</v>
      </c>
      <c r="G71" s="29">
        <f t="shared" si="14"/>
        <v>406849.32</v>
      </c>
    </row>
    <row r="72" spans="1:7" x14ac:dyDescent="0.25">
      <c r="A72" s="47">
        <v>41868</v>
      </c>
      <c r="B72" s="48">
        <v>1</v>
      </c>
      <c r="C72" s="48">
        <v>0</v>
      </c>
      <c r="D72" s="29">
        <v>990000000</v>
      </c>
      <c r="E72" s="29">
        <f t="shared" si="15"/>
        <v>968285529.76999998</v>
      </c>
      <c r="F72" s="46">
        <f t="shared" si="16"/>
        <v>406849.31516129029</v>
      </c>
      <c r="G72" s="29">
        <f t="shared" si="14"/>
        <v>406849.32</v>
      </c>
    </row>
    <row r="73" spans="1:7" x14ac:dyDescent="0.25">
      <c r="A73" s="47">
        <v>41869</v>
      </c>
      <c r="B73" s="48">
        <v>1</v>
      </c>
      <c r="C73" s="48">
        <v>0</v>
      </c>
      <c r="D73" s="29">
        <v>990000000</v>
      </c>
      <c r="E73" s="29">
        <f t="shared" si="15"/>
        <v>968285529.76999998</v>
      </c>
      <c r="F73" s="46">
        <f t="shared" si="16"/>
        <v>406849.31516129029</v>
      </c>
      <c r="G73" s="29">
        <f t="shared" si="14"/>
        <v>406849.32</v>
      </c>
    </row>
    <row r="74" spans="1:7" x14ac:dyDescent="0.25">
      <c r="A74" s="47">
        <v>41870</v>
      </c>
      <c r="B74" s="48">
        <v>1</v>
      </c>
      <c r="C74" s="48">
        <v>0</v>
      </c>
      <c r="D74" s="29">
        <v>990000000</v>
      </c>
      <c r="E74" s="29">
        <f t="shared" si="15"/>
        <v>968285529.76999998</v>
      </c>
      <c r="F74" s="46">
        <f t="shared" si="16"/>
        <v>406849.31516129029</v>
      </c>
      <c r="G74" s="30">
        <f t="shared" si="14"/>
        <v>406849.32</v>
      </c>
    </row>
    <row r="75" spans="1:7" x14ac:dyDescent="0.25">
      <c r="A75" s="47">
        <v>41871</v>
      </c>
      <c r="B75" s="48">
        <v>1</v>
      </c>
      <c r="C75" s="48">
        <v>0</v>
      </c>
      <c r="D75" s="29">
        <v>990000000</v>
      </c>
      <c r="E75" s="29">
        <f t="shared" si="15"/>
        <v>968285529.76999998</v>
      </c>
      <c r="F75" s="46">
        <f t="shared" si="16"/>
        <v>406849.31516129029</v>
      </c>
      <c r="G75" s="29">
        <f t="shared" si="14"/>
        <v>406849.32</v>
      </c>
    </row>
    <row r="76" spans="1:7" x14ac:dyDescent="0.25">
      <c r="A76" s="47">
        <v>41872</v>
      </c>
      <c r="B76" s="48">
        <v>1</v>
      </c>
      <c r="C76" s="48">
        <v>0</v>
      </c>
      <c r="D76" s="29">
        <v>990000000</v>
      </c>
      <c r="E76" s="29">
        <f t="shared" si="15"/>
        <v>968285529.76999998</v>
      </c>
      <c r="F76" s="46">
        <f t="shared" si="16"/>
        <v>406849.31516129029</v>
      </c>
      <c r="G76" s="29">
        <f t="shared" si="14"/>
        <v>406849.32</v>
      </c>
    </row>
    <row r="77" spans="1:7" x14ac:dyDescent="0.25">
      <c r="A77" s="47">
        <v>41873</v>
      </c>
      <c r="B77" s="48">
        <v>1</v>
      </c>
      <c r="C77" s="48">
        <v>0</v>
      </c>
      <c r="D77" s="29">
        <v>990000000</v>
      </c>
      <c r="E77" s="29">
        <f t="shared" si="15"/>
        <v>968285529.76999998</v>
      </c>
      <c r="F77" s="46">
        <f t="shared" si="16"/>
        <v>406849.31516129029</v>
      </c>
      <c r="G77" s="29">
        <f t="shared" si="14"/>
        <v>406849.32</v>
      </c>
    </row>
    <row r="78" spans="1:7" x14ac:dyDescent="0.25">
      <c r="A78" s="47">
        <v>41874</v>
      </c>
      <c r="B78" s="48">
        <v>1</v>
      </c>
      <c r="C78" s="48">
        <v>0</v>
      </c>
      <c r="D78" s="29">
        <v>990000000</v>
      </c>
      <c r="E78" s="29">
        <f t="shared" si="15"/>
        <v>968285529.76999998</v>
      </c>
      <c r="F78" s="46">
        <f t="shared" si="16"/>
        <v>406849.31516129029</v>
      </c>
      <c r="G78" s="29">
        <f t="shared" si="14"/>
        <v>406849.32</v>
      </c>
    </row>
    <row r="79" spans="1:7" x14ac:dyDescent="0.25">
      <c r="A79" s="47">
        <v>41875</v>
      </c>
      <c r="B79" s="48">
        <v>1</v>
      </c>
      <c r="C79" s="48">
        <v>0</v>
      </c>
      <c r="D79" s="29">
        <v>990000000</v>
      </c>
      <c r="E79" s="29">
        <f t="shared" si="15"/>
        <v>968285529.76999998</v>
      </c>
      <c r="F79" s="46">
        <f t="shared" si="16"/>
        <v>406849.31516129029</v>
      </c>
      <c r="G79" s="29">
        <f t="shared" si="14"/>
        <v>406849.32</v>
      </c>
    </row>
    <row r="80" spans="1:7" x14ac:dyDescent="0.25">
      <c r="A80" s="47">
        <v>41876</v>
      </c>
      <c r="B80" s="48">
        <v>1</v>
      </c>
      <c r="C80" s="48">
        <v>0</v>
      </c>
      <c r="D80" s="29">
        <v>990000000</v>
      </c>
      <c r="E80" s="29">
        <f t="shared" si="15"/>
        <v>968285529.76999998</v>
      </c>
      <c r="F80" s="46">
        <f t="shared" si="16"/>
        <v>406849.31516129029</v>
      </c>
      <c r="G80" s="29">
        <f t="shared" si="14"/>
        <v>406849.32</v>
      </c>
    </row>
    <row r="81" spans="1:7" x14ac:dyDescent="0.25">
      <c r="A81" s="47">
        <v>41877</v>
      </c>
      <c r="B81" s="48">
        <v>1</v>
      </c>
      <c r="C81" s="48">
        <v>0</v>
      </c>
      <c r="D81" s="29">
        <v>990000000</v>
      </c>
      <c r="E81" s="29">
        <f t="shared" si="15"/>
        <v>968285529.76999998</v>
      </c>
      <c r="F81" s="46">
        <f t="shared" si="16"/>
        <v>406849.31516129029</v>
      </c>
      <c r="G81" s="29">
        <f t="shared" si="14"/>
        <v>406849.32</v>
      </c>
    </row>
    <row r="82" spans="1:7" x14ac:dyDescent="0.25">
      <c r="A82" s="47">
        <v>41878</v>
      </c>
      <c r="B82" s="48">
        <v>1</v>
      </c>
      <c r="C82" s="48">
        <v>0</v>
      </c>
      <c r="D82" s="29">
        <v>990000000</v>
      </c>
      <c r="E82" s="29">
        <f t="shared" si="15"/>
        <v>968285529.76999998</v>
      </c>
      <c r="F82" s="46">
        <f t="shared" si="16"/>
        <v>406849.31516129029</v>
      </c>
      <c r="G82" s="29">
        <f t="shared" si="14"/>
        <v>406849.32</v>
      </c>
    </row>
    <row r="83" spans="1:7" x14ac:dyDescent="0.25">
      <c r="A83" s="47">
        <v>41879</v>
      </c>
      <c r="B83" s="48">
        <v>1</v>
      </c>
      <c r="C83" s="48">
        <v>0</v>
      </c>
      <c r="D83" s="29">
        <v>990000000</v>
      </c>
      <c r="E83" s="29">
        <f t="shared" si="15"/>
        <v>968285529.76999998</v>
      </c>
      <c r="F83" s="46">
        <f t="shared" si="16"/>
        <v>406849.31516129029</v>
      </c>
      <c r="G83" s="29">
        <f t="shared" si="14"/>
        <v>406849.32</v>
      </c>
    </row>
    <row r="84" spans="1:7" x14ac:dyDescent="0.25">
      <c r="A84" s="47">
        <v>41880</v>
      </c>
      <c r="B84" s="48">
        <v>1</v>
      </c>
      <c r="C84" s="48">
        <v>0</v>
      </c>
      <c r="D84" s="29">
        <v>990000000</v>
      </c>
      <c r="E84" s="29">
        <f t="shared" si="15"/>
        <v>968285529.76999998</v>
      </c>
      <c r="F84" s="46">
        <f t="shared" si="16"/>
        <v>406849.31516129029</v>
      </c>
      <c r="G84" s="29">
        <f t="shared" si="14"/>
        <v>406849.32</v>
      </c>
    </row>
    <row r="85" spans="1:7" x14ac:dyDescent="0.25">
      <c r="A85" s="47">
        <v>41881</v>
      </c>
      <c r="B85" s="48">
        <v>1</v>
      </c>
      <c r="C85" s="48">
        <v>0</v>
      </c>
      <c r="D85" s="29">
        <v>990000000</v>
      </c>
      <c r="E85" s="29">
        <f t="shared" si="15"/>
        <v>968285529.76999998</v>
      </c>
      <c r="F85" s="46">
        <f t="shared" si="16"/>
        <v>406849.31516129029</v>
      </c>
      <c r="G85" s="29">
        <f t="shared" si="14"/>
        <v>406849.32</v>
      </c>
    </row>
    <row r="86" spans="1:7" x14ac:dyDescent="0.25">
      <c r="A86" s="47">
        <v>41882</v>
      </c>
      <c r="B86" s="48">
        <v>1</v>
      </c>
      <c r="C86" s="48">
        <v>0</v>
      </c>
      <c r="D86" s="29">
        <v>990000000</v>
      </c>
      <c r="E86" s="29">
        <f t="shared" si="15"/>
        <v>968285529.76999998</v>
      </c>
      <c r="F86" s="46">
        <f t="shared" si="16"/>
        <v>406849.31516129029</v>
      </c>
      <c r="G86" s="29">
        <f t="shared" si="14"/>
        <v>406849.32</v>
      </c>
    </row>
    <row r="87" spans="1:7" x14ac:dyDescent="0.25">
      <c r="A87" s="47">
        <v>41883</v>
      </c>
      <c r="B87" s="48">
        <v>1</v>
      </c>
      <c r="C87" s="48">
        <v>0</v>
      </c>
      <c r="D87" s="29">
        <v>990000000</v>
      </c>
      <c r="E87" s="29">
        <f t="shared" si="15"/>
        <v>968285529.76999998</v>
      </c>
      <c r="F87" s="46">
        <f t="shared" si="16"/>
        <v>406849.31516129029</v>
      </c>
      <c r="G87" s="29">
        <f t="shared" si="14"/>
        <v>406849.32</v>
      </c>
    </row>
    <row r="88" spans="1:7" x14ac:dyDescent="0.25">
      <c r="A88" s="47">
        <v>41884</v>
      </c>
      <c r="B88" s="48">
        <v>1</v>
      </c>
      <c r="C88" s="48">
        <v>0</v>
      </c>
      <c r="D88" s="29">
        <v>990000000</v>
      </c>
      <c r="E88" s="29">
        <f t="shared" si="15"/>
        <v>968285529.76999998</v>
      </c>
      <c r="F88" s="46">
        <f t="shared" si="16"/>
        <v>406849.31516129029</v>
      </c>
      <c r="G88" s="29">
        <f t="shared" si="14"/>
        <v>406849.32</v>
      </c>
    </row>
    <row r="89" spans="1:7" x14ac:dyDescent="0.25">
      <c r="A89" s="47">
        <v>41885</v>
      </c>
      <c r="B89" s="48">
        <v>1</v>
      </c>
      <c r="C89" s="48">
        <v>0</v>
      </c>
      <c r="D89" s="29">
        <v>990000000</v>
      </c>
      <c r="E89" s="29">
        <f t="shared" si="15"/>
        <v>968285529.76999998</v>
      </c>
      <c r="F89" s="46">
        <f t="shared" si="16"/>
        <v>406849.31516129029</v>
      </c>
      <c r="G89" s="29">
        <f t="shared" si="14"/>
        <v>406849.32</v>
      </c>
    </row>
    <row r="90" spans="1:7" x14ac:dyDescent="0.25">
      <c r="A90" s="47">
        <v>41886</v>
      </c>
      <c r="B90" s="48">
        <v>1</v>
      </c>
      <c r="C90" s="48">
        <v>0</v>
      </c>
      <c r="D90" s="29">
        <v>990000000</v>
      </c>
      <c r="E90" s="29">
        <f t="shared" si="15"/>
        <v>968285529.76999998</v>
      </c>
      <c r="F90" s="46">
        <f t="shared" si="16"/>
        <v>406849.31516129029</v>
      </c>
      <c r="G90" s="29">
        <f t="shared" si="14"/>
        <v>406849.32</v>
      </c>
    </row>
    <row r="91" spans="1:7" x14ac:dyDescent="0.25">
      <c r="A91" s="47">
        <v>41887</v>
      </c>
      <c r="B91" s="48">
        <v>1</v>
      </c>
      <c r="C91" s="171">
        <v>0</v>
      </c>
      <c r="D91" s="29">
        <v>990000000</v>
      </c>
      <c r="E91" s="29">
        <f t="shared" si="15"/>
        <v>968285529.76999998</v>
      </c>
      <c r="F91" s="46">
        <f t="shared" si="16"/>
        <v>406849.31516129029</v>
      </c>
      <c r="G91" s="29">
        <f t="shared" si="14"/>
        <v>406849.32</v>
      </c>
    </row>
    <row r="92" spans="1:7" x14ac:dyDescent="0.25">
      <c r="A92" s="47">
        <v>41888</v>
      </c>
      <c r="B92" s="48">
        <v>0</v>
      </c>
      <c r="C92" s="171">
        <v>1</v>
      </c>
      <c r="D92" s="29">
        <f>$E$91</f>
        <v>968285529.76999998</v>
      </c>
      <c r="E92" s="29">
        <f>$D$92-$D$6</f>
        <v>945896497.57999992</v>
      </c>
      <c r="F92" s="46">
        <f>($E$5/$B$5)*0+($E$6/$B$6)*1</f>
        <v>397925.56033333333</v>
      </c>
      <c r="G92" s="29">
        <f t="shared" si="14"/>
        <v>397925.56</v>
      </c>
    </row>
    <row r="93" spans="1:7" x14ac:dyDescent="0.25">
      <c r="A93" s="47">
        <v>41889</v>
      </c>
      <c r="B93" s="48">
        <v>1</v>
      </c>
      <c r="C93" s="171">
        <v>0</v>
      </c>
      <c r="D93" s="29">
        <f t="shared" ref="D93:D121" si="17">$E$91</f>
        <v>968285529.76999998</v>
      </c>
      <c r="E93" s="29">
        <f t="shared" ref="E93:E121" si="18">$D$92-$D$6</f>
        <v>945896497.57999992</v>
      </c>
      <c r="F93" s="46">
        <f t="shared" ref="F93:F121" si="19">($E$5/$B$5)*0+($E$6/$B$6)*1</f>
        <v>397925.56033333333</v>
      </c>
      <c r="G93" s="29">
        <f t="shared" si="14"/>
        <v>397925.56</v>
      </c>
    </row>
    <row r="94" spans="1:7" x14ac:dyDescent="0.25">
      <c r="A94" s="47">
        <v>41890</v>
      </c>
      <c r="B94" s="48">
        <v>1</v>
      </c>
      <c r="C94" s="171">
        <v>0</v>
      </c>
      <c r="D94" s="29">
        <f t="shared" si="17"/>
        <v>968285529.76999998</v>
      </c>
      <c r="E94" s="29">
        <f t="shared" si="18"/>
        <v>945896497.57999992</v>
      </c>
      <c r="F94" s="46">
        <f t="shared" si="19"/>
        <v>397925.56033333333</v>
      </c>
      <c r="G94" s="29">
        <f t="shared" si="14"/>
        <v>397925.56</v>
      </c>
    </row>
    <row r="95" spans="1:7" x14ac:dyDescent="0.25">
      <c r="A95" s="47">
        <v>41891</v>
      </c>
      <c r="B95" s="48">
        <v>1</v>
      </c>
      <c r="C95" s="171">
        <v>0</v>
      </c>
      <c r="D95" s="29">
        <f t="shared" si="17"/>
        <v>968285529.76999998</v>
      </c>
      <c r="E95" s="29">
        <f t="shared" si="18"/>
        <v>945896497.57999992</v>
      </c>
      <c r="F95" s="46">
        <f t="shared" si="19"/>
        <v>397925.56033333333</v>
      </c>
      <c r="G95" s="29">
        <f t="shared" si="14"/>
        <v>397925.56</v>
      </c>
    </row>
    <row r="96" spans="1:7" x14ac:dyDescent="0.25">
      <c r="A96" s="47">
        <v>41892</v>
      </c>
      <c r="B96" s="48">
        <v>1</v>
      </c>
      <c r="C96" s="171">
        <v>0</v>
      </c>
      <c r="D96" s="29">
        <f t="shared" si="17"/>
        <v>968285529.76999998</v>
      </c>
      <c r="E96" s="29">
        <f t="shared" si="18"/>
        <v>945896497.57999992</v>
      </c>
      <c r="F96" s="46">
        <f t="shared" si="19"/>
        <v>397925.56033333333</v>
      </c>
      <c r="G96" s="29">
        <f t="shared" si="14"/>
        <v>397925.56</v>
      </c>
    </row>
    <row r="97" spans="1:7" x14ac:dyDescent="0.25">
      <c r="A97" s="47">
        <v>41893</v>
      </c>
      <c r="B97" s="48">
        <v>1</v>
      </c>
      <c r="C97" s="171">
        <v>0</v>
      </c>
      <c r="D97" s="29">
        <f t="shared" si="17"/>
        <v>968285529.76999998</v>
      </c>
      <c r="E97" s="29">
        <f t="shared" si="18"/>
        <v>945896497.57999992</v>
      </c>
      <c r="F97" s="46">
        <f t="shared" si="19"/>
        <v>397925.56033333333</v>
      </c>
      <c r="G97" s="29">
        <f t="shared" ref="G97:G160" si="20">ROUND(F97,2)</f>
        <v>397925.56</v>
      </c>
    </row>
    <row r="98" spans="1:7" x14ac:dyDescent="0.25">
      <c r="A98" s="47">
        <v>41894</v>
      </c>
      <c r="B98" s="48">
        <v>1</v>
      </c>
      <c r="C98" s="171">
        <v>0</v>
      </c>
      <c r="D98" s="29">
        <f t="shared" si="17"/>
        <v>968285529.76999998</v>
      </c>
      <c r="E98" s="29">
        <f t="shared" si="18"/>
        <v>945896497.57999992</v>
      </c>
      <c r="F98" s="46">
        <f t="shared" si="19"/>
        <v>397925.56033333333</v>
      </c>
      <c r="G98" s="29">
        <f t="shared" si="20"/>
        <v>397925.56</v>
      </c>
    </row>
    <row r="99" spans="1:7" x14ac:dyDescent="0.25">
      <c r="A99" s="47">
        <v>41895</v>
      </c>
      <c r="B99" s="48">
        <v>1</v>
      </c>
      <c r="C99" s="171">
        <v>0</v>
      </c>
      <c r="D99" s="29">
        <f t="shared" si="17"/>
        <v>968285529.76999998</v>
      </c>
      <c r="E99" s="29">
        <f t="shared" si="18"/>
        <v>945896497.57999992</v>
      </c>
      <c r="F99" s="46">
        <f t="shared" si="19"/>
        <v>397925.56033333333</v>
      </c>
      <c r="G99" s="29">
        <f t="shared" si="20"/>
        <v>397925.56</v>
      </c>
    </row>
    <row r="100" spans="1:7" x14ac:dyDescent="0.25">
      <c r="A100" s="47">
        <v>41896</v>
      </c>
      <c r="B100" s="48">
        <v>1</v>
      </c>
      <c r="C100" s="171">
        <v>0</v>
      </c>
      <c r="D100" s="29">
        <f t="shared" si="17"/>
        <v>968285529.76999998</v>
      </c>
      <c r="E100" s="29">
        <f t="shared" si="18"/>
        <v>945896497.57999992</v>
      </c>
      <c r="F100" s="46">
        <f t="shared" si="19"/>
        <v>397925.56033333333</v>
      </c>
      <c r="G100" s="29">
        <f t="shared" si="20"/>
        <v>397925.56</v>
      </c>
    </row>
    <row r="101" spans="1:7" x14ac:dyDescent="0.25">
      <c r="A101" s="47">
        <v>41897</v>
      </c>
      <c r="B101" s="48">
        <v>1</v>
      </c>
      <c r="C101" s="171">
        <v>0</v>
      </c>
      <c r="D101" s="29">
        <f t="shared" si="17"/>
        <v>968285529.76999998</v>
      </c>
      <c r="E101" s="29">
        <f t="shared" si="18"/>
        <v>945896497.57999992</v>
      </c>
      <c r="F101" s="46">
        <f t="shared" si="19"/>
        <v>397925.56033333333</v>
      </c>
      <c r="G101" s="29">
        <f t="shared" si="20"/>
        <v>397925.56</v>
      </c>
    </row>
    <row r="102" spans="1:7" x14ac:dyDescent="0.25">
      <c r="A102" s="47">
        <v>41898</v>
      </c>
      <c r="B102" s="48">
        <v>1</v>
      </c>
      <c r="C102" s="171">
        <v>0</v>
      </c>
      <c r="D102" s="29">
        <f t="shared" si="17"/>
        <v>968285529.76999998</v>
      </c>
      <c r="E102" s="29">
        <f t="shared" si="18"/>
        <v>945896497.57999992</v>
      </c>
      <c r="F102" s="46">
        <f t="shared" si="19"/>
        <v>397925.56033333333</v>
      </c>
      <c r="G102" s="29">
        <f t="shared" si="20"/>
        <v>397925.56</v>
      </c>
    </row>
    <row r="103" spans="1:7" x14ac:dyDescent="0.25">
      <c r="A103" s="47">
        <v>41899</v>
      </c>
      <c r="B103" s="48">
        <v>1</v>
      </c>
      <c r="C103" s="171">
        <v>0</v>
      </c>
      <c r="D103" s="29">
        <f t="shared" si="17"/>
        <v>968285529.76999998</v>
      </c>
      <c r="E103" s="29">
        <f t="shared" si="18"/>
        <v>945896497.57999992</v>
      </c>
      <c r="F103" s="46">
        <f t="shared" si="19"/>
        <v>397925.56033333333</v>
      </c>
      <c r="G103" s="29">
        <f t="shared" si="20"/>
        <v>397925.56</v>
      </c>
    </row>
    <row r="104" spans="1:7" x14ac:dyDescent="0.25">
      <c r="A104" s="47">
        <v>41900</v>
      </c>
      <c r="B104" s="48">
        <v>1</v>
      </c>
      <c r="C104" s="171">
        <v>0</v>
      </c>
      <c r="D104" s="29">
        <f t="shared" si="17"/>
        <v>968285529.76999998</v>
      </c>
      <c r="E104" s="29">
        <f t="shared" si="18"/>
        <v>945896497.57999992</v>
      </c>
      <c r="F104" s="46">
        <f t="shared" si="19"/>
        <v>397925.56033333333</v>
      </c>
      <c r="G104" s="29">
        <f t="shared" si="20"/>
        <v>397925.56</v>
      </c>
    </row>
    <row r="105" spans="1:7" x14ac:dyDescent="0.25">
      <c r="A105" s="47">
        <v>41901</v>
      </c>
      <c r="B105" s="48">
        <v>1</v>
      </c>
      <c r="C105" s="171">
        <v>0</v>
      </c>
      <c r="D105" s="29">
        <f t="shared" si="17"/>
        <v>968285529.76999998</v>
      </c>
      <c r="E105" s="29">
        <f t="shared" si="18"/>
        <v>945896497.57999992</v>
      </c>
      <c r="F105" s="46">
        <f t="shared" si="19"/>
        <v>397925.56033333333</v>
      </c>
      <c r="G105" s="29">
        <f t="shared" si="20"/>
        <v>397925.56</v>
      </c>
    </row>
    <row r="106" spans="1:7" x14ac:dyDescent="0.25">
      <c r="A106" s="47">
        <v>41902</v>
      </c>
      <c r="B106" s="48">
        <v>1</v>
      </c>
      <c r="C106" s="171">
        <v>0</v>
      </c>
      <c r="D106" s="29">
        <f t="shared" si="17"/>
        <v>968285529.76999998</v>
      </c>
      <c r="E106" s="29">
        <f t="shared" si="18"/>
        <v>945896497.57999992</v>
      </c>
      <c r="F106" s="46">
        <f t="shared" si="19"/>
        <v>397925.56033333333</v>
      </c>
      <c r="G106" s="29">
        <f t="shared" si="20"/>
        <v>397925.56</v>
      </c>
    </row>
    <row r="107" spans="1:7" x14ac:dyDescent="0.25">
      <c r="A107" s="47">
        <v>41903</v>
      </c>
      <c r="B107" s="48">
        <v>1</v>
      </c>
      <c r="C107" s="171">
        <v>0</v>
      </c>
      <c r="D107" s="29">
        <f t="shared" si="17"/>
        <v>968285529.76999998</v>
      </c>
      <c r="E107" s="29">
        <f t="shared" si="18"/>
        <v>945896497.57999992</v>
      </c>
      <c r="F107" s="46">
        <f t="shared" si="19"/>
        <v>397925.56033333333</v>
      </c>
      <c r="G107" s="29">
        <f t="shared" si="20"/>
        <v>397925.56</v>
      </c>
    </row>
    <row r="108" spans="1:7" x14ac:dyDescent="0.25">
      <c r="A108" s="47">
        <v>41904</v>
      </c>
      <c r="B108" s="48">
        <v>1</v>
      </c>
      <c r="C108" s="171">
        <v>0</v>
      </c>
      <c r="D108" s="29">
        <f t="shared" si="17"/>
        <v>968285529.76999998</v>
      </c>
      <c r="E108" s="29">
        <f t="shared" si="18"/>
        <v>945896497.57999992</v>
      </c>
      <c r="F108" s="46">
        <f t="shared" si="19"/>
        <v>397925.56033333333</v>
      </c>
      <c r="G108" s="29">
        <f t="shared" si="20"/>
        <v>397925.56</v>
      </c>
    </row>
    <row r="109" spans="1:7" x14ac:dyDescent="0.25">
      <c r="A109" s="47">
        <v>41905</v>
      </c>
      <c r="B109" s="48">
        <v>1</v>
      </c>
      <c r="C109" s="171">
        <v>0</v>
      </c>
      <c r="D109" s="29">
        <f t="shared" si="17"/>
        <v>968285529.76999998</v>
      </c>
      <c r="E109" s="29">
        <f t="shared" si="18"/>
        <v>945896497.57999992</v>
      </c>
      <c r="F109" s="46">
        <f t="shared" si="19"/>
        <v>397925.56033333333</v>
      </c>
      <c r="G109" s="29">
        <f t="shared" si="20"/>
        <v>397925.56</v>
      </c>
    </row>
    <row r="110" spans="1:7" x14ac:dyDescent="0.25">
      <c r="A110" s="47">
        <v>41906</v>
      </c>
      <c r="B110" s="48">
        <v>1</v>
      </c>
      <c r="C110" s="171">
        <v>0</v>
      </c>
      <c r="D110" s="29">
        <f t="shared" si="17"/>
        <v>968285529.76999998</v>
      </c>
      <c r="E110" s="29">
        <f t="shared" si="18"/>
        <v>945896497.57999992</v>
      </c>
      <c r="F110" s="46">
        <f t="shared" si="19"/>
        <v>397925.56033333333</v>
      </c>
      <c r="G110" s="29">
        <f t="shared" si="20"/>
        <v>397925.56</v>
      </c>
    </row>
    <row r="111" spans="1:7" x14ac:dyDescent="0.25">
      <c r="A111" s="47">
        <v>41907</v>
      </c>
      <c r="B111" s="48">
        <v>1</v>
      </c>
      <c r="C111" s="171">
        <v>0</v>
      </c>
      <c r="D111" s="29">
        <f t="shared" si="17"/>
        <v>968285529.76999998</v>
      </c>
      <c r="E111" s="29">
        <f t="shared" si="18"/>
        <v>945896497.57999992</v>
      </c>
      <c r="F111" s="46">
        <f t="shared" si="19"/>
        <v>397925.56033333333</v>
      </c>
      <c r="G111" s="29">
        <f t="shared" si="20"/>
        <v>397925.56</v>
      </c>
    </row>
    <row r="112" spans="1:7" x14ac:dyDescent="0.25">
      <c r="A112" s="47">
        <v>41908</v>
      </c>
      <c r="B112" s="48">
        <v>1</v>
      </c>
      <c r="C112" s="171">
        <v>0</v>
      </c>
      <c r="D112" s="29">
        <f t="shared" si="17"/>
        <v>968285529.76999998</v>
      </c>
      <c r="E112" s="29">
        <f t="shared" si="18"/>
        <v>945896497.57999992</v>
      </c>
      <c r="F112" s="46">
        <f t="shared" si="19"/>
        <v>397925.56033333333</v>
      </c>
      <c r="G112" s="29">
        <f t="shared" si="20"/>
        <v>397925.56</v>
      </c>
    </row>
    <row r="113" spans="1:7" x14ac:dyDescent="0.25">
      <c r="A113" s="47">
        <v>41909</v>
      </c>
      <c r="B113" s="48">
        <v>1</v>
      </c>
      <c r="C113" s="171">
        <v>0</v>
      </c>
      <c r="D113" s="29">
        <f t="shared" si="17"/>
        <v>968285529.76999998</v>
      </c>
      <c r="E113" s="29">
        <f t="shared" si="18"/>
        <v>945896497.57999992</v>
      </c>
      <c r="F113" s="46">
        <f t="shared" si="19"/>
        <v>397925.56033333333</v>
      </c>
      <c r="G113" s="29">
        <f t="shared" si="20"/>
        <v>397925.56</v>
      </c>
    </row>
    <row r="114" spans="1:7" x14ac:dyDescent="0.25">
      <c r="A114" s="47">
        <v>41910</v>
      </c>
      <c r="B114" s="48">
        <v>1</v>
      </c>
      <c r="C114" s="171">
        <v>0</v>
      </c>
      <c r="D114" s="29">
        <f t="shared" si="17"/>
        <v>968285529.76999998</v>
      </c>
      <c r="E114" s="29">
        <f t="shared" si="18"/>
        <v>945896497.57999992</v>
      </c>
      <c r="F114" s="46">
        <f t="shared" si="19"/>
        <v>397925.56033333333</v>
      </c>
      <c r="G114" s="29">
        <f t="shared" si="20"/>
        <v>397925.56</v>
      </c>
    </row>
    <row r="115" spans="1:7" x14ac:dyDescent="0.25">
      <c r="A115" s="47">
        <v>41911</v>
      </c>
      <c r="B115" s="48">
        <v>1</v>
      </c>
      <c r="C115" s="171">
        <v>0</v>
      </c>
      <c r="D115" s="29">
        <f t="shared" si="17"/>
        <v>968285529.76999998</v>
      </c>
      <c r="E115" s="29">
        <f t="shared" si="18"/>
        <v>945896497.57999992</v>
      </c>
      <c r="F115" s="46">
        <f t="shared" si="19"/>
        <v>397925.56033333333</v>
      </c>
      <c r="G115" s="29">
        <f t="shared" si="20"/>
        <v>397925.56</v>
      </c>
    </row>
    <row r="116" spans="1:7" x14ac:dyDescent="0.25">
      <c r="A116" s="47">
        <v>41912</v>
      </c>
      <c r="B116" s="48">
        <v>1</v>
      </c>
      <c r="C116" s="171">
        <v>0</v>
      </c>
      <c r="D116" s="29">
        <f t="shared" si="17"/>
        <v>968285529.76999998</v>
      </c>
      <c r="E116" s="29">
        <f t="shared" si="18"/>
        <v>945896497.57999992</v>
      </c>
      <c r="F116" s="46">
        <f t="shared" si="19"/>
        <v>397925.56033333333</v>
      </c>
      <c r="G116" s="29">
        <f t="shared" si="20"/>
        <v>397925.56</v>
      </c>
    </row>
    <row r="117" spans="1:7" x14ac:dyDescent="0.25">
      <c r="A117" s="47">
        <v>41913</v>
      </c>
      <c r="B117" s="48">
        <v>1</v>
      </c>
      <c r="C117" s="171">
        <v>0</v>
      </c>
      <c r="D117" s="29">
        <f t="shared" si="17"/>
        <v>968285529.76999998</v>
      </c>
      <c r="E117" s="29">
        <f t="shared" si="18"/>
        <v>945896497.57999992</v>
      </c>
      <c r="F117" s="46">
        <f t="shared" si="19"/>
        <v>397925.56033333333</v>
      </c>
      <c r="G117" s="29">
        <f t="shared" si="20"/>
        <v>397925.56</v>
      </c>
    </row>
    <row r="118" spans="1:7" x14ac:dyDescent="0.25">
      <c r="A118" s="47">
        <v>41914</v>
      </c>
      <c r="B118" s="48">
        <v>1</v>
      </c>
      <c r="C118" s="171">
        <v>0</v>
      </c>
      <c r="D118" s="29">
        <f t="shared" si="17"/>
        <v>968285529.76999998</v>
      </c>
      <c r="E118" s="29">
        <f t="shared" si="18"/>
        <v>945896497.57999992</v>
      </c>
      <c r="F118" s="46">
        <f t="shared" si="19"/>
        <v>397925.56033333333</v>
      </c>
      <c r="G118" s="29">
        <f t="shared" si="20"/>
        <v>397925.56</v>
      </c>
    </row>
    <row r="119" spans="1:7" x14ac:dyDescent="0.25">
      <c r="A119" s="47">
        <v>41915</v>
      </c>
      <c r="B119" s="48">
        <v>1</v>
      </c>
      <c r="C119" s="171">
        <v>0</v>
      </c>
      <c r="D119" s="29">
        <f t="shared" si="17"/>
        <v>968285529.76999998</v>
      </c>
      <c r="E119" s="29">
        <f t="shared" si="18"/>
        <v>945896497.57999992</v>
      </c>
      <c r="F119" s="46">
        <f t="shared" si="19"/>
        <v>397925.56033333333</v>
      </c>
      <c r="G119" s="29">
        <f t="shared" si="20"/>
        <v>397925.56</v>
      </c>
    </row>
    <row r="120" spans="1:7" x14ac:dyDescent="0.25">
      <c r="A120" s="47">
        <v>41916</v>
      </c>
      <c r="B120" s="48">
        <v>1</v>
      </c>
      <c r="C120" s="171">
        <v>0</v>
      </c>
      <c r="D120" s="29">
        <f t="shared" si="17"/>
        <v>968285529.76999998</v>
      </c>
      <c r="E120" s="29">
        <f t="shared" si="18"/>
        <v>945896497.57999992</v>
      </c>
      <c r="F120" s="46">
        <f t="shared" si="19"/>
        <v>397925.56033333333</v>
      </c>
      <c r="G120" s="29">
        <f t="shared" si="20"/>
        <v>397925.56</v>
      </c>
    </row>
    <row r="121" spans="1:7" x14ac:dyDescent="0.25">
      <c r="A121" s="47">
        <v>41917</v>
      </c>
      <c r="B121" s="48">
        <v>1</v>
      </c>
      <c r="C121" s="171">
        <v>0</v>
      </c>
      <c r="D121" s="29">
        <f t="shared" si="17"/>
        <v>968285529.76999998</v>
      </c>
      <c r="E121" s="29">
        <f t="shared" si="18"/>
        <v>945896497.57999992</v>
      </c>
      <c r="F121" s="46">
        <f t="shared" si="19"/>
        <v>397925.56033333333</v>
      </c>
      <c r="G121" s="29">
        <f t="shared" si="20"/>
        <v>397925.56</v>
      </c>
    </row>
    <row r="122" spans="1:7" x14ac:dyDescent="0.25">
      <c r="A122" s="47">
        <v>41918</v>
      </c>
      <c r="B122" s="48">
        <v>0</v>
      </c>
      <c r="C122" s="171">
        <v>1</v>
      </c>
      <c r="D122" s="29">
        <f>$E$121</f>
        <v>945896497.57999992</v>
      </c>
      <c r="E122" s="29">
        <f>$D$122-$D$7</f>
        <v>923620160.80999994</v>
      </c>
      <c r="F122" s="46">
        <f>($E$6/$B$6)*0+($E$7/$B$7)*1</f>
        <v>388724.58806451614</v>
      </c>
      <c r="G122" s="29">
        <f t="shared" si="20"/>
        <v>388724.59</v>
      </c>
    </row>
    <row r="123" spans="1:7" x14ac:dyDescent="0.25">
      <c r="A123" s="47">
        <v>41919</v>
      </c>
      <c r="B123" s="48">
        <v>1</v>
      </c>
      <c r="C123" s="171">
        <v>0</v>
      </c>
      <c r="D123" s="29">
        <f t="shared" ref="D123:D152" si="21">$E$121</f>
        <v>945896497.57999992</v>
      </c>
      <c r="E123" s="29">
        <f t="shared" ref="E123:E152" si="22">$D$122-$D$7</f>
        <v>923620160.80999994</v>
      </c>
      <c r="F123" s="46">
        <f t="shared" ref="F123:F152" si="23">($E$6/$B$6)*0+($E$7/$B$7)*1</f>
        <v>388724.58806451614</v>
      </c>
      <c r="G123" s="29">
        <f t="shared" si="20"/>
        <v>388724.59</v>
      </c>
    </row>
    <row r="124" spans="1:7" x14ac:dyDescent="0.25">
      <c r="A124" s="47">
        <v>41920</v>
      </c>
      <c r="B124" s="48">
        <v>1</v>
      </c>
      <c r="C124" s="171">
        <v>0</v>
      </c>
      <c r="D124" s="29">
        <f t="shared" si="21"/>
        <v>945896497.57999992</v>
      </c>
      <c r="E124" s="29">
        <f t="shared" si="22"/>
        <v>923620160.80999994</v>
      </c>
      <c r="F124" s="46">
        <f t="shared" si="23"/>
        <v>388724.58806451614</v>
      </c>
      <c r="G124" s="29">
        <f t="shared" si="20"/>
        <v>388724.59</v>
      </c>
    </row>
    <row r="125" spans="1:7" x14ac:dyDescent="0.25">
      <c r="A125" s="47">
        <v>41921</v>
      </c>
      <c r="B125" s="48">
        <v>1</v>
      </c>
      <c r="C125" s="171">
        <v>0</v>
      </c>
      <c r="D125" s="29">
        <f t="shared" si="21"/>
        <v>945896497.57999992</v>
      </c>
      <c r="E125" s="29">
        <f t="shared" si="22"/>
        <v>923620160.80999994</v>
      </c>
      <c r="F125" s="46">
        <f t="shared" si="23"/>
        <v>388724.58806451614</v>
      </c>
      <c r="G125" s="29">
        <f t="shared" si="20"/>
        <v>388724.59</v>
      </c>
    </row>
    <row r="126" spans="1:7" x14ac:dyDescent="0.25">
      <c r="A126" s="47">
        <v>41922</v>
      </c>
      <c r="B126" s="48">
        <v>1</v>
      </c>
      <c r="C126" s="171">
        <v>0</v>
      </c>
      <c r="D126" s="29">
        <f t="shared" si="21"/>
        <v>945896497.57999992</v>
      </c>
      <c r="E126" s="29">
        <f t="shared" si="22"/>
        <v>923620160.80999994</v>
      </c>
      <c r="F126" s="46">
        <f t="shared" si="23"/>
        <v>388724.58806451614</v>
      </c>
      <c r="G126" s="29">
        <f t="shared" si="20"/>
        <v>388724.59</v>
      </c>
    </row>
    <row r="127" spans="1:7" x14ac:dyDescent="0.25">
      <c r="A127" s="47">
        <v>41923</v>
      </c>
      <c r="B127" s="48">
        <v>1</v>
      </c>
      <c r="C127" s="171">
        <v>0</v>
      </c>
      <c r="D127" s="29">
        <f t="shared" si="21"/>
        <v>945896497.57999992</v>
      </c>
      <c r="E127" s="29">
        <f t="shared" si="22"/>
        <v>923620160.80999994</v>
      </c>
      <c r="F127" s="46">
        <f t="shared" si="23"/>
        <v>388724.58806451614</v>
      </c>
      <c r="G127" s="29">
        <f t="shared" si="20"/>
        <v>388724.59</v>
      </c>
    </row>
    <row r="128" spans="1:7" x14ac:dyDescent="0.25">
      <c r="A128" s="47">
        <v>41924</v>
      </c>
      <c r="B128" s="48">
        <v>1</v>
      </c>
      <c r="C128" s="171">
        <v>0</v>
      </c>
      <c r="D128" s="29">
        <f t="shared" si="21"/>
        <v>945896497.57999992</v>
      </c>
      <c r="E128" s="29">
        <f t="shared" si="22"/>
        <v>923620160.80999994</v>
      </c>
      <c r="F128" s="46">
        <f t="shared" si="23"/>
        <v>388724.58806451614</v>
      </c>
      <c r="G128" s="29">
        <f t="shared" si="20"/>
        <v>388724.59</v>
      </c>
    </row>
    <row r="129" spans="1:7" x14ac:dyDescent="0.25">
      <c r="A129" s="47">
        <v>41925</v>
      </c>
      <c r="B129" s="48">
        <v>1</v>
      </c>
      <c r="C129" s="171">
        <v>0</v>
      </c>
      <c r="D129" s="29">
        <f t="shared" si="21"/>
        <v>945896497.57999992</v>
      </c>
      <c r="E129" s="29">
        <f t="shared" si="22"/>
        <v>923620160.80999994</v>
      </c>
      <c r="F129" s="46">
        <f t="shared" si="23"/>
        <v>388724.58806451614</v>
      </c>
      <c r="G129" s="29">
        <f t="shared" si="20"/>
        <v>388724.59</v>
      </c>
    </row>
    <row r="130" spans="1:7" x14ac:dyDescent="0.25">
      <c r="A130" s="47">
        <v>41926</v>
      </c>
      <c r="B130" s="48">
        <v>1</v>
      </c>
      <c r="C130" s="171">
        <v>0</v>
      </c>
      <c r="D130" s="29">
        <f t="shared" si="21"/>
        <v>945896497.57999992</v>
      </c>
      <c r="E130" s="29">
        <f t="shared" si="22"/>
        <v>923620160.80999994</v>
      </c>
      <c r="F130" s="46">
        <f t="shared" si="23"/>
        <v>388724.58806451614</v>
      </c>
      <c r="G130" s="29">
        <f t="shared" si="20"/>
        <v>388724.59</v>
      </c>
    </row>
    <row r="131" spans="1:7" x14ac:dyDescent="0.25">
      <c r="A131" s="47">
        <v>41927</v>
      </c>
      <c r="B131" s="48">
        <v>1</v>
      </c>
      <c r="C131" s="171">
        <v>0</v>
      </c>
      <c r="D131" s="29">
        <f t="shared" si="21"/>
        <v>945896497.57999992</v>
      </c>
      <c r="E131" s="29">
        <f t="shared" si="22"/>
        <v>923620160.80999994</v>
      </c>
      <c r="F131" s="46">
        <f t="shared" si="23"/>
        <v>388724.58806451614</v>
      </c>
      <c r="G131" s="29">
        <f t="shared" si="20"/>
        <v>388724.59</v>
      </c>
    </row>
    <row r="132" spans="1:7" x14ac:dyDescent="0.25">
      <c r="A132" s="47">
        <v>41928</v>
      </c>
      <c r="B132" s="48">
        <v>1</v>
      </c>
      <c r="C132" s="171">
        <v>0</v>
      </c>
      <c r="D132" s="29">
        <f t="shared" si="21"/>
        <v>945896497.57999992</v>
      </c>
      <c r="E132" s="29">
        <f t="shared" si="22"/>
        <v>923620160.80999994</v>
      </c>
      <c r="F132" s="46">
        <f t="shared" si="23"/>
        <v>388724.58806451614</v>
      </c>
      <c r="G132" s="29">
        <f t="shared" si="20"/>
        <v>388724.59</v>
      </c>
    </row>
    <row r="133" spans="1:7" x14ac:dyDescent="0.25">
      <c r="A133" s="47">
        <v>41929</v>
      </c>
      <c r="B133" s="48">
        <v>1</v>
      </c>
      <c r="C133" s="171">
        <v>0</v>
      </c>
      <c r="D133" s="29">
        <f t="shared" si="21"/>
        <v>945896497.57999992</v>
      </c>
      <c r="E133" s="29">
        <f t="shared" si="22"/>
        <v>923620160.80999994</v>
      </c>
      <c r="F133" s="46">
        <f t="shared" si="23"/>
        <v>388724.58806451614</v>
      </c>
      <c r="G133" s="29">
        <f t="shared" si="20"/>
        <v>388724.59</v>
      </c>
    </row>
    <row r="134" spans="1:7" x14ac:dyDescent="0.25">
      <c r="A134" s="47">
        <v>41930</v>
      </c>
      <c r="B134" s="48">
        <v>1</v>
      </c>
      <c r="C134" s="171">
        <v>0</v>
      </c>
      <c r="D134" s="29">
        <f t="shared" si="21"/>
        <v>945896497.57999992</v>
      </c>
      <c r="E134" s="29">
        <f t="shared" si="22"/>
        <v>923620160.80999994</v>
      </c>
      <c r="F134" s="46">
        <f t="shared" si="23"/>
        <v>388724.58806451614</v>
      </c>
      <c r="G134" s="29">
        <f t="shared" si="20"/>
        <v>388724.59</v>
      </c>
    </row>
    <row r="135" spans="1:7" x14ac:dyDescent="0.25">
      <c r="A135" s="47">
        <v>41931</v>
      </c>
      <c r="B135" s="48">
        <v>1</v>
      </c>
      <c r="C135" s="171">
        <v>0</v>
      </c>
      <c r="D135" s="29">
        <f t="shared" si="21"/>
        <v>945896497.57999992</v>
      </c>
      <c r="E135" s="29">
        <f t="shared" si="22"/>
        <v>923620160.80999994</v>
      </c>
      <c r="F135" s="46">
        <f t="shared" si="23"/>
        <v>388724.58806451614</v>
      </c>
      <c r="G135" s="29">
        <f t="shared" si="20"/>
        <v>388724.59</v>
      </c>
    </row>
    <row r="136" spans="1:7" x14ac:dyDescent="0.25">
      <c r="A136" s="47">
        <v>41932</v>
      </c>
      <c r="B136" s="48">
        <v>1</v>
      </c>
      <c r="C136" s="171">
        <v>0</v>
      </c>
      <c r="D136" s="29">
        <f t="shared" si="21"/>
        <v>945896497.57999992</v>
      </c>
      <c r="E136" s="29">
        <f t="shared" si="22"/>
        <v>923620160.80999994</v>
      </c>
      <c r="F136" s="46">
        <f t="shared" si="23"/>
        <v>388724.58806451614</v>
      </c>
      <c r="G136" s="29">
        <f t="shared" si="20"/>
        <v>388724.59</v>
      </c>
    </row>
    <row r="137" spans="1:7" x14ac:dyDescent="0.25">
      <c r="A137" s="47">
        <v>41933</v>
      </c>
      <c r="B137" s="48">
        <v>1</v>
      </c>
      <c r="C137" s="171">
        <v>0</v>
      </c>
      <c r="D137" s="29">
        <f t="shared" si="21"/>
        <v>945896497.57999992</v>
      </c>
      <c r="E137" s="29">
        <f t="shared" si="22"/>
        <v>923620160.80999994</v>
      </c>
      <c r="F137" s="46">
        <f t="shared" si="23"/>
        <v>388724.58806451614</v>
      </c>
      <c r="G137" s="29">
        <f t="shared" si="20"/>
        <v>388724.59</v>
      </c>
    </row>
    <row r="138" spans="1:7" x14ac:dyDescent="0.25">
      <c r="A138" s="47">
        <v>41934</v>
      </c>
      <c r="B138" s="48">
        <v>1</v>
      </c>
      <c r="C138" s="171">
        <v>0</v>
      </c>
      <c r="D138" s="29">
        <f t="shared" si="21"/>
        <v>945896497.57999992</v>
      </c>
      <c r="E138" s="29">
        <f t="shared" si="22"/>
        <v>923620160.80999994</v>
      </c>
      <c r="F138" s="46">
        <f t="shared" si="23"/>
        <v>388724.58806451614</v>
      </c>
      <c r="G138" s="29">
        <f t="shared" si="20"/>
        <v>388724.59</v>
      </c>
    </row>
    <row r="139" spans="1:7" x14ac:dyDescent="0.25">
      <c r="A139" s="47">
        <v>41935</v>
      </c>
      <c r="B139" s="48">
        <v>1</v>
      </c>
      <c r="C139" s="171">
        <v>0</v>
      </c>
      <c r="D139" s="29">
        <f t="shared" si="21"/>
        <v>945896497.57999992</v>
      </c>
      <c r="E139" s="29">
        <f t="shared" si="22"/>
        <v>923620160.80999994</v>
      </c>
      <c r="F139" s="46">
        <f t="shared" si="23"/>
        <v>388724.58806451614</v>
      </c>
      <c r="G139" s="29">
        <f t="shared" si="20"/>
        <v>388724.59</v>
      </c>
    </row>
    <row r="140" spans="1:7" x14ac:dyDescent="0.25">
      <c r="A140" s="47">
        <v>41936</v>
      </c>
      <c r="B140" s="48">
        <v>1</v>
      </c>
      <c r="C140" s="171">
        <v>0</v>
      </c>
      <c r="D140" s="29">
        <f t="shared" si="21"/>
        <v>945896497.57999992</v>
      </c>
      <c r="E140" s="29">
        <f t="shared" si="22"/>
        <v>923620160.80999994</v>
      </c>
      <c r="F140" s="46">
        <f t="shared" si="23"/>
        <v>388724.58806451614</v>
      </c>
      <c r="G140" s="29">
        <f t="shared" si="20"/>
        <v>388724.59</v>
      </c>
    </row>
    <row r="141" spans="1:7" x14ac:dyDescent="0.25">
      <c r="A141" s="47">
        <v>41937</v>
      </c>
      <c r="B141" s="48">
        <v>1</v>
      </c>
      <c r="C141" s="171">
        <v>0</v>
      </c>
      <c r="D141" s="29">
        <f t="shared" si="21"/>
        <v>945896497.57999992</v>
      </c>
      <c r="E141" s="29">
        <f t="shared" si="22"/>
        <v>923620160.80999994</v>
      </c>
      <c r="F141" s="46">
        <f t="shared" si="23"/>
        <v>388724.58806451614</v>
      </c>
      <c r="G141" s="29">
        <f t="shared" si="20"/>
        <v>388724.59</v>
      </c>
    </row>
    <row r="142" spans="1:7" x14ac:dyDescent="0.25">
      <c r="A142" s="47">
        <v>41938</v>
      </c>
      <c r="B142" s="48">
        <v>1</v>
      </c>
      <c r="C142" s="171">
        <v>0</v>
      </c>
      <c r="D142" s="29">
        <f t="shared" si="21"/>
        <v>945896497.57999992</v>
      </c>
      <c r="E142" s="29">
        <f t="shared" si="22"/>
        <v>923620160.80999994</v>
      </c>
      <c r="F142" s="46">
        <f t="shared" si="23"/>
        <v>388724.58806451614</v>
      </c>
      <c r="G142" s="29">
        <f t="shared" si="20"/>
        <v>388724.59</v>
      </c>
    </row>
    <row r="143" spans="1:7" x14ac:dyDescent="0.25">
      <c r="A143" s="47">
        <v>41939</v>
      </c>
      <c r="B143" s="48">
        <v>1</v>
      </c>
      <c r="C143" s="171">
        <v>0</v>
      </c>
      <c r="D143" s="29">
        <f t="shared" si="21"/>
        <v>945896497.57999992</v>
      </c>
      <c r="E143" s="29">
        <f t="shared" si="22"/>
        <v>923620160.80999994</v>
      </c>
      <c r="F143" s="46">
        <f t="shared" si="23"/>
        <v>388724.58806451614</v>
      </c>
      <c r="G143" s="29">
        <f t="shared" si="20"/>
        <v>388724.59</v>
      </c>
    </row>
    <row r="144" spans="1:7" x14ac:dyDescent="0.25">
      <c r="A144" s="47">
        <v>41940</v>
      </c>
      <c r="B144" s="48">
        <v>1</v>
      </c>
      <c r="C144" s="171">
        <v>0</v>
      </c>
      <c r="D144" s="29">
        <f t="shared" si="21"/>
        <v>945896497.57999992</v>
      </c>
      <c r="E144" s="29">
        <f t="shared" si="22"/>
        <v>923620160.80999994</v>
      </c>
      <c r="F144" s="46">
        <f t="shared" si="23"/>
        <v>388724.58806451614</v>
      </c>
      <c r="G144" s="29">
        <f t="shared" si="20"/>
        <v>388724.59</v>
      </c>
    </row>
    <row r="145" spans="1:7" x14ac:dyDescent="0.25">
      <c r="A145" s="47">
        <v>41941</v>
      </c>
      <c r="B145" s="48">
        <v>1</v>
      </c>
      <c r="C145" s="171">
        <v>0</v>
      </c>
      <c r="D145" s="29">
        <f t="shared" si="21"/>
        <v>945896497.57999992</v>
      </c>
      <c r="E145" s="29">
        <f t="shared" si="22"/>
        <v>923620160.80999994</v>
      </c>
      <c r="F145" s="46">
        <f t="shared" si="23"/>
        <v>388724.58806451614</v>
      </c>
      <c r="G145" s="29">
        <f t="shared" si="20"/>
        <v>388724.59</v>
      </c>
    </row>
    <row r="146" spans="1:7" x14ac:dyDescent="0.25">
      <c r="A146" s="47">
        <v>41942</v>
      </c>
      <c r="B146" s="48">
        <v>1</v>
      </c>
      <c r="C146" s="171">
        <v>0</v>
      </c>
      <c r="D146" s="29">
        <f t="shared" si="21"/>
        <v>945896497.57999992</v>
      </c>
      <c r="E146" s="29">
        <f t="shared" si="22"/>
        <v>923620160.80999994</v>
      </c>
      <c r="F146" s="46">
        <f t="shared" si="23"/>
        <v>388724.58806451614</v>
      </c>
      <c r="G146" s="29">
        <f t="shared" si="20"/>
        <v>388724.59</v>
      </c>
    </row>
    <row r="147" spans="1:7" x14ac:dyDescent="0.25">
      <c r="A147" s="47">
        <v>41943</v>
      </c>
      <c r="B147" s="48">
        <v>1</v>
      </c>
      <c r="C147" s="171">
        <v>0</v>
      </c>
      <c r="D147" s="29">
        <f t="shared" si="21"/>
        <v>945896497.57999992</v>
      </c>
      <c r="E147" s="29">
        <f t="shared" si="22"/>
        <v>923620160.80999994</v>
      </c>
      <c r="F147" s="46">
        <f t="shared" si="23"/>
        <v>388724.58806451614</v>
      </c>
      <c r="G147" s="29">
        <f t="shared" si="20"/>
        <v>388724.59</v>
      </c>
    </row>
    <row r="148" spans="1:7" x14ac:dyDescent="0.25">
      <c r="A148" s="47">
        <v>41944</v>
      </c>
      <c r="B148" s="48">
        <v>1</v>
      </c>
      <c r="C148" s="171">
        <v>0</v>
      </c>
      <c r="D148" s="29">
        <f t="shared" si="21"/>
        <v>945896497.57999992</v>
      </c>
      <c r="E148" s="29">
        <f t="shared" si="22"/>
        <v>923620160.80999994</v>
      </c>
      <c r="F148" s="46">
        <f t="shared" si="23"/>
        <v>388724.58806451614</v>
      </c>
      <c r="G148" s="29">
        <f t="shared" si="20"/>
        <v>388724.59</v>
      </c>
    </row>
    <row r="149" spans="1:7" x14ac:dyDescent="0.25">
      <c r="A149" s="47">
        <v>41945</v>
      </c>
      <c r="B149" s="48">
        <v>1</v>
      </c>
      <c r="C149" s="171">
        <v>0</v>
      </c>
      <c r="D149" s="29">
        <f t="shared" si="21"/>
        <v>945896497.57999992</v>
      </c>
      <c r="E149" s="29">
        <f t="shared" si="22"/>
        <v>923620160.80999994</v>
      </c>
      <c r="F149" s="46">
        <f t="shared" si="23"/>
        <v>388724.58806451614</v>
      </c>
      <c r="G149" s="29">
        <f t="shared" si="20"/>
        <v>388724.59</v>
      </c>
    </row>
    <row r="150" spans="1:7" x14ac:dyDescent="0.25">
      <c r="A150" s="47">
        <v>41946</v>
      </c>
      <c r="B150" s="48">
        <v>1</v>
      </c>
      <c r="C150" s="171">
        <v>0</v>
      </c>
      <c r="D150" s="29">
        <f t="shared" si="21"/>
        <v>945896497.57999992</v>
      </c>
      <c r="E150" s="29">
        <f t="shared" si="22"/>
        <v>923620160.80999994</v>
      </c>
      <c r="F150" s="46">
        <f t="shared" si="23"/>
        <v>388724.58806451614</v>
      </c>
      <c r="G150" s="29">
        <f t="shared" si="20"/>
        <v>388724.59</v>
      </c>
    </row>
    <row r="151" spans="1:7" x14ac:dyDescent="0.25">
      <c r="A151" s="47">
        <v>41947</v>
      </c>
      <c r="B151" s="48">
        <v>1</v>
      </c>
      <c r="C151" s="171">
        <v>0</v>
      </c>
      <c r="D151" s="29">
        <f t="shared" si="21"/>
        <v>945896497.57999992</v>
      </c>
      <c r="E151" s="29">
        <f t="shared" si="22"/>
        <v>923620160.80999994</v>
      </c>
      <c r="F151" s="46">
        <f t="shared" si="23"/>
        <v>388724.58806451614</v>
      </c>
      <c r="G151" s="29">
        <f t="shared" si="20"/>
        <v>388724.59</v>
      </c>
    </row>
    <row r="152" spans="1:7" x14ac:dyDescent="0.25">
      <c r="A152" s="47">
        <v>41948</v>
      </c>
      <c r="B152" s="48">
        <v>1</v>
      </c>
      <c r="C152" s="171">
        <v>0</v>
      </c>
      <c r="D152" s="29">
        <f t="shared" si="21"/>
        <v>945896497.57999992</v>
      </c>
      <c r="E152" s="29">
        <f t="shared" si="22"/>
        <v>923620160.80999994</v>
      </c>
      <c r="F152" s="46">
        <f t="shared" si="23"/>
        <v>388724.58806451614</v>
      </c>
      <c r="G152" s="29">
        <f t="shared" si="20"/>
        <v>388724.59</v>
      </c>
    </row>
    <row r="153" spans="1:7" x14ac:dyDescent="0.25">
      <c r="A153" s="47">
        <v>41949</v>
      </c>
      <c r="B153" s="48">
        <v>0</v>
      </c>
      <c r="C153" s="171">
        <v>1</v>
      </c>
      <c r="D153" s="29">
        <f>$E$152</f>
        <v>923620160.80999994</v>
      </c>
      <c r="E153" s="29">
        <f>$D$153-$D$8</f>
        <v>900680459.67999995</v>
      </c>
      <c r="F153" s="46">
        <f>($E$7/$B$7)*0+($E$8/$B$8)*1</f>
        <v>379569.92899999995</v>
      </c>
      <c r="G153" s="29">
        <f t="shared" si="20"/>
        <v>379569.93</v>
      </c>
    </row>
    <row r="154" spans="1:7" x14ac:dyDescent="0.25">
      <c r="A154" s="47">
        <v>41950</v>
      </c>
      <c r="B154" s="48">
        <v>1</v>
      </c>
      <c r="C154" s="171">
        <v>0</v>
      </c>
      <c r="D154" s="29">
        <f t="shared" ref="D154:D182" si="24">$E$152</f>
        <v>923620160.80999994</v>
      </c>
      <c r="E154" s="29">
        <f>$D$153-$D$8</f>
        <v>900680459.67999995</v>
      </c>
      <c r="F154" s="46">
        <f t="shared" ref="F154:F182" si="25">($E$7/$B$7)*0+($E$8/$B$8)*1</f>
        <v>379569.92899999995</v>
      </c>
      <c r="G154" s="29">
        <f t="shared" si="20"/>
        <v>379569.93</v>
      </c>
    </row>
    <row r="155" spans="1:7" x14ac:dyDescent="0.25">
      <c r="A155" s="47">
        <v>41951</v>
      </c>
      <c r="B155" s="48">
        <v>1</v>
      </c>
      <c r="C155" s="171">
        <v>0</v>
      </c>
      <c r="D155" s="29">
        <f t="shared" si="24"/>
        <v>923620160.80999994</v>
      </c>
      <c r="E155" s="29">
        <f t="shared" ref="E155:E182" si="26">$D$153-$D$8</f>
        <v>900680459.67999995</v>
      </c>
      <c r="F155" s="46">
        <f t="shared" si="25"/>
        <v>379569.92899999995</v>
      </c>
      <c r="G155" s="29">
        <f t="shared" si="20"/>
        <v>379569.93</v>
      </c>
    </row>
    <row r="156" spans="1:7" x14ac:dyDescent="0.25">
      <c r="A156" s="47">
        <v>41952</v>
      </c>
      <c r="B156" s="48">
        <v>1</v>
      </c>
      <c r="C156" s="171">
        <v>0</v>
      </c>
      <c r="D156" s="29">
        <f t="shared" si="24"/>
        <v>923620160.80999994</v>
      </c>
      <c r="E156" s="29">
        <f t="shared" si="26"/>
        <v>900680459.67999995</v>
      </c>
      <c r="F156" s="46">
        <f t="shared" si="25"/>
        <v>379569.92899999995</v>
      </c>
      <c r="G156" s="29">
        <f t="shared" si="20"/>
        <v>379569.93</v>
      </c>
    </row>
    <row r="157" spans="1:7" x14ac:dyDescent="0.25">
      <c r="A157" s="47">
        <v>41953</v>
      </c>
      <c r="B157" s="48">
        <v>1</v>
      </c>
      <c r="C157" s="171">
        <v>0</v>
      </c>
      <c r="D157" s="29">
        <f t="shared" si="24"/>
        <v>923620160.80999994</v>
      </c>
      <c r="E157" s="29">
        <f t="shared" si="26"/>
        <v>900680459.67999995</v>
      </c>
      <c r="F157" s="46">
        <f t="shared" si="25"/>
        <v>379569.92899999995</v>
      </c>
      <c r="G157" s="29">
        <f t="shared" si="20"/>
        <v>379569.93</v>
      </c>
    </row>
    <row r="158" spans="1:7" x14ac:dyDescent="0.25">
      <c r="A158" s="47">
        <v>41954</v>
      </c>
      <c r="B158" s="48">
        <v>1</v>
      </c>
      <c r="C158" s="171">
        <v>0</v>
      </c>
      <c r="D158" s="29">
        <f t="shared" si="24"/>
        <v>923620160.80999994</v>
      </c>
      <c r="E158" s="29">
        <f t="shared" si="26"/>
        <v>900680459.67999995</v>
      </c>
      <c r="F158" s="46">
        <f t="shared" si="25"/>
        <v>379569.92899999995</v>
      </c>
      <c r="G158" s="29">
        <f t="shared" si="20"/>
        <v>379569.93</v>
      </c>
    </row>
    <row r="159" spans="1:7" x14ac:dyDescent="0.25">
      <c r="A159" s="47">
        <v>41955</v>
      </c>
      <c r="B159" s="48">
        <v>1</v>
      </c>
      <c r="C159" s="171">
        <v>0</v>
      </c>
      <c r="D159" s="29">
        <f t="shared" si="24"/>
        <v>923620160.80999994</v>
      </c>
      <c r="E159" s="29">
        <f t="shared" si="26"/>
        <v>900680459.67999995</v>
      </c>
      <c r="F159" s="46">
        <f t="shared" si="25"/>
        <v>379569.92899999995</v>
      </c>
      <c r="G159" s="29">
        <f t="shared" si="20"/>
        <v>379569.93</v>
      </c>
    </row>
    <row r="160" spans="1:7" x14ac:dyDescent="0.25">
      <c r="A160" s="47">
        <v>41956</v>
      </c>
      <c r="B160" s="48">
        <v>1</v>
      </c>
      <c r="C160" s="171">
        <v>0</v>
      </c>
      <c r="D160" s="29">
        <f t="shared" si="24"/>
        <v>923620160.80999994</v>
      </c>
      <c r="E160" s="29">
        <f t="shared" si="26"/>
        <v>900680459.67999995</v>
      </c>
      <c r="F160" s="46">
        <f t="shared" si="25"/>
        <v>379569.92899999995</v>
      </c>
      <c r="G160" s="29">
        <f t="shared" si="20"/>
        <v>379569.93</v>
      </c>
    </row>
    <row r="161" spans="1:7" x14ac:dyDescent="0.25">
      <c r="A161" s="47">
        <v>41957</v>
      </c>
      <c r="B161" s="48">
        <v>1</v>
      </c>
      <c r="C161" s="171">
        <v>0</v>
      </c>
      <c r="D161" s="29">
        <f t="shared" si="24"/>
        <v>923620160.80999994</v>
      </c>
      <c r="E161" s="29">
        <f t="shared" si="26"/>
        <v>900680459.67999995</v>
      </c>
      <c r="F161" s="46">
        <f t="shared" si="25"/>
        <v>379569.92899999995</v>
      </c>
      <c r="G161" s="29">
        <f t="shared" ref="G161:G224" si="27">ROUND(F161,2)</f>
        <v>379569.93</v>
      </c>
    </row>
    <row r="162" spans="1:7" x14ac:dyDescent="0.25">
      <c r="A162" s="47">
        <v>41958</v>
      </c>
      <c r="B162" s="48">
        <v>1</v>
      </c>
      <c r="C162" s="171">
        <v>0</v>
      </c>
      <c r="D162" s="29">
        <f t="shared" si="24"/>
        <v>923620160.80999994</v>
      </c>
      <c r="E162" s="29">
        <f t="shared" si="26"/>
        <v>900680459.67999995</v>
      </c>
      <c r="F162" s="46">
        <f t="shared" si="25"/>
        <v>379569.92899999995</v>
      </c>
      <c r="G162" s="29">
        <f t="shared" si="27"/>
        <v>379569.93</v>
      </c>
    </row>
    <row r="163" spans="1:7" x14ac:dyDescent="0.25">
      <c r="A163" s="47">
        <v>41959</v>
      </c>
      <c r="B163" s="48">
        <v>1</v>
      </c>
      <c r="C163" s="171">
        <v>0</v>
      </c>
      <c r="D163" s="29">
        <f t="shared" si="24"/>
        <v>923620160.80999994</v>
      </c>
      <c r="E163" s="29">
        <f t="shared" si="26"/>
        <v>900680459.67999995</v>
      </c>
      <c r="F163" s="46">
        <f t="shared" si="25"/>
        <v>379569.92899999995</v>
      </c>
      <c r="G163" s="29">
        <f t="shared" si="27"/>
        <v>379569.93</v>
      </c>
    </row>
    <row r="164" spans="1:7" x14ac:dyDescent="0.25">
      <c r="A164" s="47">
        <v>41960</v>
      </c>
      <c r="B164" s="48">
        <v>1</v>
      </c>
      <c r="C164" s="171">
        <v>0</v>
      </c>
      <c r="D164" s="29">
        <f t="shared" si="24"/>
        <v>923620160.80999994</v>
      </c>
      <c r="E164" s="29">
        <f t="shared" si="26"/>
        <v>900680459.67999995</v>
      </c>
      <c r="F164" s="46">
        <f t="shared" si="25"/>
        <v>379569.92899999995</v>
      </c>
      <c r="G164" s="29">
        <f t="shared" si="27"/>
        <v>379569.93</v>
      </c>
    </row>
    <row r="165" spans="1:7" x14ac:dyDescent="0.25">
      <c r="A165" s="47">
        <v>41961</v>
      </c>
      <c r="B165" s="48">
        <v>1</v>
      </c>
      <c r="C165" s="171">
        <v>0</v>
      </c>
      <c r="D165" s="29">
        <f t="shared" si="24"/>
        <v>923620160.80999994</v>
      </c>
      <c r="E165" s="29">
        <f t="shared" si="26"/>
        <v>900680459.67999995</v>
      </c>
      <c r="F165" s="46">
        <f t="shared" si="25"/>
        <v>379569.92899999995</v>
      </c>
      <c r="G165" s="29">
        <f t="shared" si="27"/>
        <v>379569.93</v>
      </c>
    </row>
    <row r="166" spans="1:7" x14ac:dyDescent="0.25">
      <c r="A166" s="47">
        <v>41962</v>
      </c>
      <c r="B166" s="48">
        <v>1</v>
      </c>
      <c r="C166" s="171">
        <v>0</v>
      </c>
      <c r="D166" s="29">
        <f t="shared" si="24"/>
        <v>923620160.80999994</v>
      </c>
      <c r="E166" s="29">
        <f t="shared" si="26"/>
        <v>900680459.67999995</v>
      </c>
      <c r="F166" s="46">
        <f t="shared" si="25"/>
        <v>379569.92899999995</v>
      </c>
      <c r="G166" s="29">
        <f t="shared" si="27"/>
        <v>379569.93</v>
      </c>
    </row>
    <row r="167" spans="1:7" x14ac:dyDescent="0.25">
      <c r="A167" s="47">
        <v>41963</v>
      </c>
      <c r="B167" s="48">
        <v>1</v>
      </c>
      <c r="C167" s="171">
        <v>0</v>
      </c>
      <c r="D167" s="29">
        <f t="shared" si="24"/>
        <v>923620160.80999994</v>
      </c>
      <c r="E167" s="29">
        <f t="shared" si="26"/>
        <v>900680459.67999995</v>
      </c>
      <c r="F167" s="46">
        <f t="shared" si="25"/>
        <v>379569.92899999995</v>
      </c>
      <c r="G167" s="29">
        <f t="shared" si="27"/>
        <v>379569.93</v>
      </c>
    </row>
    <row r="168" spans="1:7" x14ac:dyDescent="0.25">
      <c r="A168" s="47">
        <v>41964</v>
      </c>
      <c r="B168" s="48">
        <v>1</v>
      </c>
      <c r="C168" s="171">
        <v>0</v>
      </c>
      <c r="D168" s="29">
        <f t="shared" si="24"/>
        <v>923620160.80999994</v>
      </c>
      <c r="E168" s="29">
        <f t="shared" si="26"/>
        <v>900680459.67999995</v>
      </c>
      <c r="F168" s="46">
        <f t="shared" si="25"/>
        <v>379569.92899999995</v>
      </c>
      <c r="G168" s="29">
        <f t="shared" si="27"/>
        <v>379569.93</v>
      </c>
    </row>
    <row r="169" spans="1:7" x14ac:dyDescent="0.25">
      <c r="A169" s="47">
        <v>41965</v>
      </c>
      <c r="B169" s="48">
        <v>1</v>
      </c>
      <c r="C169" s="171">
        <v>0</v>
      </c>
      <c r="D169" s="29">
        <f t="shared" si="24"/>
        <v>923620160.80999994</v>
      </c>
      <c r="E169" s="29">
        <f t="shared" si="26"/>
        <v>900680459.67999995</v>
      </c>
      <c r="F169" s="46">
        <f t="shared" si="25"/>
        <v>379569.92899999995</v>
      </c>
      <c r="G169" s="29">
        <f t="shared" si="27"/>
        <v>379569.93</v>
      </c>
    </row>
    <row r="170" spans="1:7" x14ac:dyDescent="0.25">
      <c r="A170" s="47">
        <v>41966</v>
      </c>
      <c r="B170" s="48">
        <v>1</v>
      </c>
      <c r="C170" s="171">
        <v>0</v>
      </c>
      <c r="D170" s="29">
        <f t="shared" si="24"/>
        <v>923620160.80999994</v>
      </c>
      <c r="E170" s="29">
        <f t="shared" si="26"/>
        <v>900680459.67999995</v>
      </c>
      <c r="F170" s="46">
        <f t="shared" si="25"/>
        <v>379569.92899999995</v>
      </c>
      <c r="G170" s="29">
        <f t="shared" si="27"/>
        <v>379569.93</v>
      </c>
    </row>
    <row r="171" spans="1:7" x14ac:dyDescent="0.25">
      <c r="A171" s="47">
        <v>41967</v>
      </c>
      <c r="B171" s="48">
        <v>1</v>
      </c>
      <c r="C171" s="171">
        <v>0</v>
      </c>
      <c r="D171" s="29">
        <f t="shared" si="24"/>
        <v>923620160.80999994</v>
      </c>
      <c r="E171" s="29">
        <f t="shared" si="26"/>
        <v>900680459.67999995</v>
      </c>
      <c r="F171" s="46">
        <f t="shared" si="25"/>
        <v>379569.92899999995</v>
      </c>
      <c r="G171" s="29">
        <f t="shared" si="27"/>
        <v>379569.93</v>
      </c>
    </row>
    <row r="172" spans="1:7" x14ac:dyDescent="0.25">
      <c r="A172" s="47">
        <v>41968</v>
      </c>
      <c r="B172" s="48">
        <v>1</v>
      </c>
      <c r="C172" s="171">
        <v>0</v>
      </c>
      <c r="D172" s="29">
        <f t="shared" si="24"/>
        <v>923620160.80999994</v>
      </c>
      <c r="E172" s="29">
        <f t="shared" si="26"/>
        <v>900680459.67999995</v>
      </c>
      <c r="F172" s="46">
        <f t="shared" si="25"/>
        <v>379569.92899999995</v>
      </c>
      <c r="G172" s="29">
        <f t="shared" si="27"/>
        <v>379569.93</v>
      </c>
    </row>
    <row r="173" spans="1:7" x14ac:dyDescent="0.25">
      <c r="A173" s="47">
        <v>41969</v>
      </c>
      <c r="B173" s="48">
        <v>1</v>
      </c>
      <c r="C173" s="171">
        <v>0</v>
      </c>
      <c r="D173" s="29">
        <f t="shared" si="24"/>
        <v>923620160.80999994</v>
      </c>
      <c r="E173" s="29">
        <f t="shared" si="26"/>
        <v>900680459.67999995</v>
      </c>
      <c r="F173" s="46">
        <f t="shared" si="25"/>
        <v>379569.92899999995</v>
      </c>
      <c r="G173" s="29">
        <f t="shared" si="27"/>
        <v>379569.93</v>
      </c>
    </row>
    <row r="174" spans="1:7" x14ac:dyDescent="0.25">
      <c r="A174" s="47">
        <v>41970</v>
      </c>
      <c r="B174" s="48">
        <v>1</v>
      </c>
      <c r="C174" s="171">
        <v>0</v>
      </c>
      <c r="D174" s="29">
        <f t="shared" si="24"/>
        <v>923620160.80999994</v>
      </c>
      <c r="E174" s="29">
        <f t="shared" si="26"/>
        <v>900680459.67999995</v>
      </c>
      <c r="F174" s="46">
        <f t="shared" si="25"/>
        <v>379569.92899999995</v>
      </c>
      <c r="G174" s="29">
        <f t="shared" si="27"/>
        <v>379569.93</v>
      </c>
    </row>
    <row r="175" spans="1:7" x14ac:dyDescent="0.25">
      <c r="A175" s="47">
        <v>41971</v>
      </c>
      <c r="B175" s="48">
        <v>1</v>
      </c>
      <c r="C175" s="171">
        <v>0</v>
      </c>
      <c r="D175" s="29">
        <f t="shared" si="24"/>
        <v>923620160.80999994</v>
      </c>
      <c r="E175" s="29">
        <f t="shared" si="26"/>
        <v>900680459.67999995</v>
      </c>
      <c r="F175" s="46">
        <f t="shared" si="25"/>
        <v>379569.92899999995</v>
      </c>
      <c r="G175" s="29">
        <f t="shared" si="27"/>
        <v>379569.93</v>
      </c>
    </row>
    <row r="176" spans="1:7" x14ac:dyDescent="0.25">
      <c r="A176" s="47">
        <v>41972</v>
      </c>
      <c r="B176" s="48">
        <v>1</v>
      </c>
      <c r="C176" s="171">
        <v>0</v>
      </c>
      <c r="D176" s="29">
        <f t="shared" si="24"/>
        <v>923620160.80999994</v>
      </c>
      <c r="E176" s="29">
        <f t="shared" si="26"/>
        <v>900680459.67999995</v>
      </c>
      <c r="F176" s="46">
        <f t="shared" si="25"/>
        <v>379569.92899999995</v>
      </c>
      <c r="G176" s="29">
        <f t="shared" si="27"/>
        <v>379569.93</v>
      </c>
    </row>
    <row r="177" spans="1:7" x14ac:dyDescent="0.25">
      <c r="A177" s="47">
        <v>41973</v>
      </c>
      <c r="B177" s="48">
        <v>1</v>
      </c>
      <c r="C177" s="171">
        <v>0</v>
      </c>
      <c r="D177" s="29">
        <f t="shared" si="24"/>
        <v>923620160.80999994</v>
      </c>
      <c r="E177" s="29">
        <f t="shared" si="26"/>
        <v>900680459.67999995</v>
      </c>
      <c r="F177" s="46">
        <f t="shared" si="25"/>
        <v>379569.92899999995</v>
      </c>
      <c r="G177" s="29">
        <f t="shared" si="27"/>
        <v>379569.93</v>
      </c>
    </row>
    <row r="178" spans="1:7" x14ac:dyDescent="0.25">
      <c r="A178" s="47">
        <v>41974</v>
      </c>
      <c r="B178" s="48">
        <v>1</v>
      </c>
      <c r="C178" s="171">
        <v>0</v>
      </c>
      <c r="D178" s="29">
        <f t="shared" si="24"/>
        <v>923620160.80999994</v>
      </c>
      <c r="E178" s="29">
        <f t="shared" si="26"/>
        <v>900680459.67999995</v>
      </c>
      <c r="F178" s="46">
        <f t="shared" si="25"/>
        <v>379569.92899999995</v>
      </c>
      <c r="G178" s="29">
        <f t="shared" si="27"/>
        <v>379569.93</v>
      </c>
    </row>
    <row r="179" spans="1:7" x14ac:dyDescent="0.25">
      <c r="A179" s="47">
        <v>41975</v>
      </c>
      <c r="B179" s="48">
        <v>1</v>
      </c>
      <c r="C179" s="171">
        <v>0</v>
      </c>
      <c r="D179" s="29">
        <f t="shared" si="24"/>
        <v>923620160.80999994</v>
      </c>
      <c r="E179" s="29">
        <f t="shared" si="26"/>
        <v>900680459.67999995</v>
      </c>
      <c r="F179" s="46">
        <f t="shared" si="25"/>
        <v>379569.92899999995</v>
      </c>
      <c r="G179" s="29">
        <f t="shared" si="27"/>
        <v>379569.93</v>
      </c>
    </row>
    <row r="180" spans="1:7" x14ac:dyDescent="0.25">
      <c r="A180" s="47">
        <v>41976</v>
      </c>
      <c r="B180" s="48">
        <v>1</v>
      </c>
      <c r="C180" s="171">
        <v>0</v>
      </c>
      <c r="D180" s="29">
        <f t="shared" si="24"/>
        <v>923620160.80999994</v>
      </c>
      <c r="E180" s="29">
        <f t="shared" si="26"/>
        <v>900680459.67999995</v>
      </c>
      <c r="F180" s="46">
        <f t="shared" si="25"/>
        <v>379569.92899999995</v>
      </c>
      <c r="G180" s="29">
        <f t="shared" si="27"/>
        <v>379569.93</v>
      </c>
    </row>
    <row r="181" spans="1:7" x14ac:dyDescent="0.25">
      <c r="A181" s="47">
        <v>41977</v>
      </c>
      <c r="B181" s="48">
        <v>1</v>
      </c>
      <c r="C181" s="171">
        <v>0</v>
      </c>
      <c r="D181" s="29">
        <f t="shared" si="24"/>
        <v>923620160.80999994</v>
      </c>
      <c r="E181" s="29">
        <f t="shared" si="26"/>
        <v>900680459.67999995</v>
      </c>
      <c r="F181" s="46">
        <f t="shared" si="25"/>
        <v>379569.92899999995</v>
      </c>
      <c r="G181" s="29">
        <f t="shared" si="27"/>
        <v>379569.93</v>
      </c>
    </row>
    <row r="182" spans="1:7" x14ac:dyDescent="0.25">
      <c r="A182" s="47">
        <v>41978</v>
      </c>
      <c r="B182" s="48">
        <v>1</v>
      </c>
      <c r="C182" s="171">
        <v>0</v>
      </c>
      <c r="D182" s="29">
        <f t="shared" si="24"/>
        <v>923620160.80999994</v>
      </c>
      <c r="E182" s="29">
        <f t="shared" si="26"/>
        <v>900680459.67999995</v>
      </c>
      <c r="F182" s="46">
        <f t="shared" si="25"/>
        <v>379569.92899999995</v>
      </c>
      <c r="G182" s="29">
        <f t="shared" si="27"/>
        <v>379569.93</v>
      </c>
    </row>
    <row r="183" spans="1:7" x14ac:dyDescent="0.25">
      <c r="A183" s="47">
        <v>41979</v>
      </c>
      <c r="B183" s="48">
        <v>0</v>
      </c>
      <c r="C183" s="171">
        <v>1</v>
      </c>
      <c r="D183" s="29">
        <f>$E$182</f>
        <v>900680459.67999995</v>
      </c>
      <c r="E183" s="29">
        <f>$D$183-$D$9</f>
        <v>877828082.96999991</v>
      </c>
      <c r="F183" s="46">
        <f>($E$8/$B$8)*0+($E$9/$B$9)*1</f>
        <v>370142.654516129</v>
      </c>
      <c r="G183" s="29">
        <f t="shared" si="27"/>
        <v>370142.65</v>
      </c>
    </row>
    <row r="184" spans="1:7" x14ac:dyDescent="0.25">
      <c r="A184" s="47">
        <v>41980</v>
      </c>
      <c r="B184" s="48">
        <v>1</v>
      </c>
      <c r="C184" s="171">
        <v>0</v>
      </c>
      <c r="D184" s="29">
        <f t="shared" ref="D184:D213" si="28">$E$182</f>
        <v>900680459.67999995</v>
      </c>
      <c r="E184" s="29">
        <f t="shared" ref="E184:E213" si="29">$D$183-$D$9</f>
        <v>877828082.96999991</v>
      </c>
      <c r="F184" s="46">
        <f t="shared" ref="F184:F213" si="30">($E$8/$B$8)*0+($E$9/$B$9)*1</f>
        <v>370142.654516129</v>
      </c>
      <c r="G184" s="29">
        <f t="shared" si="27"/>
        <v>370142.65</v>
      </c>
    </row>
    <row r="185" spans="1:7" x14ac:dyDescent="0.25">
      <c r="A185" s="47">
        <v>41981</v>
      </c>
      <c r="B185" s="48">
        <v>1</v>
      </c>
      <c r="C185" s="171">
        <v>0</v>
      </c>
      <c r="D185" s="29">
        <f t="shared" si="28"/>
        <v>900680459.67999995</v>
      </c>
      <c r="E185" s="29">
        <f t="shared" si="29"/>
        <v>877828082.96999991</v>
      </c>
      <c r="F185" s="46">
        <f t="shared" si="30"/>
        <v>370142.654516129</v>
      </c>
      <c r="G185" s="29">
        <f t="shared" si="27"/>
        <v>370142.65</v>
      </c>
    </row>
    <row r="186" spans="1:7" x14ac:dyDescent="0.25">
      <c r="A186" s="47">
        <v>41982</v>
      </c>
      <c r="B186" s="48">
        <v>1</v>
      </c>
      <c r="C186" s="171">
        <v>0</v>
      </c>
      <c r="D186" s="29">
        <f t="shared" si="28"/>
        <v>900680459.67999995</v>
      </c>
      <c r="E186" s="29">
        <f t="shared" si="29"/>
        <v>877828082.96999991</v>
      </c>
      <c r="F186" s="46">
        <f t="shared" si="30"/>
        <v>370142.654516129</v>
      </c>
      <c r="G186" s="29">
        <f t="shared" si="27"/>
        <v>370142.65</v>
      </c>
    </row>
    <row r="187" spans="1:7" x14ac:dyDescent="0.25">
      <c r="A187" s="47">
        <v>41983</v>
      </c>
      <c r="B187" s="48">
        <v>1</v>
      </c>
      <c r="C187" s="171">
        <v>0</v>
      </c>
      <c r="D187" s="29">
        <f t="shared" si="28"/>
        <v>900680459.67999995</v>
      </c>
      <c r="E187" s="29">
        <f t="shared" si="29"/>
        <v>877828082.96999991</v>
      </c>
      <c r="F187" s="46">
        <f t="shared" si="30"/>
        <v>370142.654516129</v>
      </c>
      <c r="G187" s="29">
        <f t="shared" si="27"/>
        <v>370142.65</v>
      </c>
    </row>
    <row r="188" spans="1:7" x14ac:dyDescent="0.25">
      <c r="A188" s="47">
        <v>41984</v>
      </c>
      <c r="B188" s="48">
        <v>1</v>
      </c>
      <c r="C188" s="171">
        <v>0</v>
      </c>
      <c r="D188" s="29">
        <f t="shared" si="28"/>
        <v>900680459.67999995</v>
      </c>
      <c r="E188" s="29">
        <f t="shared" si="29"/>
        <v>877828082.96999991</v>
      </c>
      <c r="F188" s="46">
        <f t="shared" si="30"/>
        <v>370142.654516129</v>
      </c>
      <c r="G188" s="29">
        <f t="shared" si="27"/>
        <v>370142.65</v>
      </c>
    </row>
    <row r="189" spans="1:7" x14ac:dyDescent="0.25">
      <c r="A189" s="47">
        <v>41985</v>
      </c>
      <c r="B189" s="48">
        <v>1</v>
      </c>
      <c r="C189" s="171">
        <v>0</v>
      </c>
      <c r="D189" s="29">
        <f t="shared" si="28"/>
        <v>900680459.67999995</v>
      </c>
      <c r="E189" s="29">
        <f t="shared" si="29"/>
        <v>877828082.96999991</v>
      </c>
      <c r="F189" s="46">
        <f t="shared" si="30"/>
        <v>370142.654516129</v>
      </c>
      <c r="G189" s="29">
        <f t="shared" si="27"/>
        <v>370142.65</v>
      </c>
    </row>
    <row r="190" spans="1:7" x14ac:dyDescent="0.25">
      <c r="A190" s="47">
        <v>41986</v>
      </c>
      <c r="B190" s="48">
        <v>1</v>
      </c>
      <c r="C190" s="171">
        <v>0</v>
      </c>
      <c r="D190" s="29">
        <f t="shared" si="28"/>
        <v>900680459.67999995</v>
      </c>
      <c r="E190" s="29">
        <f t="shared" si="29"/>
        <v>877828082.96999991</v>
      </c>
      <c r="F190" s="46">
        <f t="shared" si="30"/>
        <v>370142.654516129</v>
      </c>
      <c r="G190" s="29">
        <f t="shared" si="27"/>
        <v>370142.65</v>
      </c>
    </row>
    <row r="191" spans="1:7" x14ac:dyDescent="0.25">
      <c r="A191" s="47">
        <v>41987</v>
      </c>
      <c r="B191" s="48">
        <v>1</v>
      </c>
      <c r="C191" s="171">
        <v>0</v>
      </c>
      <c r="D191" s="29">
        <f t="shared" si="28"/>
        <v>900680459.67999995</v>
      </c>
      <c r="E191" s="29">
        <f t="shared" si="29"/>
        <v>877828082.96999991</v>
      </c>
      <c r="F191" s="46">
        <f t="shared" si="30"/>
        <v>370142.654516129</v>
      </c>
      <c r="G191" s="29">
        <f t="shared" si="27"/>
        <v>370142.65</v>
      </c>
    </row>
    <row r="192" spans="1:7" x14ac:dyDescent="0.25">
      <c r="A192" s="47">
        <v>41988</v>
      </c>
      <c r="B192" s="48">
        <v>1</v>
      </c>
      <c r="C192" s="171">
        <v>0</v>
      </c>
      <c r="D192" s="29">
        <f t="shared" si="28"/>
        <v>900680459.67999995</v>
      </c>
      <c r="E192" s="29">
        <f t="shared" si="29"/>
        <v>877828082.96999991</v>
      </c>
      <c r="F192" s="46">
        <f t="shared" si="30"/>
        <v>370142.654516129</v>
      </c>
      <c r="G192" s="29">
        <f t="shared" si="27"/>
        <v>370142.65</v>
      </c>
    </row>
    <row r="193" spans="1:7" x14ac:dyDescent="0.25">
      <c r="A193" s="47">
        <v>41989</v>
      </c>
      <c r="B193" s="48">
        <v>1</v>
      </c>
      <c r="C193" s="171">
        <v>0</v>
      </c>
      <c r="D193" s="29">
        <f t="shared" si="28"/>
        <v>900680459.67999995</v>
      </c>
      <c r="E193" s="29">
        <f t="shared" si="29"/>
        <v>877828082.96999991</v>
      </c>
      <c r="F193" s="46">
        <f t="shared" si="30"/>
        <v>370142.654516129</v>
      </c>
      <c r="G193" s="29">
        <f t="shared" si="27"/>
        <v>370142.65</v>
      </c>
    </row>
    <row r="194" spans="1:7" x14ac:dyDescent="0.25">
      <c r="A194" s="47">
        <v>41990</v>
      </c>
      <c r="B194" s="48">
        <v>1</v>
      </c>
      <c r="C194" s="171">
        <v>0</v>
      </c>
      <c r="D194" s="29">
        <f t="shared" si="28"/>
        <v>900680459.67999995</v>
      </c>
      <c r="E194" s="29">
        <f t="shared" si="29"/>
        <v>877828082.96999991</v>
      </c>
      <c r="F194" s="46">
        <f t="shared" si="30"/>
        <v>370142.654516129</v>
      </c>
      <c r="G194" s="29">
        <f t="shared" si="27"/>
        <v>370142.65</v>
      </c>
    </row>
    <row r="195" spans="1:7" x14ac:dyDescent="0.25">
      <c r="A195" s="47">
        <v>41991</v>
      </c>
      <c r="B195" s="48">
        <v>1</v>
      </c>
      <c r="C195" s="171">
        <v>0</v>
      </c>
      <c r="D195" s="29">
        <f t="shared" si="28"/>
        <v>900680459.67999995</v>
      </c>
      <c r="E195" s="29">
        <f t="shared" si="29"/>
        <v>877828082.96999991</v>
      </c>
      <c r="F195" s="46">
        <f t="shared" si="30"/>
        <v>370142.654516129</v>
      </c>
      <c r="G195" s="29">
        <f t="shared" si="27"/>
        <v>370142.65</v>
      </c>
    </row>
    <row r="196" spans="1:7" x14ac:dyDescent="0.25">
      <c r="A196" s="47">
        <v>41992</v>
      </c>
      <c r="B196" s="48">
        <v>1</v>
      </c>
      <c r="C196" s="171">
        <v>0</v>
      </c>
      <c r="D196" s="29">
        <f t="shared" si="28"/>
        <v>900680459.67999995</v>
      </c>
      <c r="E196" s="29">
        <f t="shared" si="29"/>
        <v>877828082.96999991</v>
      </c>
      <c r="F196" s="46">
        <f t="shared" si="30"/>
        <v>370142.654516129</v>
      </c>
      <c r="G196" s="29">
        <f t="shared" si="27"/>
        <v>370142.65</v>
      </c>
    </row>
    <row r="197" spans="1:7" x14ac:dyDescent="0.25">
      <c r="A197" s="47">
        <v>41993</v>
      </c>
      <c r="B197" s="48">
        <v>1</v>
      </c>
      <c r="C197" s="171">
        <v>0</v>
      </c>
      <c r="D197" s="29">
        <f t="shared" si="28"/>
        <v>900680459.67999995</v>
      </c>
      <c r="E197" s="29">
        <f t="shared" si="29"/>
        <v>877828082.96999991</v>
      </c>
      <c r="F197" s="46">
        <f t="shared" si="30"/>
        <v>370142.654516129</v>
      </c>
      <c r="G197" s="29">
        <f t="shared" si="27"/>
        <v>370142.65</v>
      </c>
    </row>
    <row r="198" spans="1:7" x14ac:dyDescent="0.25">
      <c r="A198" s="47">
        <v>41994</v>
      </c>
      <c r="B198" s="48">
        <v>1</v>
      </c>
      <c r="C198" s="171">
        <v>0</v>
      </c>
      <c r="D198" s="29">
        <f t="shared" si="28"/>
        <v>900680459.67999995</v>
      </c>
      <c r="E198" s="29">
        <f t="shared" si="29"/>
        <v>877828082.96999991</v>
      </c>
      <c r="F198" s="46">
        <f t="shared" si="30"/>
        <v>370142.654516129</v>
      </c>
      <c r="G198" s="29">
        <f t="shared" si="27"/>
        <v>370142.65</v>
      </c>
    </row>
    <row r="199" spans="1:7" x14ac:dyDescent="0.25">
      <c r="A199" s="47">
        <v>41995</v>
      </c>
      <c r="B199" s="48">
        <v>1</v>
      </c>
      <c r="C199" s="171">
        <v>0</v>
      </c>
      <c r="D199" s="29">
        <f t="shared" si="28"/>
        <v>900680459.67999995</v>
      </c>
      <c r="E199" s="29">
        <f t="shared" si="29"/>
        <v>877828082.96999991</v>
      </c>
      <c r="F199" s="46">
        <f t="shared" si="30"/>
        <v>370142.654516129</v>
      </c>
      <c r="G199" s="29">
        <f t="shared" si="27"/>
        <v>370142.65</v>
      </c>
    </row>
    <row r="200" spans="1:7" x14ac:dyDescent="0.25">
      <c r="A200" s="47">
        <v>41996</v>
      </c>
      <c r="B200" s="48">
        <v>1</v>
      </c>
      <c r="C200" s="171">
        <v>0</v>
      </c>
      <c r="D200" s="29">
        <f t="shared" si="28"/>
        <v>900680459.67999995</v>
      </c>
      <c r="E200" s="29">
        <f t="shared" si="29"/>
        <v>877828082.96999991</v>
      </c>
      <c r="F200" s="46">
        <f t="shared" si="30"/>
        <v>370142.654516129</v>
      </c>
      <c r="G200" s="29">
        <f t="shared" si="27"/>
        <v>370142.65</v>
      </c>
    </row>
    <row r="201" spans="1:7" x14ac:dyDescent="0.25">
      <c r="A201" s="47">
        <v>41997</v>
      </c>
      <c r="B201" s="48">
        <v>1</v>
      </c>
      <c r="C201" s="171">
        <v>0</v>
      </c>
      <c r="D201" s="29">
        <f t="shared" si="28"/>
        <v>900680459.67999995</v>
      </c>
      <c r="E201" s="29">
        <f t="shared" si="29"/>
        <v>877828082.96999991</v>
      </c>
      <c r="F201" s="46">
        <f t="shared" si="30"/>
        <v>370142.654516129</v>
      </c>
      <c r="G201" s="29">
        <f t="shared" si="27"/>
        <v>370142.65</v>
      </c>
    </row>
    <row r="202" spans="1:7" x14ac:dyDescent="0.25">
      <c r="A202" s="47">
        <v>41998</v>
      </c>
      <c r="B202" s="48">
        <v>1</v>
      </c>
      <c r="C202" s="171">
        <v>0</v>
      </c>
      <c r="D202" s="29">
        <f t="shared" si="28"/>
        <v>900680459.67999995</v>
      </c>
      <c r="E202" s="29">
        <f t="shared" si="29"/>
        <v>877828082.96999991</v>
      </c>
      <c r="F202" s="46">
        <f t="shared" si="30"/>
        <v>370142.654516129</v>
      </c>
      <c r="G202" s="29">
        <f t="shared" si="27"/>
        <v>370142.65</v>
      </c>
    </row>
    <row r="203" spans="1:7" x14ac:dyDescent="0.25">
      <c r="A203" s="47">
        <v>41999</v>
      </c>
      <c r="B203" s="48">
        <v>1</v>
      </c>
      <c r="C203" s="171">
        <v>0</v>
      </c>
      <c r="D203" s="29">
        <f t="shared" si="28"/>
        <v>900680459.67999995</v>
      </c>
      <c r="E203" s="29">
        <f t="shared" si="29"/>
        <v>877828082.96999991</v>
      </c>
      <c r="F203" s="46">
        <f t="shared" si="30"/>
        <v>370142.654516129</v>
      </c>
      <c r="G203" s="29">
        <f t="shared" si="27"/>
        <v>370142.65</v>
      </c>
    </row>
    <row r="204" spans="1:7" x14ac:dyDescent="0.25">
      <c r="A204" s="47">
        <v>42000</v>
      </c>
      <c r="B204" s="48">
        <v>1</v>
      </c>
      <c r="C204" s="171">
        <v>0</v>
      </c>
      <c r="D204" s="29">
        <f t="shared" si="28"/>
        <v>900680459.67999995</v>
      </c>
      <c r="E204" s="29">
        <f t="shared" si="29"/>
        <v>877828082.96999991</v>
      </c>
      <c r="F204" s="46">
        <f t="shared" si="30"/>
        <v>370142.654516129</v>
      </c>
      <c r="G204" s="29">
        <f t="shared" si="27"/>
        <v>370142.65</v>
      </c>
    </row>
    <row r="205" spans="1:7" x14ac:dyDescent="0.25">
      <c r="A205" s="47">
        <v>42001</v>
      </c>
      <c r="B205" s="48">
        <v>1</v>
      </c>
      <c r="C205" s="171">
        <v>0</v>
      </c>
      <c r="D205" s="29">
        <f t="shared" si="28"/>
        <v>900680459.67999995</v>
      </c>
      <c r="E205" s="29">
        <f t="shared" si="29"/>
        <v>877828082.96999991</v>
      </c>
      <c r="F205" s="46">
        <f t="shared" si="30"/>
        <v>370142.654516129</v>
      </c>
      <c r="G205" s="29">
        <f t="shared" si="27"/>
        <v>370142.65</v>
      </c>
    </row>
    <row r="206" spans="1:7" x14ac:dyDescent="0.25">
      <c r="A206" s="47">
        <v>42002</v>
      </c>
      <c r="B206" s="48">
        <v>1</v>
      </c>
      <c r="C206" s="171">
        <v>0</v>
      </c>
      <c r="D206" s="29">
        <f t="shared" si="28"/>
        <v>900680459.67999995</v>
      </c>
      <c r="E206" s="29">
        <f t="shared" si="29"/>
        <v>877828082.96999991</v>
      </c>
      <c r="F206" s="46">
        <f t="shared" si="30"/>
        <v>370142.654516129</v>
      </c>
      <c r="G206" s="29">
        <f t="shared" si="27"/>
        <v>370142.65</v>
      </c>
    </row>
    <row r="207" spans="1:7" x14ac:dyDescent="0.25">
      <c r="A207" s="47">
        <v>42003</v>
      </c>
      <c r="B207" s="48">
        <v>1</v>
      </c>
      <c r="C207" s="171">
        <v>0</v>
      </c>
      <c r="D207" s="29">
        <f t="shared" si="28"/>
        <v>900680459.67999995</v>
      </c>
      <c r="E207" s="29">
        <f t="shared" si="29"/>
        <v>877828082.96999991</v>
      </c>
      <c r="F207" s="46">
        <f t="shared" si="30"/>
        <v>370142.654516129</v>
      </c>
      <c r="G207" s="29">
        <f t="shared" si="27"/>
        <v>370142.65</v>
      </c>
    </row>
    <row r="208" spans="1:7" x14ac:dyDescent="0.25">
      <c r="A208" s="47">
        <v>42004</v>
      </c>
      <c r="B208" s="48">
        <v>1</v>
      </c>
      <c r="C208" s="171">
        <v>0</v>
      </c>
      <c r="D208" s="29">
        <f t="shared" si="28"/>
        <v>900680459.67999995</v>
      </c>
      <c r="E208" s="29">
        <f t="shared" si="29"/>
        <v>877828082.96999991</v>
      </c>
      <c r="F208" s="46">
        <f t="shared" si="30"/>
        <v>370142.654516129</v>
      </c>
      <c r="G208" s="29">
        <f t="shared" si="27"/>
        <v>370142.65</v>
      </c>
    </row>
    <row r="209" spans="1:7" x14ac:dyDescent="0.25">
      <c r="A209" s="47">
        <v>42005</v>
      </c>
      <c r="B209" s="48">
        <v>1</v>
      </c>
      <c r="C209" s="171">
        <v>0</v>
      </c>
      <c r="D209" s="29">
        <f t="shared" si="28"/>
        <v>900680459.67999995</v>
      </c>
      <c r="E209" s="29">
        <f t="shared" si="29"/>
        <v>877828082.96999991</v>
      </c>
      <c r="F209" s="46">
        <f t="shared" si="30"/>
        <v>370142.654516129</v>
      </c>
      <c r="G209" s="29">
        <f t="shared" si="27"/>
        <v>370142.65</v>
      </c>
    </row>
    <row r="210" spans="1:7" x14ac:dyDescent="0.25">
      <c r="A210" s="47">
        <v>42006</v>
      </c>
      <c r="B210" s="48">
        <v>1</v>
      </c>
      <c r="C210" s="171">
        <v>0</v>
      </c>
      <c r="D210" s="29">
        <f t="shared" si="28"/>
        <v>900680459.67999995</v>
      </c>
      <c r="E210" s="29">
        <f t="shared" si="29"/>
        <v>877828082.96999991</v>
      </c>
      <c r="F210" s="46">
        <f t="shared" si="30"/>
        <v>370142.654516129</v>
      </c>
      <c r="G210" s="29">
        <f t="shared" si="27"/>
        <v>370142.65</v>
      </c>
    </row>
    <row r="211" spans="1:7" x14ac:dyDescent="0.25">
      <c r="A211" s="47">
        <v>42007</v>
      </c>
      <c r="B211" s="48">
        <v>1</v>
      </c>
      <c r="C211" s="171">
        <v>0</v>
      </c>
      <c r="D211" s="29">
        <f t="shared" si="28"/>
        <v>900680459.67999995</v>
      </c>
      <c r="E211" s="29">
        <f t="shared" si="29"/>
        <v>877828082.96999991</v>
      </c>
      <c r="F211" s="46">
        <f t="shared" si="30"/>
        <v>370142.654516129</v>
      </c>
      <c r="G211" s="29">
        <f t="shared" si="27"/>
        <v>370142.65</v>
      </c>
    </row>
    <row r="212" spans="1:7" x14ac:dyDescent="0.25">
      <c r="A212" s="47">
        <v>42008</v>
      </c>
      <c r="B212" s="48">
        <v>1</v>
      </c>
      <c r="C212" s="171">
        <v>0</v>
      </c>
      <c r="D212" s="29">
        <f t="shared" si="28"/>
        <v>900680459.67999995</v>
      </c>
      <c r="E212" s="29">
        <f t="shared" si="29"/>
        <v>877828082.96999991</v>
      </c>
      <c r="F212" s="46">
        <f t="shared" si="30"/>
        <v>370142.654516129</v>
      </c>
      <c r="G212" s="29">
        <f t="shared" si="27"/>
        <v>370142.65</v>
      </c>
    </row>
    <row r="213" spans="1:7" x14ac:dyDescent="0.25">
      <c r="A213" s="47">
        <v>42009</v>
      </c>
      <c r="B213" s="48">
        <v>1</v>
      </c>
      <c r="C213" s="171">
        <v>0</v>
      </c>
      <c r="D213" s="29">
        <f t="shared" si="28"/>
        <v>900680459.67999995</v>
      </c>
      <c r="E213" s="29">
        <f t="shared" si="29"/>
        <v>877828082.96999991</v>
      </c>
      <c r="F213" s="46">
        <f t="shared" si="30"/>
        <v>370142.654516129</v>
      </c>
      <c r="G213" s="29">
        <f t="shared" si="27"/>
        <v>370142.65</v>
      </c>
    </row>
    <row r="214" spans="1:7" x14ac:dyDescent="0.25">
      <c r="A214" s="47">
        <v>42010</v>
      </c>
      <c r="B214" s="48">
        <v>0</v>
      </c>
      <c r="C214" s="171">
        <v>1</v>
      </c>
      <c r="D214" s="29">
        <f>$E$213</f>
        <v>877828082.96999991</v>
      </c>
      <c r="E214" s="29">
        <f>$D$214-$D$10</f>
        <v>854684573.24999988</v>
      </c>
      <c r="F214" s="46">
        <f>($E$9/$B$9)*0+($E$10/$B$10)*1</f>
        <v>360751.26709677419</v>
      </c>
      <c r="G214" s="29">
        <f t="shared" si="27"/>
        <v>360751.27</v>
      </c>
    </row>
    <row r="215" spans="1:7" x14ac:dyDescent="0.25">
      <c r="A215" s="47">
        <v>42011</v>
      </c>
      <c r="B215" s="48">
        <v>1</v>
      </c>
      <c r="C215" s="171">
        <v>0</v>
      </c>
      <c r="D215" s="29">
        <f t="shared" ref="D215:D244" si="31">$E$213</f>
        <v>877828082.96999991</v>
      </c>
      <c r="E215" s="29">
        <f t="shared" ref="E215:E244" si="32">$D$214-$D$10</f>
        <v>854684573.24999988</v>
      </c>
      <c r="F215" s="46">
        <f t="shared" ref="F215:F244" si="33">($E$9/$B$9)*0+($E$10/$B$10)*1</f>
        <v>360751.26709677419</v>
      </c>
      <c r="G215" s="29">
        <f t="shared" si="27"/>
        <v>360751.27</v>
      </c>
    </row>
    <row r="216" spans="1:7" x14ac:dyDescent="0.25">
      <c r="A216" s="47">
        <v>42012</v>
      </c>
      <c r="B216" s="48">
        <v>1</v>
      </c>
      <c r="C216" s="171">
        <v>0</v>
      </c>
      <c r="D216" s="29">
        <f t="shared" si="31"/>
        <v>877828082.96999991</v>
      </c>
      <c r="E216" s="29">
        <f t="shared" si="32"/>
        <v>854684573.24999988</v>
      </c>
      <c r="F216" s="46">
        <f t="shared" si="33"/>
        <v>360751.26709677419</v>
      </c>
      <c r="G216" s="29">
        <f t="shared" si="27"/>
        <v>360751.27</v>
      </c>
    </row>
    <row r="217" spans="1:7" x14ac:dyDescent="0.25">
      <c r="A217" s="47">
        <v>42013</v>
      </c>
      <c r="B217" s="48">
        <v>1</v>
      </c>
      <c r="C217" s="171">
        <v>0</v>
      </c>
      <c r="D217" s="29">
        <f t="shared" si="31"/>
        <v>877828082.96999991</v>
      </c>
      <c r="E217" s="29">
        <f t="shared" si="32"/>
        <v>854684573.24999988</v>
      </c>
      <c r="F217" s="46">
        <f t="shared" si="33"/>
        <v>360751.26709677419</v>
      </c>
      <c r="G217" s="29">
        <f t="shared" si="27"/>
        <v>360751.27</v>
      </c>
    </row>
    <row r="218" spans="1:7" x14ac:dyDescent="0.25">
      <c r="A218" s="47">
        <v>42014</v>
      </c>
      <c r="B218" s="48">
        <v>1</v>
      </c>
      <c r="C218" s="171">
        <v>0</v>
      </c>
      <c r="D218" s="29">
        <f t="shared" si="31"/>
        <v>877828082.96999991</v>
      </c>
      <c r="E218" s="29">
        <f t="shared" si="32"/>
        <v>854684573.24999988</v>
      </c>
      <c r="F218" s="46">
        <f t="shared" si="33"/>
        <v>360751.26709677419</v>
      </c>
      <c r="G218" s="29">
        <f t="shared" si="27"/>
        <v>360751.27</v>
      </c>
    </row>
    <row r="219" spans="1:7" x14ac:dyDescent="0.25">
      <c r="A219" s="47">
        <v>42015</v>
      </c>
      <c r="B219" s="48">
        <v>1</v>
      </c>
      <c r="C219" s="171">
        <v>0</v>
      </c>
      <c r="D219" s="29">
        <f t="shared" si="31"/>
        <v>877828082.96999991</v>
      </c>
      <c r="E219" s="29">
        <f t="shared" si="32"/>
        <v>854684573.24999988</v>
      </c>
      <c r="F219" s="46">
        <f t="shared" si="33"/>
        <v>360751.26709677419</v>
      </c>
      <c r="G219" s="29">
        <f t="shared" si="27"/>
        <v>360751.27</v>
      </c>
    </row>
    <row r="220" spans="1:7" x14ac:dyDescent="0.25">
      <c r="A220" s="47">
        <v>42016</v>
      </c>
      <c r="B220" s="48">
        <v>1</v>
      </c>
      <c r="C220" s="171">
        <v>0</v>
      </c>
      <c r="D220" s="29">
        <f t="shared" si="31"/>
        <v>877828082.96999991</v>
      </c>
      <c r="E220" s="29">
        <f t="shared" si="32"/>
        <v>854684573.24999988</v>
      </c>
      <c r="F220" s="46">
        <f t="shared" si="33"/>
        <v>360751.26709677419</v>
      </c>
      <c r="G220" s="29">
        <f t="shared" si="27"/>
        <v>360751.27</v>
      </c>
    </row>
    <row r="221" spans="1:7" x14ac:dyDescent="0.25">
      <c r="A221" s="47">
        <v>42017</v>
      </c>
      <c r="B221" s="48">
        <v>1</v>
      </c>
      <c r="C221" s="171">
        <v>0</v>
      </c>
      <c r="D221" s="29">
        <f t="shared" si="31"/>
        <v>877828082.96999991</v>
      </c>
      <c r="E221" s="29">
        <f t="shared" si="32"/>
        <v>854684573.24999988</v>
      </c>
      <c r="F221" s="46">
        <f t="shared" si="33"/>
        <v>360751.26709677419</v>
      </c>
      <c r="G221" s="29">
        <f t="shared" si="27"/>
        <v>360751.27</v>
      </c>
    </row>
    <row r="222" spans="1:7" x14ac:dyDescent="0.25">
      <c r="A222" s="47">
        <v>42018</v>
      </c>
      <c r="B222" s="48">
        <v>1</v>
      </c>
      <c r="C222" s="171">
        <v>0</v>
      </c>
      <c r="D222" s="29">
        <f t="shared" si="31"/>
        <v>877828082.96999991</v>
      </c>
      <c r="E222" s="29">
        <f t="shared" si="32"/>
        <v>854684573.24999988</v>
      </c>
      <c r="F222" s="46">
        <f t="shared" si="33"/>
        <v>360751.26709677419</v>
      </c>
      <c r="G222" s="29">
        <f t="shared" si="27"/>
        <v>360751.27</v>
      </c>
    </row>
    <row r="223" spans="1:7" x14ac:dyDescent="0.25">
      <c r="A223" s="47">
        <v>42019</v>
      </c>
      <c r="B223" s="48">
        <v>1</v>
      </c>
      <c r="C223" s="171">
        <v>0</v>
      </c>
      <c r="D223" s="29">
        <f t="shared" si="31"/>
        <v>877828082.96999991</v>
      </c>
      <c r="E223" s="29">
        <f t="shared" si="32"/>
        <v>854684573.24999988</v>
      </c>
      <c r="F223" s="46">
        <f t="shared" si="33"/>
        <v>360751.26709677419</v>
      </c>
      <c r="G223" s="29">
        <f t="shared" si="27"/>
        <v>360751.27</v>
      </c>
    </row>
    <row r="224" spans="1:7" x14ac:dyDescent="0.25">
      <c r="A224" s="47">
        <v>42020</v>
      </c>
      <c r="B224" s="48">
        <v>1</v>
      </c>
      <c r="C224" s="171">
        <v>0</v>
      </c>
      <c r="D224" s="29">
        <f t="shared" si="31"/>
        <v>877828082.96999991</v>
      </c>
      <c r="E224" s="29">
        <f t="shared" si="32"/>
        <v>854684573.24999988</v>
      </c>
      <c r="F224" s="46">
        <f t="shared" si="33"/>
        <v>360751.26709677419</v>
      </c>
      <c r="G224" s="29">
        <f t="shared" si="27"/>
        <v>360751.27</v>
      </c>
    </row>
    <row r="225" spans="1:7" x14ac:dyDescent="0.25">
      <c r="A225" s="47">
        <v>42021</v>
      </c>
      <c r="B225" s="48">
        <v>1</v>
      </c>
      <c r="C225" s="171">
        <v>0</v>
      </c>
      <c r="D225" s="29">
        <f t="shared" si="31"/>
        <v>877828082.96999991</v>
      </c>
      <c r="E225" s="29">
        <f t="shared" si="32"/>
        <v>854684573.24999988</v>
      </c>
      <c r="F225" s="46">
        <f t="shared" si="33"/>
        <v>360751.26709677419</v>
      </c>
      <c r="G225" s="29">
        <f t="shared" ref="G225:G288" si="34">ROUND(F225,2)</f>
        <v>360751.27</v>
      </c>
    </row>
    <row r="226" spans="1:7" x14ac:dyDescent="0.25">
      <c r="A226" s="47">
        <v>42022</v>
      </c>
      <c r="B226" s="48">
        <v>1</v>
      </c>
      <c r="C226" s="171">
        <v>0</v>
      </c>
      <c r="D226" s="29">
        <f t="shared" si="31"/>
        <v>877828082.96999991</v>
      </c>
      <c r="E226" s="29">
        <f t="shared" si="32"/>
        <v>854684573.24999988</v>
      </c>
      <c r="F226" s="46">
        <f t="shared" si="33"/>
        <v>360751.26709677419</v>
      </c>
      <c r="G226" s="29">
        <f t="shared" si="34"/>
        <v>360751.27</v>
      </c>
    </row>
    <row r="227" spans="1:7" x14ac:dyDescent="0.25">
      <c r="A227" s="47">
        <v>42023</v>
      </c>
      <c r="B227" s="48">
        <v>1</v>
      </c>
      <c r="C227" s="171">
        <v>0</v>
      </c>
      <c r="D227" s="29">
        <f t="shared" si="31"/>
        <v>877828082.96999991</v>
      </c>
      <c r="E227" s="29">
        <f t="shared" si="32"/>
        <v>854684573.24999988</v>
      </c>
      <c r="F227" s="46">
        <f t="shared" si="33"/>
        <v>360751.26709677419</v>
      </c>
      <c r="G227" s="29">
        <f t="shared" si="34"/>
        <v>360751.27</v>
      </c>
    </row>
    <row r="228" spans="1:7" x14ac:dyDescent="0.25">
      <c r="A228" s="47">
        <v>42024</v>
      </c>
      <c r="B228" s="48">
        <v>1</v>
      </c>
      <c r="C228" s="171">
        <v>0</v>
      </c>
      <c r="D228" s="29">
        <f t="shared" si="31"/>
        <v>877828082.96999991</v>
      </c>
      <c r="E228" s="29">
        <f t="shared" si="32"/>
        <v>854684573.24999988</v>
      </c>
      <c r="F228" s="46">
        <f t="shared" si="33"/>
        <v>360751.26709677419</v>
      </c>
      <c r="G228" s="29">
        <f t="shared" si="34"/>
        <v>360751.27</v>
      </c>
    </row>
    <row r="229" spans="1:7" x14ac:dyDescent="0.25">
      <c r="A229" s="47">
        <v>42025</v>
      </c>
      <c r="B229" s="48">
        <v>1</v>
      </c>
      <c r="C229" s="171">
        <v>0</v>
      </c>
      <c r="D229" s="29">
        <f t="shared" si="31"/>
        <v>877828082.96999991</v>
      </c>
      <c r="E229" s="29">
        <f t="shared" si="32"/>
        <v>854684573.24999988</v>
      </c>
      <c r="F229" s="46">
        <f t="shared" si="33"/>
        <v>360751.26709677419</v>
      </c>
      <c r="G229" s="29">
        <f t="shared" si="34"/>
        <v>360751.27</v>
      </c>
    </row>
    <row r="230" spans="1:7" x14ac:dyDescent="0.25">
      <c r="A230" s="47">
        <v>42026</v>
      </c>
      <c r="B230" s="48">
        <v>1</v>
      </c>
      <c r="C230" s="171">
        <v>0</v>
      </c>
      <c r="D230" s="29">
        <f t="shared" si="31"/>
        <v>877828082.96999991</v>
      </c>
      <c r="E230" s="29">
        <f t="shared" si="32"/>
        <v>854684573.24999988</v>
      </c>
      <c r="F230" s="46">
        <f t="shared" si="33"/>
        <v>360751.26709677419</v>
      </c>
      <c r="G230" s="29">
        <f t="shared" si="34"/>
        <v>360751.27</v>
      </c>
    </row>
    <row r="231" spans="1:7" x14ac:dyDescent="0.25">
      <c r="A231" s="47">
        <v>42027</v>
      </c>
      <c r="B231" s="48">
        <v>1</v>
      </c>
      <c r="C231" s="171">
        <v>0</v>
      </c>
      <c r="D231" s="29">
        <f t="shared" si="31"/>
        <v>877828082.96999991</v>
      </c>
      <c r="E231" s="29">
        <f t="shared" si="32"/>
        <v>854684573.24999988</v>
      </c>
      <c r="F231" s="46">
        <f t="shared" si="33"/>
        <v>360751.26709677419</v>
      </c>
      <c r="G231" s="29">
        <f t="shared" si="34"/>
        <v>360751.27</v>
      </c>
    </row>
    <row r="232" spans="1:7" x14ac:dyDescent="0.25">
      <c r="A232" s="47">
        <v>42028</v>
      </c>
      <c r="B232" s="48">
        <v>1</v>
      </c>
      <c r="C232" s="171">
        <v>0</v>
      </c>
      <c r="D232" s="29">
        <f t="shared" si="31"/>
        <v>877828082.96999991</v>
      </c>
      <c r="E232" s="29">
        <f t="shared" si="32"/>
        <v>854684573.24999988</v>
      </c>
      <c r="F232" s="46">
        <f t="shared" si="33"/>
        <v>360751.26709677419</v>
      </c>
      <c r="G232" s="29">
        <f t="shared" si="34"/>
        <v>360751.27</v>
      </c>
    </row>
    <row r="233" spans="1:7" x14ac:dyDescent="0.25">
      <c r="A233" s="47">
        <v>42029</v>
      </c>
      <c r="B233" s="48">
        <v>1</v>
      </c>
      <c r="C233" s="171">
        <v>0</v>
      </c>
      <c r="D233" s="29">
        <f t="shared" si="31"/>
        <v>877828082.96999991</v>
      </c>
      <c r="E233" s="29">
        <f t="shared" si="32"/>
        <v>854684573.24999988</v>
      </c>
      <c r="F233" s="46">
        <f t="shared" si="33"/>
        <v>360751.26709677419</v>
      </c>
      <c r="G233" s="29">
        <f t="shared" si="34"/>
        <v>360751.27</v>
      </c>
    </row>
    <row r="234" spans="1:7" x14ac:dyDescent="0.25">
      <c r="A234" s="47">
        <v>42030</v>
      </c>
      <c r="B234" s="48">
        <v>1</v>
      </c>
      <c r="C234" s="171">
        <v>0</v>
      </c>
      <c r="D234" s="29">
        <f t="shared" si="31"/>
        <v>877828082.96999991</v>
      </c>
      <c r="E234" s="29">
        <f t="shared" si="32"/>
        <v>854684573.24999988</v>
      </c>
      <c r="F234" s="46">
        <f t="shared" si="33"/>
        <v>360751.26709677419</v>
      </c>
      <c r="G234" s="29">
        <f t="shared" si="34"/>
        <v>360751.27</v>
      </c>
    </row>
    <row r="235" spans="1:7" x14ac:dyDescent="0.25">
      <c r="A235" s="47">
        <v>42031</v>
      </c>
      <c r="B235" s="48">
        <v>1</v>
      </c>
      <c r="C235" s="171">
        <v>0</v>
      </c>
      <c r="D235" s="29">
        <f t="shared" si="31"/>
        <v>877828082.96999991</v>
      </c>
      <c r="E235" s="29">
        <f t="shared" si="32"/>
        <v>854684573.24999988</v>
      </c>
      <c r="F235" s="46">
        <f t="shared" si="33"/>
        <v>360751.26709677419</v>
      </c>
      <c r="G235" s="29">
        <f t="shared" si="34"/>
        <v>360751.27</v>
      </c>
    </row>
    <row r="236" spans="1:7" x14ac:dyDescent="0.25">
      <c r="A236" s="47">
        <v>42032</v>
      </c>
      <c r="B236" s="48">
        <v>1</v>
      </c>
      <c r="C236" s="171">
        <v>0</v>
      </c>
      <c r="D236" s="29">
        <f t="shared" si="31"/>
        <v>877828082.96999991</v>
      </c>
      <c r="E236" s="29">
        <f t="shared" si="32"/>
        <v>854684573.24999988</v>
      </c>
      <c r="F236" s="46">
        <f t="shared" si="33"/>
        <v>360751.26709677419</v>
      </c>
      <c r="G236" s="29">
        <f t="shared" si="34"/>
        <v>360751.27</v>
      </c>
    </row>
    <row r="237" spans="1:7" x14ac:dyDescent="0.25">
      <c r="A237" s="47">
        <v>42033</v>
      </c>
      <c r="B237" s="48">
        <v>1</v>
      </c>
      <c r="C237" s="171">
        <v>0</v>
      </c>
      <c r="D237" s="29">
        <f t="shared" si="31"/>
        <v>877828082.96999991</v>
      </c>
      <c r="E237" s="29">
        <f t="shared" si="32"/>
        <v>854684573.24999988</v>
      </c>
      <c r="F237" s="46">
        <f t="shared" si="33"/>
        <v>360751.26709677419</v>
      </c>
      <c r="G237" s="29">
        <f t="shared" si="34"/>
        <v>360751.27</v>
      </c>
    </row>
    <row r="238" spans="1:7" x14ac:dyDescent="0.25">
      <c r="A238" s="47">
        <v>42034</v>
      </c>
      <c r="B238" s="48">
        <v>1</v>
      </c>
      <c r="C238" s="171">
        <v>0</v>
      </c>
      <c r="D238" s="29">
        <f t="shared" si="31"/>
        <v>877828082.96999991</v>
      </c>
      <c r="E238" s="29">
        <f t="shared" si="32"/>
        <v>854684573.24999988</v>
      </c>
      <c r="F238" s="46">
        <f t="shared" si="33"/>
        <v>360751.26709677419</v>
      </c>
      <c r="G238" s="29">
        <f t="shared" si="34"/>
        <v>360751.27</v>
      </c>
    </row>
    <row r="239" spans="1:7" x14ac:dyDescent="0.25">
      <c r="A239" s="47">
        <v>42035</v>
      </c>
      <c r="B239" s="48">
        <v>1</v>
      </c>
      <c r="C239" s="171">
        <v>0</v>
      </c>
      <c r="D239" s="29">
        <f t="shared" si="31"/>
        <v>877828082.96999991</v>
      </c>
      <c r="E239" s="29">
        <f t="shared" si="32"/>
        <v>854684573.24999988</v>
      </c>
      <c r="F239" s="46">
        <f t="shared" si="33"/>
        <v>360751.26709677419</v>
      </c>
      <c r="G239" s="29">
        <f t="shared" si="34"/>
        <v>360751.27</v>
      </c>
    </row>
    <row r="240" spans="1:7" x14ac:dyDescent="0.25">
      <c r="A240" s="47">
        <v>42036</v>
      </c>
      <c r="B240" s="48">
        <v>1</v>
      </c>
      <c r="C240" s="171">
        <v>0</v>
      </c>
      <c r="D240" s="29">
        <f t="shared" si="31"/>
        <v>877828082.96999991</v>
      </c>
      <c r="E240" s="29">
        <f t="shared" si="32"/>
        <v>854684573.24999988</v>
      </c>
      <c r="F240" s="46">
        <f t="shared" si="33"/>
        <v>360751.26709677419</v>
      </c>
      <c r="G240" s="29">
        <f t="shared" si="34"/>
        <v>360751.27</v>
      </c>
    </row>
    <row r="241" spans="1:7" x14ac:dyDescent="0.25">
      <c r="A241" s="47">
        <v>42037</v>
      </c>
      <c r="B241" s="48">
        <v>1</v>
      </c>
      <c r="C241" s="171">
        <v>0</v>
      </c>
      <c r="D241" s="29">
        <f t="shared" si="31"/>
        <v>877828082.96999991</v>
      </c>
      <c r="E241" s="29">
        <f t="shared" si="32"/>
        <v>854684573.24999988</v>
      </c>
      <c r="F241" s="46">
        <f t="shared" si="33"/>
        <v>360751.26709677419</v>
      </c>
      <c r="G241" s="29">
        <f t="shared" si="34"/>
        <v>360751.27</v>
      </c>
    </row>
    <row r="242" spans="1:7" x14ac:dyDescent="0.25">
      <c r="A242" s="47">
        <v>42038</v>
      </c>
      <c r="B242" s="48">
        <v>1</v>
      </c>
      <c r="C242" s="171">
        <v>0</v>
      </c>
      <c r="D242" s="29">
        <f t="shared" si="31"/>
        <v>877828082.96999991</v>
      </c>
      <c r="E242" s="29">
        <f t="shared" si="32"/>
        <v>854684573.24999988</v>
      </c>
      <c r="F242" s="46">
        <f t="shared" si="33"/>
        <v>360751.26709677419</v>
      </c>
      <c r="G242" s="29">
        <f t="shared" si="34"/>
        <v>360751.27</v>
      </c>
    </row>
    <row r="243" spans="1:7" x14ac:dyDescent="0.25">
      <c r="A243" s="47">
        <v>42039</v>
      </c>
      <c r="B243" s="48">
        <v>1</v>
      </c>
      <c r="C243" s="171">
        <v>0</v>
      </c>
      <c r="D243" s="29">
        <f t="shared" si="31"/>
        <v>877828082.96999991</v>
      </c>
      <c r="E243" s="29">
        <f t="shared" si="32"/>
        <v>854684573.24999988</v>
      </c>
      <c r="F243" s="46">
        <f t="shared" si="33"/>
        <v>360751.26709677419</v>
      </c>
      <c r="G243" s="29">
        <f t="shared" si="34"/>
        <v>360751.27</v>
      </c>
    </row>
    <row r="244" spans="1:7" x14ac:dyDescent="0.25">
      <c r="A244" s="47">
        <v>42040</v>
      </c>
      <c r="B244" s="48">
        <v>1</v>
      </c>
      <c r="C244" s="171">
        <v>0</v>
      </c>
      <c r="D244" s="29">
        <f t="shared" si="31"/>
        <v>877828082.96999991</v>
      </c>
      <c r="E244" s="29">
        <f t="shared" si="32"/>
        <v>854684573.24999988</v>
      </c>
      <c r="F244" s="46">
        <f t="shared" si="33"/>
        <v>360751.26709677419</v>
      </c>
      <c r="G244" s="29">
        <f t="shared" si="34"/>
        <v>360751.27</v>
      </c>
    </row>
    <row r="245" spans="1:7" x14ac:dyDescent="0.25">
      <c r="A245" s="47">
        <v>42041</v>
      </c>
      <c r="B245" s="48">
        <v>0</v>
      </c>
      <c r="C245" s="171">
        <v>1</v>
      </c>
      <c r="D245" s="29">
        <f>$E$244</f>
        <v>854684573.24999988</v>
      </c>
      <c r="E245" s="29">
        <f>$D$245-$D$11</f>
        <v>830192500.8499999</v>
      </c>
      <c r="F245" s="46">
        <f>($E$10/$B$10*0+($E$11/$B$11)*1)</f>
        <v>351240.23571428569</v>
      </c>
      <c r="G245" s="29">
        <f t="shared" si="34"/>
        <v>351240.24</v>
      </c>
    </row>
    <row r="246" spans="1:7" x14ac:dyDescent="0.25">
      <c r="A246" s="47">
        <v>42042</v>
      </c>
      <c r="B246" s="48">
        <v>1</v>
      </c>
      <c r="C246" s="171">
        <v>0</v>
      </c>
      <c r="D246" s="29">
        <f t="shared" ref="D246:D272" si="35">$E$244</f>
        <v>854684573.24999988</v>
      </c>
      <c r="E246" s="29">
        <f t="shared" ref="E246:E272" si="36">$D$245-$D$11</f>
        <v>830192500.8499999</v>
      </c>
      <c r="F246" s="46">
        <f t="shared" ref="F246:F272" si="37">($E$10/$B$10*0+($E$11/$B$11)*1)</f>
        <v>351240.23571428569</v>
      </c>
      <c r="G246" s="29">
        <f t="shared" si="34"/>
        <v>351240.24</v>
      </c>
    </row>
    <row r="247" spans="1:7" x14ac:dyDescent="0.25">
      <c r="A247" s="47">
        <v>42043</v>
      </c>
      <c r="B247" s="48">
        <v>1</v>
      </c>
      <c r="C247" s="171">
        <v>0</v>
      </c>
      <c r="D247" s="29">
        <f t="shared" si="35"/>
        <v>854684573.24999988</v>
      </c>
      <c r="E247" s="29">
        <f t="shared" si="36"/>
        <v>830192500.8499999</v>
      </c>
      <c r="F247" s="46">
        <f t="shared" si="37"/>
        <v>351240.23571428569</v>
      </c>
      <c r="G247" s="29">
        <f t="shared" si="34"/>
        <v>351240.24</v>
      </c>
    </row>
    <row r="248" spans="1:7" x14ac:dyDescent="0.25">
      <c r="A248" s="47">
        <v>42044</v>
      </c>
      <c r="B248" s="48">
        <v>1</v>
      </c>
      <c r="C248" s="171">
        <v>0</v>
      </c>
      <c r="D248" s="29">
        <f t="shared" si="35"/>
        <v>854684573.24999988</v>
      </c>
      <c r="E248" s="29">
        <f t="shared" si="36"/>
        <v>830192500.8499999</v>
      </c>
      <c r="F248" s="46">
        <f t="shared" si="37"/>
        <v>351240.23571428569</v>
      </c>
      <c r="G248" s="29">
        <f t="shared" si="34"/>
        <v>351240.24</v>
      </c>
    </row>
    <row r="249" spans="1:7" x14ac:dyDescent="0.25">
      <c r="A249" s="47">
        <v>42045</v>
      </c>
      <c r="B249" s="48">
        <v>1</v>
      </c>
      <c r="C249" s="171">
        <v>0</v>
      </c>
      <c r="D249" s="29">
        <f t="shared" si="35"/>
        <v>854684573.24999988</v>
      </c>
      <c r="E249" s="29">
        <f t="shared" si="36"/>
        <v>830192500.8499999</v>
      </c>
      <c r="F249" s="46">
        <f t="shared" si="37"/>
        <v>351240.23571428569</v>
      </c>
      <c r="G249" s="29">
        <f t="shared" si="34"/>
        <v>351240.24</v>
      </c>
    </row>
    <row r="250" spans="1:7" x14ac:dyDescent="0.25">
      <c r="A250" s="47">
        <v>42046</v>
      </c>
      <c r="B250" s="48">
        <v>1</v>
      </c>
      <c r="C250" s="171">
        <v>0</v>
      </c>
      <c r="D250" s="29">
        <f t="shared" si="35"/>
        <v>854684573.24999988</v>
      </c>
      <c r="E250" s="29">
        <f t="shared" si="36"/>
        <v>830192500.8499999</v>
      </c>
      <c r="F250" s="46">
        <f t="shared" si="37"/>
        <v>351240.23571428569</v>
      </c>
      <c r="G250" s="29">
        <f t="shared" si="34"/>
        <v>351240.24</v>
      </c>
    </row>
    <row r="251" spans="1:7" x14ac:dyDescent="0.25">
      <c r="A251" s="47">
        <v>42047</v>
      </c>
      <c r="B251" s="48">
        <v>1</v>
      </c>
      <c r="C251" s="171">
        <v>0</v>
      </c>
      <c r="D251" s="29">
        <f t="shared" si="35"/>
        <v>854684573.24999988</v>
      </c>
      <c r="E251" s="29">
        <f t="shared" si="36"/>
        <v>830192500.8499999</v>
      </c>
      <c r="F251" s="46">
        <f t="shared" si="37"/>
        <v>351240.23571428569</v>
      </c>
      <c r="G251" s="29">
        <f t="shared" si="34"/>
        <v>351240.24</v>
      </c>
    </row>
    <row r="252" spans="1:7" x14ac:dyDescent="0.25">
      <c r="A252" s="47">
        <v>42048</v>
      </c>
      <c r="B252" s="48">
        <v>1</v>
      </c>
      <c r="C252" s="171">
        <v>0</v>
      </c>
      <c r="D252" s="29">
        <f t="shared" si="35"/>
        <v>854684573.24999988</v>
      </c>
      <c r="E252" s="29">
        <f t="shared" si="36"/>
        <v>830192500.8499999</v>
      </c>
      <c r="F252" s="46">
        <f t="shared" si="37"/>
        <v>351240.23571428569</v>
      </c>
      <c r="G252" s="29">
        <f t="shared" si="34"/>
        <v>351240.24</v>
      </c>
    </row>
    <row r="253" spans="1:7" x14ac:dyDescent="0.25">
      <c r="A253" s="47">
        <v>42049</v>
      </c>
      <c r="B253" s="48">
        <v>1</v>
      </c>
      <c r="C253" s="171">
        <v>0</v>
      </c>
      <c r="D253" s="29">
        <f t="shared" si="35"/>
        <v>854684573.24999988</v>
      </c>
      <c r="E253" s="29">
        <f t="shared" si="36"/>
        <v>830192500.8499999</v>
      </c>
      <c r="F253" s="46">
        <f t="shared" si="37"/>
        <v>351240.23571428569</v>
      </c>
      <c r="G253" s="29">
        <f t="shared" si="34"/>
        <v>351240.24</v>
      </c>
    </row>
    <row r="254" spans="1:7" x14ac:dyDescent="0.25">
      <c r="A254" s="47">
        <v>42050</v>
      </c>
      <c r="B254" s="48">
        <v>1</v>
      </c>
      <c r="C254" s="171">
        <v>0</v>
      </c>
      <c r="D254" s="29">
        <f t="shared" si="35"/>
        <v>854684573.24999988</v>
      </c>
      <c r="E254" s="29">
        <f t="shared" si="36"/>
        <v>830192500.8499999</v>
      </c>
      <c r="F254" s="46">
        <f t="shared" si="37"/>
        <v>351240.23571428569</v>
      </c>
      <c r="G254" s="29">
        <f t="shared" si="34"/>
        <v>351240.24</v>
      </c>
    </row>
    <row r="255" spans="1:7" x14ac:dyDescent="0.25">
      <c r="A255" s="47">
        <v>42051</v>
      </c>
      <c r="B255" s="48">
        <v>1</v>
      </c>
      <c r="C255" s="171">
        <v>0</v>
      </c>
      <c r="D255" s="29">
        <f t="shared" si="35"/>
        <v>854684573.24999988</v>
      </c>
      <c r="E255" s="29">
        <f t="shared" si="36"/>
        <v>830192500.8499999</v>
      </c>
      <c r="F255" s="46">
        <f t="shared" si="37"/>
        <v>351240.23571428569</v>
      </c>
      <c r="G255" s="29">
        <f t="shared" si="34"/>
        <v>351240.24</v>
      </c>
    </row>
    <row r="256" spans="1:7" x14ac:dyDescent="0.25">
      <c r="A256" s="47">
        <v>42052</v>
      </c>
      <c r="B256" s="48">
        <v>1</v>
      </c>
      <c r="C256" s="171">
        <v>0</v>
      </c>
      <c r="D256" s="29">
        <f t="shared" si="35"/>
        <v>854684573.24999988</v>
      </c>
      <c r="E256" s="29">
        <f t="shared" si="36"/>
        <v>830192500.8499999</v>
      </c>
      <c r="F256" s="46">
        <f t="shared" si="37"/>
        <v>351240.23571428569</v>
      </c>
      <c r="G256" s="29">
        <f t="shared" si="34"/>
        <v>351240.24</v>
      </c>
    </row>
    <row r="257" spans="1:7" x14ac:dyDescent="0.25">
      <c r="A257" s="47">
        <v>42053</v>
      </c>
      <c r="B257" s="48">
        <v>1</v>
      </c>
      <c r="C257" s="171">
        <v>0</v>
      </c>
      <c r="D257" s="29">
        <f t="shared" si="35"/>
        <v>854684573.24999988</v>
      </c>
      <c r="E257" s="29">
        <f t="shared" si="36"/>
        <v>830192500.8499999</v>
      </c>
      <c r="F257" s="46">
        <f t="shared" si="37"/>
        <v>351240.23571428569</v>
      </c>
      <c r="G257" s="29">
        <f t="shared" si="34"/>
        <v>351240.24</v>
      </c>
    </row>
    <row r="258" spans="1:7" x14ac:dyDescent="0.25">
      <c r="A258" s="47">
        <v>42054</v>
      </c>
      <c r="B258" s="48">
        <v>1</v>
      </c>
      <c r="C258" s="171">
        <v>0</v>
      </c>
      <c r="D258" s="29">
        <f t="shared" si="35"/>
        <v>854684573.24999988</v>
      </c>
      <c r="E258" s="29">
        <f t="shared" si="36"/>
        <v>830192500.8499999</v>
      </c>
      <c r="F258" s="46">
        <f t="shared" si="37"/>
        <v>351240.23571428569</v>
      </c>
      <c r="G258" s="29">
        <f t="shared" si="34"/>
        <v>351240.24</v>
      </c>
    </row>
    <row r="259" spans="1:7" x14ac:dyDescent="0.25">
      <c r="A259" s="47">
        <v>42055</v>
      </c>
      <c r="B259" s="48">
        <v>1</v>
      </c>
      <c r="C259" s="171">
        <v>0</v>
      </c>
      <c r="D259" s="29">
        <f t="shared" si="35"/>
        <v>854684573.24999988</v>
      </c>
      <c r="E259" s="29">
        <f t="shared" si="36"/>
        <v>830192500.8499999</v>
      </c>
      <c r="F259" s="46">
        <f t="shared" si="37"/>
        <v>351240.23571428569</v>
      </c>
      <c r="G259" s="29">
        <f t="shared" si="34"/>
        <v>351240.24</v>
      </c>
    </row>
    <row r="260" spans="1:7" x14ac:dyDescent="0.25">
      <c r="A260" s="47">
        <v>42056</v>
      </c>
      <c r="B260" s="48">
        <v>1</v>
      </c>
      <c r="C260" s="171">
        <v>0</v>
      </c>
      <c r="D260" s="29">
        <f t="shared" si="35"/>
        <v>854684573.24999988</v>
      </c>
      <c r="E260" s="29">
        <f t="shared" si="36"/>
        <v>830192500.8499999</v>
      </c>
      <c r="F260" s="46">
        <f t="shared" si="37"/>
        <v>351240.23571428569</v>
      </c>
      <c r="G260" s="29">
        <f t="shared" si="34"/>
        <v>351240.24</v>
      </c>
    </row>
    <row r="261" spans="1:7" x14ac:dyDescent="0.25">
      <c r="A261" s="47">
        <v>42057</v>
      </c>
      <c r="B261" s="48">
        <v>1</v>
      </c>
      <c r="C261" s="171">
        <v>0</v>
      </c>
      <c r="D261" s="29">
        <f t="shared" si="35"/>
        <v>854684573.24999988</v>
      </c>
      <c r="E261" s="29">
        <f t="shared" si="36"/>
        <v>830192500.8499999</v>
      </c>
      <c r="F261" s="46">
        <f t="shared" si="37"/>
        <v>351240.23571428569</v>
      </c>
      <c r="G261" s="29">
        <f t="shared" si="34"/>
        <v>351240.24</v>
      </c>
    </row>
    <row r="262" spans="1:7" x14ac:dyDescent="0.25">
      <c r="A262" s="47">
        <v>42058</v>
      </c>
      <c r="B262" s="48">
        <v>1</v>
      </c>
      <c r="C262" s="171">
        <v>0</v>
      </c>
      <c r="D262" s="29">
        <f t="shared" si="35"/>
        <v>854684573.24999988</v>
      </c>
      <c r="E262" s="29">
        <f t="shared" si="36"/>
        <v>830192500.8499999</v>
      </c>
      <c r="F262" s="46">
        <f t="shared" si="37"/>
        <v>351240.23571428569</v>
      </c>
      <c r="G262" s="29">
        <f t="shared" si="34"/>
        <v>351240.24</v>
      </c>
    </row>
    <row r="263" spans="1:7" x14ac:dyDescent="0.25">
      <c r="A263" s="47">
        <v>42059</v>
      </c>
      <c r="B263" s="48">
        <v>1</v>
      </c>
      <c r="C263" s="171">
        <v>0</v>
      </c>
      <c r="D263" s="29">
        <f t="shared" si="35"/>
        <v>854684573.24999988</v>
      </c>
      <c r="E263" s="29">
        <f t="shared" si="36"/>
        <v>830192500.8499999</v>
      </c>
      <c r="F263" s="46">
        <f t="shared" si="37"/>
        <v>351240.23571428569</v>
      </c>
      <c r="G263" s="29">
        <f t="shared" si="34"/>
        <v>351240.24</v>
      </c>
    </row>
    <row r="264" spans="1:7" x14ac:dyDescent="0.25">
      <c r="A264" s="47">
        <v>42060</v>
      </c>
      <c r="B264" s="48">
        <v>1</v>
      </c>
      <c r="C264" s="171">
        <v>0</v>
      </c>
      <c r="D264" s="29">
        <f t="shared" si="35"/>
        <v>854684573.24999988</v>
      </c>
      <c r="E264" s="29">
        <f t="shared" si="36"/>
        <v>830192500.8499999</v>
      </c>
      <c r="F264" s="46">
        <f t="shared" si="37"/>
        <v>351240.23571428569</v>
      </c>
      <c r="G264" s="29">
        <f t="shared" si="34"/>
        <v>351240.24</v>
      </c>
    </row>
    <row r="265" spans="1:7" x14ac:dyDescent="0.25">
      <c r="A265" s="47">
        <v>42061</v>
      </c>
      <c r="B265" s="48">
        <v>1</v>
      </c>
      <c r="C265" s="171">
        <v>0</v>
      </c>
      <c r="D265" s="29">
        <f t="shared" si="35"/>
        <v>854684573.24999988</v>
      </c>
      <c r="E265" s="29">
        <f t="shared" si="36"/>
        <v>830192500.8499999</v>
      </c>
      <c r="F265" s="46">
        <f t="shared" si="37"/>
        <v>351240.23571428569</v>
      </c>
      <c r="G265" s="29">
        <f t="shared" si="34"/>
        <v>351240.24</v>
      </c>
    </row>
    <row r="266" spans="1:7" x14ac:dyDescent="0.25">
      <c r="A266" s="47">
        <v>42062</v>
      </c>
      <c r="B266" s="48">
        <v>1</v>
      </c>
      <c r="C266" s="171">
        <v>0</v>
      </c>
      <c r="D266" s="29">
        <f t="shared" si="35"/>
        <v>854684573.24999988</v>
      </c>
      <c r="E266" s="29">
        <f t="shared" si="36"/>
        <v>830192500.8499999</v>
      </c>
      <c r="F266" s="46">
        <f t="shared" si="37"/>
        <v>351240.23571428569</v>
      </c>
      <c r="G266" s="29">
        <f t="shared" si="34"/>
        <v>351240.24</v>
      </c>
    </row>
    <row r="267" spans="1:7" x14ac:dyDescent="0.25">
      <c r="A267" s="47">
        <v>42063</v>
      </c>
      <c r="B267" s="48">
        <v>1</v>
      </c>
      <c r="C267" s="171">
        <v>0</v>
      </c>
      <c r="D267" s="29">
        <f t="shared" si="35"/>
        <v>854684573.24999988</v>
      </c>
      <c r="E267" s="29">
        <f t="shared" si="36"/>
        <v>830192500.8499999</v>
      </c>
      <c r="F267" s="46">
        <f t="shared" si="37"/>
        <v>351240.23571428569</v>
      </c>
      <c r="G267" s="29">
        <f t="shared" si="34"/>
        <v>351240.24</v>
      </c>
    </row>
    <row r="268" spans="1:7" x14ac:dyDescent="0.25">
      <c r="A268" s="47">
        <v>42064</v>
      </c>
      <c r="B268" s="48">
        <v>1</v>
      </c>
      <c r="C268" s="171">
        <v>0</v>
      </c>
      <c r="D268" s="29">
        <f t="shared" si="35"/>
        <v>854684573.24999988</v>
      </c>
      <c r="E268" s="29">
        <f t="shared" si="36"/>
        <v>830192500.8499999</v>
      </c>
      <c r="F268" s="46">
        <f t="shared" si="37"/>
        <v>351240.23571428569</v>
      </c>
      <c r="G268" s="29">
        <f t="shared" si="34"/>
        <v>351240.24</v>
      </c>
    </row>
    <row r="269" spans="1:7" x14ac:dyDescent="0.25">
      <c r="A269" s="47">
        <v>42065</v>
      </c>
      <c r="B269" s="48">
        <v>1</v>
      </c>
      <c r="C269" s="171">
        <v>0</v>
      </c>
      <c r="D269" s="29">
        <f t="shared" si="35"/>
        <v>854684573.24999988</v>
      </c>
      <c r="E269" s="29">
        <f t="shared" si="36"/>
        <v>830192500.8499999</v>
      </c>
      <c r="F269" s="46">
        <f t="shared" si="37"/>
        <v>351240.23571428569</v>
      </c>
      <c r="G269" s="29">
        <f t="shared" si="34"/>
        <v>351240.24</v>
      </c>
    </row>
    <row r="270" spans="1:7" x14ac:dyDescent="0.25">
      <c r="A270" s="47">
        <v>42066</v>
      </c>
      <c r="B270" s="48">
        <v>1</v>
      </c>
      <c r="C270" s="171">
        <v>0</v>
      </c>
      <c r="D270" s="29">
        <f t="shared" si="35"/>
        <v>854684573.24999988</v>
      </c>
      <c r="E270" s="29">
        <f t="shared" si="36"/>
        <v>830192500.8499999</v>
      </c>
      <c r="F270" s="46">
        <f t="shared" si="37"/>
        <v>351240.23571428569</v>
      </c>
      <c r="G270" s="29">
        <f t="shared" si="34"/>
        <v>351240.24</v>
      </c>
    </row>
    <row r="271" spans="1:7" x14ac:dyDescent="0.25">
      <c r="A271" s="47">
        <v>42067</v>
      </c>
      <c r="B271" s="48">
        <v>1</v>
      </c>
      <c r="C271" s="171">
        <v>0</v>
      </c>
      <c r="D271" s="29">
        <f t="shared" si="35"/>
        <v>854684573.24999988</v>
      </c>
      <c r="E271" s="29">
        <f t="shared" si="36"/>
        <v>830192500.8499999</v>
      </c>
      <c r="F271" s="46">
        <f t="shared" si="37"/>
        <v>351240.23571428569</v>
      </c>
      <c r="G271" s="29">
        <f t="shared" si="34"/>
        <v>351240.24</v>
      </c>
    </row>
    <row r="272" spans="1:7" x14ac:dyDescent="0.25">
      <c r="A272" s="47">
        <v>42068</v>
      </c>
      <c r="B272" s="48">
        <v>1</v>
      </c>
      <c r="C272" s="171">
        <v>0</v>
      </c>
      <c r="D272" s="29">
        <f t="shared" si="35"/>
        <v>854684573.24999988</v>
      </c>
      <c r="E272" s="29">
        <f t="shared" si="36"/>
        <v>830192500.8499999</v>
      </c>
      <c r="F272" s="46">
        <f t="shared" si="37"/>
        <v>351240.23571428569</v>
      </c>
      <c r="G272" s="29">
        <f t="shared" si="34"/>
        <v>351240.24</v>
      </c>
    </row>
    <row r="273" spans="1:7" x14ac:dyDescent="0.25">
      <c r="A273" s="47">
        <v>42069</v>
      </c>
      <c r="B273" s="48">
        <v>0</v>
      </c>
      <c r="C273" s="171">
        <v>1</v>
      </c>
      <c r="D273" s="29">
        <f>$E$272</f>
        <v>830192500.8499999</v>
      </c>
      <c r="E273" s="29">
        <f>$D$273-$D$12</f>
        <v>806442126.8599999</v>
      </c>
      <c r="F273" s="46">
        <f>($E$11/$B$11*0+($E$12/$B$12)*1)</f>
        <v>341175.00032258063</v>
      </c>
      <c r="G273" s="29">
        <f t="shared" si="34"/>
        <v>341175</v>
      </c>
    </row>
    <row r="274" spans="1:7" x14ac:dyDescent="0.25">
      <c r="A274" s="47">
        <v>42070</v>
      </c>
      <c r="B274" s="48">
        <v>1</v>
      </c>
      <c r="C274" s="171">
        <v>0</v>
      </c>
      <c r="D274" s="29">
        <f t="shared" ref="D274:D303" si="38">$E$272</f>
        <v>830192500.8499999</v>
      </c>
      <c r="E274" s="29">
        <f t="shared" ref="E274:E303" si="39">$D$273-$D$12</f>
        <v>806442126.8599999</v>
      </c>
      <c r="F274" s="46">
        <f t="shared" ref="F274:F303" si="40">($E$11/$B$11*0+($E$12/$B$12)*1)</f>
        <v>341175.00032258063</v>
      </c>
      <c r="G274" s="29">
        <f t="shared" si="34"/>
        <v>341175</v>
      </c>
    </row>
    <row r="275" spans="1:7" x14ac:dyDescent="0.25">
      <c r="A275" s="47">
        <v>42071</v>
      </c>
      <c r="B275" s="48">
        <v>1</v>
      </c>
      <c r="C275" s="171">
        <v>0</v>
      </c>
      <c r="D275" s="29">
        <f t="shared" si="38"/>
        <v>830192500.8499999</v>
      </c>
      <c r="E275" s="29">
        <f t="shared" si="39"/>
        <v>806442126.8599999</v>
      </c>
      <c r="F275" s="46">
        <f t="shared" si="40"/>
        <v>341175.00032258063</v>
      </c>
      <c r="G275" s="29">
        <f t="shared" si="34"/>
        <v>341175</v>
      </c>
    </row>
    <row r="276" spans="1:7" x14ac:dyDescent="0.25">
      <c r="A276" s="47">
        <v>42072</v>
      </c>
      <c r="B276" s="48">
        <v>1</v>
      </c>
      <c r="C276" s="171">
        <v>0</v>
      </c>
      <c r="D276" s="29">
        <f t="shared" si="38"/>
        <v>830192500.8499999</v>
      </c>
      <c r="E276" s="29">
        <f t="shared" si="39"/>
        <v>806442126.8599999</v>
      </c>
      <c r="F276" s="46">
        <f t="shared" si="40"/>
        <v>341175.00032258063</v>
      </c>
      <c r="G276" s="29">
        <f t="shared" si="34"/>
        <v>341175</v>
      </c>
    </row>
    <row r="277" spans="1:7" x14ac:dyDescent="0.25">
      <c r="A277" s="47">
        <v>42073</v>
      </c>
      <c r="B277" s="48">
        <v>1</v>
      </c>
      <c r="C277" s="171">
        <v>0</v>
      </c>
      <c r="D277" s="29">
        <f t="shared" si="38"/>
        <v>830192500.8499999</v>
      </c>
      <c r="E277" s="29">
        <f t="shared" si="39"/>
        <v>806442126.8599999</v>
      </c>
      <c r="F277" s="46">
        <f t="shared" si="40"/>
        <v>341175.00032258063</v>
      </c>
      <c r="G277" s="29">
        <f t="shared" si="34"/>
        <v>341175</v>
      </c>
    </row>
    <row r="278" spans="1:7" x14ac:dyDescent="0.25">
      <c r="A278" s="47">
        <v>42074</v>
      </c>
      <c r="B278" s="48">
        <v>1</v>
      </c>
      <c r="C278" s="171">
        <v>0</v>
      </c>
      <c r="D278" s="29">
        <f t="shared" si="38"/>
        <v>830192500.8499999</v>
      </c>
      <c r="E278" s="29">
        <f t="shared" si="39"/>
        <v>806442126.8599999</v>
      </c>
      <c r="F278" s="46">
        <f t="shared" si="40"/>
        <v>341175.00032258063</v>
      </c>
      <c r="G278" s="29">
        <f t="shared" si="34"/>
        <v>341175</v>
      </c>
    </row>
    <row r="279" spans="1:7" x14ac:dyDescent="0.25">
      <c r="A279" s="47">
        <v>42075</v>
      </c>
      <c r="B279" s="48">
        <v>1</v>
      </c>
      <c r="C279" s="171">
        <v>0</v>
      </c>
      <c r="D279" s="29">
        <f t="shared" si="38"/>
        <v>830192500.8499999</v>
      </c>
      <c r="E279" s="29">
        <f t="shared" si="39"/>
        <v>806442126.8599999</v>
      </c>
      <c r="F279" s="46">
        <f t="shared" si="40"/>
        <v>341175.00032258063</v>
      </c>
      <c r="G279" s="29">
        <f t="shared" si="34"/>
        <v>341175</v>
      </c>
    </row>
    <row r="280" spans="1:7" x14ac:dyDescent="0.25">
      <c r="A280" s="47">
        <v>42076</v>
      </c>
      <c r="B280" s="48">
        <v>1</v>
      </c>
      <c r="C280" s="171">
        <v>0</v>
      </c>
      <c r="D280" s="29">
        <f t="shared" si="38"/>
        <v>830192500.8499999</v>
      </c>
      <c r="E280" s="29">
        <f t="shared" si="39"/>
        <v>806442126.8599999</v>
      </c>
      <c r="F280" s="46">
        <f t="shared" si="40"/>
        <v>341175.00032258063</v>
      </c>
      <c r="G280" s="29">
        <f t="shared" si="34"/>
        <v>341175</v>
      </c>
    </row>
    <row r="281" spans="1:7" x14ac:dyDescent="0.25">
      <c r="A281" s="47">
        <v>42077</v>
      </c>
      <c r="B281" s="48">
        <v>1</v>
      </c>
      <c r="C281" s="171">
        <v>0</v>
      </c>
      <c r="D281" s="29">
        <f t="shared" si="38"/>
        <v>830192500.8499999</v>
      </c>
      <c r="E281" s="29">
        <f t="shared" si="39"/>
        <v>806442126.8599999</v>
      </c>
      <c r="F281" s="46">
        <f t="shared" si="40"/>
        <v>341175.00032258063</v>
      </c>
      <c r="G281" s="29">
        <f t="shared" si="34"/>
        <v>341175</v>
      </c>
    </row>
    <row r="282" spans="1:7" x14ac:dyDescent="0.25">
      <c r="A282" s="47">
        <v>42078</v>
      </c>
      <c r="B282" s="48">
        <v>1</v>
      </c>
      <c r="C282" s="171">
        <v>0</v>
      </c>
      <c r="D282" s="29">
        <f t="shared" si="38"/>
        <v>830192500.8499999</v>
      </c>
      <c r="E282" s="29">
        <f t="shared" si="39"/>
        <v>806442126.8599999</v>
      </c>
      <c r="F282" s="46">
        <f t="shared" si="40"/>
        <v>341175.00032258063</v>
      </c>
      <c r="G282" s="29">
        <f t="shared" si="34"/>
        <v>341175</v>
      </c>
    </row>
    <row r="283" spans="1:7" x14ac:dyDescent="0.25">
      <c r="A283" s="47">
        <v>42079</v>
      </c>
      <c r="B283" s="48">
        <v>1</v>
      </c>
      <c r="C283" s="171">
        <v>0</v>
      </c>
      <c r="D283" s="29">
        <f t="shared" si="38"/>
        <v>830192500.8499999</v>
      </c>
      <c r="E283" s="29">
        <f t="shared" si="39"/>
        <v>806442126.8599999</v>
      </c>
      <c r="F283" s="46">
        <f t="shared" si="40"/>
        <v>341175.00032258063</v>
      </c>
      <c r="G283" s="29">
        <f t="shared" si="34"/>
        <v>341175</v>
      </c>
    </row>
    <row r="284" spans="1:7" x14ac:dyDescent="0.25">
      <c r="A284" s="47">
        <v>42080</v>
      </c>
      <c r="B284" s="48">
        <v>1</v>
      </c>
      <c r="C284" s="171">
        <v>0</v>
      </c>
      <c r="D284" s="29">
        <f t="shared" si="38"/>
        <v>830192500.8499999</v>
      </c>
      <c r="E284" s="29">
        <f t="shared" si="39"/>
        <v>806442126.8599999</v>
      </c>
      <c r="F284" s="46">
        <f t="shared" si="40"/>
        <v>341175.00032258063</v>
      </c>
      <c r="G284" s="29">
        <f t="shared" si="34"/>
        <v>341175</v>
      </c>
    </row>
    <row r="285" spans="1:7" x14ac:dyDescent="0.25">
      <c r="A285" s="47">
        <v>42081</v>
      </c>
      <c r="B285" s="48">
        <v>1</v>
      </c>
      <c r="C285" s="171">
        <v>0</v>
      </c>
      <c r="D285" s="29">
        <f t="shared" si="38"/>
        <v>830192500.8499999</v>
      </c>
      <c r="E285" s="29">
        <f t="shared" si="39"/>
        <v>806442126.8599999</v>
      </c>
      <c r="F285" s="46">
        <f t="shared" si="40"/>
        <v>341175.00032258063</v>
      </c>
      <c r="G285" s="29">
        <f t="shared" si="34"/>
        <v>341175</v>
      </c>
    </row>
    <row r="286" spans="1:7" x14ac:dyDescent="0.25">
      <c r="A286" s="47">
        <v>42082</v>
      </c>
      <c r="B286" s="48">
        <v>1</v>
      </c>
      <c r="C286" s="171">
        <v>0</v>
      </c>
      <c r="D286" s="29">
        <f t="shared" si="38"/>
        <v>830192500.8499999</v>
      </c>
      <c r="E286" s="29">
        <f t="shared" si="39"/>
        <v>806442126.8599999</v>
      </c>
      <c r="F286" s="46">
        <f t="shared" si="40"/>
        <v>341175.00032258063</v>
      </c>
      <c r="G286" s="29">
        <f t="shared" si="34"/>
        <v>341175</v>
      </c>
    </row>
    <row r="287" spans="1:7" x14ac:dyDescent="0.25">
      <c r="A287" s="47">
        <v>42083</v>
      </c>
      <c r="B287" s="48">
        <v>1</v>
      </c>
      <c r="C287" s="171">
        <v>0</v>
      </c>
      <c r="D287" s="29">
        <f t="shared" si="38"/>
        <v>830192500.8499999</v>
      </c>
      <c r="E287" s="29">
        <f t="shared" si="39"/>
        <v>806442126.8599999</v>
      </c>
      <c r="F287" s="46">
        <f t="shared" si="40"/>
        <v>341175.00032258063</v>
      </c>
      <c r="G287" s="29">
        <f t="shared" si="34"/>
        <v>341175</v>
      </c>
    </row>
    <row r="288" spans="1:7" x14ac:dyDescent="0.25">
      <c r="A288" s="47">
        <v>42084</v>
      </c>
      <c r="B288" s="48">
        <v>1</v>
      </c>
      <c r="C288" s="171">
        <v>0</v>
      </c>
      <c r="D288" s="29">
        <f t="shared" si="38"/>
        <v>830192500.8499999</v>
      </c>
      <c r="E288" s="29">
        <f t="shared" si="39"/>
        <v>806442126.8599999</v>
      </c>
      <c r="F288" s="46">
        <f t="shared" si="40"/>
        <v>341175.00032258063</v>
      </c>
      <c r="G288" s="29">
        <f t="shared" si="34"/>
        <v>341175</v>
      </c>
    </row>
    <row r="289" spans="1:7" x14ac:dyDescent="0.25">
      <c r="A289" s="47">
        <v>42085</v>
      </c>
      <c r="B289" s="48">
        <v>1</v>
      </c>
      <c r="C289" s="171">
        <v>0</v>
      </c>
      <c r="D289" s="29">
        <f t="shared" si="38"/>
        <v>830192500.8499999</v>
      </c>
      <c r="E289" s="29">
        <f t="shared" si="39"/>
        <v>806442126.8599999</v>
      </c>
      <c r="F289" s="46">
        <f t="shared" si="40"/>
        <v>341175.00032258063</v>
      </c>
      <c r="G289" s="29">
        <f t="shared" ref="G289:G352" si="41">ROUND(F289,2)</f>
        <v>341175</v>
      </c>
    </row>
    <row r="290" spans="1:7" x14ac:dyDescent="0.25">
      <c r="A290" s="47">
        <v>42086</v>
      </c>
      <c r="B290" s="48">
        <v>1</v>
      </c>
      <c r="C290" s="171">
        <v>0</v>
      </c>
      <c r="D290" s="29">
        <f t="shared" si="38"/>
        <v>830192500.8499999</v>
      </c>
      <c r="E290" s="29">
        <f t="shared" si="39"/>
        <v>806442126.8599999</v>
      </c>
      <c r="F290" s="46">
        <f t="shared" si="40"/>
        <v>341175.00032258063</v>
      </c>
      <c r="G290" s="29">
        <f t="shared" si="41"/>
        <v>341175</v>
      </c>
    </row>
    <row r="291" spans="1:7" x14ac:dyDescent="0.25">
      <c r="A291" s="47">
        <v>42087</v>
      </c>
      <c r="B291" s="48">
        <v>1</v>
      </c>
      <c r="C291" s="171">
        <v>0</v>
      </c>
      <c r="D291" s="29">
        <f t="shared" si="38"/>
        <v>830192500.8499999</v>
      </c>
      <c r="E291" s="29">
        <f t="shared" si="39"/>
        <v>806442126.8599999</v>
      </c>
      <c r="F291" s="46">
        <f t="shared" si="40"/>
        <v>341175.00032258063</v>
      </c>
      <c r="G291" s="29">
        <f t="shared" si="41"/>
        <v>341175</v>
      </c>
    </row>
    <row r="292" spans="1:7" x14ac:dyDescent="0.25">
      <c r="A292" s="47">
        <v>42088</v>
      </c>
      <c r="B292" s="48">
        <v>1</v>
      </c>
      <c r="C292" s="171">
        <v>0</v>
      </c>
      <c r="D292" s="29">
        <f t="shared" si="38"/>
        <v>830192500.8499999</v>
      </c>
      <c r="E292" s="29">
        <f t="shared" si="39"/>
        <v>806442126.8599999</v>
      </c>
      <c r="F292" s="46">
        <f t="shared" si="40"/>
        <v>341175.00032258063</v>
      </c>
      <c r="G292" s="29">
        <f t="shared" si="41"/>
        <v>341175</v>
      </c>
    </row>
    <row r="293" spans="1:7" x14ac:dyDescent="0.25">
      <c r="A293" s="47">
        <v>42089</v>
      </c>
      <c r="B293" s="48">
        <v>1</v>
      </c>
      <c r="C293" s="171">
        <v>0</v>
      </c>
      <c r="D293" s="29">
        <f t="shared" si="38"/>
        <v>830192500.8499999</v>
      </c>
      <c r="E293" s="29">
        <f t="shared" si="39"/>
        <v>806442126.8599999</v>
      </c>
      <c r="F293" s="46">
        <f t="shared" si="40"/>
        <v>341175.00032258063</v>
      </c>
      <c r="G293" s="29">
        <f t="shared" si="41"/>
        <v>341175</v>
      </c>
    </row>
    <row r="294" spans="1:7" x14ac:dyDescent="0.25">
      <c r="A294" s="47">
        <v>42090</v>
      </c>
      <c r="B294" s="48">
        <v>1</v>
      </c>
      <c r="C294" s="171">
        <v>0</v>
      </c>
      <c r="D294" s="29">
        <f t="shared" si="38"/>
        <v>830192500.8499999</v>
      </c>
      <c r="E294" s="29">
        <f t="shared" si="39"/>
        <v>806442126.8599999</v>
      </c>
      <c r="F294" s="46">
        <f t="shared" si="40"/>
        <v>341175.00032258063</v>
      </c>
      <c r="G294" s="29">
        <f t="shared" si="41"/>
        <v>341175</v>
      </c>
    </row>
    <row r="295" spans="1:7" x14ac:dyDescent="0.25">
      <c r="A295" s="47">
        <v>42091</v>
      </c>
      <c r="B295" s="48">
        <v>1</v>
      </c>
      <c r="C295" s="171">
        <v>0</v>
      </c>
      <c r="D295" s="29">
        <f t="shared" si="38"/>
        <v>830192500.8499999</v>
      </c>
      <c r="E295" s="29">
        <f t="shared" si="39"/>
        <v>806442126.8599999</v>
      </c>
      <c r="F295" s="46">
        <f t="shared" si="40"/>
        <v>341175.00032258063</v>
      </c>
      <c r="G295" s="29">
        <f t="shared" si="41"/>
        <v>341175</v>
      </c>
    </row>
    <row r="296" spans="1:7" x14ac:dyDescent="0.25">
      <c r="A296" s="47">
        <v>42092</v>
      </c>
      <c r="B296" s="48">
        <v>1</v>
      </c>
      <c r="C296" s="171">
        <v>0</v>
      </c>
      <c r="D296" s="29">
        <f t="shared" si="38"/>
        <v>830192500.8499999</v>
      </c>
      <c r="E296" s="29">
        <f t="shared" si="39"/>
        <v>806442126.8599999</v>
      </c>
      <c r="F296" s="46">
        <f t="shared" si="40"/>
        <v>341175.00032258063</v>
      </c>
      <c r="G296" s="29">
        <f t="shared" si="41"/>
        <v>341175</v>
      </c>
    </row>
    <row r="297" spans="1:7" x14ac:dyDescent="0.25">
      <c r="A297" s="47">
        <v>42093</v>
      </c>
      <c r="B297" s="48">
        <v>1</v>
      </c>
      <c r="C297" s="171">
        <v>0</v>
      </c>
      <c r="D297" s="29">
        <f t="shared" si="38"/>
        <v>830192500.8499999</v>
      </c>
      <c r="E297" s="29">
        <f t="shared" si="39"/>
        <v>806442126.8599999</v>
      </c>
      <c r="F297" s="46">
        <f t="shared" si="40"/>
        <v>341175.00032258063</v>
      </c>
      <c r="G297" s="29">
        <f t="shared" si="41"/>
        <v>341175</v>
      </c>
    </row>
    <row r="298" spans="1:7" x14ac:dyDescent="0.25">
      <c r="A298" s="47">
        <v>42094</v>
      </c>
      <c r="B298" s="48">
        <v>1</v>
      </c>
      <c r="C298" s="171">
        <v>0</v>
      </c>
      <c r="D298" s="29">
        <f t="shared" si="38"/>
        <v>830192500.8499999</v>
      </c>
      <c r="E298" s="29">
        <f t="shared" si="39"/>
        <v>806442126.8599999</v>
      </c>
      <c r="F298" s="46">
        <f t="shared" si="40"/>
        <v>341175.00032258063</v>
      </c>
      <c r="G298" s="29">
        <f t="shared" si="41"/>
        <v>341175</v>
      </c>
    </row>
    <row r="299" spans="1:7" x14ac:dyDescent="0.25">
      <c r="A299" s="47">
        <v>42095</v>
      </c>
      <c r="B299" s="48">
        <v>1</v>
      </c>
      <c r="C299" s="171">
        <v>0</v>
      </c>
      <c r="D299" s="29">
        <f t="shared" si="38"/>
        <v>830192500.8499999</v>
      </c>
      <c r="E299" s="29">
        <f t="shared" si="39"/>
        <v>806442126.8599999</v>
      </c>
      <c r="F299" s="46">
        <f t="shared" si="40"/>
        <v>341175.00032258063</v>
      </c>
      <c r="G299" s="29">
        <f t="shared" si="41"/>
        <v>341175</v>
      </c>
    </row>
    <row r="300" spans="1:7" x14ac:dyDescent="0.25">
      <c r="A300" s="47">
        <v>42096</v>
      </c>
      <c r="B300" s="48">
        <v>1</v>
      </c>
      <c r="C300" s="171">
        <v>0</v>
      </c>
      <c r="D300" s="29">
        <f t="shared" si="38"/>
        <v>830192500.8499999</v>
      </c>
      <c r="E300" s="29">
        <f t="shared" si="39"/>
        <v>806442126.8599999</v>
      </c>
      <c r="F300" s="46">
        <f t="shared" si="40"/>
        <v>341175.00032258063</v>
      </c>
      <c r="G300" s="29">
        <f t="shared" si="41"/>
        <v>341175</v>
      </c>
    </row>
    <row r="301" spans="1:7" x14ac:dyDescent="0.25">
      <c r="A301" s="47">
        <v>42097</v>
      </c>
      <c r="B301" s="48">
        <v>1</v>
      </c>
      <c r="C301" s="171">
        <v>0</v>
      </c>
      <c r="D301" s="29">
        <f t="shared" si="38"/>
        <v>830192500.8499999</v>
      </c>
      <c r="E301" s="29">
        <f t="shared" si="39"/>
        <v>806442126.8599999</v>
      </c>
      <c r="F301" s="46">
        <f t="shared" si="40"/>
        <v>341175.00032258063</v>
      </c>
      <c r="G301" s="29">
        <f t="shared" si="41"/>
        <v>341175</v>
      </c>
    </row>
    <row r="302" spans="1:7" x14ac:dyDescent="0.25">
      <c r="A302" s="47">
        <v>42098</v>
      </c>
      <c r="B302" s="48">
        <v>1</v>
      </c>
      <c r="C302" s="171">
        <v>0</v>
      </c>
      <c r="D302" s="29">
        <f t="shared" si="38"/>
        <v>830192500.8499999</v>
      </c>
      <c r="E302" s="29">
        <f t="shared" si="39"/>
        <v>806442126.8599999</v>
      </c>
      <c r="F302" s="46">
        <f t="shared" si="40"/>
        <v>341175.00032258063</v>
      </c>
      <c r="G302" s="29">
        <f t="shared" si="41"/>
        <v>341175</v>
      </c>
    </row>
    <row r="303" spans="1:7" x14ac:dyDescent="0.25">
      <c r="A303" s="47">
        <v>42099</v>
      </c>
      <c r="B303" s="48">
        <v>1</v>
      </c>
      <c r="C303" s="171">
        <v>0</v>
      </c>
      <c r="D303" s="29">
        <f t="shared" si="38"/>
        <v>830192500.8499999</v>
      </c>
      <c r="E303" s="29">
        <f t="shared" si="39"/>
        <v>806442126.8599999</v>
      </c>
      <c r="F303" s="46">
        <f t="shared" si="40"/>
        <v>341175.00032258063</v>
      </c>
      <c r="G303" s="29">
        <f t="shared" si="41"/>
        <v>341175</v>
      </c>
    </row>
    <row r="304" spans="1:7" x14ac:dyDescent="0.25">
      <c r="A304" s="47">
        <v>42100</v>
      </c>
      <c r="B304" s="48">
        <v>0</v>
      </c>
      <c r="C304" s="171">
        <v>1</v>
      </c>
      <c r="D304" s="29">
        <f>$E$303</f>
        <v>806442126.8599999</v>
      </c>
      <c r="E304" s="29">
        <f>$D$304-$D$13</f>
        <v>782057765.03999984</v>
      </c>
      <c r="F304" s="46">
        <f>($E$12/$B$12*0+($E$13/$B$13)*1)</f>
        <v>331414.57266666665</v>
      </c>
      <c r="G304" s="29">
        <f t="shared" si="41"/>
        <v>331414.57</v>
      </c>
    </row>
    <row r="305" spans="1:7" x14ac:dyDescent="0.25">
      <c r="A305" s="47">
        <v>42101</v>
      </c>
      <c r="B305" s="48">
        <v>1</v>
      </c>
      <c r="C305" s="171">
        <v>0</v>
      </c>
      <c r="D305" s="29">
        <f t="shared" ref="D305:D333" si="42">$E$303</f>
        <v>806442126.8599999</v>
      </c>
      <c r="E305" s="29">
        <f t="shared" ref="E305:E333" si="43">$D$304-$D$13</f>
        <v>782057765.03999984</v>
      </c>
      <c r="F305" s="46">
        <f t="shared" ref="F305:F333" si="44">($E$12/$B$12*0+($E$13/$B$13)*1)</f>
        <v>331414.57266666665</v>
      </c>
      <c r="G305" s="29">
        <f t="shared" si="41"/>
        <v>331414.57</v>
      </c>
    </row>
    <row r="306" spans="1:7" x14ac:dyDescent="0.25">
      <c r="A306" s="47">
        <v>42102</v>
      </c>
      <c r="B306" s="48">
        <v>1</v>
      </c>
      <c r="C306" s="171">
        <v>0</v>
      </c>
      <c r="D306" s="29">
        <f t="shared" si="42"/>
        <v>806442126.8599999</v>
      </c>
      <c r="E306" s="29">
        <f t="shared" si="43"/>
        <v>782057765.03999984</v>
      </c>
      <c r="F306" s="46">
        <f t="shared" si="44"/>
        <v>331414.57266666665</v>
      </c>
      <c r="G306" s="29">
        <f t="shared" si="41"/>
        <v>331414.57</v>
      </c>
    </row>
    <row r="307" spans="1:7" x14ac:dyDescent="0.25">
      <c r="A307" s="47">
        <v>42103</v>
      </c>
      <c r="B307" s="48">
        <v>1</v>
      </c>
      <c r="C307" s="171">
        <v>0</v>
      </c>
      <c r="D307" s="29">
        <f t="shared" si="42"/>
        <v>806442126.8599999</v>
      </c>
      <c r="E307" s="29">
        <f t="shared" si="43"/>
        <v>782057765.03999984</v>
      </c>
      <c r="F307" s="46">
        <f t="shared" si="44"/>
        <v>331414.57266666665</v>
      </c>
      <c r="G307" s="29">
        <f t="shared" si="41"/>
        <v>331414.57</v>
      </c>
    </row>
    <row r="308" spans="1:7" x14ac:dyDescent="0.25">
      <c r="A308" s="47">
        <v>42104</v>
      </c>
      <c r="B308" s="48">
        <v>1</v>
      </c>
      <c r="C308" s="171">
        <v>0</v>
      </c>
      <c r="D308" s="29">
        <f t="shared" si="42"/>
        <v>806442126.8599999</v>
      </c>
      <c r="E308" s="29">
        <f t="shared" si="43"/>
        <v>782057765.03999984</v>
      </c>
      <c r="F308" s="46">
        <f t="shared" si="44"/>
        <v>331414.57266666665</v>
      </c>
      <c r="G308" s="29">
        <f t="shared" si="41"/>
        <v>331414.57</v>
      </c>
    </row>
    <row r="309" spans="1:7" x14ac:dyDescent="0.25">
      <c r="A309" s="47">
        <v>42105</v>
      </c>
      <c r="B309" s="48">
        <v>1</v>
      </c>
      <c r="C309" s="171">
        <v>0</v>
      </c>
      <c r="D309" s="29">
        <f t="shared" si="42"/>
        <v>806442126.8599999</v>
      </c>
      <c r="E309" s="29">
        <f t="shared" si="43"/>
        <v>782057765.03999984</v>
      </c>
      <c r="F309" s="46">
        <f t="shared" si="44"/>
        <v>331414.57266666665</v>
      </c>
      <c r="G309" s="29">
        <f t="shared" si="41"/>
        <v>331414.57</v>
      </c>
    </row>
    <row r="310" spans="1:7" x14ac:dyDescent="0.25">
      <c r="A310" s="47">
        <v>42106</v>
      </c>
      <c r="B310" s="48">
        <v>1</v>
      </c>
      <c r="C310" s="171">
        <v>0</v>
      </c>
      <c r="D310" s="29">
        <f t="shared" si="42"/>
        <v>806442126.8599999</v>
      </c>
      <c r="E310" s="29">
        <f t="shared" si="43"/>
        <v>782057765.03999984</v>
      </c>
      <c r="F310" s="46">
        <f t="shared" si="44"/>
        <v>331414.57266666665</v>
      </c>
      <c r="G310" s="29">
        <f t="shared" si="41"/>
        <v>331414.57</v>
      </c>
    </row>
    <row r="311" spans="1:7" x14ac:dyDescent="0.25">
      <c r="A311" s="47">
        <v>42107</v>
      </c>
      <c r="B311" s="48">
        <v>1</v>
      </c>
      <c r="C311" s="171">
        <v>0</v>
      </c>
      <c r="D311" s="29">
        <f t="shared" si="42"/>
        <v>806442126.8599999</v>
      </c>
      <c r="E311" s="29">
        <f t="shared" si="43"/>
        <v>782057765.03999984</v>
      </c>
      <c r="F311" s="46">
        <f t="shared" si="44"/>
        <v>331414.57266666665</v>
      </c>
      <c r="G311" s="29">
        <f t="shared" si="41"/>
        <v>331414.57</v>
      </c>
    </row>
    <row r="312" spans="1:7" x14ac:dyDescent="0.25">
      <c r="A312" s="47">
        <v>42108</v>
      </c>
      <c r="B312" s="48">
        <v>1</v>
      </c>
      <c r="C312" s="171">
        <v>0</v>
      </c>
      <c r="D312" s="29">
        <f t="shared" si="42"/>
        <v>806442126.8599999</v>
      </c>
      <c r="E312" s="29">
        <f t="shared" si="43"/>
        <v>782057765.03999984</v>
      </c>
      <c r="F312" s="46">
        <f t="shared" si="44"/>
        <v>331414.57266666665</v>
      </c>
      <c r="G312" s="29">
        <f t="shared" si="41"/>
        <v>331414.57</v>
      </c>
    </row>
    <row r="313" spans="1:7" x14ac:dyDescent="0.25">
      <c r="A313" s="47">
        <v>42109</v>
      </c>
      <c r="B313" s="48">
        <v>1</v>
      </c>
      <c r="C313" s="171">
        <v>0</v>
      </c>
      <c r="D313" s="29">
        <f t="shared" si="42"/>
        <v>806442126.8599999</v>
      </c>
      <c r="E313" s="29">
        <f t="shared" si="43"/>
        <v>782057765.03999984</v>
      </c>
      <c r="F313" s="46">
        <f t="shared" si="44"/>
        <v>331414.57266666665</v>
      </c>
      <c r="G313" s="29">
        <f t="shared" si="41"/>
        <v>331414.57</v>
      </c>
    </row>
    <row r="314" spans="1:7" x14ac:dyDescent="0.25">
      <c r="A314" s="47">
        <v>42110</v>
      </c>
      <c r="B314" s="48">
        <v>1</v>
      </c>
      <c r="C314" s="171">
        <v>0</v>
      </c>
      <c r="D314" s="29">
        <f t="shared" si="42"/>
        <v>806442126.8599999</v>
      </c>
      <c r="E314" s="29">
        <f t="shared" si="43"/>
        <v>782057765.03999984</v>
      </c>
      <c r="F314" s="46">
        <f t="shared" si="44"/>
        <v>331414.57266666665</v>
      </c>
      <c r="G314" s="29">
        <f t="shared" si="41"/>
        <v>331414.57</v>
      </c>
    </row>
    <row r="315" spans="1:7" x14ac:dyDescent="0.25">
      <c r="A315" s="47">
        <v>42111</v>
      </c>
      <c r="B315" s="48">
        <v>1</v>
      </c>
      <c r="C315" s="171">
        <v>0</v>
      </c>
      <c r="D315" s="29">
        <f t="shared" si="42"/>
        <v>806442126.8599999</v>
      </c>
      <c r="E315" s="29">
        <f t="shared" si="43"/>
        <v>782057765.03999984</v>
      </c>
      <c r="F315" s="46">
        <f t="shared" si="44"/>
        <v>331414.57266666665</v>
      </c>
      <c r="G315" s="29">
        <f t="shared" si="41"/>
        <v>331414.57</v>
      </c>
    </row>
    <row r="316" spans="1:7" x14ac:dyDescent="0.25">
      <c r="A316" s="47">
        <v>42112</v>
      </c>
      <c r="B316" s="48">
        <v>1</v>
      </c>
      <c r="C316" s="171">
        <v>0</v>
      </c>
      <c r="D316" s="29">
        <f t="shared" si="42"/>
        <v>806442126.8599999</v>
      </c>
      <c r="E316" s="29">
        <f t="shared" si="43"/>
        <v>782057765.03999984</v>
      </c>
      <c r="F316" s="46">
        <f t="shared" si="44"/>
        <v>331414.57266666665</v>
      </c>
      <c r="G316" s="29">
        <f t="shared" si="41"/>
        <v>331414.57</v>
      </c>
    </row>
    <row r="317" spans="1:7" x14ac:dyDescent="0.25">
      <c r="A317" s="47">
        <v>42113</v>
      </c>
      <c r="B317" s="48">
        <v>1</v>
      </c>
      <c r="C317" s="171">
        <v>0</v>
      </c>
      <c r="D317" s="29">
        <f t="shared" si="42"/>
        <v>806442126.8599999</v>
      </c>
      <c r="E317" s="29">
        <f t="shared" si="43"/>
        <v>782057765.03999984</v>
      </c>
      <c r="F317" s="46">
        <f t="shared" si="44"/>
        <v>331414.57266666665</v>
      </c>
      <c r="G317" s="29">
        <f t="shared" si="41"/>
        <v>331414.57</v>
      </c>
    </row>
    <row r="318" spans="1:7" x14ac:dyDescent="0.25">
      <c r="A318" s="47">
        <v>42114</v>
      </c>
      <c r="B318" s="48">
        <v>1</v>
      </c>
      <c r="C318" s="171">
        <v>0</v>
      </c>
      <c r="D318" s="29">
        <f t="shared" si="42"/>
        <v>806442126.8599999</v>
      </c>
      <c r="E318" s="29">
        <f t="shared" si="43"/>
        <v>782057765.03999984</v>
      </c>
      <c r="F318" s="46">
        <f t="shared" si="44"/>
        <v>331414.57266666665</v>
      </c>
      <c r="G318" s="29">
        <f t="shared" si="41"/>
        <v>331414.57</v>
      </c>
    </row>
    <row r="319" spans="1:7" x14ac:dyDescent="0.25">
      <c r="A319" s="47">
        <v>42115</v>
      </c>
      <c r="B319" s="48">
        <v>1</v>
      </c>
      <c r="C319" s="171">
        <v>0</v>
      </c>
      <c r="D319" s="29">
        <f t="shared" si="42"/>
        <v>806442126.8599999</v>
      </c>
      <c r="E319" s="29">
        <f t="shared" si="43"/>
        <v>782057765.03999984</v>
      </c>
      <c r="F319" s="46">
        <f t="shared" si="44"/>
        <v>331414.57266666665</v>
      </c>
      <c r="G319" s="29">
        <f t="shared" si="41"/>
        <v>331414.57</v>
      </c>
    </row>
    <row r="320" spans="1:7" x14ac:dyDescent="0.25">
      <c r="A320" s="47">
        <v>42116</v>
      </c>
      <c r="B320" s="48">
        <v>1</v>
      </c>
      <c r="C320" s="171">
        <v>0</v>
      </c>
      <c r="D320" s="29">
        <f t="shared" si="42"/>
        <v>806442126.8599999</v>
      </c>
      <c r="E320" s="29">
        <f t="shared" si="43"/>
        <v>782057765.03999984</v>
      </c>
      <c r="F320" s="46">
        <f t="shared" si="44"/>
        <v>331414.57266666665</v>
      </c>
      <c r="G320" s="29">
        <f t="shared" si="41"/>
        <v>331414.57</v>
      </c>
    </row>
    <row r="321" spans="1:7" x14ac:dyDescent="0.25">
      <c r="A321" s="47">
        <v>42117</v>
      </c>
      <c r="B321" s="48">
        <v>1</v>
      </c>
      <c r="C321" s="171">
        <v>0</v>
      </c>
      <c r="D321" s="29">
        <f t="shared" si="42"/>
        <v>806442126.8599999</v>
      </c>
      <c r="E321" s="29">
        <f t="shared" si="43"/>
        <v>782057765.03999984</v>
      </c>
      <c r="F321" s="46">
        <f t="shared" si="44"/>
        <v>331414.57266666665</v>
      </c>
      <c r="G321" s="29">
        <f t="shared" si="41"/>
        <v>331414.57</v>
      </c>
    </row>
    <row r="322" spans="1:7" x14ac:dyDescent="0.25">
      <c r="A322" s="47">
        <v>42118</v>
      </c>
      <c r="B322" s="48">
        <v>1</v>
      </c>
      <c r="C322" s="171">
        <v>0</v>
      </c>
      <c r="D322" s="29">
        <f t="shared" si="42"/>
        <v>806442126.8599999</v>
      </c>
      <c r="E322" s="29">
        <f t="shared" si="43"/>
        <v>782057765.03999984</v>
      </c>
      <c r="F322" s="46">
        <f t="shared" si="44"/>
        <v>331414.57266666665</v>
      </c>
      <c r="G322" s="29">
        <f t="shared" si="41"/>
        <v>331414.57</v>
      </c>
    </row>
    <row r="323" spans="1:7" x14ac:dyDescent="0.25">
      <c r="A323" s="47">
        <v>42119</v>
      </c>
      <c r="B323" s="48">
        <v>1</v>
      </c>
      <c r="C323" s="171">
        <v>0</v>
      </c>
      <c r="D323" s="29">
        <f t="shared" si="42"/>
        <v>806442126.8599999</v>
      </c>
      <c r="E323" s="29">
        <f t="shared" si="43"/>
        <v>782057765.03999984</v>
      </c>
      <c r="F323" s="46">
        <f t="shared" si="44"/>
        <v>331414.57266666665</v>
      </c>
      <c r="G323" s="29">
        <f t="shared" si="41"/>
        <v>331414.57</v>
      </c>
    </row>
    <row r="324" spans="1:7" x14ac:dyDescent="0.25">
      <c r="A324" s="47">
        <v>42120</v>
      </c>
      <c r="B324" s="48">
        <v>1</v>
      </c>
      <c r="C324" s="171">
        <v>0</v>
      </c>
      <c r="D324" s="29">
        <f t="shared" si="42"/>
        <v>806442126.8599999</v>
      </c>
      <c r="E324" s="29">
        <f t="shared" si="43"/>
        <v>782057765.03999984</v>
      </c>
      <c r="F324" s="46">
        <f t="shared" si="44"/>
        <v>331414.57266666665</v>
      </c>
      <c r="G324" s="29">
        <f t="shared" si="41"/>
        <v>331414.57</v>
      </c>
    </row>
    <row r="325" spans="1:7" x14ac:dyDescent="0.25">
      <c r="A325" s="47">
        <v>42121</v>
      </c>
      <c r="B325" s="48">
        <v>1</v>
      </c>
      <c r="C325" s="171">
        <v>0</v>
      </c>
      <c r="D325" s="29">
        <f t="shared" si="42"/>
        <v>806442126.8599999</v>
      </c>
      <c r="E325" s="29">
        <f t="shared" si="43"/>
        <v>782057765.03999984</v>
      </c>
      <c r="F325" s="46">
        <f t="shared" si="44"/>
        <v>331414.57266666665</v>
      </c>
      <c r="G325" s="29">
        <f t="shared" si="41"/>
        <v>331414.57</v>
      </c>
    </row>
    <row r="326" spans="1:7" x14ac:dyDescent="0.25">
      <c r="A326" s="47">
        <v>42122</v>
      </c>
      <c r="B326" s="48">
        <v>1</v>
      </c>
      <c r="C326" s="171">
        <v>0</v>
      </c>
      <c r="D326" s="29">
        <f t="shared" si="42"/>
        <v>806442126.8599999</v>
      </c>
      <c r="E326" s="29">
        <f t="shared" si="43"/>
        <v>782057765.03999984</v>
      </c>
      <c r="F326" s="46">
        <f t="shared" si="44"/>
        <v>331414.57266666665</v>
      </c>
      <c r="G326" s="29">
        <f t="shared" si="41"/>
        <v>331414.57</v>
      </c>
    </row>
    <row r="327" spans="1:7" x14ac:dyDescent="0.25">
      <c r="A327" s="47">
        <v>42123</v>
      </c>
      <c r="B327" s="48">
        <v>1</v>
      </c>
      <c r="C327" s="171">
        <v>0</v>
      </c>
      <c r="D327" s="29">
        <f t="shared" si="42"/>
        <v>806442126.8599999</v>
      </c>
      <c r="E327" s="29">
        <f t="shared" si="43"/>
        <v>782057765.03999984</v>
      </c>
      <c r="F327" s="46">
        <f t="shared" si="44"/>
        <v>331414.57266666665</v>
      </c>
      <c r="G327" s="29">
        <f t="shared" si="41"/>
        <v>331414.57</v>
      </c>
    </row>
    <row r="328" spans="1:7" x14ac:dyDescent="0.25">
      <c r="A328" s="47">
        <v>42124</v>
      </c>
      <c r="B328" s="48">
        <v>1</v>
      </c>
      <c r="C328" s="171">
        <v>0</v>
      </c>
      <c r="D328" s="29">
        <f t="shared" si="42"/>
        <v>806442126.8599999</v>
      </c>
      <c r="E328" s="29">
        <f t="shared" si="43"/>
        <v>782057765.03999984</v>
      </c>
      <c r="F328" s="46">
        <f t="shared" si="44"/>
        <v>331414.57266666665</v>
      </c>
      <c r="G328" s="29">
        <f t="shared" si="41"/>
        <v>331414.57</v>
      </c>
    </row>
    <row r="329" spans="1:7" x14ac:dyDescent="0.25">
      <c r="A329" s="47">
        <v>42125</v>
      </c>
      <c r="B329" s="48">
        <v>1</v>
      </c>
      <c r="C329" s="171">
        <v>0</v>
      </c>
      <c r="D329" s="29">
        <f t="shared" si="42"/>
        <v>806442126.8599999</v>
      </c>
      <c r="E329" s="29">
        <f t="shared" si="43"/>
        <v>782057765.03999984</v>
      </c>
      <c r="F329" s="46">
        <f t="shared" si="44"/>
        <v>331414.57266666665</v>
      </c>
      <c r="G329" s="29">
        <f t="shared" si="41"/>
        <v>331414.57</v>
      </c>
    </row>
    <row r="330" spans="1:7" x14ac:dyDescent="0.25">
      <c r="A330" s="47">
        <v>42126</v>
      </c>
      <c r="B330" s="48">
        <v>1</v>
      </c>
      <c r="C330" s="171">
        <v>0</v>
      </c>
      <c r="D330" s="29">
        <f t="shared" si="42"/>
        <v>806442126.8599999</v>
      </c>
      <c r="E330" s="29">
        <f t="shared" si="43"/>
        <v>782057765.03999984</v>
      </c>
      <c r="F330" s="46">
        <f t="shared" si="44"/>
        <v>331414.57266666665</v>
      </c>
      <c r="G330" s="29">
        <f t="shared" si="41"/>
        <v>331414.57</v>
      </c>
    </row>
    <row r="331" spans="1:7" x14ac:dyDescent="0.25">
      <c r="A331" s="47">
        <v>42127</v>
      </c>
      <c r="B331" s="48">
        <v>1</v>
      </c>
      <c r="C331" s="171">
        <v>0</v>
      </c>
      <c r="D331" s="29">
        <f t="shared" si="42"/>
        <v>806442126.8599999</v>
      </c>
      <c r="E331" s="29">
        <f t="shared" si="43"/>
        <v>782057765.03999984</v>
      </c>
      <c r="F331" s="46">
        <f t="shared" si="44"/>
        <v>331414.57266666665</v>
      </c>
      <c r="G331" s="29">
        <f t="shared" si="41"/>
        <v>331414.57</v>
      </c>
    </row>
    <row r="332" spans="1:7" x14ac:dyDescent="0.25">
      <c r="A332" s="47">
        <v>42128</v>
      </c>
      <c r="B332" s="48">
        <v>1</v>
      </c>
      <c r="C332" s="171">
        <v>0</v>
      </c>
      <c r="D332" s="29">
        <f t="shared" si="42"/>
        <v>806442126.8599999</v>
      </c>
      <c r="E332" s="29">
        <f t="shared" si="43"/>
        <v>782057765.03999984</v>
      </c>
      <c r="F332" s="46">
        <f t="shared" si="44"/>
        <v>331414.57266666665</v>
      </c>
      <c r="G332" s="29">
        <f t="shared" si="41"/>
        <v>331414.57</v>
      </c>
    </row>
    <row r="333" spans="1:7" x14ac:dyDescent="0.25">
      <c r="A333" s="47">
        <v>42129</v>
      </c>
      <c r="B333" s="48">
        <v>1</v>
      </c>
      <c r="C333" s="171">
        <v>0</v>
      </c>
      <c r="D333" s="29">
        <f t="shared" si="42"/>
        <v>806442126.8599999</v>
      </c>
      <c r="E333" s="29">
        <f t="shared" si="43"/>
        <v>782057765.03999984</v>
      </c>
      <c r="F333" s="46">
        <f t="shared" si="44"/>
        <v>331414.57266666665</v>
      </c>
      <c r="G333" s="29">
        <f t="shared" si="41"/>
        <v>331414.57</v>
      </c>
    </row>
    <row r="334" spans="1:7" x14ac:dyDescent="0.25">
      <c r="A334" s="47">
        <v>42130</v>
      </c>
      <c r="B334" s="48">
        <v>0</v>
      </c>
      <c r="C334" s="171">
        <v>1</v>
      </c>
      <c r="D334" s="29">
        <f>$E$333</f>
        <v>782057765.03999984</v>
      </c>
      <c r="E334" s="29">
        <f>$D$334-$D$14</f>
        <v>757694167.69999981</v>
      </c>
      <c r="F334" s="46">
        <f>($E$13/$B$13*0+($E$14/$B$14)*1)</f>
        <v>321393.60193548386</v>
      </c>
      <c r="G334" s="29">
        <f t="shared" si="41"/>
        <v>321393.59999999998</v>
      </c>
    </row>
    <row r="335" spans="1:7" x14ac:dyDescent="0.25">
      <c r="A335" s="47">
        <v>42131</v>
      </c>
      <c r="B335" s="48">
        <v>1</v>
      </c>
      <c r="C335" s="171">
        <v>0</v>
      </c>
      <c r="D335" s="29">
        <f t="shared" ref="D335:D364" si="45">$E$333</f>
        <v>782057765.03999984</v>
      </c>
      <c r="E335" s="29">
        <f t="shared" ref="E335:E364" si="46">$D$334-$D$14</f>
        <v>757694167.69999981</v>
      </c>
      <c r="F335" s="46">
        <f t="shared" ref="F335:F364" si="47">($E$13/$B$13*0+($E$14/$B$14)*1)</f>
        <v>321393.60193548386</v>
      </c>
      <c r="G335" s="29">
        <f t="shared" si="41"/>
        <v>321393.59999999998</v>
      </c>
    </row>
    <row r="336" spans="1:7" x14ac:dyDescent="0.25">
      <c r="A336" s="47">
        <v>42132</v>
      </c>
      <c r="B336" s="48">
        <v>1</v>
      </c>
      <c r="C336" s="171">
        <v>0</v>
      </c>
      <c r="D336" s="29">
        <f t="shared" si="45"/>
        <v>782057765.03999984</v>
      </c>
      <c r="E336" s="29">
        <f t="shared" si="46"/>
        <v>757694167.69999981</v>
      </c>
      <c r="F336" s="46">
        <f t="shared" si="47"/>
        <v>321393.60193548386</v>
      </c>
      <c r="G336" s="29">
        <f t="shared" si="41"/>
        <v>321393.59999999998</v>
      </c>
    </row>
    <row r="337" spans="1:7" x14ac:dyDescent="0.25">
      <c r="A337" s="47">
        <v>42133</v>
      </c>
      <c r="B337" s="48">
        <v>1</v>
      </c>
      <c r="C337" s="171">
        <v>0</v>
      </c>
      <c r="D337" s="29">
        <f t="shared" si="45"/>
        <v>782057765.03999984</v>
      </c>
      <c r="E337" s="29">
        <f t="shared" si="46"/>
        <v>757694167.69999981</v>
      </c>
      <c r="F337" s="46">
        <f t="shared" si="47"/>
        <v>321393.60193548386</v>
      </c>
      <c r="G337" s="29">
        <f t="shared" si="41"/>
        <v>321393.59999999998</v>
      </c>
    </row>
    <row r="338" spans="1:7" x14ac:dyDescent="0.25">
      <c r="A338" s="47">
        <v>42134</v>
      </c>
      <c r="B338" s="48">
        <v>1</v>
      </c>
      <c r="C338" s="171">
        <v>0</v>
      </c>
      <c r="D338" s="29">
        <f t="shared" si="45"/>
        <v>782057765.03999984</v>
      </c>
      <c r="E338" s="29">
        <f t="shared" si="46"/>
        <v>757694167.69999981</v>
      </c>
      <c r="F338" s="46">
        <f t="shared" si="47"/>
        <v>321393.60193548386</v>
      </c>
      <c r="G338" s="29">
        <f t="shared" si="41"/>
        <v>321393.59999999998</v>
      </c>
    </row>
    <row r="339" spans="1:7" x14ac:dyDescent="0.25">
      <c r="A339" s="47">
        <v>42135</v>
      </c>
      <c r="B339" s="48">
        <v>1</v>
      </c>
      <c r="C339" s="171">
        <v>0</v>
      </c>
      <c r="D339" s="29">
        <f t="shared" si="45"/>
        <v>782057765.03999984</v>
      </c>
      <c r="E339" s="29">
        <f t="shared" si="46"/>
        <v>757694167.69999981</v>
      </c>
      <c r="F339" s="46">
        <f t="shared" si="47"/>
        <v>321393.60193548386</v>
      </c>
      <c r="G339" s="29">
        <f t="shared" si="41"/>
        <v>321393.59999999998</v>
      </c>
    </row>
    <row r="340" spans="1:7" x14ac:dyDescent="0.25">
      <c r="A340" s="47">
        <v>42136</v>
      </c>
      <c r="B340" s="48">
        <v>1</v>
      </c>
      <c r="C340" s="171">
        <v>0</v>
      </c>
      <c r="D340" s="29">
        <f t="shared" si="45"/>
        <v>782057765.03999984</v>
      </c>
      <c r="E340" s="29">
        <f t="shared" si="46"/>
        <v>757694167.69999981</v>
      </c>
      <c r="F340" s="46">
        <f t="shared" si="47"/>
        <v>321393.60193548386</v>
      </c>
      <c r="G340" s="29">
        <f t="shared" si="41"/>
        <v>321393.59999999998</v>
      </c>
    </row>
    <row r="341" spans="1:7" x14ac:dyDescent="0.25">
      <c r="A341" s="47">
        <v>42137</v>
      </c>
      <c r="B341" s="48">
        <v>1</v>
      </c>
      <c r="C341" s="171">
        <v>0</v>
      </c>
      <c r="D341" s="29">
        <f t="shared" si="45"/>
        <v>782057765.03999984</v>
      </c>
      <c r="E341" s="29">
        <f t="shared" si="46"/>
        <v>757694167.69999981</v>
      </c>
      <c r="F341" s="46">
        <f t="shared" si="47"/>
        <v>321393.60193548386</v>
      </c>
      <c r="G341" s="29">
        <f t="shared" si="41"/>
        <v>321393.59999999998</v>
      </c>
    </row>
    <row r="342" spans="1:7" x14ac:dyDescent="0.25">
      <c r="A342" s="47">
        <v>42138</v>
      </c>
      <c r="B342" s="48">
        <v>1</v>
      </c>
      <c r="C342" s="171">
        <v>0</v>
      </c>
      <c r="D342" s="29">
        <f t="shared" si="45"/>
        <v>782057765.03999984</v>
      </c>
      <c r="E342" s="29">
        <f t="shared" si="46"/>
        <v>757694167.69999981</v>
      </c>
      <c r="F342" s="46">
        <f t="shared" si="47"/>
        <v>321393.60193548386</v>
      </c>
      <c r="G342" s="29">
        <f t="shared" si="41"/>
        <v>321393.59999999998</v>
      </c>
    </row>
    <row r="343" spans="1:7" x14ac:dyDescent="0.25">
      <c r="A343" s="47">
        <v>42139</v>
      </c>
      <c r="B343" s="48">
        <v>1</v>
      </c>
      <c r="C343" s="171">
        <v>0</v>
      </c>
      <c r="D343" s="29">
        <f t="shared" si="45"/>
        <v>782057765.03999984</v>
      </c>
      <c r="E343" s="29">
        <f t="shared" si="46"/>
        <v>757694167.69999981</v>
      </c>
      <c r="F343" s="46">
        <f t="shared" si="47"/>
        <v>321393.60193548386</v>
      </c>
      <c r="G343" s="29">
        <f t="shared" si="41"/>
        <v>321393.59999999998</v>
      </c>
    </row>
    <row r="344" spans="1:7" x14ac:dyDescent="0.25">
      <c r="A344" s="47">
        <v>42140</v>
      </c>
      <c r="B344" s="48">
        <v>1</v>
      </c>
      <c r="C344" s="171">
        <v>0</v>
      </c>
      <c r="D344" s="29">
        <f t="shared" si="45"/>
        <v>782057765.03999984</v>
      </c>
      <c r="E344" s="29">
        <f t="shared" si="46"/>
        <v>757694167.69999981</v>
      </c>
      <c r="F344" s="46">
        <f t="shared" si="47"/>
        <v>321393.60193548386</v>
      </c>
      <c r="G344" s="29">
        <f t="shared" si="41"/>
        <v>321393.59999999998</v>
      </c>
    </row>
    <row r="345" spans="1:7" x14ac:dyDescent="0.25">
      <c r="A345" s="47">
        <v>42141</v>
      </c>
      <c r="B345" s="48">
        <v>1</v>
      </c>
      <c r="C345" s="171">
        <v>0</v>
      </c>
      <c r="D345" s="29">
        <f t="shared" si="45"/>
        <v>782057765.03999984</v>
      </c>
      <c r="E345" s="29">
        <f t="shared" si="46"/>
        <v>757694167.69999981</v>
      </c>
      <c r="F345" s="46">
        <f t="shared" si="47"/>
        <v>321393.60193548386</v>
      </c>
      <c r="G345" s="29">
        <f t="shared" si="41"/>
        <v>321393.59999999998</v>
      </c>
    </row>
    <row r="346" spans="1:7" x14ac:dyDescent="0.25">
      <c r="A346" s="47">
        <v>42142</v>
      </c>
      <c r="B346" s="48">
        <v>1</v>
      </c>
      <c r="C346" s="171">
        <v>0</v>
      </c>
      <c r="D346" s="29">
        <f t="shared" si="45"/>
        <v>782057765.03999984</v>
      </c>
      <c r="E346" s="29">
        <f t="shared" si="46"/>
        <v>757694167.69999981</v>
      </c>
      <c r="F346" s="46">
        <f t="shared" si="47"/>
        <v>321393.60193548386</v>
      </c>
      <c r="G346" s="29">
        <f t="shared" si="41"/>
        <v>321393.59999999998</v>
      </c>
    </row>
    <row r="347" spans="1:7" x14ac:dyDescent="0.25">
      <c r="A347" s="47">
        <v>42143</v>
      </c>
      <c r="B347" s="48">
        <v>1</v>
      </c>
      <c r="C347" s="171">
        <v>0</v>
      </c>
      <c r="D347" s="29">
        <f t="shared" si="45"/>
        <v>782057765.03999984</v>
      </c>
      <c r="E347" s="29">
        <f t="shared" si="46"/>
        <v>757694167.69999981</v>
      </c>
      <c r="F347" s="46">
        <f t="shared" si="47"/>
        <v>321393.60193548386</v>
      </c>
      <c r="G347" s="29">
        <f t="shared" si="41"/>
        <v>321393.59999999998</v>
      </c>
    </row>
    <row r="348" spans="1:7" x14ac:dyDescent="0.25">
      <c r="A348" s="47">
        <v>42144</v>
      </c>
      <c r="B348" s="48">
        <v>1</v>
      </c>
      <c r="C348" s="171">
        <v>0</v>
      </c>
      <c r="D348" s="29">
        <f t="shared" si="45"/>
        <v>782057765.03999984</v>
      </c>
      <c r="E348" s="29">
        <f t="shared" si="46"/>
        <v>757694167.69999981</v>
      </c>
      <c r="F348" s="46">
        <f t="shared" si="47"/>
        <v>321393.60193548386</v>
      </c>
      <c r="G348" s="29">
        <f t="shared" si="41"/>
        <v>321393.59999999998</v>
      </c>
    </row>
    <row r="349" spans="1:7" x14ac:dyDescent="0.25">
      <c r="A349" s="47">
        <v>42145</v>
      </c>
      <c r="B349" s="48">
        <v>1</v>
      </c>
      <c r="C349" s="171">
        <v>0</v>
      </c>
      <c r="D349" s="29">
        <f t="shared" si="45"/>
        <v>782057765.03999984</v>
      </c>
      <c r="E349" s="29">
        <f t="shared" si="46"/>
        <v>757694167.69999981</v>
      </c>
      <c r="F349" s="46">
        <f t="shared" si="47"/>
        <v>321393.60193548386</v>
      </c>
      <c r="G349" s="29">
        <f t="shared" si="41"/>
        <v>321393.59999999998</v>
      </c>
    </row>
    <row r="350" spans="1:7" x14ac:dyDescent="0.25">
      <c r="A350" s="47">
        <v>42146</v>
      </c>
      <c r="B350" s="48">
        <v>1</v>
      </c>
      <c r="C350" s="171">
        <v>0</v>
      </c>
      <c r="D350" s="29">
        <f t="shared" si="45"/>
        <v>782057765.03999984</v>
      </c>
      <c r="E350" s="29">
        <f t="shared" si="46"/>
        <v>757694167.69999981</v>
      </c>
      <c r="F350" s="46">
        <f t="shared" si="47"/>
        <v>321393.60193548386</v>
      </c>
      <c r="G350" s="29">
        <f t="shared" si="41"/>
        <v>321393.59999999998</v>
      </c>
    </row>
    <row r="351" spans="1:7" x14ac:dyDescent="0.25">
      <c r="A351" s="47">
        <v>42147</v>
      </c>
      <c r="B351" s="48">
        <v>1</v>
      </c>
      <c r="C351" s="171">
        <v>0</v>
      </c>
      <c r="D351" s="29">
        <f t="shared" si="45"/>
        <v>782057765.03999984</v>
      </c>
      <c r="E351" s="29">
        <f t="shared" si="46"/>
        <v>757694167.69999981</v>
      </c>
      <c r="F351" s="46">
        <f t="shared" si="47"/>
        <v>321393.60193548386</v>
      </c>
      <c r="G351" s="29">
        <f t="shared" si="41"/>
        <v>321393.59999999998</v>
      </c>
    </row>
    <row r="352" spans="1:7" x14ac:dyDescent="0.25">
      <c r="A352" s="47">
        <v>42148</v>
      </c>
      <c r="B352" s="48">
        <v>1</v>
      </c>
      <c r="C352" s="171">
        <v>0</v>
      </c>
      <c r="D352" s="29">
        <f t="shared" si="45"/>
        <v>782057765.03999984</v>
      </c>
      <c r="E352" s="29">
        <f t="shared" si="46"/>
        <v>757694167.69999981</v>
      </c>
      <c r="F352" s="46">
        <f t="shared" si="47"/>
        <v>321393.60193548386</v>
      </c>
      <c r="G352" s="29">
        <f t="shared" si="41"/>
        <v>321393.59999999998</v>
      </c>
    </row>
    <row r="353" spans="1:7" x14ac:dyDescent="0.25">
      <c r="A353" s="47">
        <v>42149</v>
      </c>
      <c r="B353" s="48">
        <v>1</v>
      </c>
      <c r="C353" s="171">
        <v>0</v>
      </c>
      <c r="D353" s="29">
        <f t="shared" si="45"/>
        <v>782057765.03999984</v>
      </c>
      <c r="E353" s="29">
        <f t="shared" si="46"/>
        <v>757694167.69999981</v>
      </c>
      <c r="F353" s="46">
        <f t="shared" si="47"/>
        <v>321393.60193548386</v>
      </c>
      <c r="G353" s="29">
        <f t="shared" ref="G353:G416" si="48">ROUND(F353,2)</f>
        <v>321393.59999999998</v>
      </c>
    </row>
    <row r="354" spans="1:7" x14ac:dyDescent="0.25">
      <c r="A354" s="47">
        <v>42150</v>
      </c>
      <c r="B354" s="48">
        <v>1</v>
      </c>
      <c r="C354" s="171">
        <v>0</v>
      </c>
      <c r="D354" s="29">
        <f t="shared" si="45"/>
        <v>782057765.03999984</v>
      </c>
      <c r="E354" s="29">
        <f t="shared" si="46"/>
        <v>757694167.69999981</v>
      </c>
      <c r="F354" s="46">
        <f t="shared" si="47"/>
        <v>321393.60193548386</v>
      </c>
      <c r="G354" s="29">
        <f t="shared" si="48"/>
        <v>321393.59999999998</v>
      </c>
    </row>
    <row r="355" spans="1:7" x14ac:dyDescent="0.25">
      <c r="A355" s="47">
        <v>42151</v>
      </c>
      <c r="B355" s="48">
        <v>1</v>
      </c>
      <c r="C355" s="171">
        <v>0</v>
      </c>
      <c r="D355" s="29">
        <f t="shared" si="45"/>
        <v>782057765.03999984</v>
      </c>
      <c r="E355" s="29">
        <f t="shared" si="46"/>
        <v>757694167.69999981</v>
      </c>
      <c r="F355" s="46">
        <f t="shared" si="47"/>
        <v>321393.60193548386</v>
      </c>
      <c r="G355" s="29">
        <f t="shared" si="48"/>
        <v>321393.59999999998</v>
      </c>
    </row>
    <row r="356" spans="1:7" x14ac:dyDescent="0.25">
      <c r="A356" s="47">
        <v>42152</v>
      </c>
      <c r="B356" s="48">
        <v>1</v>
      </c>
      <c r="C356" s="171">
        <v>0</v>
      </c>
      <c r="D356" s="29">
        <f t="shared" si="45"/>
        <v>782057765.03999984</v>
      </c>
      <c r="E356" s="29">
        <f t="shared" si="46"/>
        <v>757694167.69999981</v>
      </c>
      <c r="F356" s="46">
        <f t="shared" si="47"/>
        <v>321393.60193548386</v>
      </c>
      <c r="G356" s="29">
        <f t="shared" si="48"/>
        <v>321393.59999999998</v>
      </c>
    </row>
    <row r="357" spans="1:7" x14ac:dyDescent="0.25">
      <c r="A357" s="47">
        <v>42153</v>
      </c>
      <c r="B357" s="48">
        <v>1</v>
      </c>
      <c r="C357" s="171">
        <v>0</v>
      </c>
      <c r="D357" s="29">
        <f t="shared" si="45"/>
        <v>782057765.03999984</v>
      </c>
      <c r="E357" s="29">
        <f t="shared" si="46"/>
        <v>757694167.69999981</v>
      </c>
      <c r="F357" s="46">
        <f t="shared" si="47"/>
        <v>321393.60193548386</v>
      </c>
      <c r="G357" s="29">
        <f t="shared" si="48"/>
        <v>321393.59999999998</v>
      </c>
    </row>
    <row r="358" spans="1:7" x14ac:dyDescent="0.25">
      <c r="A358" s="47">
        <v>42154</v>
      </c>
      <c r="B358" s="48">
        <v>1</v>
      </c>
      <c r="C358" s="171">
        <v>0</v>
      </c>
      <c r="D358" s="29">
        <f t="shared" si="45"/>
        <v>782057765.03999984</v>
      </c>
      <c r="E358" s="29">
        <f t="shared" si="46"/>
        <v>757694167.69999981</v>
      </c>
      <c r="F358" s="46">
        <f t="shared" si="47"/>
        <v>321393.60193548386</v>
      </c>
      <c r="G358" s="29">
        <f t="shared" si="48"/>
        <v>321393.59999999998</v>
      </c>
    </row>
    <row r="359" spans="1:7" x14ac:dyDescent="0.25">
      <c r="A359" s="47">
        <v>42155</v>
      </c>
      <c r="B359" s="48">
        <v>1</v>
      </c>
      <c r="C359" s="171">
        <v>0</v>
      </c>
      <c r="D359" s="29">
        <f t="shared" si="45"/>
        <v>782057765.03999984</v>
      </c>
      <c r="E359" s="29">
        <f t="shared" si="46"/>
        <v>757694167.69999981</v>
      </c>
      <c r="F359" s="46">
        <f t="shared" si="47"/>
        <v>321393.60193548386</v>
      </c>
      <c r="G359" s="29">
        <f t="shared" si="48"/>
        <v>321393.59999999998</v>
      </c>
    </row>
    <row r="360" spans="1:7" x14ac:dyDescent="0.25">
      <c r="A360" s="47">
        <v>42156</v>
      </c>
      <c r="B360" s="48">
        <v>1</v>
      </c>
      <c r="C360" s="171">
        <v>0</v>
      </c>
      <c r="D360" s="29">
        <f t="shared" si="45"/>
        <v>782057765.03999984</v>
      </c>
      <c r="E360" s="29">
        <f t="shared" si="46"/>
        <v>757694167.69999981</v>
      </c>
      <c r="F360" s="46">
        <f t="shared" si="47"/>
        <v>321393.60193548386</v>
      </c>
      <c r="G360" s="29">
        <f t="shared" si="48"/>
        <v>321393.59999999998</v>
      </c>
    </row>
    <row r="361" spans="1:7" x14ac:dyDescent="0.25">
      <c r="A361" s="47">
        <v>42157</v>
      </c>
      <c r="B361" s="48">
        <v>1</v>
      </c>
      <c r="C361" s="171">
        <v>0</v>
      </c>
      <c r="D361" s="29">
        <f t="shared" si="45"/>
        <v>782057765.03999984</v>
      </c>
      <c r="E361" s="29">
        <f t="shared" si="46"/>
        <v>757694167.69999981</v>
      </c>
      <c r="F361" s="46">
        <f t="shared" si="47"/>
        <v>321393.60193548386</v>
      </c>
      <c r="G361" s="29">
        <f t="shared" si="48"/>
        <v>321393.59999999998</v>
      </c>
    </row>
    <row r="362" spans="1:7" x14ac:dyDescent="0.25">
      <c r="A362" s="47">
        <v>42158</v>
      </c>
      <c r="B362" s="48">
        <v>1</v>
      </c>
      <c r="C362" s="171">
        <v>0</v>
      </c>
      <c r="D362" s="29">
        <f t="shared" si="45"/>
        <v>782057765.03999984</v>
      </c>
      <c r="E362" s="29">
        <f t="shared" si="46"/>
        <v>757694167.69999981</v>
      </c>
      <c r="F362" s="46">
        <f t="shared" si="47"/>
        <v>321393.60193548386</v>
      </c>
      <c r="G362" s="29">
        <f t="shared" si="48"/>
        <v>321393.59999999998</v>
      </c>
    </row>
    <row r="363" spans="1:7" x14ac:dyDescent="0.25">
      <c r="A363" s="47">
        <v>42159</v>
      </c>
      <c r="B363" s="48">
        <v>1</v>
      </c>
      <c r="C363" s="171">
        <v>0</v>
      </c>
      <c r="D363" s="172">
        <f t="shared" si="45"/>
        <v>782057765.03999984</v>
      </c>
      <c r="E363" s="172">
        <f t="shared" si="46"/>
        <v>757694167.69999981</v>
      </c>
      <c r="F363" s="174">
        <f t="shared" si="47"/>
        <v>321393.60193548386</v>
      </c>
      <c r="G363" s="172">
        <f t="shared" si="48"/>
        <v>321393.59999999998</v>
      </c>
    </row>
    <row r="364" spans="1:7" x14ac:dyDescent="0.25">
      <c r="A364" s="47">
        <v>42160</v>
      </c>
      <c r="B364" s="48">
        <v>1</v>
      </c>
      <c r="C364" s="171">
        <v>0</v>
      </c>
      <c r="D364" s="134">
        <f t="shared" si="45"/>
        <v>782057765.03999984</v>
      </c>
      <c r="E364" s="134">
        <f t="shared" si="46"/>
        <v>757694167.69999981</v>
      </c>
      <c r="F364" s="175">
        <f t="shared" si="47"/>
        <v>321393.60193548386</v>
      </c>
      <c r="G364" s="134">
        <f t="shared" si="48"/>
        <v>321393.59999999998</v>
      </c>
    </row>
    <row r="365" spans="1:7" x14ac:dyDescent="0.25">
      <c r="A365" s="47">
        <v>42161</v>
      </c>
      <c r="B365" s="48">
        <v>0</v>
      </c>
      <c r="C365" s="171">
        <v>1</v>
      </c>
      <c r="D365" s="134">
        <v>757694167.70000005</v>
      </c>
      <c r="E365" s="134">
        <v>732708803.63999903</v>
      </c>
      <c r="F365" s="134">
        <v>311381.16466666601</v>
      </c>
      <c r="G365" s="134">
        <f t="shared" si="48"/>
        <v>311381.15999999997</v>
      </c>
    </row>
    <row r="366" spans="1:7" x14ac:dyDescent="0.25">
      <c r="A366" s="47">
        <v>42162</v>
      </c>
      <c r="B366" s="48">
        <v>1</v>
      </c>
      <c r="C366" s="171">
        <v>0</v>
      </c>
      <c r="D366" s="134">
        <v>757694167.70000005</v>
      </c>
      <c r="E366" s="134">
        <v>732708803.63999903</v>
      </c>
      <c r="F366" s="134">
        <v>311381.16466666601</v>
      </c>
      <c r="G366" s="134">
        <f t="shared" si="48"/>
        <v>311381.15999999997</v>
      </c>
    </row>
    <row r="367" spans="1:7" x14ac:dyDescent="0.25">
      <c r="A367" s="47">
        <v>42163</v>
      </c>
      <c r="B367" s="48">
        <v>1</v>
      </c>
      <c r="C367" s="171">
        <v>0</v>
      </c>
      <c r="D367" s="134">
        <v>757694167.70000005</v>
      </c>
      <c r="E367" s="134">
        <v>732708803.63999903</v>
      </c>
      <c r="F367" s="134">
        <v>311381.16466666601</v>
      </c>
      <c r="G367" s="134">
        <f t="shared" si="48"/>
        <v>311381.15999999997</v>
      </c>
    </row>
    <row r="368" spans="1:7" x14ac:dyDescent="0.25">
      <c r="A368" s="47">
        <v>42164</v>
      </c>
      <c r="B368" s="48">
        <v>1</v>
      </c>
      <c r="C368" s="171">
        <v>0</v>
      </c>
      <c r="D368" s="134">
        <v>757694167.70000005</v>
      </c>
      <c r="E368" s="134">
        <v>732708803.63999903</v>
      </c>
      <c r="F368" s="134">
        <v>311381.16466666601</v>
      </c>
      <c r="G368" s="134">
        <f t="shared" si="48"/>
        <v>311381.15999999997</v>
      </c>
    </row>
    <row r="369" spans="1:7" x14ac:dyDescent="0.25">
      <c r="A369" s="47">
        <v>42165</v>
      </c>
      <c r="B369" s="48">
        <v>1</v>
      </c>
      <c r="C369" s="171">
        <v>0</v>
      </c>
      <c r="D369" s="134">
        <v>757694167.70000005</v>
      </c>
      <c r="E369" s="134">
        <v>732708803.63999903</v>
      </c>
      <c r="F369" s="134">
        <v>311381.16466666601</v>
      </c>
      <c r="G369" s="134">
        <f t="shared" si="48"/>
        <v>311381.15999999997</v>
      </c>
    </row>
    <row r="370" spans="1:7" x14ac:dyDescent="0.25">
      <c r="A370" s="47">
        <v>42166</v>
      </c>
      <c r="B370" s="48">
        <v>1</v>
      </c>
      <c r="C370" s="171">
        <v>0</v>
      </c>
      <c r="D370" s="134">
        <v>757694167.70000005</v>
      </c>
      <c r="E370" s="134">
        <v>732708803.63999903</v>
      </c>
      <c r="F370" s="134">
        <v>311381.16466666601</v>
      </c>
      <c r="G370" s="134">
        <f t="shared" si="48"/>
        <v>311381.15999999997</v>
      </c>
    </row>
    <row r="371" spans="1:7" x14ac:dyDescent="0.25">
      <c r="A371" s="47">
        <v>42167</v>
      </c>
      <c r="B371" s="48">
        <v>1</v>
      </c>
      <c r="C371" s="171">
        <v>0</v>
      </c>
      <c r="D371" s="134">
        <v>757694167.70000005</v>
      </c>
      <c r="E371" s="134">
        <v>732708803.63999903</v>
      </c>
      <c r="F371" s="134">
        <v>311381.16466666601</v>
      </c>
      <c r="G371" s="134">
        <f t="shared" si="48"/>
        <v>311381.15999999997</v>
      </c>
    </row>
    <row r="372" spans="1:7" x14ac:dyDescent="0.25">
      <c r="A372" s="47">
        <v>42168</v>
      </c>
      <c r="B372" s="48">
        <v>1</v>
      </c>
      <c r="C372" s="171">
        <v>0</v>
      </c>
      <c r="D372" s="134">
        <v>757694167.70000005</v>
      </c>
      <c r="E372" s="134">
        <v>732708803.63999903</v>
      </c>
      <c r="F372" s="134">
        <v>311381.16466666601</v>
      </c>
      <c r="G372" s="134">
        <f t="shared" si="48"/>
        <v>311381.15999999997</v>
      </c>
    </row>
    <row r="373" spans="1:7" x14ac:dyDescent="0.25">
      <c r="A373" s="47">
        <v>42169</v>
      </c>
      <c r="B373" s="48">
        <v>1</v>
      </c>
      <c r="C373" s="171">
        <v>0</v>
      </c>
      <c r="D373" s="134">
        <v>757694167.70000005</v>
      </c>
      <c r="E373" s="134">
        <v>732708803.63999903</v>
      </c>
      <c r="F373" s="134">
        <v>311381.16466666601</v>
      </c>
      <c r="G373" s="134">
        <f t="shared" si="48"/>
        <v>311381.15999999997</v>
      </c>
    </row>
    <row r="374" spans="1:7" x14ac:dyDescent="0.25">
      <c r="A374" s="47">
        <v>42170</v>
      </c>
      <c r="B374" s="48">
        <v>1</v>
      </c>
      <c r="C374" s="171">
        <v>0</v>
      </c>
      <c r="D374" s="134">
        <v>757694167.70000005</v>
      </c>
      <c r="E374" s="134">
        <v>732708803.63999903</v>
      </c>
      <c r="F374" s="134">
        <v>311381.16466666601</v>
      </c>
      <c r="G374" s="134">
        <f t="shared" si="48"/>
        <v>311381.15999999997</v>
      </c>
    </row>
    <row r="375" spans="1:7" x14ac:dyDescent="0.25">
      <c r="A375" s="47">
        <v>42171</v>
      </c>
      <c r="B375" s="48">
        <v>1</v>
      </c>
      <c r="C375" s="171">
        <v>0</v>
      </c>
      <c r="D375" s="134">
        <v>757694167.70000005</v>
      </c>
      <c r="E375" s="134">
        <v>732708803.63999903</v>
      </c>
      <c r="F375" s="134">
        <v>311381.16466666601</v>
      </c>
      <c r="G375" s="134">
        <f t="shared" si="48"/>
        <v>311381.15999999997</v>
      </c>
    </row>
    <row r="376" spans="1:7" x14ac:dyDescent="0.25">
      <c r="A376" s="47">
        <v>42172</v>
      </c>
      <c r="B376" s="48">
        <v>1</v>
      </c>
      <c r="C376" s="171">
        <v>0</v>
      </c>
      <c r="D376" s="134">
        <v>757694167.70000005</v>
      </c>
      <c r="E376" s="134">
        <v>732708803.63999903</v>
      </c>
      <c r="F376" s="134">
        <v>311381.16466666601</v>
      </c>
      <c r="G376" s="134">
        <f t="shared" si="48"/>
        <v>311381.15999999997</v>
      </c>
    </row>
    <row r="377" spans="1:7" x14ac:dyDescent="0.25">
      <c r="A377" s="47">
        <v>42173</v>
      </c>
      <c r="B377" s="48">
        <v>1</v>
      </c>
      <c r="C377" s="171">
        <v>0</v>
      </c>
      <c r="D377" s="134">
        <v>757694167.70000005</v>
      </c>
      <c r="E377" s="134">
        <v>732708803.63999903</v>
      </c>
      <c r="F377" s="134">
        <v>311381.16466666601</v>
      </c>
      <c r="G377" s="134">
        <f t="shared" si="48"/>
        <v>311381.15999999997</v>
      </c>
    </row>
    <row r="378" spans="1:7" x14ac:dyDescent="0.25">
      <c r="A378" s="47">
        <v>42174</v>
      </c>
      <c r="B378" s="48">
        <v>1</v>
      </c>
      <c r="C378" s="171">
        <v>0</v>
      </c>
      <c r="D378" s="134">
        <v>757694167.70000005</v>
      </c>
      <c r="E378" s="134">
        <v>732708803.63999903</v>
      </c>
      <c r="F378" s="134">
        <v>311381.16466666601</v>
      </c>
      <c r="G378" s="134">
        <f t="shared" si="48"/>
        <v>311381.15999999997</v>
      </c>
    </row>
    <row r="379" spans="1:7" x14ac:dyDescent="0.25">
      <c r="A379" s="47">
        <v>42175</v>
      </c>
      <c r="B379" s="48">
        <v>1</v>
      </c>
      <c r="C379" s="171">
        <v>0</v>
      </c>
      <c r="D379" s="134">
        <v>757694167.70000005</v>
      </c>
      <c r="E379" s="134">
        <v>732708803.63999903</v>
      </c>
      <c r="F379" s="134">
        <v>311381.16466666601</v>
      </c>
      <c r="G379" s="134">
        <f t="shared" si="48"/>
        <v>311381.15999999997</v>
      </c>
    </row>
    <row r="380" spans="1:7" x14ac:dyDescent="0.25">
      <c r="A380" s="47">
        <v>42176</v>
      </c>
      <c r="B380" s="48">
        <v>1</v>
      </c>
      <c r="C380" s="171">
        <v>0</v>
      </c>
      <c r="D380" s="134">
        <v>757694167.70000005</v>
      </c>
      <c r="E380" s="134">
        <v>732708803.63999903</v>
      </c>
      <c r="F380" s="134">
        <v>311381.16466666601</v>
      </c>
      <c r="G380" s="134">
        <f t="shared" si="48"/>
        <v>311381.15999999997</v>
      </c>
    </row>
    <row r="381" spans="1:7" x14ac:dyDescent="0.25">
      <c r="A381" s="47">
        <v>42177</v>
      </c>
      <c r="B381" s="48">
        <v>1</v>
      </c>
      <c r="C381" s="171">
        <v>0</v>
      </c>
      <c r="D381" s="134">
        <v>757694167.70000005</v>
      </c>
      <c r="E381" s="134">
        <v>732708803.63999903</v>
      </c>
      <c r="F381" s="134">
        <v>311381.16466666601</v>
      </c>
      <c r="G381" s="134">
        <f t="shared" si="48"/>
        <v>311381.15999999997</v>
      </c>
    </row>
    <row r="382" spans="1:7" x14ac:dyDescent="0.25">
      <c r="A382" s="47">
        <v>42178</v>
      </c>
      <c r="B382" s="48">
        <v>1</v>
      </c>
      <c r="C382" s="171">
        <v>0</v>
      </c>
      <c r="D382" s="134">
        <v>757694167.70000005</v>
      </c>
      <c r="E382" s="134">
        <v>732708803.63999903</v>
      </c>
      <c r="F382" s="134">
        <v>311381.16466666601</v>
      </c>
      <c r="G382" s="134">
        <f t="shared" si="48"/>
        <v>311381.15999999997</v>
      </c>
    </row>
    <row r="383" spans="1:7" x14ac:dyDescent="0.25">
      <c r="A383" s="47">
        <v>42179</v>
      </c>
      <c r="B383" s="48">
        <v>1</v>
      </c>
      <c r="C383" s="171">
        <v>0</v>
      </c>
      <c r="D383" s="134">
        <v>757694167.70000005</v>
      </c>
      <c r="E383" s="134">
        <v>732708803.63999903</v>
      </c>
      <c r="F383" s="134">
        <v>311381.16466666601</v>
      </c>
      <c r="G383" s="134">
        <f t="shared" si="48"/>
        <v>311381.15999999997</v>
      </c>
    </row>
    <row r="384" spans="1:7" x14ac:dyDescent="0.25">
      <c r="A384" s="47">
        <v>42180</v>
      </c>
      <c r="B384" s="48">
        <v>1</v>
      </c>
      <c r="C384" s="171">
        <v>0</v>
      </c>
      <c r="D384" s="134">
        <v>757694167.70000005</v>
      </c>
      <c r="E384" s="134">
        <v>732708803.63999903</v>
      </c>
      <c r="F384" s="134">
        <v>311381.16466666601</v>
      </c>
      <c r="G384" s="134">
        <f t="shared" si="48"/>
        <v>311381.15999999997</v>
      </c>
    </row>
    <row r="385" spans="1:7" x14ac:dyDescent="0.25">
      <c r="A385" s="47">
        <v>42181</v>
      </c>
      <c r="B385" s="48">
        <v>1</v>
      </c>
      <c r="C385" s="171">
        <v>0</v>
      </c>
      <c r="D385" s="134">
        <v>757694167.70000005</v>
      </c>
      <c r="E385" s="134">
        <v>732708803.63999903</v>
      </c>
      <c r="F385" s="134">
        <v>311381.16466666601</v>
      </c>
      <c r="G385" s="134">
        <f t="shared" si="48"/>
        <v>311381.15999999997</v>
      </c>
    </row>
    <row r="386" spans="1:7" x14ac:dyDescent="0.25">
      <c r="A386" s="47">
        <v>42182</v>
      </c>
      <c r="B386" s="48">
        <v>1</v>
      </c>
      <c r="C386" s="171">
        <v>0</v>
      </c>
      <c r="D386" s="134">
        <v>757694167.70000005</v>
      </c>
      <c r="E386" s="134">
        <v>732708803.63999903</v>
      </c>
      <c r="F386" s="134">
        <v>311381.16466666601</v>
      </c>
      <c r="G386" s="134">
        <f t="shared" si="48"/>
        <v>311381.15999999997</v>
      </c>
    </row>
    <row r="387" spans="1:7" x14ac:dyDescent="0.25">
      <c r="A387" s="47">
        <v>42183</v>
      </c>
      <c r="B387" s="48">
        <v>1</v>
      </c>
      <c r="C387" s="171">
        <v>0</v>
      </c>
      <c r="D387" s="134">
        <v>757694167.70000005</v>
      </c>
      <c r="E387" s="134">
        <v>732708803.63999903</v>
      </c>
      <c r="F387" s="134">
        <v>311381.16466666601</v>
      </c>
      <c r="G387" s="134">
        <f t="shared" si="48"/>
        <v>311381.15999999997</v>
      </c>
    </row>
    <row r="388" spans="1:7" x14ac:dyDescent="0.25">
      <c r="A388" s="47">
        <v>42184</v>
      </c>
      <c r="B388" s="48">
        <v>1</v>
      </c>
      <c r="C388" s="171">
        <v>0</v>
      </c>
      <c r="D388" s="134">
        <v>757694167.70000005</v>
      </c>
      <c r="E388" s="134">
        <v>732708803.63999903</v>
      </c>
      <c r="F388" s="134">
        <v>311381.16466666601</v>
      </c>
      <c r="G388" s="134">
        <f t="shared" si="48"/>
        <v>311381.15999999997</v>
      </c>
    </row>
    <row r="389" spans="1:7" x14ac:dyDescent="0.25">
      <c r="A389" s="47">
        <v>42185</v>
      </c>
      <c r="B389" s="48">
        <v>1</v>
      </c>
      <c r="C389" s="171">
        <v>0</v>
      </c>
      <c r="D389" s="134">
        <v>757694167.70000005</v>
      </c>
      <c r="E389" s="134">
        <v>732708803.63999903</v>
      </c>
      <c r="F389" s="134">
        <v>311381.16466666601</v>
      </c>
      <c r="G389" s="134">
        <f t="shared" si="48"/>
        <v>311381.15999999997</v>
      </c>
    </row>
    <row r="390" spans="1:7" x14ac:dyDescent="0.25">
      <c r="A390" s="47">
        <v>42186</v>
      </c>
      <c r="B390" s="48">
        <v>1</v>
      </c>
      <c r="C390" s="171">
        <v>0</v>
      </c>
      <c r="D390" s="134">
        <v>757694167.70000005</v>
      </c>
      <c r="E390" s="134">
        <v>732708803.63999903</v>
      </c>
      <c r="F390" s="134">
        <v>311381.16466666601</v>
      </c>
      <c r="G390" s="134">
        <f t="shared" si="48"/>
        <v>311381.15999999997</v>
      </c>
    </row>
    <row r="391" spans="1:7" x14ac:dyDescent="0.25">
      <c r="A391" s="47">
        <v>42187</v>
      </c>
      <c r="B391" s="48">
        <v>1</v>
      </c>
      <c r="C391" s="171">
        <v>0</v>
      </c>
      <c r="D391" s="134">
        <v>757694167.70000005</v>
      </c>
      <c r="E391" s="134">
        <v>732708803.63999903</v>
      </c>
      <c r="F391" s="134">
        <v>311381.16466666601</v>
      </c>
      <c r="G391" s="134">
        <f t="shared" si="48"/>
        <v>311381.15999999997</v>
      </c>
    </row>
    <row r="392" spans="1:7" x14ac:dyDescent="0.25">
      <c r="A392" s="47">
        <v>42188</v>
      </c>
      <c r="B392" s="48">
        <v>1</v>
      </c>
      <c r="C392" s="171">
        <v>0</v>
      </c>
      <c r="D392" s="134">
        <v>757694167.70000005</v>
      </c>
      <c r="E392" s="134">
        <v>732708803.63999903</v>
      </c>
      <c r="F392" s="134">
        <v>311381.16466666601</v>
      </c>
      <c r="G392" s="134">
        <f t="shared" si="48"/>
        <v>311381.15999999997</v>
      </c>
    </row>
    <row r="393" spans="1:7" x14ac:dyDescent="0.25">
      <c r="A393" s="47">
        <v>42189</v>
      </c>
      <c r="B393" s="48">
        <v>1</v>
      </c>
      <c r="C393" s="171">
        <v>0</v>
      </c>
      <c r="D393" s="134">
        <v>757694167.70000005</v>
      </c>
      <c r="E393" s="134">
        <v>732708803.63999903</v>
      </c>
      <c r="F393" s="134">
        <v>311381.16466666601</v>
      </c>
      <c r="G393" s="134">
        <f t="shared" si="48"/>
        <v>311381.15999999997</v>
      </c>
    </row>
    <row r="394" spans="1:7" x14ac:dyDescent="0.25">
      <c r="A394" s="47">
        <v>42190</v>
      </c>
      <c r="B394" s="48">
        <v>1</v>
      </c>
      <c r="C394" s="171">
        <v>0</v>
      </c>
      <c r="D394" s="134">
        <v>757694167.70000005</v>
      </c>
      <c r="E394" s="134">
        <v>732708803.63999903</v>
      </c>
      <c r="F394" s="134">
        <v>311381.16466666601</v>
      </c>
      <c r="G394" s="134">
        <f t="shared" si="48"/>
        <v>311381.15999999997</v>
      </c>
    </row>
    <row r="395" spans="1:7" x14ac:dyDescent="0.25">
      <c r="A395" s="47">
        <v>42191</v>
      </c>
      <c r="B395" s="48">
        <v>0</v>
      </c>
      <c r="C395" s="171">
        <v>1</v>
      </c>
      <c r="D395" s="134">
        <v>732708803.63999903</v>
      </c>
      <c r="E395" s="134">
        <v>707716514.05999899</v>
      </c>
      <c r="F395" s="134">
        <v>301113.20709677401</v>
      </c>
      <c r="G395" s="134">
        <f t="shared" si="48"/>
        <v>301113.21000000002</v>
      </c>
    </row>
    <row r="396" spans="1:7" x14ac:dyDescent="0.25">
      <c r="A396" s="47">
        <v>42192</v>
      </c>
      <c r="B396" s="48">
        <v>1</v>
      </c>
      <c r="C396" s="171">
        <v>0</v>
      </c>
      <c r="D396" s="134">
        <v>732708803.63999903</v>
      </c>
      <c r="E396" s="134">
        <v>707716514.05999899</v>
      </c>
      <c r="F396" s="134">
        <v>301113.20709677401</v>
      </c>
      <c r="G396" s="134">
        <f t="shared" si="48"/>
        <v>301113.21000000002</v>
      </c>
    </row>
    <row r="397" spans="1:7" x14ac:dyDescent="0.25">
      <c r="A397" s="47">
        <v>42193</v>
      </c>
      <c r="B397" s="48">
        <v>1</v>
      </c>
      <c r="C397" s="171">
        <v>0</v>
      </c>
      <c r="D397" s="134">
        <v>732708803.63999903</v>
      </c>
      <c r="E397" s="134">
        <v>707716514.05999899</v>
      </c>
      <c r="F397" s="134">
        <v>301113.20709677401</v>
      </c>
      <c r="G397" s="134">
        <f t="shared" si="48"/>
        <v>301113.21000000002</v>
      </c>
    </row>
    <row r="398" spans="1:7" x14ac:dyDescent="0.25">
      <c r="A398" s="47">
        <v>42194</v>
      </c>
      <c r="B398" s="48">
        <v>1</v>
      </c>
      <c r="C398" s="171">
        <v>0</v>
      </c>
      <c r="D398" s="134">
        <v>732708803.63999903</v>
      </c>
      <c r="E398" s="134">
        <v>707716514.05999899</v>
      </c>
      <c r="F398" s="134">
        <v>301113.20709677401</v>
      </c>
      <c r="G398" s="134">
        <f t="shared" si="48"/>
        <v>301113.21000000002</v>
      </c>
    </row>
    <row r="399" spans="1:7" x14ac:dyDescent="0.25">
      <c r="A399" s="47">
        <v>42195</v>
      </c>
      <c r="B399" s="48">
        <v>1</v>
      </c>
      <c r="C399" s="171">
        <v>0</v>
      </c>
      <c r="D399" s="134">
        <v>732708803.63999903</v>
      </c>
      <c r="E399" s="134">
        <v>707716514.05999899</v>
      </c>
      <c r="F399" s="134">
        <v>301113.20709677401</v>
      </c>
      <c r="G399" s="134">
        <f t="shared" si="48"/>
        <v>301113.21000000002</v>
      </c>
    </row>
    <row r="400" spans="1:7" x14ac:dyDescent="0.25">
      <c r="A400" s="47">
        <v>42196</v>
      </c>
      <c r="B400" s="48">
        <v>1</v>
      </c>
      <c r="C400" s="171">
        <v>0</v>
      </c>
      <c r="D400" s="134">
        <v>732708803.63999903</v>
      </c>
      <c r="E400" s="134">
        <v>707716514.05999899</v>
      </c>
      <c r="F400" s="134">
        <v>301113.20709677401</v>
      </c>
      <c r="G400" s="134">
        <f t="shared" si="48"/>
        <v>301113.21000000002</v>
      </c>
    </row>
    <row r="401" spans="1:7" x14ac:dyDescent="0.25">
      <c r="A401" s="47">
        <v>42197</v>
      </c>
      <c r="B401" s="48">
        <v>1</v>
      </c>
      <c r="C401" s="171">
        <v>0</v>
      </c>
      <c r="D401" s="134">
        <v>732708803.63999903</v>
      </c>
      <c r="E401" s="134">
        <v>707716514.05999899</v>
      </c>
      <c r="F401" s="134">
        <v>301113.20709677401</v>
      </c>
      <c r="G401" s="134">
        <f t="shared" si="48"/>
        <v>301113.21000000002</v>
      </c>
    </row>
    <row r="402" spans="1:7" x14ac:dyDescent="0.25">
      <c r="A402" s="47">
        <v>42198</v>
      </c>
      <c r="B402" s="48">
        <v>1</v>
      </c>
      <c r="C402" s="171">
        <v>0</v>
      </c>
      <c r="D402" s="134">
        <v>732708803.63999903</v>
      </c>
      <c r="E402" s="134">
        <v>707716514.05999899</v>
      </c>
      <c r="F402" s="134">
        <v>301113.20709677401</v>
      </c>
      <c r="G402" s="134">
        <f t="shared" si="48"/>
        <v>301113.21000000002</v>
      </c>
    </row>
    <row r="403" spans="1:7" x14ac:dyDescent="0.25">
      <c r="A403" s="47">
        <v>42199</v>
      </c>
      <c r="B403" s="48">
        <v>1</v>
      </c>
      <c r="C403" s="171">
        <v>0</v>
      </c>
      <c r="D403" s="134">
        <v>732708803.63999903</v>
      </c>
      <c r="E403" s="134">
        <v>707716514.05999899</v>
      </c>
      <c r="F403" s="134">
        <v>301113.20709677401</v>
      </c>
      <c r="G403" s="134">
        <f t="shared" si="48"/>
        <v>301113.21000000002</v>
      </c>
    </row>
    <row r="404" spans="1:7" x14ac:dyDescent="0.25">
      <c r="A404" s="47">
        <v>42200</v>
      </c>
      <c r="B404" s="48">
        <v>1</v>
      </c>
      <c r="C404" s="171">
        <v>0</v>
      </c>
      <c r="D404" s="134">
        <v>732708803.63999903</v>
      </c>
      <c r="E404" s="134">
        <v>707716514.05999899</v>
      </c>
      <c r="F404" s="134">
        <v>301113.20709677401</v>
      </c>
      <c r="G404" s="134">
        <f t="shared" si="48"/>
        <v>301113.21000000002</v>
      </c>
    </row>
    <row r="405" spans="1:7" x14ac:dyDescent="0.25">
      <c r="A405" s="47">
        <v>42201</v>
      </c>
      <c r="B405" s="48">
        <v>1</v>
      </c>
      <c r="C405" s="171">
        <v>0</v>
      </c>
      <c r="D405" s="134">
        <v>732708803.63999903</v>
      </c>
      <c r="E405" s="134">
        <v>707716514.05999899</v>
      </c>
      <c r="F405" s="134">
        <v>301113.20709677401</v>
      </c>
      <c r="G405" s="134">
        <f t="shared" si="48"/>
        <v>301113.21000000002</v>
      </c>
    </row>
    <row r="406" spans="1:7" x14ac:dyDescent="0.25">
      <c r="A406" s="47">
        <v>42202</v>
      </c>
      <c r="B406" s="48">
        <v>1</v>
      </c>
      <c r="C406" s="171">
        <v>0</v>
      </c>
      <c r="D406" s="134">
        <v>732708803.63999903</v>
      </c>
      <c r="E406" s="134">
        <v>707716514.05999899</v>
      </c>
      <c r="F406" s="134">
        <v>301113.20709677401</v>
      </c>
      <c r="G406" s="134">
        <f t="shared" si="48"/>
        <v>301113.21000000002</v>
      </c>
    </row>
    <row r="407" spans="1:7" x14ac:dyDescent="0.25">
      <c r="A407" s="47">
        <v>42203</v>
      </c>
      <c r="B407" s="48">
        <v>1</v>
      </c>
      <c r="C407" s="171">
        <v>0</v>
      </c>
      <c r="D407" s="134">
        <v>732708803.63999903</v>
      </c>
      <c r="E407" s="134">
        <v>707716514.05999899</v>
      </c>
      <c r="F407" s="134">
        <v>301113.20709677401</v>
      </c>
      <c r="G407" s="134">
        <f t="shared" si="48"/>
        <v>301113.21000000002</v>
      </c>
    </row>
    <row r="408" spans="1:7" x14ac:dyDescent="0.25">
      <c r="A408" s="47">
        <v>42204</v>
      </c>
      <c r="B408" s="48">
        <v>1</v>
      </c>
      <c r="C408" s="171">
        <v>0</v>
      </c>
      <c r="D408" s="134">
        <v>732708803.63999903</v>
      </c>
      <c r="E408" s="134">
        <v>707716514.05999899</v>
      </c>
      <c r="F408" s="134">
        <v>301113.20709677401</v>
      </c>
      <c r="G408" s="134">
        <f t="shared" si="48"/>
        <v>301113.21000000002</v>
      </c>
    </row>
    <row r="409" spans="1:7" x14ac:dyDescent="0.25">
      <c r="A409" s="47">
        <v>42205</v>
      </c>
      <c r="B409" s="48">
        <v>1</v>
      </c>
      <c r="C409" s="171">
        <v>0</v>
      </c>
      <c r="D409" s="134">
        <v>732708803.63999903</v>
      </c>
      <c r="E409" s="134">
        <v>707716514.05999899</v>
      </c>
      <c r="F409" s="134">
        <v>301113.20709677401</v>
      </c>
      <c r="G409" s="134">
        <f t="shared" si="48"/>
        <v>301113.21000000002</v>
      </c>
    </row>
    <row r="410" spans="1:7" x14ac:dyDescent="0.25">
      <c r="A410" s="47">
        <v>42206</v>
      </c>
      <c r="B410" s="48">
        <v>1</v>
      </c>
      <c r="C410" s="171">
        <v>0</v>
      </c>
      <c r="D410" s="134">
        <v>732708803.63999903</v>
      </c>
      <c r="E410" s="134">
        <v>707716514.05999899</v>
      </c>
      <c r="F410" s="134">
        <v>301113.20709677401</v>
      </c>
      <c r="G410" s="134">
        <f t="shared" si="48"/>
        <v>301113.21000000002</v>
      </c>
    </row>
    <row r="411" spans="1:7" x14ac:dyDescent="0.25">
      <c r="A411" s="47">
        <v>42207</v>
      </c>
      <c r="B411" s="48">
        <v>1</v>
      </c>
      <c r="C411" s="171">
        <v>0</v>
      </c>
      <c r="D411" s="134">
        <v>732708803.63999903</v>
      </c>
      <c r="E411" s="134">
        <v>707716514.05999899</v>
      </c>
      <c r="F411" s="134">
        <v>301113.20709677401</v>
      </c>
      <c r="G411" s="134">
        <f t="shared" si="48"/>
        <v>301113.21000000002</v>
      </c>
    </row>
    <row r="412" spans="1:7" x14ac:dyDescent="0.25">
      <c r="A412" s="47">
        <v>42208</v>
      </c>
      <c r="B412" s="48">
        <v>1</v>
      </c>
      <c r="C412" s="171">
        <v>0</v>
      </c>
      <c r="D412" s="134">
        <v>732708803.63999903</v>
      </c>
      <c r="E412" s="134">
        <v>707716514.05999899</v>
      </c>
      <c r="F412" s="134">
        <v>301113.20709677401</v>
      </c>
      <c r="G412" s="134">
        <f t="shared" si="48"/>
        <v>301113.21000000002</v>
      </c>
    </row>
    <row r="413" spans="1:7" x14ac:dyDescent="0.25">
      <c r="A413" s="47">
        <v>42209</v>
      </c>
      <c r="B413" s="48">
        <v>1</v>
      </c>
      <c r="C413" s="171">
        <v>0</v>
      </c>
      <c r="D413" s="134">
        <v>732708803.63999903</v>
      </c>
      <c r="E413" s="134">
        <v>707716514.05999899</v>
      </c>
      <c r="F413" s="134">
        <v>301113.20709677401</v>
      </c>
      <c r="G413" s="134">
        <f t="shared" si="48"/>
        <v>301113.21000000002</v>
      </c>
    </row>
    <row r="414" spans="1:7" x14ac:dyDescent="0.25">
      <c r="A414" s="47">
        <v>42210</v>
      </c>
      <c r="B414" s="48">
        <v>1</v>
      </c>
      <c r="C414" s="171">
        <v>0</v>
      </c>
      <c r="D414" s="134">
        <v>732708803.63999903</v>
      </c>
      <c r="E414" s="134">
        <v>707716514.05999899</v>
      </c>
      <c r="F414" s="134">
        <v>301113.20709677401</v>
      </c>
      <c r="G414" s="134">
        <f t="shared" si="48"/>
        <v>301113.21000000002</v>
      </c>
    </row>
    <row r="415" spans="1:7" x14ac:dyDescent="0.25">
      <c r="A415" s="47">
        <v>42211</v>
      </c>
      <c r="B415" s="48">
        <v>1</v>
      </c>
      <c r="C415" s="171">
        <v>0</v>
      </c>
      <c r="D415" s="134">
        <v>732708803.63999903</v>
      </c>
      <c r="E415" s="134">
        <v>707716514.05999899</v>
      </c>
      <c r="F415" s="134">
        <v>301113.20709677401</v>
      </c>
      <c r="G415" s="134">
        <f t="shared" si="48"/>
        <v>301113.21000000002</v>
      </c>
    </row>
    <row r="416" spans="1:7" x14ac:dyDescent="0.25">
      <c r="A416" s="47">
        <v>42212</v>
      </c>
      <c r="B416" s="48">
        <v>1</v>
      </c>
      <c r="C416" s="171">
        <v>0</v>
      </c>
      <c r="D416" s="134">
        <v>732708803.63999903</v>
      </c>
      <c r="E416" s="134">
        <v>707716514.05999899</v>
      </c>
      <c r="F416" s="134">
        <v>301113.20709677401</v>
      </c>
      <c r="G416" s="134">
        <f t="shared" si="48"/>
        <v>301113.21000000002</v>
      </c>
    </row>
    <row r="417" spans="1:7" x14ac:dyDescent="0.25">
      <c r="A417" s="47">
        <v>42213</v>
      </c>
      <c r="B417" s="48">
        <v>1</v>
      </c>
      <c r="C417" s="171">
        <v>0</v>
      </c>
      <c r="D417" s="134">
        <v>732708803.63999903</v>
      </c>
      <c r="E417" s="134">
        <v>707716514.05999899</v>
      </c>
      <c r="F417" s="134">
        <v>301113.20709677401</v>
      </c>
      <c r="G417" s="134">
        <f t="shared" ref="G417:G480" si="49">ROUND(F417,2)</f>
        <v>301113.21000000002</v>
      </c>
    </row>
    <row r="418" spans="1:7" x14ac:dyDescent="0.25">
      <c r="A418" s="47">
        <v>42214</v>
      </c>
      <c r="B418" s="48">
        <v>1</v>
      </c>
      <c r="C418" s="171">
        <v>0</v>
      </c>
      <c r="D418" s="134">
        <v>732708803.63999903</v>
      </c>
      <c r="E418" s="134">
        <v>707716514.05999899</v>
      </c>
      <c r="F418" s="134">
        <v>301113.20709677401</v>
      </c>
      <c r="G418" s="134">
        <f t="shared" si="49"/>
        <v>301113.21000000002</v>
      </c>
    </row>
    <row r="419" spans="1:7" x14ac:dyDescent="0.25">
      <c r="A419" s="47">
        <v>42215</v>
      </c>
      <c r="B419" s="48">
        <v>1</v>
      </c>
      <c r="C419" s="171">
        <v>0</v>
      </c>
      <c r="D419" s="134">
        <v>732708803.63999903</v>
      </c>
      <c r="E419" s="134">
        <v>707716514.05999899</v>
      </c>
      <c r="F419" s="134">
        <v>301113.20709677401</v>
      </c>
      <c r="G419" s="134">
        <f t="shared" si="49"/>
        <v>301113.21000000002</v>
      </c>
    </row>
    <row r="420" spans="1:7" x14ac:dyDescent="0.25">
      <c r="A420" s="47">
        <v>42216</v>
      </c>
      <c r="B420" s="48">
        <v>1</v>
      </c>
      <c r="C420" s="171">
        <v>0</v>
      </c>
      <c r="D420" s="134">
        <v>732708803.63999903</v>
      </c>
      <c r="E420" s="134">
        <v>707716514.05999899</v>
      </c>
      <c r="F420" s="134">
        <v>301113.20709677401</v>
      </c>
      <c r="G420" s="134">
        <f t="shared" si="49"/>
        <v>301113.21000000002</v>
      </c>
    </row>
    <row r="421" spans="1:7" x14ac:dyDescent="0.25">
      <c r="A421" s="47">
        <v>42217</v>
      </c>
      <c r="B421" s="48">
        <v>1</v>
      </c>
      <c r="C421" s="171">
        <v>0</v>
      </c>
      <c r="D421" s="134">
        <v>732708803.63999903</v>
      </c>
      <c r="E421" s="134">
        <v>707716514.05999899</v>
      </c>
      <c r="F421" s="134">
        <v>301113.20709677401</v>
      </c>
      <c r="G421" s="134">
        <f t="shared" si="49"/>
        <v>301113.21000000002</v>
      </c>
    </row>
    <row r="422" spans="1:7" x14ac:dyDescent="0.25">
      <c r="A422" s="47">
        <v>42218</v>
      </c>
      <c r="B422" s="48">
        <v>1</v>
      </c>
      <c r="C422" s="171">
        <v>0</v>
      </c>
      <c r="D422" s="134">
        <v>732708803.63999903</v>
      </c>
      <c r="E422" s="134">
        <v>707716514.05999899</v>
      </c>
      <c r="F422" s="134">
        <v>301113.20709677401</v>
      </c>
      <c r="G422" s="134">
        <f t="shared" si="49"/>
        <v>301113.21000000002</v>
      </c>
    </row>
    <row r="423" spans="1:7" x14ac:dyDescent="0.25">
      <c r="A423" s="47">
        <v>42219</v>
      </c>
      <c r="B423" s="48">
        <v>1</v>
      </c>
      <c r="C423" s="171">
        <v>0</v>
      </c>
      <c r="D423" s="134">
        <v>732708803.63999903</v>
      </c>
      <c r="E423" s="134">
        <v>707716514.05999899</v>
      </c>
      <c r="F423" s="134">
        <v>301113.20709677401</v>
      </c>
      <c r="G423" s="134">
        <f t="shared" si="49"/>
        <v>301113.21000000002</v>
      </c>
    </row>
    <row r="424" spans="1:7" x14ac:dyDescent="0.25">
      <c r="A424" s="47">
        <v>42220</v>
      </c>
      <c r="B424" s="48">
        <v>1</v>
      </c>
      <c r="C424" s="171">
        <v>0</v>
      </c>
      <c r="D424" s="134">
        <v>732708803.63999903</v>
      </c>
      <c r="E424" s="134">
        <v>707716514.05999899</v>
      </c>
      <c r="F424" s="134">
        <v>301113.20709677401</v>
      </c>
      <c r="G424" s="134">
        <f t="shared" si="49"/>
        <v>301113.21000000002</v>
      </c>
    </row>
    <row r="425" spans="1:7" x14ac:dyDescent="0.25">
      <c r="A425" s="47">
        <v>42221</v>
      </c>
      <c r="B425" s="48">
        <v>1</v>
      </c>
      <c r="C425" s="171">
        <v>0</v>
      </c>
      <c r="D425" s="134">
        <v>732708803.63999903</v>
      </c>
      <c r="E425" s="134">
        <v>707716514.05999899</v>
      </c>
      <c r="F425" s="134">
        <v>301113.20709677401</v>
      </c>
      <c r="G425" s="134">
        <f t="shared" si="49"/>
        <v>301113.21000000002</v>
      </c>
    </row>
    <row r="426" spans="1:7" x14ac:dyDescent="0.25">
      <c r="A426" s="47">
        <v>42222</v>
      </c>
      <c r="B426" s="48">
        <v>0</v>
      </c>
      <c r="C426" s="171">
        <v>1</v>
      </c>
      <c r="D426" s="134">
        <v>707716514.05999899</v>
      </c>
      <c r="E426" s="134">
        <v>682405829.549999</v>
      </c>
      <c r="F426" s="134">
        <v>290842.40290322498</v>
      </c>
      <c r="G426" s="134">
        <f t="shared" si="49"/>
        <v>290842.40000000002</v>
      </c>
    </row>
    <row r="427" spans="1:7" x14ac:dyDescent="0.25">
      <c r="A427" s="47">
        <v>42223</v>
      </c>
      <c r="B427" s="48">
        <v>1</v>
      </c>
      <c r="C427" s="171">
        <v>0</v>
      </c>
      <c r="D427" s="134">
        <v>707716514.05999899</v>
      </c>
      <c r="E427" s="134">
        <v>682405829.549999</v>
      </c>
      <c r="F427" s="134">
        <v>290842.40290322498</v>
      </c>
      <c r="G427" s="134">
        <f t="shared" si="49"/>
        <v>290842.40000000002</v>
      </c>
    </row>
    <row r="428" spans="1:7" x14ac:dyDescent="0.25">
      <c r="A428" s="47">
        <v>42224</v>
      </c>
      <c r="B428" s="48">
        <v>1</v>
      </c>
      <c r="C428" s="171">
        <v>0</v>
      </c>
      <c r="D428" s="134">
        <v>707716514.05999899</v>
      </c>
      <c r="E428" s="134">
        <v>682405829.549999</v>
      </c>
      <c r="F428" s="134">
        <v>290842.40290322498</v>
      </c>
      <c r="G428" s="134">
        <f t="shared" si="49"/>
        <v>290842.40000000002</v>
      </c>
    </row>
    <row r="429" spans="1:7" x14ac:dyDescent="0.25">
      <c r="A429" s="47">
        <v>42225</v>
      </c>
      <c r="B429" s="48">
        <v>1</v>
      </c>
      <c r="C429" s="171">
        <v>0</v>
      </c>
      <c r="D429" s="134">
        <v>707716514.05999899</v>
      </c>
      <c r="E429" s="134">
        <v>682405829.549999</v>
      </c>
      <c r="F429" s="134">
        <v>290842.40290322498</v>
      </c>
      <c r="G429" s="134">
        <f t="shared" si="49"/>
        <v>290842.40000000002</v>
      </c>
    </row>
    <row r="430" spans="1:7" x14ac:dyDescent="0.25">
      <c r="A430" s="47">
        <v>42226</v>
      </c>
      <c r="B430" s="48">
        <v>1</v>
      </c>
      <c r="C430" s="171">
        <v>0</v>
      </c>
      <c r="D430" s="134">
        <v>707716514.05999899</v>
      </c>
      <c r="E430" s="134">
        <v>682405829.549999</v>
      </c>
      <c r="F430" s="134">
        <v>290842.40290322498</v>
      </c>
      <c r="G430" s="134">
        <f t="shared" si="49"/>
        <v>290842.40000000002</v>
      </c>
    </row>
    <row r="431" spans="1:7" x14ac:dyDescent="0.25">
      <c r="A431" s="47">
        <v>42227</v>
      </c>
      <c r="B431" s="48">
        <v>1</v>
      </c>
      <c r="C431" s="171">
        <v>0</v>
      </c>
      <c r="D431" s="134">
        <v>707716514.05999899</v>
      </c>
      <c r="E431" s="134">
        <v>682405829.549999</v>
      </c>
      <c r="F431" s="134">
        <v>290842.40290322498</v>
      </c>
      <c r="G431" s="134">
        <f t="shared" si="49"/>
        <v>290842.40000000002</v>
      </c>
    </row>
    <row r="432" spans="1:7" x14ac:dyDescent="0.25">
      <c r="A432" s="47">
        <v>42228</v>
      </c>
      <c r="B432" s="48">
        <v>1</v>
      </c>
      <c r="C432" s="171">
        <v>0</v>
      </c>
      <c r="D432" s="134">
        <v>707716514.05999899</v>
      </c>
      <c r="E432" s="134">
        <v>682405829.549999</v>
      </c>
      <c r="F432" s="134">
        <v>290842.40290322498</v>
      </c>
      <c r="G432" s="134">
        <f t="shared" si="49"/>
        <v>290842.40000000002</v>
      </c>
    </row>
    <row r="433" spans="1:7" x14ac:dyDescent="0.25">
      <c r="A433" s="47">
        <v>42229</v>
      </c>
      <c r="B433" s="48">
        <v>1</v>
      </c>
      <c r="C433" s="171">
        <v>0</v>
      </c>
      <c r="D433" s="134">
        <v>707716514.05999899</v>
      </c>
      <c r="E433" s="134">
        <v>682405829.549999</v>
      </c>
      <c r="F433" s="134">
        <v>290842.40290322498</v>
      </c>
      <c r="G433" s="134">
        <f t="shared" si="49"/>
        <v>290842.40000000002</v>
      </c>
    </row>
    <row r="434" spans="1:7" x14ac:dyDescent="0.25">
      <c r="A434" s="47">
        <v>42230</v>
      </c>
      <c r="B434" s="48">
        <v>1</v>
      </c>
      <c r="C434" s="171">
        <v>0</v>
      </c>
      <c r="D434" s="134">
        <v>707716514.05999899</v>
      </c>
      <c r="E434" s="134">
        <v>682405829.549999</v>
      </c>
      <c r="F434" s="134">
        <v>290842.40290322498</v>
      </c>
      <c r="G434" s="134">
        <f t="shared" si="49"/>
        <v>290842.40000000002</v>
      </c>
    </row>
    <row r="435" spans="1:7" x14ac:dyDescent="0.25">
      <c r="A435" s="47">
        <v>42231</v>
      </c>
      <c r="B435" s="48">
        <v>1</v>
      </c>
      <c r="C435" s="171">
        <v>0</v>
      </c>
      <c r="D435" s="134">
        <v>707716514.05999899</v>
      </c>
      <c r="E435" s="134">
        <v>682405829.549999</v>
      </c>
      <c r="F435" s="134">
        <v>290842.40290322498</v>
      </c>
      <c r="G435" s="134">
        <f t="shared" si="49"/>
        <v>290842.40000000002</v>
      </c>
    </row>
    <row r="436" spans="1:7" x14ac:dyDescent="0.25">
      <c r="A436" s="47">
        <v>42232</v>
      </c>
      <c r="B436" s="48">
        <v>1</v>
      </c>
      <c r="C436" s="171">
        <v>0</v>
      </c>
      <c r="D436" s="134">
        <v>707716514.05999899</v>
      </c>
      <c r="E436" s="134">
        <v>682405829.549999</v>
      </c>
      <c r="F436" s="134">
        <v>290842.40290322498</v>
      </c>
      <c r="G436" s="134">
        <f t="shared" si="49"/>
        <v>290842.40000000002</v>
      </c>
    </row>
    <row r="437" spans="1:7" x14ac:dyDescent="0.25">
      <c r="A437" s="47">
        <v>42233</v>
      </c>
      <c r="B437" s="48">
        <v>1</v>
      </c>
      <c r="C437" s="171">
        <v>0</v>
      </c>
      <c r="D437" s="134">
        <v>707716514.05999899</v>
      </c>
      <c r="E437" s="134">
        <v>682405829.549999</v>
      </c>
      <c r="F437" s="134">
        <v>290842.40290322498</v>
      </c>
      <c r="G437" s="134">
        <f t="shared" si="49"/>
        <v>290842.40000000002</v>
      </c>
    </row>
    <row r="438" spans="1:7" x14ac:dyDescent="0.25">
      <c r="A438" s="47">
        <v>42234</v>
      </c>
      <c r="B438" s="48">
        <v>1</v>
      </c>
      <c r="C438" s="171">
        <v>0</v>
      </c>
      <c r="D438" s="134">
        <v>707716514.05999899</v>
      </c>
      <c r="E438" s="134">
        <v>682405829.549999</v>
      </c>
      <c r="F438" s="134">
        <v>290842.40290322498</v>
      </c>
      <c r="G438" s="134">
        <f t="shared" si="49"/>
        <v>290842.40000000002</v>
      </c>
    </row>
    <row r="439" spans="1:7" x14ac:dyDescent="0.25">
      <c r="A439" s="47">
        <v>42235</v>
      </c>
      <c r="B439" s="48">
        <v>1</v>
      </c>
      <c r="C439" s="171">
        <v>0</v>
      </c>
      <c r="D439" s="134">
        <v>707716514.05999899</v>
      </c>
      <c r="E439" s="134">
        <v>682405829.549999</v>
      </c>
      <c r="F439" s="134">
        <v>290842.40290322498</v>
      </c>
      <c r="G439" s="134">
        <f t="shared" si="49"/>
        <v>290842.40000000002</v>
      </c>
    </row>
    <row r="440" spans="1:7" x14ac:dyDescent="0.25">
      <c r="A440" s="47">
        <v>42236</v>
      </c>
      <c r="B440" s="48">
        <v>1</v>
      </c>
      <c r="C440" s="171">
        <v>0</v>
      </c>
      <c r="D440" s="134">
        <v>707716514.05999899</v>
      </c>
      <c r="E440" s="134">
        <v>682405829.549999</v>
      </c>
      <c r="F440" s="134">
        <v>290842.40290322498</v>
      </c>
      <c r="G440" s="134">
        <f t="shared" si="49"/>
        <v>290842.40000000002</v>
      </c>
    </row>
    <row r="441" spans="1:7" x14ac:dyDescent="0.25">
      <c r="A441" s="47">
        <v>42237</v>
      </c>
      <c r="B441" s="48">
        <v>1</v>
      </c>
      <c r="C441" s="171">
        <v>0</v>
      </c>
      <c r="D441" s="134">
        <v>707716514.05999899</v>
      </c>
      <c r="E441" s="134">
        <v>682405829.549999</v>
      </c>
      <c r="F441" s="134">
        <v>290842.40290322498</v>
      </c>
      <c r="G441" s="134">
        <f t="shared" si="49"/>
        <v>290842.40000000002</v>
      </c>
    </row>
    <row r="442" spans="1:7" x14ac:dyDescent="0.25">
      <c r="A442" s="47">
        <v>42238</v>
      </c>
      <c r="B442" s="48">
        <v>1</v>
      </c>
      <c r="C442" s="171">
        <v>0</v>
      </c>
      <c r="D442" s="134">
        <v>707716514.05999899</v>
      </c>
      <c r="E442" s="134">
        <v>682405829.549999</v>
      </c>
      <c r="F442" s="134">
        <v>290842.40290322498</v>
      </c>
      <c r="G442" s="134">
        <f t="shared" si="49"/>
        <v>290842.40000000002</v>
      </c>
    </row>
    <row r="443" spans="1:7" x14ac:dyDescent="0.25">
      <c r="A443" s="47">
        <v>42239</v>
      </c>
      <c r="B443" s="48">
        <v>1</v>
      </c>
      <c r="C443" s="171">
        <v>0</v>
      </c>
      <c r="D443" s="134">
        <v>707716514.05999899</v>
      </c>
      <c r="E443" s="134">
        <v>682405829.549999</v>
      </c>
      <c r="F443" s="134">
        <v>290842.40290322498</v>
      </c>
      <c r="G443" s="134">
        <f t="shared" si="49"/>
        <v>290842.40000000002</v>
      </c>
    </row>
    <row r="444" spans="1:7" x14ac:dyDescent="0.25">
      <c r="A444" s="47">
        <v>42240</v>
      </c>
      <c r="B444" s="48">
        <v>1</v>
      </c>
      <c r="C444" s="171">
        <v>0</v>
      </c>
      <c r="D444" s="134">
        <v>707716514.05999899</v>
      </c>
      <c r="E444" s="134">
        <v>682405829.549999</v>
      </c>
      <c r="F444" s="134">
        <v>290842.40290322498</v>
      </c>
      <c r="G444" s="134">
        <f t="shared" si="49"/>
        <v>290842.40000000002</v>
      </c>
    </row>
    <row r="445" spans="1:7" x14ac:dyDescent="0.25">
      <c r="A445" s="47">
        <v>42241</v>
      </c>
      <c r="B445" s="48">
        <v>1</v>
      </c>
      <c r="C445" s="171">
        <v>0</v>
      </c>
      <c r="D445" s="134">
        <v>707716514.05999899</v>
      </c>
      <c r="E445" s="134">
        <v>682405829.549999</v>
      </c>
      <c r="F445" s="134">
        <v>290842.40290322498</v>
      </c>
      <c r="G445" s="134">
        <f t="shared" si="49"/>
        <v>290842.40000000002</v>
      </c>
    </row>
    <row r="446" spans="1:7" x14ac:dyDescent="0.25">
      <c r="A446" s="47">
        <v>42242</v>
      </c>
      <c r="B446" s="48">
        <v>1</v>
      </c>
      <c r="C446" s="171">
        <v>0</v>
      </c>
      <c r="D446" s="134">
        <v>707716514.05999899</v>
      </c>
      <c r="E446" s="134">
        <v>682405829.549999</v>
      </c>
      <c r="F446" s="134">
        <v>290842.40290322498</v>
      </c>
      <c r="G446" s="134">
        <f t="shared" si="49"/>
        <v>290842.40000000002</v>
      </c>
    </row>
    <row r="447" spans="1:7" x14ac:dyDescent="0.25">
      <c r="A447" s="47">
        <v>42243</v>
      </c>
      <c r="B447" s="48">
        <v>1</v>
      </c>
      <c r="C447" s="171">
        <v>0</v>
      </c>
      <c r="D447" s="134">
        <v>707716514.05999899</v>
      </c>
      <c r="E447" s="134">
        <v>682405829.549999</v>
      </c>
      <c r="F447" s="134">
        <v>290842.40290322498</v>
      </c>
      <c r="G447" s="134">
        <f t="shared" si="49"/>
        <v>290842.40000000002</v>
      </c>
    </row>
    <row r="448" spans="1:7" x14ac:dyDescent="0.25">
      <c r="A448" s="47">
        <v>42244</v>
      </c>
      <c r="B448" s="48">
        <v>1</v>
      </c>
      <c r="C448" s="171">
        <v>0</v>
      </c>
      <c r="D448" s="134">
        <v>707716514.05999899</v>
      </c>
      <c r="E448" s="134">
        <v>682405829.549999</v>
      </c>
      <c r="F448" s="134">
        <v>290842.40290322498</v>
      </c>
      <c r="G448" s="134">
        <f t="shared" si="49"/>
        <v>290842.40000000002</v>
      </c>
    </row>
    <row r="449" spans="1:7" x14ac:dyDescent="0.25">
      <c r="A449" s="47">
        <v>42245</v>
      </c>
      <c r="B449" s="48">
        <v>1</v>
      </c>
      <c r="C449" s="171">
        <v>0</v>
      </c>
      <c r="D449" s="134">
        <v>707716514.05999899</v>
      </c>
      <c r="E449" s="134">
        <v>682405829.549999</v>
      </c>
      <c r="F449" s="134">
        <v>290842.40290322498</v>
      </c>
      <c r="G449" s="134">
        <f t="shared" si="49"/>
        <v>290842.40000000002</v>
      </c>
    </row>
    <row r="450" spans="1:7" x14ac:dyDescent="0.25">
      <c r="A450" s="47">
        <v>42246</v>
      </c>
      <c r="B450" s="48">
        <v>1</v>
      </c>
      <c r="C450" s="171">
        <v>0</v>
      </c>
      <c r="D450" s="134">
        <v>707716514.05999899</v>
      </c>
      <c r="E450" s="134">
        <v>682405829.549999</v>
      </c>
      <c r="F450" s="134">
        <v>290842.40290322498</v>
      </c>
      <c r="G450" s="134">
        <f t="shared" si="49"/>
        <v>290842.40000000002</v>
      </c>
    </row>
    <row r="451" spans="1:7" x14ac:dyDescent="0.25">
      <c r="A451" s="47">
        <v>42247</v>
      </c>
      <c r="B451" s="48">
        <v>1</v>
      </c>
      <c r="C451" s="171">
        <v>0</v>
      </c>
      <c r="D451" s="134">
        <v>707716514.05999899</v>
      </c>
      <c r="E451" s="134">
        <v>682405829.549999</v>
      </c>
      <c r="F451" s="134">
        <v>290842.40290322498</v>
      </c>
      <c r="G451" s="134">
        <f t="shared" si="49"/>
        <v>290842.40000000002</v>
      </c>
    </row>
    <row r="452" spans="1:7" x14ac:dyDescent="0.25">
      <c r="A452" s="47">
        <v>42248</v>
      </c>
      <c r="B452" s="48">
        <v>1</v>
      </c>
      <c r="C452" s="171">
        <v>0</v>
      </c>
      <c r="D452" s="134">
        <v>707716514.05999899</v>
      </c>
      <c r="E452" s="134">
        <v>682405829.549999</v>
      </c>
      <c r="F452" s="134">
        <v>290842.40290322498</v>
      </c>
      <c r="G452" s="134">
        <f t="shared" si="49"/>
        <v>290842.40000000002</v>
      </c>
    </row>
    <row r="453" spans="1:7" x14ac:dyDescent="0.25">
      <c r="A453" s="47">
        <v>42249</v>
      </c>
      <c r="B453" s="48">
        <v>1</v>
      </c>
      <c r="C453" s="171">
        <v>0</v>
      </c>
      <c r="D453" s="134">
        <v>707716514.05999899</v>
      </c>
      <c r="E453" s="134">
        <v>682405829.549999</v>
      </c>
      <c r="F453" s="134">
        <v>290842.40290322498</v>
      </c>
      <c r="G453" s="134">
        <f t="shared" si="49"/>
        <v>290842.40000000002</v>
      </c>
    </row>
    <row r="454" spans="1:7" x14ac:dyDescent="0.25">
      <c r="A454" s="47">
        <v>42250</v>
      </c>
      <c r="B454" s="48">
        <v>1</v>
      </c>
      <c r="C454" s="171">
        <v>0</v>
      </c>
      <c r="D454" s="134">
        <v>707716514.05999899</v>
      </c>
      <c r="E454" s="134">
        <v>682405829.549999</v>
      </c>
      <c r="F454" s="134">
        <v>290842.40290322498</v>
      </c>
      <c r="G454" s="134">
        <f t="shared" si="49"/>
        <v>290842.40000000002</v>
      </c>
    </row>
    <row r="455" spans="1:7" x14ac:dyDescent="0.25">
      <c r="A455" s="47">
        <v>42251</v>
      </c>
      <c r="B455" s="48">
        <v>1</v>
      </c>
      <c r="C455" s="171">
        <v>0</v>
      </c>
      <c r="D455" s="134">
        <v>707716514.05999899</v>
      </c>
      <c r="E455" s="134">
        <v>682405829.549999</v>
      </c>
      <c r="F455" s="134">
        <v>290842.40290322498</v>
      </c>
      <c r="G455" s="134">
        <f t="shared" si="49"/>
        <v>290842.40000000002</v>
      </c>
    </row>
    <row r="456" spans="1:7" x14ac:dyDescent="0.25">
      <c r="A456" s="47">
        <v>42252</v>
      </c>
      <c r="B456" s="48">
        <v>1</v>
      </c>
      <c r="C456" s="171">
        <v>0</v>
      </c>
      <c r="D456" s="134">
        <v>707716514.05999899</v>
      </c>
      <c r="E456" s="134">
        <v>682405829.549999</v>
      </c>
      <c r="F456" s="134">
        <v>290842.40290322498</v>
      </c>
      <c r="G456" s="134">
        <f t="shared" si="49"/>
        <v>290842.40000000002</v>
      </c>
    </row>
    <row r="457" spans="1:7" x14ac:dyDescent="0.25">
      <c r="A457" s="47">
        <v>42253</v>
      </c>
      <c r="B457" s="48">
        <v>0</v>
      </c>
      <c r="C457" s="171">
        <v>1</v>
      </c>
      <c r="D457" s="134">
        <v>682405829.549999</v>
      </c>
      <c r="E457" s="134">
        <v>656492253.11000001</v>
      </c>
      <c r="F457" s="134">
        <v>280440.75199999998</v>
      </c>
      <c r="G457" s="134">
        <f t="shared" si="49"/>
        <v>280440.75</v>
      </c>
    </row>
    <row r="458" spans="1:7" x14ac:dyDescent="0.25">
      <c r="A458" s="47">
        <v>42254</v>
      </c>
      <c r="B458" s="48">
        <v>1</v>
      </c>
      <c r="C458" s="171">
        <v>0</v>
      </c>
      <c r="D458" s="134">
        <v>682405829.549999</v>
      </c>
      <c r="E458" s="134">
        <v>656492253.11000001</v>
      </c>
      <c r="F458" s="134">
        <v>280440.75199999998</v>
      </c>
      <c r="G458" s="134">
        <f t="shared" si="49"/>
        <v>280440.75</v>
      </c>
    </row>
    <row r="459" spans="1:7" x14ac:dyDescent="0.25">
      <c r="A459" s="47">
        <v>42255</v>
      </c>
      <c r="B459" s="48">
        <v>1</v>
      </c>
      <c r="C459" s="171">
        <v>0</v>
      </c>
      <c r="D459" s="134">
        <v>682405829.549999</v>
      </c>
      <c r="E459" s="134">
        <v>656492253.11000001</v>
      </c>
      <c r="F459" s="134">
        <v>280440.75199999998</v>
      </c>
      <c r="G459" s="134">
        <f t="shared" si="49"/>
        <v>280440.75</v>
      </c>
    </row>
    <row r="460" spans="1:7" x14ac:dyDescent="0.25">
      <c r="A460" s="47">
        <v>42256</v>
      </c>
      <c r="B460" s="48">
        <v>1</v>
      </c>
      <c r="C460" s="171">
        <v>0</v>
      </c>
      <c r="D460" s="134">
        <v>682405829.549999</v>
      </c>
      <c r="E460" s="134">
        <v>656492253.11000001</v>
      </c>
      <c r="F460" s="134">
        <v>280440.75199999998</v>
      </c>
      <c r="G460" s="134">
        <f t="shared" si="49"/>
        <v>280440.75</v>
      </c>
    </row>
    <row r="461" spans="1:7" x14ac:dyDescent="0.25">
      <c r="A461" s="47">
        <v>42257</v>
      </c>
      <c r="B461" s="48">
        <v>1</v>
      </c>
      <c r="C461" s="171">
        <v>0</v>
      </c>
      <c r="D461" s="134">
        <v>682405829.549999</v>
      </c>
      <c r="E461" s="134">
        <v>656492253.11000001</v>
      </c>
      <c r="F461" s="134">
        <v>280440.75199999998</v>
      </c>
      <c r="G461" s="134">
        <f t="shared" si="49"/>
        <v>280440.75</v>
      </c>
    </row>
    <row r="462" spans="1:7" x14ac:dyDescent="0.25">
      <c r="A462" s="47">
        <v>42258</v>
      </c>
      <c r="B462" s="48">
        <v>1</v>
      </c>
      <c r="C462" s="171">
        <v>0</v>
      </c>
      <c r="D462" s="134">
        <v>682405829.549999</v>
      </c>
      <c r="E462" s="134">
        <v>656492253.11000001</v>
      </c>
      <c r="F462" s="134">
        <v>280440.75199999998</v>
      </c>
      <c r="G462" s="134">
        <f t="shared" si="49"/>
        <v>280440.75</v>
      </c>
    </row>
    <row r="463" spans="1:7" x14ac:dyDescent="0.25">
      <c r="A463" s="47">
        <v>42259</v>
      </c>
      <c r="B463" s="48">
        <v>1</v>
      </c>
      <c r="C463" s="171">
        <v>0</v>
      </c>
      <c r="D463" s="134">
        <v>682405829.549999</v>
      </c>
      <c r="E463" s="134">
        <v>656492253.11000001</v>
      </c>
      <c r="F463" s="134">
        <v>280440.75199999998</v>
      </c>
      <c r="G463" s="134">
        <f t="shared" si="49"/>
        <v>280440.75</v>
      </c>
    </row>
    <row r="464" spans="1:7" x14ac:dyDescent="0.25">
      <c r="A464" s="47">
        <v>42260</v>
      </c>
      <c r="B464" s="48">
        <v>1</v>
      </c>
      <c r="C464" s="171">
        <v>0</v>
      </c>
      <c r="D464" s="134">
        <v>682405829.549999</v>
      </c>
      <c r="E464" s="134">
        <v>656492253.11000001</v>
      </c>
      <c r="F464" s="134">
        <v>280440.75199999998</v>
      </c>
      <c r="G464" s="134">
        <f t="shared" si="49"/>
        <v>280440.75</v>
      </c>
    </row>
    <row r="465" spans="1:7" x14ac:dyDescent="0.25">
      <c r="A465" s="47">
        <v>42261</v>
      </c>
      <c r="B465" s="48">
        <v>1</v>
      </c>
      <c r="C465" s="171">
        <v>0</v>
      </c>
      <c r="D465" s="134">
        <v>682405829.549999</v>
      </c>
      <c r="E465" s="134">
        <v>656492253.11000001</v>
      </c>
      <c r="F465" s="134">
        <v>280440.75199999998</v>
      </c>
      <c r="G465" s="134">
        <f t="shared" si="49"/>
        <v>280440.75</v>
      </c>
    </row>
    <row r="466" spans="1:7" x14ac:dyDescent="0.25">
      <c r="A466" s="47">
        <v>42262</v>
      </c>
      <c r="B466" s="48">
        <v>1</v>
      </c>
      <c r="C466" s="171">
        <v>0</v>
      </c>
      <c r="D466" s="134">
        <v>682405829.549999</v>
      </c>
      <c r="E466" s="134">
        <v>656492253.11000001</v>
      </c>
      <c r="F466" s="134">
        <v>280440.75199999998</v>
      </c>
      <c r="G466" s="134">
        <f t="shared" si="49"/>
        <v>280440.75</v>
      </c>
    </row>
    <row r="467" spans="1:7" x14ac:dyDescent="0.25">
      <c r="A467" s="47">
        <v>42263</v>
      </c>
      <c r="B467" s="48">
        <v>1</v>
      </c>
      <c r="C467" s="171">
        <v>0</v>
      </c>
      <c r="D467" s="134">
        <v>682405829.549999</v>
      </c>
      <c r="E467" s="134">
        <v>656492253.11000001</v>
      </c>
      <c r="F467" s="134">
        <v>280440.75199999998</v>
      </c>
      <c r="G467" s="134">
        <f t="shared" si="49"/>
        <v>280440.75</v>
      </c>
    </row>
    <row r="468" spans="1:7" x14ac:dyDescent="0.25">
      <c r="A468" s="47">
        <v>42264</v>
      </c>
      <c r="B468" s="48">
        <v>1</v>
      </c>
      <c r="C468" s="171">
        <v>0</v>
      </c>
      <c r="D468" s="134">
        <v>682405829.549999</v>
      </c>
      <c r="E468" s="134">
        <v>656492253.11000001</v>
      </c>
      <c r="F468" s="134">
        <v>280440.75199999998</v>
      </c>
      <c r="G468" s="134">
        <f t="shared" si="49"/>
        <v>280440.75</v>
      </c>
    </row>
    <row r="469" spans="1:7" x14ac:dyDescent="0.25">
      <c r="A469" s="47">
        <v>42265</v>
      </c>
      <c r="B469" s="48">
        <v>1</v>
      </c>
      <c r="C469" s="171">
        <v>0</v>
      </c>
      <c r="D469" s="134">
        <v>682405829.549999</v>
      </c>
      <c r="E469" s="134">
        <v>656492253.11000001</v>
      </c>
      <c r="F469" s="134">
        <v>280440.75199999998</v>
      </c>
      <c r="G469" s="134">
        <f t="shared" si="49"/>
        <v>280440.75</v>
      </c>
    </row>
    <row r="470" spans="1:7" x14ac:dyDescent="0.25">
      <c r="A470" s="47">
        <v>42266</v>
      </c>
      <c r="B470" s="48">
        <v>1</v>
      </c>
      <c r="C470" s="171">
        <v>0</v>
      </c>
      <c r="D470" s="134">
        <v>682405829.549999</v>
      </c>
      <c r="E470" s="134">
        <v>656492253.11000001</v>
      </c>
      <c r="F470" s="134">
        <v>280440.75199999998</v>
      </c>
      <c r="G470" s="134">
        <f t="shared" si="49"/>
        <v>280440.75</v>
      </c>
    </row>
    <row r="471" spans="1:7" x14ac:dyDescent="0.25">
      <c r="A471" s="47">
        <v>42267</v>
      </c>
      <c r="B471" s="48">
        <v>1</v>
      </c>
      <c r="C471" s="171">
        <v>0</v>
      </c>
      <c r="D471" s="134">
        <v>682405829.549999</v>
      </c>
      <c r="E471" s="134">
        <v>656492253.11000001</v>
      </c>
      <c r="F471" s="134">
        <v>280440.75199999998</v>
      </c>
      <c r="G471" s="134">
        <f t="shared" si="49"/>
        <v>280440.75</v>
      </c>
    </row>
    <row r="472" spans="1:7" x14ac:dyDescent="0.25">
      <c r="A472" s="47">
        <v>42268</v>
      </c>
      <c r="B472" s="48">
        <v>1</v>
      </c>
      <c r="C472" s="171">
        <v>0</v>
      </c>
      <c r="D472" s="134">
        <v>682405829.549999</v>
      </c>
      <c r="E472" s="134">
        <v>656492253.11000001</v>
      </c>
      <c r="F472" s="134">
        <v>280440.75199999998</v>
      </c>
      <c r="G472" s="134">
        <f t="shared" si="49"/>
        <v>280440.75</v>
      </c>
    </row>
    <row r="473" spans="1:7" x14ac:dyDescent="0.25">
      <c r="A473" s="47">
        <v>42269</v>
      </c>
      <c r="B473" s="48">
        <v>1</v>
      </c>
      <c r="C473" s="171">
        <v>0</v>
      </c>
      <c r="D473" s="134">
        <v>682405829.549999</v>
      </c>
      <c r="E473" s="134">
        <v>656492253.11000001</v>
      </c>
      <c r="F473" s="134">
        <v>280440.75199999998</v>
      </c>
      <c r="G473" s="134">
        <f t="shared" si="49"/>
        <v>280440.75</v>
      </c>
    </row>
    <row r="474" spans="1:7" x14ac:dyDescent="0.25">
      <c r="A474" s="47">
        <v>42270</v>
      </c>
      <c r="B474" s="48">
        <v>1</v>
      </c>
      <c r="C474" s="171">
        <v>0</v>
      </c>
      <c r="D474" s="134">
        <v>682405829.549999</v>
      </c>
      <c r="E474" s="134">
        <v>656492253.11000001</v>
      </c>
      <c r="F474" s="134">
        <v>280440.75199999998</v>
      </c>
      <c r="G474" s="134">
        <f t="shared" si="49"/>
        <v>280440.75</v>
      </c>
    </row>
    <row r="475" spans="1:7" x14ac:dyDescent="0.25">
      <c r="A475" s="47">
        <v>42271</v>
      </c>
      <c r="B475" s="48">
        <v>1</v>
      </c>
      <c r="C475" s="171">
        <v>0</v>
      </c>
      <c r="D475" s="134">
        <v>682405829.549999</v>
      </c>
      <c r="E475" s="134">
        <v>656492253.11000001</v>
      </c>
      <c r="F475" s="134">
        <v>280440.75199999998</v>
      </c>
      <c r="G475" s="134">
        <f t="shared" si="49"/>
        <v>280440.75</v>
      </c>
    </row>
    <row r="476" spans="1:7" x14ac:dyDescent="0.25">
      <c r="A476" s="47">
        <v>42272</v>
      </c>
      <c r="B476" s="48">
        <v>1</v>
      </c>
      <c r="C476" s="171">
        <v>0</v>
      </c>
      <c r="D476" s="134">
        <v>682405829.549999</v>
      </c>
      <c r="E476" s="134">
        <v>656492253.11000001</v>
      </c>
      <c r="F476" s="134">
        <v>280440.75199999998</v>
      </c>
      <c r="G476" s="134">
        <f t="shared" si="49"/>
        <v>280440.75</v>
      </c>
    </row>
    <row r="477" spans="1:7" x14ac:dyDescent="0.25">
      <c r="A477" s="47">
        <v>42273</v>
      </c>
      <c r="B477" s="48">
        <v>1</v>
      </c>
      <c r="C477" s="171">
        <v>0</v>
      </c>
      <c r="D477" s="134">
        <v>682405829.549999</v>
      </c>
      <c r="E477" s="134">
        <v>656492253.11000001</v>
      </c>
      <c r="F477" s="134">
        <v>280440.75199999998</v>
      </c>
      <c r="G477" s="134">
        <f t="shared" si="49"/>
        <v>280440.75</v>
      </c>
    </row>
    <row r="478" spans="1:7" x14ac:dyDescent="0.25">
      <c r="A478" s="47">
        <v>42274</v>
      </c>
      <c r="B478" s="48">
        <v>1</v>
      </c>
      <c r="C478" s="171">
        <v>0</v>
      </c>
      <c r="D478" s="134">
        <v>682405829.549999</v>
      </c>
      <c r="E478" s="134">
        <v>656492253.11000001</v>
      </c>
      <c r="F478" s="134">
        <v>280440.75199999998</v>
      </c>
      <c r="G478" s="134">
        <f t="shared" si="49"/>
        <v>280440.75</v>
      </c>
    </row>
    <row r="479" spans="1:7" x14ac:dyDescent="0.25">
      <c r="A479" s="47">
        <v>42275</v>
      </c>
      <c r="B479" s="48">
        <v>1</v>
      </c>
      <c r="C479" s="171">
        <v>0</v>
      </c>
      <c r="D479" s="134">
        <v>682405829.549999</v>
      </c>
      <c r="E479" s="134">
        <v>656492253.11000001</v>
      </c>
      <c r="F479" s="134">
        <v>280440.75199999998</v>
      </c>
      <c r="G479" s="134">
        <f t="shared" si="49"/>
        <v>280440.75</v>
      </c>
    </row>
    <row r="480" spans="1:7" x14ac:dyDescent="0.25">
      <c r="A480" s="47">
        <v>42276</v>
      </c>
      <c r="B480" s="48">
        <v>1</v>
      </c>
      <c r="C480" s="171">
        <v>0</v>
      </c>
      <c r="D480" s="134">
        <v>682405829.549999</v>
      </c>
      <c r="E480" s="134">
        <v>656492253.11000001</v>
      </c>
      <c r="F480" s="134">
        <v>280440.75199999998</v>
      </c>
      <c r="G480" s="134">
        <f t="shared" si="49"/>
        <v>280440.75</v>
      </c>
    </row>
    <row r="481" spans="1:7" x14ac:dyDescent="0.25">
      <c r="A481" s="47">
        <v>42277</v>
      </c>
      <c r="B481" s="48">
        <v>1</v>
      </c>
      <c r="C481" s="171">
        <v>0</v>
      </c>
      <c r="D481" s="134">
        <v>682405829.549999</v>
      </c>
      <c r="E481" s="134">
        <v>656492253.11000001</v>
      </c>
      <c r="F481" s="134">
        <v>280440.75199999998</v>
      </c>
      <c r="G481" s="134">
        <f t="shared" ref="G481:G544" si="50">ROUND(F481,2)</f>
        <v>280440.75</v>
      </c>
    </row>
    <row r="482" spans="1:7" x14ac:dyDescent="0.25">
      <c r="A482" s="47">
        <v>42278</v>
      </c>
      <c r="B482" s="48">
        <v>1</v>
      </c>
      <c r="C482" s="171">
        <v>0</v>
      </c>
      <c r="D482" s="134">
        <v>682405829.549999</v>
      </c>
      <c r="E482" s="134">
        <v>656492253.11000001</v>
      </c>
      <c r="F482" s="134">
        <v>280440.75199999998</v>
      </c>
      <c r="G482" s="134">
        <f t="shared" si="50"/>
        <v>280440.75</v>
      </c>
    </row>
    <row r="483" spans="1:7" x14ac:dyDescent="0.25">
      <c r="A483" s="47">
        <v>42279</v>
      </c>
      <c r="B483" s="48">
        <v>1</v>
      </c>
      <c r="C483" s="171">
        <v>0</v>
      </c>
      <c r="D483" s="134">
        <v>682405829.549999</v>
      </c>
      <c r="E483" s="134">
        <v>656492253.11000001</v>
      </c>
      <c r="F483" s="134">
        <v>280440.75199999998</v>
      </c>
      <c r="G483" s="134">
        <f t="shared" si="50"/>
        <v>280440.75</v>
      </c>
    </row>
    <row r="484" spans="1:7" x14ac:dyDescent="0.25">
      <c r="A484" s="47">
        <v>42280</v>
      </c>
      <c r="B484" s="48">
        <v>1</v>
      </c>
      <c r="C484" s="171">
        <v>0</v>
      </c>
      <c r="D484" s="134">
        <v>682405829.549999</v>
      </c>
      <c r="E484" s="134">
        <v>656492253.11000001</v>
      </c>
      <c r="F484" s="134">
        <v>280440.75199999998</v>
      </c>
      <c r="G484" s="134">
        <f t="shared" si="50"/>
        <v>280440.75</v>
      </c>
    </row>
    <row r="485" spans="1:7" x14ac:dyDescent="0.25">
      <c r="A485" s="47">
        <v>42281</v>
      </c>
      <c r="B485" s="48">
        <v>1</v>
      </c>
      <c r="C485" s="171">
        <v>0</v>
      </c>
      <c r="D485" s="134">
        <v>682405829.549999</v>
      </c>
      <c r="E485" s="134">
        <v>656492253.11000001</v>
      </c>
      <c r="F485" s="134">
        <v>280440.75199999998</v>
      </c>
      <c r="G485" s="134">
        <f t="shared" si="50"/>
        <v>280440.75</v>
      </c>
    </row>
    <row r="486" spans="1:7" x14ac:dyDescent="0.25">
      <c r="A486" s="47">
        <v>42282</v>
      </c>
      <c r="B486" s="48">
        <v>1</v>
      </c>
      <c r="C486" s="171">
        <v>0</v>
      </c>
      <c r="D486" s="134">
        <v>682405829.549999</v>
      </c>
      <c r="E486" s="134">
        <v>656492253.11000001</v>
      </c>
      <c r="F486" s="134">
        <v>280440.75199999998</v>
      </c>
      <c r="G486" s="134">
        <f t="shared" si="50"/>
        <v>280440.75</v>
      </c>
    </row>
    <row r="487" spans="1:7" x14ac:dyDescent="0.25">
      <c r="A487" s="47">
        <v>42283</v>
      </c>
      <c r="B487" s="48">
        <v>0</v>
      </c>
      <c r="C487" s="171">
        <v>1</v>
      </c>
      <c r="D487" s="134">
        <v>656492253.11000001</v>
      </c>
      <c r="E487" s="134">
        <v>630528985.549999</v>
      </c>
      <c r="F487" s="134">
        <v>269791.33677419298</v>
      </c>
      <c r="G487" s="134">
        <f t="shared" si="50"/>
        <v>269791.34000000003</v>
      </c>
    </row>
    <row r="488" spans="1:7" x14ac:dyDescent="0.25">
      <c r="A488" s="47">
        <v>42284</v>
      </c>
      <c r="B488" s="48">
        <v>1</v>
      </c>
      <c r="C488" s="171">
        <v>0</v>
      </c>
      <c r="D488" s="134">
        <v>656492253.11000001</v>
      </c>
      <c r="E488" s="134">
        <v>630528985.549999</v>
      </c>
      <c r="F488" s="134">
        <v>269791.33677419298</v>
      </c>
      <c r="G488" s="134">
        <f t="shared" si="50"/>
        <v>269791.34000000003</v>
      </c>
    </row>
    <row r="489" spans="1:7" x14ac:dyDescent="0.25">
      <c r="A489" s="47">
        <v>42285</v>
      </c>
      <c r="B489" s="48">
        <v>1</v>
      </c>
      <c r="C489" s="171">
        <v>0</v>
      </c>
      <c r="D489" s="134">
        <v>656492253.11000001</v>
      </c>
      <c r="E489" s="134">
        <v>630528985.549999</v>
      </c>
      <c r="F489" s="134">
        <v>269791.33677419298</v>
      </c>
      <c r="G489" s="134">
        <f t="shared" si="50"/>
        <v>269791.34000000003</v>
      </c>
    </row>
    <row r="490" spans="1:7" x14ac:dyDescent="0.25">
      <c r="A490" s="47">
        <v>42286</v>
      </c>
      <c r="B490" s="48">
        <v>1</v>
      </c>
      <c r="C490" s="171">
        <v>0</v>
      </c>
      <c r="D490" s="134">
        <v>656492253.11000001</v>
      </c>
      <c r="E490" s="134">
        <v>630528985.549999</v>
      </c>
      <c r="F490" s="134">
        <v>269791.33677419298</v>
      </c>
      <c r="G490" s="134">
        <f t="shared" si="50"/>
        <v>269791.34000000003</v>
      </c>
    </row>
    <row r="491" spans="1:7" x14ac:dyDescent="0.25">
      <c r="A491" s="47">
        <v>42287</v>
      </c>
      <c r="B491" s="48">
        <v>1</v>
      </c>
      <c r="C491" s="171">
        <v>0</v>
      </c>
      <c r="D491" s="134">
        <v>656492253.11000001</v>
      </c>
      <c r="E491" s="134">
        <v>630528985.549999</v>
      </c>
      <c r="F491" s="134">
        <v>269791.33677419298</v>
      </c>
      <c r="G491" s="134">
        <f t="shared" si="50"/>
        <v>269791.34000000003</v>
      </c>
    </row>
    <row r="492" spans="1:7" x14ac:dyDescent="0.25">
      <c r="A492" s="47">
        <v>42288</v>
      </c>
      <c r="B492" s="48">
        <v>1</v>
      </c>
      <c r="C492" s="171">
        <v>0</v>
      </c>
      <c r="D492" s="134">
        <v>656492253.11000001</v>
      </c>
      <c r="E492" s="134">
        <v>630528985.549999</v>
      </c>
      <c r="F492" s="134">
        <v>269791.33677419298</v>
      </c>
      <c r="G492" s="134">
        <f t="shared" si="50"/>
        <v>269791.34000000003</v>
      </c>
    </row>
    <row r="493" spans="1:7" x14ac:dyDescent="0.25">
      <c r="A493" s="47">
        <v>42289</v>
      </c>
      <c r="B493" s="48">
        <v>1</v>
      </c>
      <c r="C493" s="171">
        <v>0</v>
      </c>
      <c r="D493" s="134">
        <v>656492253.11000001</v>
      </c>
      <c r="E493" s="134">
        <v>630528985.549999</v>
      </c>
      <c r="F493" s="134">
        <v>269791.33677419298</v>
      </c>
      <c r="G493" s="134">
        <f t="shared" si="50"/>
        <v>269791.34000000003</v>
      </c>
    </row>
    <row r="494" spans="1:7" x14ac:dyDescent="0.25">
      <c r="A494" s="47">
        <v>42290</v>
      </c>
      <c r="B494" s="48">
        <v>1</v>
      </c>
      <c r="C494" s="171">
        <v>0</v>
      </c>
      <c r="D494" s="134">
        <v>656492253.11000001</v>
      </c>
      <c r="E494" s="134">
        <v>630528985.549999</v>
      </c>
      <c r="F494" s="134">
        <v>269791.33677419298</v>
      </c>
      <c r="G494" s="134">
        <f t="shared" si="50"/>
        <v>269791.34000000003</v>
      </c>
    </row>
    <row r="495" spans="1:7" x14ac:dyDescent="0.25">
      <c r="A495" s="47">
        <v>42291</v>
      </c>
      <c r="B495" s="48">
        <v>1</v>
      </c>
      <c r="C495" s="171">
        <v>0</v>
      </c>
      <c r="D495" s="134">
        <v>656492253.11000001</v>
      </c>
      <c r="E495" s="134">
        <v>630528985.549999</v>
      </c>
      <c r="F495" s="134">
        <v>269791.33677419298</v>
      </c>
      <c r="G495" s="134">
        <f t="shared" si="50"/>
        <v>269791.34000000003</v>
      </c>
    </row>
    <row r="496" spans="1:7" x14ac:dyDescent="0.25">
      <c r="A496" s="47">
        <v>42292</v>
      </c>
      <c r="B496" s="48">
        <v>1</v>
      </c>
      <c r="C496" s="171">
        <v>0</v>
      </c>
      <c r="D496" s="134">
        <v>656492253.11000001</v>
      </c>
      <c r="E496" s="134">
        <v>630528985.549999</v>
      </c>
      <c r="F496" s="134">
        <v>269791.33677419298</v>
      </c>
      <c r="G496" s="134">
        <f t="shared" si="50"/>
        <v>269791.34000000003</v>
      </c>
    </row>
    <row r="497" spans="1:7" x14ac:dyDescent="0.25">
      <c r="A497" s="47">
        <v>42293</v>
      </c>
      <c r="B497" s="48">
        <v>1</v>
      </c>
      <c r="C497" s="171">
        <v>0</v>
      </c>
      <c r="D497" s="134">
        <v>656492253.11000001</v>
      </c>
      <c r="E497" s="134">
        <v>630528985.549999</v>
      </c>
      <c r="F497" s="134">
        <v>269791.33677419298</v>
      </c>
      <c r="G497" s="134">
        <f t="shared" si="50"/>
        <v>269791.34000000003</v>
      </c>
    </row>
    <row r="498" spans="1:7" x14ac:dyDescent="0.25">
      <c r="A498" s="47">
        <v>42294</v>
      </c>
      <c r="B498" s="48">
        <v>1</v>
      </c>
      <c r="C498" s="171">
        <v>0</v>
      </c>
      <c r="D498" s="134">
        <v>656492253.11000001</v>
      </c>
      <c r="E498" s="134">
        <v>630528985.549999</v>
      </c>
      <c r="F498" s="134">
        <v>269791.33677419298</v>
      </c>
      <c r="G498" s="134">
        <f t="shared" si="50"/>
        <v>269791.34000000003</v>
      </c>
    </row>
    <row r="499" spans="1:7" x14ac:dyDescent="0.25">
      <c r="A499" s="47">
        <v>42295</v>
      </c>
      <c r="B499" s="48">
        <v>1</v>
      </c>
      <c r="C499" s="171">
        <v>0</v>
      </c>
      <c r="D499" s="134">
        <v>656492253.11000001</v>
      </c>
      <c r="E499" s="134">
        <v>630528985.549999</v>
      </c>
      <c r="F499" s="134">
        <v>269791.33677419298</v>
      </c>
      <c r="G499" s="134">
        <f t="shared" si="50"/>
        <v>269791.34000000003</v>
      </c>
    </row>
    <row r="500" spans="1:7" x14ac:dyDescent="0.25">
      <c r="A500" s="47">
        <v>42296</v>
      </c>
      <c r="B500" s="48">
        <v>1</v>
      </c>
      <c r="C500" s="171">
        <v>0</v>
      </c>
      <c r="D500" s="134">
        <v>656492253.11000001</v>
      </c>
      <c r="E500" s="134">
        <v>630528985.549999</v>
      </c>
      <c r="F500" s="134">
        <v>269791.33677419298</v>
      </c>
      <c r="G500" s="134">
        <f t="shared" si="50"/>
        <v>269791.34000000003</v>
      </c>
    </row>
    <row r="501" spans="1:7" x14ac:dyDescent="0.25">
      <c r="A501" s="47">
        <v>42297</v>
      </c>
      <c r="B501" s="48">
        <v>1</v>
      </c>
      <c r="C501" s="171">
        <v>0</v>
      </c>
      <c r="D501" s="134">
        <v>656492253.11000001</v>
      </c>
      <c r="E501" s="134">
        <v>630528985.549999</v>
      </c>
      <c r="F501" s="134">
        <v>269791.33677419298</v>
      </c>
      <c r="G501" s="134">
        <f t="shared" si="50"/>
        <v>269791.34000000003</v>
      </c>
    </row>
    <row r="502" spans="1:7" x14ac:dyDescent="0.25">
      <c r="A502" s="47">
        <v>42298</v>
      </c>
      <c r="B502" s="48">
        <v>1</v>
      </c>
      <c r="C502" s="171">
        <v>0</v>
      </c>
      <c r="D502" s="134">
        <v>656492253.11000001</v>
      </c>
      <c r="E502" s="134">
        <v>630528985.549999</v>
      </c>
      <c r="F502" s="134">
        <v>269791.33677419298</v>
      </c>
      <c r="G502" s="134">
        <f t="shared" si="50"/>
        <v>269791.34000000003</v>
      </c>
    </row>
    <row r="503" spans="1:7" x14ac:dyDescent="0.25">
      <c r="A503" s="47">
        <v>42299</v>
      </c>
      <c r="B503" s="48">
        <v>1</v>
      </c>
      <c r="C503" s="171">
        <v>0</v>
      </c>
      <c r="D503" s="134">
        <v>656492253.11000001</v>
      </c>
      <c r="E503" s="134">
        <v>630528985.549999</v>
      </c>
      <c r="F503" s="134">
        <v>269791.33677419298</v>
      </c>
      <c r="G503" s="134">
        <f t="shared" si="50"/>
        <v>269791.34000000003</v>
      </c>
    </row>
    <row r="504" spans="1:7" x14ac:dyDescent="0.25">
      <c r="A504" s="47">
        <v>42300</v>
      </c>
      <c r="B504" s="48">
        <v>1</v>
      </c>
      <c r="C504" s="171">
        <v>0</v>
      </c>
      <c r="D504" s="134">
        <v>656492253.11000001</v>
      </c>
      <c r="E504" s="134">
        <v>630528985.549999</v>
      </c>
      <c r="F504" s="134">
        <v>269791.33677419298</v>
      </c>
      <c r="G504" s="134">
        <f t="shared" si="50"/>
        <v>269791.34000000003</v>
      </c>
    </row>
    <row r="505" spans="1:7" x14ac:dyDescent="0.25">
      <c r="A505" s="47">
        <v>42301</v>
      </c>
      <c r="B505" s="48">
        <v>1</v>
      </c>
      <c r="C505" s="171">
        <v>0</v>
      </c>
      <c r="D505" s="134">
        <v>656492253.11000001</v>
      </c>
      <c r="E505" s="134">
        <v>630528985.549999</v>
      </c>
      <c r="F505" s="134">
        <v>269791.33677419298</v>
      </c>
      <c r="G505" s="134">
        <f t="shared" si="50"/>
        <v>269791.34000000003</v>
      </c>
    </row>
    <row r="506" spans="1:7" x14ac:dyDescent="0.25">
      <c r="A506" s="47">
        <v>42302</v>
      </c>
      <c r="B506" s="48">
        <v>1</v>
      </c>
      <c r="C506" s="171">
        <v>0</v>
      </c>
      <c r="D506" s="134">
        <v>656492253.11000001</v>
      </c>
      <c r="E506" s="134">
        <v>630528985.549999</v>
      </c>
      <c r="F506" s="134">
        <v>269791.33677419298</v>
      </c>
      <c r="G506" s="134">
        <f t="shared" si="50"/>
        <v>269791.34000000003</v>
      </c>
    </row>
    <row r="507" spans="1:7" x14ac:dyDescent="0.25">
      <c r="A507" s="47">
        <v>42303</v>
      </c>
      <c r="B507" s="48">
        <v>1</v>
      </c>
      <c r="C507" s="171">
        <v>0</v>
      </c>
      <c r="D507" s="134">
        <v>656492253.11000001</v>
      </c>
      <c r="E507" s="134">
        <v>630528985.549999</v>
      </c>
      <c r="F507" s="134">
        <v>269791.33677419298</v>
      </c>
      <c r="G507" s="134">
        <f t="shared" si="50"/>
        <v>269791.34000000003</v>
      </c>
    </row>
    <row r="508" spans="1:7" x14ac:dyDescent="0.25">
      <c r="A508" s="47">
        <v>42304</v>
      </c>
      <c r="B508" s="48">
        <v>1</v>
      </c>
      <c r="C508" s="171">
        <v>0</v>
      </c>
      <c r="D508" s="134">
        <v>656492253.11000001</v>
      </c>
      <c r="E508" s="134">
        <v>630528985.549999</v>
      </c>
      <c r="F508" s="134">
        <v>269791.33677419298</v>
      </c>
      <c r="G508" s="134">
        <f t="shared" si="50"/>
        <v>269791.34000000003</v>
      </c>
    </row>
    <row r="509" spans="1:7" x14ac:dyDescent="0.25">
      <c r="A509" s="47">
        <v>42305</v>
      </c>
      <c r="B509" s="48">
        <v>1</v>
      </c>
      <c r="C509" s="171">
        <v>0</v>
      </c>
      <c r="D509" s="134">
        <v>656492253.11000001</v>
      </c>
      <c r="E509" s="134">
        <v>630528985.549999</v>
      </c>
      <c r="F509" s="134">
        <v>269791.33677419298</v>
      </c>
      <c r="G509" s="134">
        <f t="shared" si="50"/>
        <v>269791.34000000003</v>
      </c>
    </row>
    <row r="510" spans="1:7" x14ac:dyDescent="0.25">
      <c r="A510" s="47">
        <v>42306</v>
      </c>
      <c r="B510" s="48">
        <v>1</v>
      </c>
      <c r="C510" s="171">
        <v>0</v>
      </c>
      <c r="D510" s="134">
        <v>656492253.11000001</v>
      </c>
      <c r="E510" s="134">
        <v>630528985.549999</v>
      </c>
      <c r="F510" s="134">
        <v>269791.33677419298</v>
      </c>
      <c r="G510" s="134">
        <f t="shared" si="50"/>
        <v>269791.34000000003</v>
      </c>
    </row>
    <row r="511" spans="1:7" x14ac:dyDescent="0.25">
      <c r="A511" s="47">
        <v>42307</v>
      </c>
      <c r="B511" s="48">
        <v>1</v>
      </c>
      <c r="C511" s="171">
        <v>0</v>
      </c>
      <c r="D511" s="134">
        <v>656492253.11000001</v>
      </c>
      <c r="E511" s="134">
        <v>630528985.549999</v>
      </c>
      <c r="F511" s="134">
        <v>269791.33677419298</v>
      </c>
      <c r="G511" s="134">
        <f t="shared" si="50"/>
        <v>269791.34000000003</v>
      </c>
    </row>
    <row r="512" spans="1:7" x14ac:dyDescent="0.25">
      <c r="A512" s="47">
        <v>42308</v>
      </c>
      <c r="B512" s="48">
        <v>1</v>
      </c>
      <c r="C512" s="171">
        <v>0</v>
      </c>
      <c r="D512" s="134">
        <v>656492253.11000001</v>
      </c>
      <c r="E512" s="134">
        <v>630528985.549999</v>
      </c>
      <c r="F512" s="134">
        <v>269791.33677419298</v>
      </c>
      <c r="G512" s="134">
        <f t="shared" si="50"/>
        <v>269791.34000000003</v>
      </c>
    </row>
    <row r="513" spans="1:7" x14ac:dyDescent="0.25">
      <c r="A513" s="47">
        <v>42309</v>
      </c>
      <c r="B513" s="48">
        <v>1</v>
      </c>
      <c r="C513" s="171">
        <v>0</v>
      </c>
      <c r="D513" s="134">
        <v>656492253.11000001</v>
      </c>
      <c r="E513" s="134">
        <v>630528985.549999</v>
      </c>
      <c r="F513" s="134">
        <v>269791.33677419298</v>
      </c>
      <c r="G513" s="134">
        <f t="shared" si="50"/>
        <v>269791.34000000003</v>
      </c>
    </row>
    <row r="514" spans="1:7" x14ac:dyDescent="0.25">
      <c r="A514" s="47">
        <v>42310</v>
      </c>
      <c r="B514" s="48">
        <v>1</v>
      </c>
      <c r="C514" s="171">
        <v>0</v>
      </c>
      <c r="D514" s="134">
        <v>656492253.11000001</v>
      </c>
      <c r="E514" s="134">
        <v>630528985.549999</v>
      </c>
      <c r="F514" s="134">
        <v>269791.33677419298</v>
      </c>
      <c r="G514" s="134">
        <f t="shared" si="50"/>
        <v>269791.34000000003</v>
      </c>
    </row>
    <row r="515" spans="1:7" x14ac:dyDescent="0.25">
      <c r="A515" s="47">
        <v>42311</v>
      </c>
      <c r="B515" s="48">
        <v>1</v>
      </c>
      <c r="C515" s="171">
        <v>0</v>
      </c>
      <c r="D515" s="134">
        <v>656492253.11000001</v>
      </c>
      <c r="E515" s="134">
        <v>630528985.549999</v>
      </c>
      <c r="F515" s="134">
        <v>269791.33677419298</v>
      </c>
      <c r="G515" s="134">
        <f t="shared" si="50"/>
        <v>269791.34000000003</v>
      </c>
    </row>
    <row r="516" spans="1:7" x14ac:dyDescent="0.25">
      <c r="A516" s="47">
        <v>42312</v>
      </c>
      <c r="B516" s="48">
        <v>1</v>
      </c>
      <c r="C516" s="171">
        <v>0</v>
      </c>
      <c r="D516" s="134">
        <v>656492253.11000001</v>
      </c>
      <c r="E516" s="134">
        <v>630528985.549999</v>
      </c>
      <c r="F516" s="134">
        <v>269791.33677419298</v>
      </c>
      <c r="G516" s="134">
        <f t="shared" si="50"/>
        <v>269791.34000000003</v>
      </c>
    </row>
    <row r="517" spans="1:7" x14ac:dyDescent="0.25">
      <c r="A517" s="47">
        <v>42313</v>
      </c>
      <c r="B517" s="48">
        <v>1</v>
      </c>
      <c r="C517" s="171">
        <v>0</v>
      </c>
      <c r="D517" s="134">
        <v>656492253.11000001</v>
      </c>
      <c r="E517" s="134">
        <v>630528985.549999</v>
      </c>
      <c r="F517" s="134">
        <v>269791.33677419298</v>
      </c>
      <c r="G517" s="134">
        <f t="shared" si="50"/>
        <v>269791.34000000003</v>
      </c>
    </row>
    <row r="518" spans="1:7" x14ac:dyDescent="0.25">
      <c r="A518" s="47">
        <v>42314</v>
      </c>
      <c r="B518" s="48">
        <v>0</v>
      </c>
      <c r="C518" s="171">
        <v>1</v>
      </c>
      <c r="D518" s="134">
        <v>630528985.549999</v>
      </c>
      <c r="E518" s="134">
        <v>603975831.58000004</v>
      </c>
      <c r="F518" s="134">
        <v>259121.50099999999</v>
      </c>
      <c r="G518" s="134">
        <f t="shared" si="50"/>
        <v>259121.5</v>
      </c>
    </row>
    <row r="519" spans="1:7" x14ac:dyDescent="0.25">
      <c r="A519" s="47">
        <v>42315</v>
      </c>
      <c r="B519" s="48">
        <v>1</v>
      </c>
      <c r="C519" s="171">
        <v>0</v>
      </c>
      <c r="D519" s="134">
        <v>630528985.549999</v>
      </c>
      <c r="E519" s="134">
        <v>603975831.58000004</v>
      </c>
      <c r="F519" s="134">
        <v>259121.50099999999</v>
      </c>
      <c r="G519" s="134">
        <f t="shared" si="50"/>
        <v>259121.5</v>
      </c>
    </row>
    <row r="520" spans="1:7" x14ac:dyDescent="0.25">
      <c r="A520" s="47">
        <v>42316</v>
      </c>
      <c r="B520" s="48">
        <v>1</v>
      </c>
      <c r="C520" s="171">
        <v>0</v>
      </c>
      <c r="D520" s="134">
        <v>630528985.549999</v>
      </c>
      <c r="E520" s="134">
        <v>603975831.58000004</v>
      </c>
      <c r="F520" s="134">
        <v>259121.50099999999</v>
      </c>
      <c r="G520" s="134">
        <f t="shared" si="50"/>
        <v>259121.5</v>
      </c>
    </row>
    <row r="521" spans="1:7" x14ac:dyDescent="0.25">
      <c r="A521" s="47">
        <v>42317</v>
      </c>
      <c r="B521" s="48">
        <v>1</v>
      </c>
      <c r="C521" s="171">
        <v>0</v>
      </c>
      <c r="D521" s="134">
        <v>630528985.549999</v>
      </c>
      <c r="E521" s="134">
        <v>603975831.58000004</v>
      </c>
      <c r="F521" s="134">
        <v>259121.50099999999</v>
      </c>
      <c r="G521" s="134">
        <f t="shared" si="50"/>
        <v>259121.5</v>
      </c>
    </row>
    <row r="522" spans="1:7" x14ac:dyDescent="0.25">
      <c r="A522" s="47">
        <v>42318</v>
      </c>
      <c r="B522" s="48">
        <v>1</v>
      </c>
      <c r="C522" s="171">
        <v>0</v>
      </c>
      <c r="D522" s="134">
        <v>630528985.549999</v>
      </c>
      <c r="E522" s="134">
        <v>603975831.58000004</v>
      </c>
      <c r="F522" s="134">
        <v>259121.50099999999</v>
      </c>
      <c r="G522" s="134">
        <f t="shared" si="50"/>
        <v>259121.5</v>
      </c>
    </row>
    <row r="523" spans="1:7" x14ac:dyDescent="0.25">
      <c r="A523" s="47">
        <v>42319</v>
      </c>
      <c r="B523" s="48">
        <v>1</v>
      </c>
      <c r="C523" s="171">
        <v>0</v>
      </c>
      <c r="D523" s="134">
        <v>630528985.549999</v>
      </c>
      <c r="E523" s="134">
        <v>603975831.58000004</v>
      </c>
      <c r="F523" s="134">
        <v>259121.50099999999</v>
      </c>
      <c r="G523" s="134">
        <f t="shared" si="50"/>
        <v>259121.5</v>
      </c>
    </row>
    <row r="524" spans="1:7" x14ac:dyDescent="0.25">
      <c r="A524" s="47">
        <v>42320</v>
      </c>
      <c r="B524" s="48">
        <v>1</v>
      </c>
      <c r="C524" s="171">
        <v>0</v>
      </c>
      <c r="D524" s="134">
        <v>630528985.549999</v>
      </c>
      <c r="E524" s="134">
        <v>603975831.58000004</v>
      </c>
      <c r="F524" s="134">
        <v>259121.50099999999</v>
      </c>
      <c r="G524" s="134">
        <f t="shared" si="50"/>
        <v>259121.5</v>
      </c>
    </row>
    <row r="525" spans="1:7" x14ac:dyDescent="0.25">
      <c r="A525" s="47">
        <v>42321</v>
      </c>
      <c r="B525" s="48">
        <v>1</v>
      </c>
      <c r="C525" s="171">
        <v>0</v>
      </c>
      <c r="D525" s="134">
        <v>630528985.549999</v>
      </c>
      <c r="E525" s="134">
        <v>603975831.58000004</v>
      </c>
      <c r="F525" s="134">
        <v>259121.50099999999</v>
      </c>
      <c r="G525" s="134">
        <f t="shared" si="50"/>
        <v>259121.5</v>
      </c>
    </row>
    <row r="526" spans="1:7" x14ac:dyDescent="0.25">
      <c r="A526" s="47">
        <v>42322</v>
      </c>
      <c r="B526" s="48">
        <v>1</v>
      </c>
      <c r="C526" s="171">
        <v>0</v>
      </c>
      <c r="D526" s="134">
        <v>630528985.549999</v>
      </c>
      <c r="E526" s="134">
        <v>603975831.58000004</v>
      </c>
      <c r="F526" s="134">
        <v>259121.50099999999</v>
      </c>
      <c r="G526" s="134">
        <f t="shared" si="50"/>
        <v>259121.5</v>
      </c>
    </row>
    <row r="527" spans="1:7" x14ac:dyDescent="0.25">
      <c r="A527" s="47">
        <v>42323</v>
      </c>
      <c r="B527" s="48">
        <v>1</v>
      </c>
      <c r="C527" s="171">
        <v>0</v>
      </c>
      <c r="D527" s="134">
        <v>630528985.549999</v>
      </c>
      <c r="E527" s="134">
        <v>603975831.58000004</v>
      </c>
      <c r="F527" s="134">
        <v>259121.50099999999</v>
      </c>
      <c r="G527" s="134">
        <f t="shared" si="50"/>
        <v>259121.5</v>
      </c>
    </row>
    <row r="528" spans="1:7" x14ac:dyDescent="0.25">
      <c r="A528" s="47">
        <v>42324</v>
      </c>
      <c r="B528" s="48">
        <v>1</v>
      </c>
      <c r="C528" s="171">
        <v>0</v>
      </c>
      <c r="D528" s="134">
        <v>630528985.549999</v>
      </c>
      <c r="E528" s="134">
        <v>603975831.58000004</v>
      </c>
      <c r="F528" s="134">
        <v>259121.50099999999</v>
      </c>
      <c r="G528" s="134">
        <f t="shared" si="50"/>
        <v>259121.5</v>
      </c>
    </row>
    <row r="529" spans="1:7" x14ac:dyDescent="0.25">
      <c r="A529" s="47">
        <v>42325</v>
      </c>
      <c r="B529" s="48">
        <v>1</v>
      </c>
      <c r="C529" s="171">
        <v>0</v>
      </c>
      <c r="D529" s="134">
        <v>630528985.549999</v>
      </c>
      <c r="E529" s="134">
        <v>603975831.58000004</v>
      </c>
      <c r="F529" s="134">
        <v>259121.50099999999</v>
      </c>
      <c r="G529" s="134">
        <f t="shared" si="50"/>
        <v>259121.5</v>
      </c>
    </row>
    <row r="530" spans="1:7" x14ac:dyDescent="0.25">
      <c r="A530" s="47">
        <v>42326</v>
      </c>
      <c r="B530" s="48">
        <v>1</v>
      </c>
      <c r="C530" s="171">
        <v>0</v>
      </c>
      <c r="D530" s="134">
        <v>630528985.549999</v>
      </c>
      <c r="E530" s="134">
        <v>603975831.58000004</v>
      </c>
      <c r="F530" s="134">
        <v>259121.50099999999</v>
      </c>
      <c r="G530" s="134">
        <f t="shared" si="50"/>
        <v>259121.5</v>
      </c>
    </row>
    <row r="531" spans="1:7" x14ac:dyDescent="0.25">
      <c r="A531" s="47">
        <v>42327</v>
      </c>
      <c r="B531" s="48">
        <v>1</v>
      </c>
      <c r="C531" s="171">
        <v>0</v>
      </c>
      <c r="D531" s="134">
        <v>630528985.549999</v>
      </c>
      <c r="E531" s="134">
        <v>603975831.58000004</v>
      </c>
      <c r="F531" s="134">
        <v>259121.50099999999</v>
      </c>
      <c r="G531" s="134">
        <f t="shared" si="50"/>
        <v>259121.5</v>
      </c>
    </row>
    <row r="532" spans="1:7" x14ac:dyDescent="0.25">
      <c r="A532" s="47">
        <v>42328</v>
      </c>
      <c r="B532" s="48">
        <v>1</v>
      </c>
      <c r="C532" s="171">
        <v>0</v>
      </c>
      <c r="D532" s="134">
        <v>630528985.549999</v>
      </c>
      <c r="E532" s="134">
        <v>603975831.58000004</v>
      </c>
      <c r="F532" s="134">
        <v>259121.50099999999</v>
      </c>
      <c r="G532" s="134">
        <f t="shared" si="50"/>
        <v>259121.5</v>
      </c>
    </row>
    <row r="533" spans="1:7" x14ac:dyDescent="0.25">
      <c r="A533" s="47">
        <v>42329</v>
      </c>
      <c r="B533" s="48">
        <v>1</v>
      </c>
      <c r="C533" s="171">
        <v>0</v>
      </c>
      <c r="D533" s="134">
        <v>630528985.549999</v>
      </c>
      <c r="E533" s="134">
        <v>603975831.58000004</v>
      </c>
      <c r="F533" s="134">
        <v>259121.50099999999</v>
      </c>
      <c r="G533" s="134">
        <f t="shared" si="50"/>
        <v>259121.5</v>
      </c>
    </row>
    <row r="534" spans="1:7" x14ac:dyDescent="0.25">
      <c r="A534" s="47">
        <v>42330</v>
      </c>
      <c r="B534" s="48">
        <v>1</v>
      </c>
      <c r="C534" s="171">
        <v>0</v>
      </c>
      <c r="D534" s="134">
        <v>630528985.549999</v>
      </c>
      <c r="E534" s="134">
        <v>603975831.58000004</v>
      </c>
      <c r="F534" s="134">
        <v>259121.50099999999</v>
      </c>
      <c r="G534" s="134">
        <f t="shared" si="50"/>
        <v>259121.5</v>
      </c>
    </row>
    <row r="535" spans="1:7" x14ac:dyDescent="0.25">
      <c r="A535" s="47">
        <v>42331</v>
      </c>
      <c r="B535" s="48">
        <v>1</v>
      </c>
      <c r="C535" s="171">
        <v>0</v>
      </c>
      <c r="D535" s="134">
        <v>630528985.549999</v>
      </c>
      <c r="E535" s="134">
        <v>603975831.58000004</v>
      </c>
      <c r="F535" s="134">
        <v>259121.50099999999</v>
      </c>
      <c r="G535" s="134">
        <f t="shared" si="50"/>
        <v>259121.5</v>
      </c>
    </row>
    <row r="536" spans="1:7" x14ac:dyDescent="0.25">
      <c r="A536" s="47">
        <v>42332</v>
      </c>
      <c r="B536" s="48">
        <v>1</v>
      </c>
      <c r="C536" s="171">
        <v>0</v>
      </c>
      <c r="D536" s="134">
        <v>630528985.549999</v>
      </c>
      <c r="E536" s="134">
        <v>603975831.58000004</v>
      </c>
      <c r="F536" s="134">
        <v>259121.50099999999</v>
      </c>
      <c r="G536" s="134">
        <f t="shared" si="50"/>
        <v>259121.5</v>
      </c>
    </row>
    <row r="537" spans="1:7" x14ac:dyDescent="0.25">
      <c r="A537" s="47">
        <v>42333</v>
      </c>
      <c r="B537" s="48">
        <v>1</v>
      </c>
      <c r="C537" s="171">
        <v>0</v>
      </c>
      <c r="D537" s="134">
        <v>630528985.549999</v>
      </c>
      <c r="E537" s="134">
        <v>603975831.58000004</v>
      </c>
      <c r="F537" s="134">
        <v>259121.50099999999</v>
      </c>
      <c r="G537" s="134">
        <f t="shared" si="50"/>
        <v>259121.5</v>
      </c>
    </row>
    <row r="538" spans="1:7" x14ac:dyDescent="0.25">
      <c r="A538" s="47">
        <v>42334</v>
      </c>
      <c r="B538" s="48">
        <v>1</v>
      </c>
      <c r="C538" s="171">
        <v>0</v>
      </c>
      <c r="D538" s="134">
        <v>630528985.549999</v>
      </c>
      <c r="E538" s="134">
        <v>603975831.58000004</v>
      </c>
      <c r="F538" s="134">
        <v>259121.50099999999</v>
      </c>
      <c r="G538" s="134">
        <f t="shared" si="50"/>
        <v>259121.5</v>
      </c>
    </row>
    <row r="539" spans="1:7" x14ac:dyDescent="0.25">
      <c r="A539" s="47">
        <v>42335</v>
      </c>
      <c r="B539" s="48">
        <v>1</v>
      </c>
      <c r="C539" s="171">
        <v>0</v>
      </c>
      <c r="D539" s="134">
        <v>630528985.549999</v>
      </c>
      <c r="E539" s="134">
        <v>603975831.58000004</v>
      </c>
      <c r="F539" s="134">
        <v>259121.50099999999</v>
      </c>
      <c r="G539" s="134">
        <f t="shared" si="50"/>
        <v>259121.5</v>
      </c>
    </row>
    <row r="540" spans="1:7" x14ac:dyDescent="0.25">
      <c r="A540" s="47">
        <v>42336</v>
      </c>
      <c r="B540" s="48">
        <v>1</v>
      </c>
      <c r="C540" s="171">
        <v>0</v>
      </c>
      <c r="D540" s="134">
        <v>630528985.549999</v>
      </c>
      <c r="E540" s="134">
        <v>603975831.58000004</v>
      </c>
      <c r="F540" s="134">
        <v>259121.50099999999</v>
      </c>
      <c r="G540" s="134">
        <f t="shared" si="50"/>
        <v>259121.5</v>
      </c>
    </row>
    <row r="541" spans="1:7" x14ac:dyDescent="0.25">
      <c r="A541" s="47">
        <v>42337</v>
      </c>
      <c r="B541" s="48">
        <v>1</v>
      </c>
      <c r="C541" s="171">
        <v>0</v>
      </c>
      <c r="D541" s="134">
        <v>630528985.549999</v>
      </c>
      <c r="E541" s="134">
        <v>603975831.58000004</v>
      </c>
      <c r="F541" s="134">
        <v>259121.50099999999</v>
      </c>
      <c r="G541" s="134">
        <f t="shared" si="50"/>
        <v>259121.5</v>
      </c>
    </row>
    <row r="542" spans="1:7" x14ac:dyDescent="0.25">
      <c r="A542" s="47">
        <v>42338</v>
      </c>
      <c r="B542" s="48">
        <v>1</v>
      </c>
      <c r="C542" s="171">
        <v>0</v>
      </c>
      <c r="D542" s="134">
        <v>630528985.549999</v>
      </c>
      <c r="E542" s="134">
        <v>603975831.58000004</v>
      </c>
      <c r="F542" s="134">
        <v>259121.50099999999</v>
      </c>
      <c r="G542" s="134">
        <f t="shared" si="50"/>
        <v>259121.5</v>
      </c>
    </row>
    <row r="543" spans="1:7" x14ac:dyDescent="0.25">
      <c r="A543" s="47">
        <v>42339</v>
      </c>
      <c r="B543" s="48">
        <v>1</v>
      </c>
      <c r="C543" s="171">
        <v>0</v>
      </c>
      <c r="D543" s="134">
        <v>630528985.549999</v>
      </c>
      <c r="E543" s="134">
        <v>603975831.58000004</v>
      </c>
      <c r="F543" s="134">
        <v>259121.50099999999</v>
      </c>
      <c r="G543" s="134">
        <f t="shared" si="50"/>
        <v>259121.5</v>
      </c>
    </row>
    <row r="544" spans="1:7" x14ac:dyDescent="0.25">
      <c r="A544" s="47">
        <v>42340</v>
      </c>
      <c r="B544" s="48">
        <v>1</v>
      </c>
      <c r="C544" s="171">
        <v>0</v>
      </c>
      <c r="D544" s="134">
        <v>630528985.549999</v>
      </c>
      <c r="E544" s="134">
        <v>603975831.58000004</v>
      </c>
      <c r="F544" s="134">
        <v>259121.50099999999</v>
      </c>
      <c r="G544" s="134">
        <f t="shared" si="50"/>
        <v>259121.5</v>
      </c>
    </row>
    <row r="545" spans="1:7" x14ac:dyDescent="0.25">
      <c r="A545" s="47">
        <v>42341</v>
      </c>
      <c r="B545" s="48">
        <v>1</v>
      </c>
      <c r="C545" s="171">
        <v>0</v>
      </c>
      <c r="D545" s="134">
        <v>630528985.549999</v>
      </c>
      <c r="E545" s="134">
        <v>603975831.58000004</v>
      </c>
      <c r="F545" s="134">
        <v>259121.50099999999</v>
      </c>
      <c r="G545" s="134">
        <f t="shared" ref="G545:G608" si="51">ROUND(F545,2)</f>
        <v>259121.5</v>
      </c>
    </row>
    <row r="546" spans="1:7" x14ac:dyDescent="0.25">
      <c r="A546" s="47">
        <v>42342</v>
      </c>
      <c r="B546" s="48">
        <v>1</v>
      </c>
      <c r="C546" s="171">
        <v>0</v>
      </c>
      <c r="D546" s="134">
        <v>630528985.549999</v>
      </c>
      <c r="E546" s="134">
        <v>603975831.58000004</v>
      </c>
      <c r="F546" s="134">
        <v>259121.50099999999</v>
      </c>
      <c r="G546" s="134">
        <f t="shared" si="51"/>
        <v>259121.5</v>
      </c>
    </row>
    <row r="547" spans="1:7" x14ac:dyDescent="0.25">
      <c r="A547" s="47">
        <v>42343</v>
      </c>
      <c r="B547" s="48">
        <v>1</v>
      </c>
      <c r="C547" s="171">
        <v>0</v>
      </c>
      <c r="D547" s="134">
        <v>630528985.549999</v>
      </c>
      <c r="E547" s="134">
        <v>603975831.58000004</v>
      </c>
      <c r="F547" s="134">
        <v>259121.50099999999</v>
      </c>
      <c r="G547" s="134">
        <f t="shared" si="51"/>
        <v>259121.5</v>
      </c>
    </row>
    <row r="548" spans="1:7" x14ac:dyDescent="0.25">
      <c r="A548" s="47">
        <v>42344</v>
      </c>
      <c r="B548" s="48">
        <v>0</v>
      </c>
      <c r="C548" s="171">
        <v>1</v>
      </c>
      <c r="D548" s="134">
        <v>603975831.58000004</v>
      </c>
      <c r="E548" s="134">
        <v>577343519.20000005</v>
      </c>
      <c r="F548" s="134">
        <v>248209.24580645101</v>
      </c>
      <c r="G548" s="134">
        <f t="shared" si="51"/>
        <v>248209.25</v>
      </c>
    </row>
    <row r="549" spans="1:7" x14ac:dyDescent="0.25">
      <c r="A549" s="47">
        <v>42345</v>
      </c>
      <c r="B549" s="48">
        <v>1</v>
      </c>
      <c r="C549" s="171">
        <v>0</v>
      </c>
      <c r="D549" s="134">
        <v>603975831.58000004</v>
      </c>
      <c r="E549" s="134">
        <v>577343519.20000005</v>
      </c>
      <c r="F549" s="134">
        <v>248209.24580645101</v>
      </c>
      <c r="G549" s="134">
        <f t="shared" si="51"/>
        <v>248209.25</v>
      </c>
    </row>
    <row r="550" spans="1:7" x14ac:dyDescent="0.25">
      <c r="A550" s="47">
        <v>42346</v>
      </c>
      <c r="B550" s="48">
        <v>1</v>
      </c>
      <c r="C550" s="171">
        <v>0</v>
      </c>
      <c r="D550" s="134">
        <v>603975831.58000004</v>
      </c>
      <c r="E550" s="134">
        <v>577343519.20000005</v>
      </c>
      <c r="F550" s="134">
        <v>248209.24580645101</v>
      </c>
      <c r="G550" s="134">
        <f t="shared" si="51"/>
        <v>248209.25</v>
      </c>
    </row>
    <row r="551" spans="1:7" x14ac:dyDescent="0.25">
      <c r="A551" s="47">
        <v>42347</v>
      </c>
      <c r="B551" s="48">
        <v>1</v>
      </c>
      <c r="C551" s="171">
        <v>0</v>
      </c>
      <c r="D551" s="134">
        <v>603975831.58000004</v>
      </c>
      <c r="E551" s="134">
        <v>577343519.20000005</v>
      </c>
      <c r="F551" s="134">
        <v>248209.24580645101</v>
      </c>
      <c r="G551" s="134">
        <f t="shared" si="51"/>
        <v>248209.25</v>
      </c>
    </row>
    <row r="552" spans="1:7" x14ac:dyDescent="0.25">
      <c r="A552" s="47">
        <v>42348</v>
      </c>
      <c r="B552" s="48">
        <v>1</v>
      </c>
      <c r="C552" s="171">
        <v>0</v>
      </c>
      <c r="D552" s="134">
        <v>603975831.58000004</v>
      </c>
      <c r="E552" s="134">
        <v>577343519.20000005</v>
      </c>
      <c r="F552" s="134">
        <v>248209.24580645101</v>
      </c>
      <c r="G552" s="134">
        <f t="shared" si="51"/>
        <v>248209.25</v>
      </c>
    </row>
    <row r="553" spans="1:7" x14ac:dyDescent="0.25">
      <c r="A553" s="47">
        <v>42349</v>
      </c>
      <c r="B553" s="48">
        <v>1</v>
      </c>
      <c r="C553" s="171">
        <v>0</v>
      </c>
      <c r="D553" s="134">
        <v>603975831.58000004</v>
      </c>
      <c r="E553" s="134">
        <v>577343519.20000005</v>
      </c>
      <c r="F553" s="134">
        <v>248209.24580645101</v>
      </c>
      <c r="G553" s="134">
        <f t="shared" si="51"/>
        <v>248209.25</v>
      </c>
    </row>
    <row r="554" spans="1:7" x14ac:dyDescent="0.25">
      <c r="A554" s="47">
        <v>42350</v>
      </c>
      <c r="B554" s="48">
        <v>1</v>
      </c>
      <c r="C554" s="171">
        <v>0</v>
      </c>
      <c r="D554" s="134">
        <v>603975831.58000004</v>
      </c>
      <c r="E554" s="134">
        <v>577343519.20000005</v>
      </c>
      <c r="F554" s="134">
        <v>248209.24580645101</v>
      </c>
      <c r="G554" s="134">
        <f t="shared" si="51"/>
        <v>248209.25</v>
      </c>
    </row>
    <row r="555" spans="1:7" x14ac:dyDescent="0.25">
      <c r="A555" s="47">
        <v>42351</v>
      </c>
      <c r="B555" s="48">
        <v>1</v>
      </c>
      <c r="C555" s="171">
        <v>0</v>
      </c>
      <c r="D555" s="134">
        <v>603975831.58000004</v>
      </c>
      <c r="E555" s="134">
        <v>577343519.20000005</v>
      </c>
      <c r="F555" s="134">
        <v>248209.24580645101</v>
      </c>
      <c r="G555" s="134">
        <f t="shared" si="51"/>
        <v>248209.25</v>
      </c>
    </row>
    <row r="556" spans="1:7" x14ac:dyDescent="0.25">
      <c r="A556" s="47">
        <v>42352</v>
      </c>
      <c r="B556" s="48">
        <v>1</v>
      </c>
      <c r="C556" s="171">
        <v>0</v>
      </c>
      <c r="D556" s="134">
        <v>603975831.58000004</v>
      </c>
      <c r="E556" s="134">
        <v>577343519.20000005</v>
      </c>
      <c r="F556" s="134">
        <v>248209.24580645101</v>
      </c>
      <c r="G556" s="134">
        <f t="shared" si="51"/>
        <v>248209.25</v>
      </c>
    </row>
    <row r="557" spans="1:7" x14ac:dyDescent="0.25">
      <c r="A557" s="47">
        <v>42353</v>
      </c>
      <c r="B557" s="48">
        <v>1</v>
      </c>
      <c r="C557" s="171">
        <v>0</v>
      </c>
      <c r="D557" s="134">
        <v>603975831.58000004</v>
      </c>
      <c r="E557" s="134">
        <v>577343519.20000005</v>
      </c>
      <c r="F557" s="134">
        <v>248209.24580645101</v>
      </c>
      <c r="G557" s="134">
        <f t="shared" si="51"/>
        <v>248209.25</v>
      </c>
    </row>
    <row r="558" spans="1:7" x14ac:dyDescent="0.25">
      <c r="A558" s="47">
        <v>42354</v>
      </c>
      <c r="B558" s="48">
        <v>1</v>
      </c>
      <c r="C558" s="171">
        <v>0</v>
      </c>
      <c r="D558" s="134">
        <v>603975831.58000004</v>
      </c>
      <c r="E558" s="134">
        <v>577343519.20000005</v>
      </c>
      <c r="F558" s="134">
        <v>248209.24580645101</v>
      </c>
      <c r="G558" s="134">
        <f t="shared" si="51"/>
        <v>248209.25</v>
      </c>
    </row>
    <row r="559" spans="1:7" x14ac:dyDescent="0.25">
      <c r="A559" s="47">
        <v>42355</v>
      </c>
      <c r="B559" s="48">
        <v>1</v>
      </c>
      <c r="C559" s="171">
        <v>0</v>
      </c>
      <c r="D559" s="134">
        <v>603975831.58000004</v>
      </c>
      <c r="E559" s="134">
        <v>577343519.20000005</v>
      </c>
      <c r="F559" s="134">
        <v>248209.24580645101</v>
      </c>
      <c r="G559" s="134">
        <f t="shared" si="51"/>
        <v>248209.25</v>
      </c>
    </row>
    <row r="560" spans="1:7" x14ac:dyDescent="0.25">
      <c r="A560" s="47">
        <v>42356</v>
      </c>
      <c r="B560" s="48">
        <v>1</v>
      </c>
      <c r="C560" s="171">
        <v>0</v>
      </c>
      <c r="D560" s="134">
        <v>603975831.58000004</v>
      </c>
      <c r="E560" s="134">
        <v>577343519.20000005</v>
      </c>
      <c r="F560" s="134">
        <v>248209.24580645101</v>
      </c>
      <c r="G560" s="134">
        <f t="shared" si="51"/>
        <v>248209.25</v>
      </c>
    </row>
    <row r="561" spans="1:7" x14ac:dyDescent="0.25">
      <c r="A561" s="47">
        <v>42357</v>
      </c>
      <c r="B561" s="48">
        <v>1</v>
      </c>
      <c r="C561" s="171">
        <v>0</v>
      </c>
      <c r="D561" s="134">
        <v>603975831.58000004</v>
      </c>
      <c r="E561" s="134">
        <v>577343519.20000005</v>
      </c>
      <c r="F561" s="134">
        <v>248209.24580645101</v>
      </c>
      <c r="G561" s="134">
        <f t="shared" si="51"/>
        <v>248209.25</v>
      </c>
    </row>
    <row r="562" spans="1:7" x14ac:dyDescent="0.25">
      <c r="A562" s="47">
        <v>42358</v>
      </c>
      <c r="B562" s="48">
        <v>1</v>
      </c>
      <c r="C562" s="171">
        <v>0</v>
      </c>
      <c r="D562" s="134">
        <v>603975831.58000004</v>
      </c>
      <c r="E562" s="134">
        <v>577343519.20000005</v>
      </c>
      <c r="F562" s="134">
        <v>248209.24580645101</v>
      </c>
      <c r="G562" s="134">
        <f t="shared" si="51"/>
        <v>248209.25</v>
      </c>
    </row>
    <row r="563" spans="1:7" x14ac:dyDescent="0.25">
      <c r="A563" s="47">
        <v>42359</v>
      </c>
      <c r="B563" s="48">
        <v>1</v>
      </c>
      <c r="C563" s="171">
        <v>0</v>
      </c>
      <c r="D563" s="134">
        <v>603975831.58000004</v>
      </c>
      <c r="E563" s="134">
        <v>577343519.20000005</v>
      </c>
      <c r="F563" s="134">
        <v>248209.24580645101</v>
      </c>
      <c r="G563" s="134">
        <f t="shared" si="51"/>
        <v>248209.25</v>
      </c>
    </row>
    <row r="564" spans="1:7" x14ac:dyDescent="0.25">
      <c r="A564" s="47">
        <v>42360</v>
      </c>
      <c r="B564" s="48">
        <v>1</v>
      </c>
      <c r="C564" s="171">
        <v>0</v>
      </c>
      <c r="D564" s="134">
        <v>603975831.58000004</v>
      </c>
      <c r="E564" s="134">
        <v>577343519.20000005</v>
      </c>
      <c r="F564" s="134">
        <v>248209.24580645101</v>
      </c>
      <c r="G564" s="134">
        <f t="shared" si="51"/>
        <v>248209.25</v>
      </c>
    </row>
    <row r="565" spans="1:7" x14ac:dyDescent="0.25">
      <c r="A565" s="47">
        <v>42361</v>
      </c>
      <c r="B565" s="48">
        <v>1</v>
      </c>
      <c r="C565" s="171">
        <v>0</v>
      </c>
      <c r="D565" s="134">
        <v>603975831.58000004</v>
      </c>
      <c r="E565" s="134">
        <v>577343519.20000005</v>
      </c>
      <c r="F565" s="134">
        <v>248209.24580645101</v>
      </c>
      <c r="G565" s="134">
        <f t="shared" si="51"/>
        <v>248209.25</v>
      </c>
    </row>
    <row r="566" spans="1:7" x14ac:dyDescent="0.25">
      <c r="A566" s="47">
        <v>42362</v>
      </c>
      <c r="B566" s="48">
        <v>1</v>
      </c>
      <c r="C566" s="171">
        <v>0</v>
      </c>
      <c r="D566" s="134">
        <v>603975831.58000004</v>
      </c>
      <c r="E566" s="134">
        <v>577343519.20000005</v>
      </c>
      <c r="F566" s="134">
        <v>248209.24580645101</v>
      </c>
      <c r="G566" s="134">
        <f t="shared" si="51"/>
        <v>248209.25</v>
      </c>
    </row>
    <row r="567" spans="1:7" x14ac:dyDescent="0.25">
      <c r="A567" s="47">
        <v>42363</v>
      </c>
      <c r="B567" s="48">
        <v>1</v>
      </c>
      <c r="C567" s="171">
        <v>0</v>
      </c>
      <c r="D567" s="134">
        <v>603975831.58000004</v>
      </c>
      <c r="E567" s="134">
        <v>577343519.20000005</v>
      </c>
      <c r="F567" s="134">
        <v>248209.24580645101</v>
      </c>
      <c r="G567" s="134">
        <f t="shared" si="51"/>
        <v>248209.25</v>
      </c>
    </row>
    <row r="568" spans="1:7" x14ac:dyDescent="0.25">
      <c r="A568" s="47">
        <v>42364</v>
      </c>
      <c r="B568" s="48">
        <v>1</v>
      </c>
      <c r="C568" s="171">
        <v>0</v>
      </c>
      <c r="D568" s="134">
        <v>603975831.58000004</v>
      </c>
      <c r="E568" s="134">
        <v>577343519.20000005</v>
      </c>
      <c r="F568" s="134">
        <v>248209.24580645101</v>
      </c>
      <c r="G568" s="134">
        <f t="shared" si="51"/>
        <v>248209.25</v>
      </c>
    </row>
    <row r="569" spans="1:7" x14ac:dyDescent="0.25">
      <c r="A569" s="47">
        <v>42365</v>
      </c>
      <c r="B569" s="48">
        <v>1</v>
      </c>
      <c r="C569" s="171">
        <v>0</v>
      </c>
      <c r="D569" s="134">
        <v>603975831.58000004</v>
      </c>
      <c r="E569" s="134">
        <v>577343519.20000005</v>
      </c>
      <c r="F569" s="134">
        <v>248209.24580645101</v>
      </c>
      <c r="G569" s="134">
        <f t="shared" si="51"/>
        <v>248209.25</v>
      </c>
    </row>
    <row r="570" spans="1:7" x14ac:dyDescent="0.25">
      <c r="A570" s="47">
        <v>42366</v>
      </c>
      <c r="B570" s="48">
        <v>1</v>
      </c>
      <c r="C570" s="171">
        <v>0</v>
      </c>
      <c r="D570" s="134">
        <v>603975831.58000004</v>
      </c>
      <c r="E570" s="134">
        <v>577343519.20000005</v>
      </c>
      <c r="F570" s="134">
        <v>248209.24580645101</v>
      </c>
      <c r="G570" s="134">
        <f t="shared" si="51"/>
        <v>248209.25</v>
      </c>
    </row>
    <row r="571" spans="1:7" x14ac:dyDescent="0.25">
      <c r="A571" s="47">
        <v>42367</v>
      </c>
      <c r="B571" s="48">
        <v>1</v>
      </c>
      <c r="C571" s="171">
        <v>0</v>
      </c>
      <c r="D571" s="134">
        <v>603975831.58000004</v>
      </c>
      <c r="E571" s="134">
        <v>577343519.20000005</v>
      </c>
      <c r="F571" s="134">
        <v>248209.24580645101</v>
      </c>
      <c r="G571" s="134">
        <f t="shared" si="51"/>
        <v>248209.25</v>
      </c>
    </row>
    <row r="572" spans="1:7" x14ac:dyDescent="0.25">
      <c r="A572" s="47">
        <v>42368</v>
      </c>
      <c r="B572" s="48">
        <v>1</v>
      </c>
      <c r="C572" s="171">
        <v>0</v>
      </c>
      <c r="D572" s="134">
        <v>603975831.58000004</v>
      </c>
      <c r="E572" s="134">
        <v>577343519.20000005</v>
      </c>
      <c r="F572" s="134">
        <v>248209.24580645101</v>
      </c>
      <c r="G572" s="134">
        <f t="shared" si="51"/>
        <v>248209.25</v>
      </c>
    </row>
    <row r="573" spans="1:7" x14ac:dyDescent="0.25">
      <c r="A573" s="47">
        <v>42369</v>
      </c>
      <c r="B573" s="48">
        <v>1</v>
      </c>
      <c r="C573" s="171">
        <v>0</v>
      </c>
      <c r="D573" s="134">
        <v>603975831.58000004</v>
      </c>
      <c r="E573" s="134">
        <v>577343519.20000005</v>
      </c>
      <c r="F573" s="134">
        <v>248209.24580645101</v>
      </c>
      <c r="G573" s="134">
        <f t="shared" si="51"/>
        <v>248209.25</v>
      </c>
    </row>
    <row r="574" spans="1:7" x14ac:dyDescent="0.25">
      <c r="A574" s="47">
        <v>42370</v>
      </c>
      <c r="B574" s="48">
        <v>1</v>
      </c>
      <c r="C574" s="171">
        <v>0</v>
      </c>
      <c r="D574" s="134">
        <v>603975831.58000004</v>
      </c>
      <c r="E574" s="134">
        <v>577343519.20000005</v>
      </c>
      <c r="F574" s="134">
        <v>248209.24580645101</v>
      </c>
      <c r="G574" s="134">
        <f t="shared" si="51"/>
        <v>248209.25</v>
      </c>
    </row>
    <row r="575" spans="1:7" x14ac:dyDescent="0.25">
      <c r="A575" s="47">
        <v>42371</v>
      </c>
      <c r="B575" s="48">
        <v>1</v>
      </c>
      <c r="C575" s="171">
        <v>0</v>
      </c>
      <c r="D575" s="134">
        <v>603975831.58000004</v>
      </c>
      <c r="E575" s="134">
        <v>577343519.20000005</v>
      </c>
      <c r="F575" s="134">
        <v>248209.24580645101</v>
      </c>
      <c r="G575" s="134">
        <f t="shared" si="51"/>
        <v>248209.25</v>
      </c>
    </row>
    <row r="576" spans="1:7" x14ac:dyDescent="0.25">
      <c r="A576" s="47">
        <v>42372</v>
      </c>
      <c r="B576" s="48">
        <v>1</v>
      </c>
      <c r="C576" s="171">
        <v>0</v>
      </c>
      <c r="D576" s="134">
        <v>603975831.58000004</v>
      </c>
      <c r="E576" s="134">
        <v>577343519.20000005</v>
      </c>
      <c r="F576" s="134">
        <v>248209.24580645101</v>
      </c>
      <c r="G576" s="134">
        <f t="shared" si="51"/>
        <v>248209.25</v>
      </c>
    </row>
    <row r="577" spans="1:7" x14ac:dyDescent="0.25">
      <c r="A577" s="47">
        <v>42373</v>
      </c>
      <c r="B577" s="48">
        <v>1</v>
      </c>
      <c r="C577" s="171">
        <v>0</v>
      </c>
      <c r="D577" s="134">
        <v>603975831.58000004</v>
      </c>
      <c r="E577" s="134">
        <v>577343519.20000005</v>
      </c>
      <c r="F577" s="134">
        <v>248209.24580645101</v>
      </c>
      <c r="G577" s="134">
        <f t="shared" si="51"/>
        <v>248209.25</v>
      </c>
    </row>
    <row r="578" spans="1:7" x14ac:dyDescent="0.25">
      <c r="A578" s="47">
        <v>42374</v>
      </c>
      <c r="B578" s="48">
        <v>1</v>
      </c>
      <c r="C578" s="171">
        <v>0</v>
      </c>
      <c r="D578" s="134">
        <v>603975831.58000004</v>
      </c>
      <c r="E578" s="134">
        <v>577343519.20000005</v>
      </c>
      <c r="F578" s="134">
        <v>248209.24580645101</v>
      </c>
      <c r="G578" s="134">
        <f t="shared" si="51"/>
        <v>248209.25</v>
      </c>
    </row>
    <row r="579" spans="1:7" x14ac:dyDescent="0.25">
      <c r="A579" s="47">
        <v>42375</v>
      </c>
      <c r="B579" s="48">
        <v>0</v>
      </c>
      <c r="C579" s="171">
        <v>1</v>
      </c>
      <c r="D579" s="134">
        <v>577343519.20000005</v>
      </c>
      <c r="E579" s="134">
        <v>550371918.46000004</v>
      </c>
      <c r="F579" s="134">
        <v>237264.459999999</v>
      </c>
      <c r="G579" s="134">
        <f t="shared" si="51"/>
        <v>237264.46</v>
      </c>
    </row>
    <row r="580" spans="1:7" x14ac:dyDescent="0.25">
      <c r="A580" s="47">
        <v>42376</v>
      </c>
      <c r="B580" s="48">
        <v>1</v>
      </c>
      <c r="C580" s="171">
        <v>0</v>
      </c>
      <c r="D580" s="134">
        <v>577343519.20000005</v>
      </c>
      <c r="E580" s="134">
        <v>550371918.46000004</v>
      </c>
      <c r="F580" s="134">
        <v>237264.459999999</v>
      </c>
      <c r="G580" s="134">
        <f t="shared" si="51"/>
        <v>237264.46</v>
      </c>
    </row>
    <row r="581" spans="1:7" x14ac:dyDescent="0.25">
      <c r="A581" s="47">
        <v>42377</v>
      </c>
      <c r="B581" s="48">
        <v>1</v>
      </c>
      <c r="C581" s="171">
        <v>0</v>
      </c>
      <c r="D581" s="134">
        <v>577343519.20000005</v>
      </c>
      <c r="E581" s="134">
        <v>550371918.46000004</v>
      </c>
      <c r="F581" s="134">
        <v>237264.459999999</v>
      </c>
      <c r="G581" s="134">
        <f t="shared" si="51"/>
        <v>237264.46</v>
      </c>
    </row>
    <row r="582" spans="1:7" x14ac:dyDescent="0.25">
      <c r="A582" s="47">
        <v>42378</v>
      </c>
      <c r="B582" s="48">
        <v>1</v>
      </c>
      <c r="C582" s="171">
        <v>0</v>
      </c>
      <c r="D582" s="134">
        <v>577343519.20000005</v>
      </c>
      <c r="E582" s="134">
        <v>550371918.46000004</v>
      </c>
      <c r="F582" s="134">
        <v>237264.459999999</v>
      </c>
      <c r="G582" s="134">
        <f t="shared" si="51"/>
        <v>237264.46</v>
      </c>
    </row>
    <row r="583" spans="1:7" x14ac:dyDescent="0.25">
      <c r="A583" s="47">
        <v>42379</v>
      </c>
      <c r="B583" s="48">
        <v>1</v>
      </c>
      <c r="C583" s="171">
        <v>0</v>
      </c>
      <c r="D583" s="134">
        <v>577343519.20000005</v>
      </c>
      <c r="E583" s="134">
        <v>550371918.46000004</v>
      </c>
      <c r="F583" s="134">
        <v>237264.459999999</v>
      </c>
      <c r="G583" s="134">
        <f t="shared" si="51"/>
        <v>237264.46</v>
      </c>
    </row>
    <row r="584" spans="1:7" x14ac:dyDescent="0.25">
      <c r="A584" s="47">
        <v>42380</v>
      </c>
      <c r="B584" s="48">
        <v>1</v>
      </c>
      <c r="C584" s="171">
        <v>0</v>
      </c>
      <c r="D584" s="134">
        <v>577343519.20000005</v>
      </c>
      <c r="E584" s="134">
        <v>550371918.46000004</v>
      </c>
      <c r="F584" s="134">
        <v>237264.459999999</v>
      </c>
      <c r="G584" s="134">
        <f t="shared" si="51"/>
        <v>237264.46</v>
      </c>
    </row>
    <row r="585" spans="1:7" x14ac:dyDescent="0.25">
      <c r="A585" s="47">
        <v>42381</v>
      </c>
      <c r="B585" s="48">
        <v>1</v>
      </c>
      <c r="C585" s="171">
        <v>0</v>
      </c>
      <c r="D585" s="134">
        <v>577343519.20000005</v>
      </c>
      <c r="E585" s="134">
        <v>550371918.46000004</v>
      </c>
      <c r="F585" s="134">
        <v>237264.459999999</v>
      </c>
      <c r="G585" s="134">
        <f t="shared" si="51"/>
        <v>237264.46</v>
      </c>
    </row>
    <row r="586" spans="1:7" x14ac:dyDescent="0.25">
      <c r="A586" s="47">
        <v>42382</v>
      </c>
      <c r="B586" s="48">
        <v>1</v>
      </c>
      <c r="C586" s="171">
        <v>0</v>
      </c>
      <c r="D586" s="134">
        <v>577343519.20000005</v>
      </c>
      <c r="E586" s="134">
        <v>550371918.46000004</v>
      </c>
      <c r="F586" s="134">
        <v>237264.459999999</v>
      </c>
      <c r="G586" s="134">
        <f t="shared" si="51"/>
        <v>237264.46</v>
      </c>
    </row>
    <row r="587" spans="1:7" x14ac:dyDescent="0.25">
      <c r="A587" s="47">
        <v>42383</v>
      </c>
      <c r="B587" s="48">
        <v>1</v>
      </c>
      <c r="C587" s="171">
        <v>0</v>
      </c>
      <c r="D587" s="134">
        <v>577343519.20000005</v>
      </c>
      <c r="E587" s="134">
        <v>550371918.46000004</v>
      </c>
      <c r="F587" s="134">
        <v>237264.459999999</v>
      </c>
      <c r="G587" s="134">
        <f t="shared" si="51"/>
        <v>237264.46</v>
      </c>
    </row>
    <row r="588" spans="1:7" x14ac:dyDescent="0.25">
      <c r="A588" s="47">
        <v>42384</v>
      </c>
      <c r="B588" s="48">
        <v>1</v>
      </c>
      <c r="C588" s="171">
        <v>0</v>
      </c>
      <c r="D588" s="134">
        <v>577343519.20000005</v>
      </c>
      <c r="E588" s="134">
        <v>550371918.46000004</v>
      </c>
      <c r="F588" s="134">
        <v>237264.459999999</v>
      </c>
      <c r="G588" s="134">
        <f t="shared" si="51"/>
        <v>237264.46</v>
      </c>
    </row>
    <row r="589" spans="1:7" x14ac:dyDescent="0.25">
      <c r="A589" s="47">
        <v>42385</v>
      </c>
      <c r="B589" s="48">
        <v>1</v>
      </c>
      <c r="C589" s="171">
        <v>0</v>
      </c>
      <c r="D589" s="134">
        <v>577343519.20000005</v>
      </c>
      <c r="E589" s="134">
        <v>550371918.46000004</v>
      </c>
      <c r="F589" s="134">
        <v>237264.459999999</v>
      </c>
      <c r="G589" s="134">
        <f t="shared" si="51"/>
        <v>237264.46</v>
      </c>
    </row>
    <row r="590" spans="1:7" x14ac:dyDescent="0.25">
      <c r="A590" s="47">
        <v>42386</v>
      </c>
      <c r="B590" s="48">
        <v>1</v>
      </c>
      <c r="C590" s="171">
        <v>0</v>
      </c>
      <c r="D590" s="134">
        <v>577343519.20000005</v>
      </c>
      <c r="E590" s="134">
        <v>550371918.46000004</v>
      </c>
      <c r="F590" s="134">
        <v>237264.459999999</v>
      </c>
      <c r="G590" s="134">
        <f t="shared" si="51"/>
        <v>237264.46</v>
      </c>
    </row>
    <row r="591" spans="1:7" x14ac:dyDescent="0.25">
      <c r="A591" s="47">
        <v>42387</v>
      </c>
      <c r="B591" s="48">
        <v>1</v>
      </c>
      <c r="C591" s="171">
        <v>0</v>
      </c>
      <c r="D591" s="134">
        <v>577343519.20000005</v>
      </c>
      <c r="E591" s="134">
        <v>550371918.46000004</v>
      </c>
      <c r="F591" s="134">
        <v>237264.459999999</v>
      </c>
      <c r="G591" s="134">
        <f t="shared" si="51"/>
        <v>237264.46</v>
      </c>
    </row>
    <row r="592" spans="1:7" x14ac:dyDescent="0.25">
      <c r="A592" s="47">
        <v>42388</v>
      </c>
      <c r="B592" s="48">
        <v>1</v>
      </c>
      <c r="C592" s="171">
        <v>0</v>
      </c>
      <c r="D592" s="134">
        <v>577343519.20000005</v>
      </c>
      <c r="E592" s="134">
        <v>550371918.46000004</v>
      </c>
      <c r="F592" s="134">
        <v>237264.459999999</v>
      </c>
      <c r="G592" s="134">
        <f t="shared" si="51"/>
        <v>237264.46</v>
      </c>
    </row>
    <row r="593" spans="1:7" x14ac:dyDescent="0.25">
      <c r="A593" s="47">
        <v>42389</v>
      </c>
      <c r="B593" s="48">
        <v>1</v>
      </c>
      <c r="C593" s="171">
        <v>0</v>
      </c>
      <c r="D593" s="134">
        <v>577343519.20000005</v>
      </c>
      <c r="E593" s="134">
        <v>550371918.46000004</v>
      </c>
      <c r="F593" s="134">
        <v>237264.459999999</v>
      </c>
      <c r="G593" s="134">
        <f t="shared" si="51"/>
        <v>237264.46</v>
      </c>
    </row>
    <row r="594" spans="1:7" x14ac:dyDescent="0.25">
      <c r="A594" s="47">
        <v>42390</v>
      </c>
      <c r="B594" s="48">
        <v>1</v>
      </c>
      <c r="C594" s="171">
        <v>0</v>
      </c>
      <c r="D594" s="134">
        <v>577343519.20000005</v>
      </c>
      <c r="E594" s="134">
        <v>550371918.46000004</v>
      </c>
      <c r="F594" s="134">
        <v>237264.459999999</v>
      </c>
      <c r="G594" s="134">
        <f t="shared" si="51"/>
        <v>237264.46</v>
      </c>
    </row>
    <row r="595" spans="1:7" x14ac:dyDescent="0.25">
      <c r="A595" s="47">
        <v>42391</v>
      </c>
      <c r="B595" s="48">
        <v>1</v>
      </c>
      <c r="C595" s="171">
        <v>0</v>
      </c>
      <c r="D595" s="134">
        <v>577343519.20000005</v>
      </c>
      <c r="E595" s="134">
        <v>550371918.46000004</v>
      </c>
      <c r="F595" s="134">
        <v>237264.459999999</v>
      </c>
      <c r="G595" s="134">
        <f t="shared" si="51"/>
        <v>237264.46</v>
      </c>
    </row>
    <row r="596" spans="1:7" x14ac:dyDescent="0.25">
      <c r="A596" s="47">
        <v>42392</v>
      </c>
      <c r="B596" s="48">
        <v>1</v>
      </c>
      <c r="C596" s="171">
        <v>0</v>
      </c>
      <c r="D596" s="134">
        <v>577343519.20000005</v>
      </c>
      <c r="E596" s="134">
        <v>550371918.46000004</v>
      </c>
      <c r="F596" s="134">
        <v>237264.459999999</v>
      </c>
      <c r="G596" s="134">
        <f t="shared" si="51"/>
        <v>237264.46</v>
      </c>
    </row>
    <row r="597" spans="1:7" x14ac:dyDescent="0.25">
      <c r="A597" s="47">
        <v>42393</v>
      </c>
      <c r="B597" s="48">
        <v>1</v>
      </c>
      <c r="C597" s="171">
        <v>0</v>
      </c>
      <c r="D597" s="134">
        <v>577343519.20000005</v>
      </c>
      <c r="E597" s="134">
        <v>550371918.46000004</v>
      </c>
      <c r="F597" s="134">
        <v>237264.459999999</v>
      </c>
      <c r="G597" s="134">
        <f t="shared" si="51"/>
        <v>237264.46</v>
      </c>
    </row>
    <row r="598" spans="1:7" x14ac:dyDescent="0.25">
      <c r="A598" s="47">
        <v>42394</v>
      </c>
      <c r="B598" s="48">
        <v>1</v>
      </c>
      <c r="C598" s="171">
        <v>0</v>
      </c>
      <c r="D598" s="134">
        <v>577343519.20000005</v>
      </c>
      <c r="E598" s="134">
        <v>550371918.46000004</v>
      </c>
      <c r="F598" s="134">
        <v>237264.459999999</v>
      </c>
      <c r="G598" s="134">
        <f t="shared" si="51"/>
        <v>237264.46</v>
      </c>
    </row>
    <row r="599" spans="1:7" x14ac:dyDescent="0.25">
      <c r="A599" s="47">
        <v>42395</v>
      </c>
      <c r="B599" s="48">
        <v>1</v>
      </c>
      <c r="C599" s="171">
        <v>0</v>
      </c>
      <c r="D599" s="134">
        <v>577343519.20000005</v>
      </c>
      <c r="E599" s="134">
        <v>550371918.46000004</v>
      </c>
      <c r="F599" s="134">
        <v>237264.459999999</v>
      </c>
      <c r="G599" s="134">
        <f t="shared" si="51"/>
        <v>237264.46</v>
      </c>
    </row>
    <row r="600" spans="1:7" x14ac:dyDescent="0.25">
      <c r="A600" s="47">
        <v>42396</v>
      </c>
      <c r="B600" s="48">
        <v>1</v>
      </c>
      <c r="C600" s="171">
        <v>0</v>
      </c>
      <c r="D600" s="134">
        <v>577343519.20000005</v>
      </c>
      <c r="E600" s="134">
        <v>550371918.46000004</v>
      </c>
      <c r="F600" s="134">
        <v>237264.459999999</v>
      </c>
      <c r="G600" s="134">
        <f t="shared" si="51"/>
        <v>237264.46</v>
      </c>
    </row>
    <row r="601" spans="1:7" x14ac:dyDescent="0.25">
      <c r="A601" s="47">
        <v>42397</v>
      </c>
      <c r="B601" s="48">
        <v>1</v>
      </c>
      <c r="C601" s="171">
        <v>0</v>
      </c>
      <c r="D601" s="134">
        <v>577343519.20000005</v>
      </c>
      <c r="E601" s="134">
        <v>550371918.46000004</v>
      </c>
      <c r="F601" s="134">
        <v>237264.459999999</v>
      </c>
      <c r="G601" s="134">
        <f t="shared" si="51"/>
        <v>237264.46</v>
      </c>
    </row>
    <row r="602" spans="1:7" x14ac:dyDescent="0.25">
      <c r="A602" s="47">
        <v>42398</v>
      </c>
      <c r="B602" s="48">
        <v>1</v>
      </c>
      <c r="C602" s="171">
        <v>0</v>
      </c>
      <c r="D602" s="134">
        <v>577343519.20000005</v>
      </c>
      <c r="E602" s="134">
        <v>550371918.46000004</v>
      </c>
      <c r="F602" s="134">
        <v>237264.459999999</v>
      </c>
      <c r="G602" s="134">
        <f t="shared" si="51"/>
        <v>237264.46</v>
      </c>
    </row>
    <row r="603" spans="1:7" x14ac:dyDescent="0.25">
      <c r="A603" s="47">
        <v>42399</v>
      </c>
      <c r="B603" s="48">
        <v>1</v>
      </c>
      <c r="C603" s="171">
        <v>0</v>
      </c>
      <c r="D603" s="134">
        <v>577343519.20000005</v>
      </c>
      <c r="E603" s="134">
        <v>550371918.46000004</v>
      </c>
      <c r="F603" s="134">
        <v>237264.459999999</v>
      </c>
      <c r="G603" s="134">
        <f t="shared" si="51"/>
        <v>237264.46</v>
      </c>
    </row>
    <row r="604" spans="1:7" x14ac:dyDescent="0.25">
      <c r="A604" s="47">
        <v>42400</v>
      </c>
      <c r="B604" s="48">
        <v>1</v>
      </c>
      <c r="C604" s="171">
        <v>0</v>
      </c>
      <c r="D604" s="134">
        <v>577343519.20000005</v>
      </c>
      <c r="E604" s="134">
        <v>550371918.46000004</v>
      </c>
      <c r="F604" s="134">
        <v>237264.459999999</v>
      </c>
      <c r="G604" s="134">
        <f t="shared" si="51"/>
        <v>237264.46</v>
      </c>
    </row>
    <row r="605" spans="1:7" x14ac:dyDescent="0.25">
      <c r="A605" s="47">
        <v>42401</v>
      </c>
      <c r="B605" s="48">
        <v>1</v>
      </c>
      <c r="C605" s="171">
        <v>0</v>
      </c>
      <c r="D605" s="134">
        <v>577343519.20000005</v>
      </c>
      <c r="E605" s="134">
        <v>550371918.46000004</v>
      </c>
      <c r="F605" s="134">
        <v>237264.459999999</v>
      </c>
      <c r="G605" s="134">
        <f t="shared" si="51"/>
        <v>237264.46</v>
      </c>
    </row>
    <row r="606" spans="1:7" x14ac:dyDescent="0.25">
      <c r="A606" s="47">
        <v>42402</v>
      </c>
      <c r="B606" s="48">
        <v>1</v>
      </c>
      <c r="C606" s="171">
        <v>0</v>
      </c>
      <c r="D606" s="134">
        <v>577343519.20000005</v>
      </c>
      <c r="E606" s="134">
        <v>550371918.46000004</v>
      </c>
      <c r="F606" s="134">
        <v>237264.459999999</v>
      </c>
      <c r="G606" s="134">
        <f t="shared" si="51"/>
        <v>237264.46</v>
      </c>
    </row>
    <row r="607" spans="1:7" x14ac:dyDescent="0.25">
      <c r="A607" s="47">
        <v>42403</v>
      </c>
      <c r="B607" s="48">
        <v>1</v>
      </c>
      <c r="C607" s="171">
        <v>0</v>
      </c>
      <c r="D607" s="134">
        <v>577343519.20000005</v>
      </c>
      <c r="E607" s="134">
        <v>550371918.46000004</v>
      </c>
      <c r="F607" s="134">
        <v>237264.459999999</v>
      </c>
      <c r="G607" s="134">
        <f t="shared" si="51"/>
        <v>237264.46</v>
      </c>
    </row>
    <row r="608" spans="1:7" x14ac:dyDescent="0.25">
      <c r="A608" s="47">
        <v>42404</v>
      </c>
      <c r="B608" s="48">
        <v>1</v>
      </c>
      <c r="C608" s="171">
        <v>0</v>
      </c>
      <c r="D608" s="134">
        <v>577343519.20000005</v>
      </c>
      <c r="E608" s="134">
        <v>550371918.46000004</v>
      </c>
      <c r="F608" s="134">
        <v>237264.459999999</v>
      </c>
      <c r="G608" s="134">
        <f t="shared" si="51"/>
        <v>237264.46</v>
      </c>
    </row>
    <row r="609" spans="1:7" x14ac:dyDescent="0.25">
      <c r="A609" s="47">
        <v>42405</v>
      </c>
      <c r="B609" s="48">
        <v>1</v>
      </c>
      <c r="C609" s="171">
        <v>0</v>
      </c>
      <c r="D609" s="134">
        <v>577343519.20000005</v>
      </c>
      <c r="E609" s="134">
        <v>550371918.46000004</v>
      </c>
      <c r="F609" s="134">
        <v>237264.459999999</v>
      </c>
      <c r="G609" s="134">
        <f t="shared" ref="G609:G672" si="52">ROUND(F609,2)</f>
        <v>237264.46</v>
      </c>
    </row>
    <row r="610" spans="1:7" x14ac:dyDescent="0.25">
      <c r="A610" s="47">
        <v>42406</v>
      </c>
      <c r="B610" s="48">
        <v>0</v>
      </c>
      <c r="C610" s="171">
        <v>1</v>
      </c>
      <c r="D610" s="134">
        <v>544771918.46000004</v>
      </c>
      <c r="E610" s="134">
        <v>517310633.77999902</v>
      </c>
      <c r="F610" s="134">
        <v>224751.804137931</v>
      </c>
      <c r="G610" s="134">
        <f t="shared" si="52"/>
        <v>224751.8</v>
      </c>
    </row>
    <row r="611" spans="1:7" x14ac:dyDescent="0.25">
      <c r="A611" s="47">
        <v>42407</v>
      </c>
      <c r="B611" s="48">
        <v>1</v>
      </c>
      <c r="C611" s="171">
        <v>0</v>
      </c>
      <c r="D611" s="134">
        <v>544771918.46000004</v>
      </c>
      <c r="E611" s="134">
        <v>517310633.77999902</v>
      </c>
      <c r="F611" s="134">
        <v>224751.804137931</v>
      </c>
      <c r="G611" s="134">
        <f t="shared" si="52"/>
        <v>224751.8</v>
      </c>
    </row>
    <row r="612" spans="1:7" x14ac:dyDescent="0.25">
      <c r="A612" s="47">
        <v>42408</v>
      </c>
      <c r="B612" s="48">
        <v>1</v>
      </c>
      <c r="C612" s="171">
        <v>0</v>
      </c>
      <c r="D612" s="134">
        <v>544771918.46000004</v>
      </c>
      <c r="E612" s="134">
        <v>517310633.77999902</v>
      </c>
      <c r="F612" s="134">
        <v>224751.804137931</v>
      </c>
      <c r="G612" s="134">
        <f t="shared" si="52"/>
        <v>224751.8</v>
      </c>
    </row>
    <row r="613" spans="1:7" x14ac:dyDescent="0.25">
      <c r="A613" s="47">
        <v>42409</v>
      </c>
      <c r="B613" s="48">
        <v>1</v>
      </c>
      <c r="C613" s="171">
        <v>0</v>
      </c>
      <c r="D613" s="134">
        <v>544771918.46000004</v>
      </c>
      <c r="E613" s="134">
        <v>517310633.77999902</v>
      </c>
      <c r="F613" s="134">
        <v>224751.804137931</v>
      </c>
      <c r="G613" s="134">
        <f t="shared" si="52"/>
        <v>224751.8</v>
      </c>
    </row>
    <row r="614" spans="1:7" x14ac:dyDescent="0.25">
      <c r="A614" s="47">
        <v>42410</v>
      </c>
      <c r="B614" s="48">
        <v>1</v>
      </c>
      <c r="C614" s="171">
        <v>0</v>
      </c>
      <c r="D614" s="134">
        <v>544771918.46000004</v>
      </c>
      <c r="E614" s="134">
        <v>517310633.77999902</v>
      </c>
      <c r="F614" s="134">
        <v>224751.804137931</v>
      </c>
      <c r="G614" s="134">
        <f t="shared" si="52"/>
        <v>224751.8</v>
      </c>
    </row>
    <row r="615" spans="1:7" x14ac:dyDescent="0.25">
      <c r="A615" s="47">
        <v>42411</v>
      </c>
      <c r="B615" s="48">
        <v>1</v>
      </c>
      <c r="C615" s="171">
        <v>0</v>
      </c>
      <c r="D615" s="134">
        <v>544771918.46000004</v>
      </c>
      <c r="E615" s="134">
        <v>517310633.77999902</v>
      </c>
      <c r="F615" s="134">
        <v>224751.804137931</v>
      </c>
      <c r="G615" s="134">
        <f t="shared" si="52"/>
        <v>224751.8</v>
      </c>
    </row>
    <row r="616" spans="1:7" x14ac:dyDescent="0.25">
      <c r="A616" s="47">
        <v>42412</v>
      </c>
      <c r="B616" s="48">
        <v>1</v>
      </c>
      <c r="C616" s="171">
        <v>0</v>
      </c>
      <c r="D616" s="134">
        <v>544771918.46000004</v>
      </c>
      <c r="E616" s="134">
        <v>517310633.77999902</v>
      </c>
      <c r="F616" s="134">
        <v>224751.804137931</v>
      </c>
      <c r="G616" s="134">
        <f t="shared" si="52"/>
        <v>224751.8</v>
      </c>
    </row>
    <row r="617" spans="1:7" x14ac:dyDescent="0.25">
      <c r="A617" s="47">
        <v>42413</v>
      </c>
      <c r="B617" s="48">
        <v>1</v>
      </c>
      <c r="C617" s="171">
        <v>0</v>
      </c>
      <c r="D617" s="134">
        <v>544771918.46000004</v>
      </c>
      <c r="E617" s="134">
        <v>517310633.77999902</v>
      </c>
      <c r="F617" s="134">
        <v>224751.804137931</v>
      </c>
      <c r="G617" s="134">
        <f t="shared" si="52"/>
        <v>224751.8</v>
      </c>
    </row>
    <row r="618" spans="1:7" x14ac:dyDescent="0.25">
      <c r="A618" s="47">
        <v>42414</v>
      </c>
      <c r="B618" s="48">
        <v>1</v>
      </c>
      <c r="C618" s="171">
        <v>0</v>
      </c>
      <c r="D618" s="134">
        <v>544771918.46000004</v>
      </c>
      <c r="E618" s="134">
        <v>517310633.77999902</v>
      </c>
      <c r="F618" s="134">
        <v>224751.804137931</v>
      </c>
      <c r="G618" s="134">
        <f t="shared" si="52"/>
        <v>224751.8</v>
      </c>
    </row>
    <row r="619" spans="1:7" x14ac:dyDescent="0.25">
      <c r="A619" s="47">
        <v>42415</v>
      </c>
      <c r="B619" s="48">
        <v>1</v>
      </c>
      <c r="C619" s="171">
        <v>0</v>
      </c>
      <c r="D619" s="134">
        <v>544771918.46000004</v>
      </c>
      <c r="E619" s="134">
        <v>517310633.77999902</v>
      </c>
      <c r="F619" s="134">
        <v>224751.804137931</v>
      </c>
      <c r="G619" s="134">
        <f t="shared" si="52"/>
        <v>224751.8</v>
      </c>
    </row>
    <row r="620" spans="1:7" x14ac:dyDescent="0.25">
      <c r="A620" s="47">
        <v>42416</v>
      </c>
      <c r="B620" s="48">
        <v>1</v>
      </c>
      <c r="C620" s="171">
        <v>0</v>
      </c>
      <c r="D620" s="134">
        <v>544771918.46000004</v>
      </c>
      <c r="E620" s="134">
        <v>517310633.77999902</v>
      </c>
      <c r="F620" s="134">
        <v>224751.804137931</v>
      </c>
      <c r="G620" s="134">
        <f t="shared" si="52"/>
        <v>224751.8</v>
      </c>
    </row>
    <row r="621" spans="1:7" x14ac:dyDescent="0.25">
      <c r="A621" s="47">
        <v>42417</v>
      </c>
      <c r="B621" s="48">
        <v>1</v>
      </c>
      <c r="C621" s="171">
        <v>0</v>
      </c>
      <c r="D621" s="134">
        <v>544771918.46000004</v>
      </c>
      <c r="E621" s="134">
        <v>517310633.77999902</v>
      </c>
      <c r="F621" s="134">
        <v>224751.804137931</v>
      </c>
      <c r="G621" s="134">
        <f t="shared" si="52"/>
        <v>224751.8</v>
      </c>
    </row>
    <row r="622" spans="1:7" x14ac:dyDescent="0.25">
      <c r="A622" s="47">
        <v>42418</v>
      </c>
      <c r="B622" s="48">
        <v>1</v>
      </c>
      <c r="C622" s="171">
        <v>0</v>
      </c>
      <c r="D622" s="134">
        <v>544771918.46000004</v>
      </c>
      <c r="E622" s="134">
        <v>517310633.77999902</v>
      </c>
      <c r="F622" s="134">
        <v>224751.804137931</v>
      </c>
      <c r="G622" s="134">
        <f t="shared" si="52"/>
        <v>224751.8</v>
      </c>
    </row>
    <row r="623" spans="1:7" x14ac:dyDescent="0.25">
      <c r="A623" s="47">
        <v>42419</v>
      </c>
      <c r="B623" s="48">
        <v>1</v>
      </c>
      <c r="C623" s="171">
        <v>0</v>
      </c>
      <c r="D623" s="134">
        <v>544771918.46000004</v>
      </c>
      <c r="E623" s="134">
        <v>517310633.77999902</v>
      </c>
      <c r="F623" s="134">
        <v>224751.804137931</v>
      </c>
      <c r="G623" s="134">
        <f t="shared" si="52"/>
        <v>224751.8</v>
      </c>
    </row>
    <row r="624" spans="1:7" x14ac:dyDescent="0.25">
      <c r="A624" s="47">
        <v>42420</v>
      </c>
      <c r="B624" s="48">
        <v>1</v>
      </c>
      <c r="C624" s="171">
        <v>0</v>
      </c>
      <c r="D624" s="134">
        <v>544771918.46000004</v>
      </c>
      <c r="E624" s="134">
        <v>517310633.77999902</v>
      </c>
      <c r="F624" s="134">
        <v>224751.804137931</v>
      </c>
      <c r="G624" s="134">
        <f t="shared" si="52"/>
        <v>224751.8</v>
      </c>
    </row>
    <row r="625" spans="1:7" x14ac:dyDescent="0.25">
      <c r="A625" s="47">
        <v>42421</v>
      </c>
      <c r="B625" s="48">
        <v>1</v>
      </c>
      <c r="C625" s="171">
        <v>0</v>
      </c>
      <c r="D625" s="134">
        <v>544771918.46000004</v>
      </c>
      <c r="E625" s="134">
        <v>517310633.77999902</v>
      </c>
      <c r="F625" s="134">
        <v>224751.804137931</v>
      </c>
      <c r="G625" s="134">
        <f t="shared" si="52"/>
        <v>224751.8</v>
      </c>
    </row>
    <row r="626" spans="1:7" x14ac:dyDescent="0.25">
      <c r="A626" s="47">
        <v>42422</v>
      </c>
      <c r="B626" s="48">
        <v>1</v>
      </c>
      <c r="C626" s="171">
        <v>0</v>
      </c>
      <c r="D626" s="134">
        <v>544771918.46000004</v>
      </c>
      <c r="E626" s="134">
        <v>517310633.77999902</v>
      </c>
      <c r="F626" s="134">
        <v>224751.804137931</v>
      </c>
      <c r="G626" s="134">
        <f t="shared" si="52"/>
        <v>224751.8</v>
      </c>
    </row>
    <row r="627" spans="1:7" x14ac:dyDescent="0.25">
      <c r="A627" s="47">
        <v>42423</v>
      </c>
      <c r="B627" s="48">
        <v>1</v>
      </c>
      <c r="C627" s="171">
        <v>0</v>
      </c>
      <c r="D627" s="134">
        <v>544771918.46000004</v>
      </c>
      <c r="E627" s="134">
        <v>517310633.77999902</v>
      </c>
      <c r="F627" s="134">
        <v>224751.804137931</v>
      </c>
      <c r="G627" s="134">
        <f t="shared" si="52"/>
        <v>224751.8</v>
      </c>
    </row>
    <row r="628" spans="1:7" x14ac:dyDescent="0.25">
      <c r="A628" s="47">
        <v>42424</v>
      </c>
      <c r="B628" s="48">
        <v>1</v>
      </c>
      <c r="C628" s="171">
        <v>0</v>
      </c>
      <c r="D628" s="134">
        <v>544771918.46000004</v>
      </c>
      <c r="E628" s="134">
        <v>517310633.77999902</v>
      </c>
      <c r="F628" s="134">
        <v>224751.804137931</v>
      </c>
      <c r="G628" s="134">
        <f t="shared" si="52"/>
        <v>224751.8</v>
      </c>
    </row>
    <row r="629" spans="1:7" x14ac:dyDescent="0.25">
      <c r="A629" s="47">
        <v>42425</v>
      </c>
      <c r="B629" s="48">
        <v>1</v>
      </c>
      <c r="C629" s="171">
        <v>0</v>
      </c>
      <c r="D629" s="134">
        <v>544771918.46000004</v>
      </c>
      <c r="E629" s="134">
        <v>517310633.77999902</v>
      </c>
      <c r="F629" s="134">
        <v>224751.804137931</v>
      </c>
      <c r="G629" s="134">
        <f t="shared" si="52"/>
        <v>224751.8</v>
      </c>
    </row>
    <row r="630" spans="1:7" x14ac:dyDescent="0.25">
      <c r="A630" s="47">
        <v>42426</v>
      </c>
      <c r="B630" s="48">
        <v>1</v>
      </c>
      <c r="C630" s="171">
        <v>0</v>
      </c>
      <c r="D630" s="134">
        <v>544771918.46000004</v>
      </c>
      <c r="E630" s="134">
        <v>517310633.77999902</v>
      </c>
      <c r="F630" s="134">
        <v>224751.804137931</v>
      </c>
      <c r="G630" s="134">
        <f t="shared" si="52"/>
        <v>224751.8</v>
      </c>
    </row>
    <row r="631" spans="1:7" x14ac:dyDescent="0.25">
      <c r="A631" s="47">
        <v>42427</v>
      </c>
      <c r="B631" s="48">
        <v>1</v>
      </c>
      <c r="C631" s="171">
        <v>0</v>
      </c>
      <c r="D631" s="134">
        <v>544771918.46000004</v>
      </c>
      <c r="E631" s="134">
        <v>517310633.77999902</v>
      </c>
      <c r="F631" s="134">
        <v>224751.804137931</v>
      </c>
      <c r="G631" s="134">
        <f t="shared" si="52"/>
        <v>224751.8</v>
      </c>
    </row>
    <row r="632" spans="1:7" x14ac:dyDescent="0.25">
      <c r="A632" s="47">
        <v>42428</v>
      </c>
      <c r="B632" s="48">
        <v>1</v>
      </c>
      <c r="C632" s="171">
        <v>0</v>
      </c>
      <c r="D632" s="134">
        <v>544771918.46000004</v>
      </c>
      <c r="E632" s="134">
        <v>517310633.77999902</v>
      </c>
      <c r="F632" s="134">
        <v>224751.804137931</v>
      </c>
      <c r="G632" s="134">
        <f t="shared" si="52"/>
        <v>224751.8</v>
      </c>
    </row>
    <row r="633" spans="1:7" x14ac:dyDescent="0.25">
      <c r="A633" s="47">
        <v>42429</v>
      </c>
      <c r="B633" s="48">
        <v>1</v>
      </c>
      <c r="C633" s="171">
        <v>0</v>
      </c>
      <c r="D633" s="134">
        <v>544771918.46000004</v>
      </c>
      <c r="E633" s="134">
        <v>517310633.77999902</v>
      </c>
      <c r="F633" s="134">
        <v>224751.804137931</v>
      </c>
      <c r="G633" s="134">
        <f t="shared" si="52"/>
        <v>224751.8</v>
      </c>
    </row>
    <row r="634" spans="1:7" x14ac:dyDescent="0.25">
      <c r="A634" s="47">
        <v>42430</v>
      </c>
      <c r="B634" s="48">
        <v>1</v>
      </c>
      <c r="C634" s="171">
        <v>0</v>
      </c>
      <c r="D634" s="134">
        <v>544771918.46000004</v>
      </c>
      <c r="E634" s="134">
        <v>517310633.77999902</v>
      </c>
      <c r="F634" s="134">
        <v>224751.804137931</v>
      </c>
      <c r="G634" s="134">
        <f t="shared" si="52"/>
        <v>224751.8</v>
      </c>
    </row>
    <row r="635" spans="1:7" x14ac:dyDescent="0.25">
      <c r="A635" s="47">
        <v>42431</v>
      </c>
      <c r="B635" s="48">
        <v>1</v>
      </c>
      <c r="C635" s="171">
        <v>0</v>
      </c>
      <c r="D635" s="134">
        <v>544771918.46000004</v>
      </c>
      <c r="E635" s="134">
        <v>517310633.77999902</v>
      </c>
      <c r="F635" s="134">
        <v>224751.804137931</v>
      </c>
      <c r="G635" s="134">
        <f t="shared" si="52"/>
        <v>224751.8</v>
      </c>
    </row>
    <row r="636" spans="1:7" x14ac:dyDescent="0.25">
      <c r="A636" s="47">
        <v>42432</v>
      </c>
      <c r="B636" s="48">
        <v>1</v>
      </c>
      <c r="C636" s="171">
        <v>0</v>
      </c>
      <c r="D636" s="134">
        <v>544771918.46000004</v>
      </c>
      <c r="E636" s="134">
        <v>517310633.77999902</v>
      </c>
      <c r="F636" s="134">
        <v>224751.804137931</v>
      </c>
      <c r="G636" s="134">
        <f t="shared" si="52"/>
        <v>224751.8</v>
      </c>
    </row>
    <row r="637" spans="1:7" x14ac:dyDescent="0.25">
      <c r="A637" s="47">
        <v>42433</v>
      </c>
      <c r="B637" s="48">
        <v>1</v>
      </c>
      <c r="C637" s="171">
        <v>0</v>
      </c>
      <c r="D637" s="134">
        <v>544771918.46000004</v>
      </c>
      <c r="E637" s="134">
        <v>517310633.77999902</v>
      </c>
      <c r="F637" s="134">
        <v>224751.804137931</v>
      </c>
      <c r="G637" s="134">
        <f t="shared" si="52"/>
        <v>224751.8</v>
      </c>
    </row>
    <row r="638" spans="1:7" x14ac:dyDescent="0.25">
      <c r="A638" s="47">
        <v>42434</v>
      </c>
      <c r="B638" s="48">
        <v>1</v>
      </c>
      <c r="C638" s="171">
        <v>0</v>
      </c>
      <c r="D638" s="134">
        <v>544771918.46000004</v>
      </c>
      <c r="E638" s="134">
        <v>517310633.77999902</v>
      </c>
      <c r="F638" s="134">
        <v>224751.804137931</v>
      </c>
      <c r="G638" s="134">
        <f t="shared" si="52"/>
        <v>224751.8</v>
      </c>
    </row>
    <row r="639" spans="1:7" x14ac:dyDescent="0.25">
      <c r="A639" s="47">
        <v>42435</v>
      </c>
      <c r="B639" s="48">
        <v>0</v>
      </c>
      <c r="C639" s="171">
        <v>1</v>
      </c>
      <c r="D639" s="134">
        <v>517310633.77999902</v>
      </c>
      <c r="E639" s="134">
        <v>489921942.52999902</v>
      </c>
      <c r="F639" s="134">
        <v>212593.41129032199</v>
      </c>
      <c r="G639" s="134">
        <f t="shared" si="52"/>
        <v>212593.41</v>
      </c>
    </row>
    <row r="640" spans="1:7" x14ac:dyDescent="0.25">
      <c r="A640" s="47">
        <v>42436</v>
      </c>
      <c r="B640" s="48">
        <v>1</v>
      </c>
      <c r="C640" s="171">
        <v>0</v>
      </c>
      <c r="D640" s="134">
        <v>517310633.77999902</v>
      </c>
      <c r="E640" s="134">
        <v>489921942.52999902</v>
      </c>
      <c r="F640" s="134">
        <v>212593.41129032199</v>
      </c>
      <c r="G640" s="134">
        <f t="shared" si="52"/>
        <v>212593.41</v>
      </c>
    </row>
    <row r="641" spans="1:7" x14ac:dyDescent="0.25">
      <c r="A641" s="47">
        <v>42437</v>
      </c>
      <c r="B641" s="48">
        <v>1</v>
      </c>
      <c r="C641" s="171">
        <v>0</v>
      </c>
      <c r="D641" s="134">
        <v>517310633.77999902</v>
      </c>
      <c r="E641" s="134">
        <v>489921942.52999902</v>
      </c>
      <c r="F641" s="134">
        <v>212593.41129032199</v>
      </c>
      <c r="G641" s="134">
        <f t="shared" si="52"/>
        <v>212593.41</v>
      </c>
    </row>
    <row r="642" spans="1:7" x14ac:dyDescent="0.25">
      <c r="A642" s="47">
        <v>42438</v>
      </c>
      <c r="B642" s="48">
        <v>1</v>
      </c>
      <c r="C642" s="171">
        <v>0</v>
      </c>
      <c r="D642" s="134">
        <v>517310633.77999902</v>
      </c>
      <c r="E642" s="134">
        <v>489921942.52999902</v>
      </c>
      <c r="F642" s="134">
        <v>212593.41129032199</v>
      </c>
      <c r="G642" s="134">
        <f t="shared" si="52"/>
        <v>212593.41</v>
      </c>
    </row>
    <row r="643" spans="1:7" x14ac:dyDescent="0.25">
      <c r="A643" s="47">
        <v>42439</v>
      </c>
      <c r="B643" s="48">
        <v>1</v>
      </c>
      <c r="C643" s="171">
        <v>0</v>
      </c>
      <c r="D643" s="134">
        <v>517310633.77999902</v>
      </c>
      <c r="E643" s="134">
        <v>489921942.52999902</v>
      </c>
      <c r="F643" s="134">
        <v>212593.41129032199</v>
      </c>
      <c r="G643" s="134">
        <f t="shared" si="52"/>
        <v>212593.41</v>
      </c>
    </row>
    <row r="644" spans="1:7" x14ac:dyDescent="0.25">
      <c r="A644" s="47">
        <v>42440</v>
      </c>
      <c r="B644" s="48">
        <v>1</v>
      </c>
      <c r="C644" s="171">
        <v>0</v>
      </c>
      <c r="D644" s="134">
        <v>517310633.77999902</v>
      </c>
      <c r="E644" s="134">
        <v>489921942.52999902</v>
      </c>
      <c r="F644" s="134">
        <v>212593.41129032199</v>
      </c>
      <c r="G644" s="134">
        <f t="shared" si="52"/>
        <v>212593.41</v>
      </c>
    </row>
    <row r="645" spans="1:7" x14ac:dyDescent="0.25">
      <c r="A645" s="47">
        <v>42441</v>
      </c>
      <c r="B645" s="48">
        <v>1</v>
      </c>
      <c r="C645" s="171">
        <v>0</v>
      </c>
      <c r="D645" s="134">
        <v>517310633.77999902</v>
      </c>
      <c r="E645" s="134">
        <v>489921942.52999902</v>
      </c>
      <c r="F645" s="134">
        <v>212593.41129032199</v>
      </c>
      <c r="G645" s="134">
        <f t="shared" si="52"/>
        <v>212593.41</v>
      </c>
    </row>
    <row r="646" spans="1:7" x14ac:dyDescent="0.25">
      <c r="A646" s="47">
        <v>42442</v>
      </c>
      <c r="B646" s="48">
        <v>1</v>
      </c>
      <c r="C646" s="171">
        <v>0</v>
      </c>
      <c r="D646" s="134">
        <v>517310633.77999902</v>
      </c>
      <c r="E646" s="134">
        <v>489921942.52999902</v>
      </c>
      <c r="F646" s="134">
        <v>212593.41129032199</v>
      </c>
      <c r="G646" s="134">
        <f t="shared" si="52"/>
        <v>212593.41</v>
      </c>
    </row>
    <row r="647" spans="1:7" x14ac:dyDescent="0.25">
      <c r="A647" s="47">
        <v>42443</v>
      </c>
      <c r="B647" s="48">
        <v>1</v>
      </c>
      <c r="C647" s="171">
        <v>0</v>
      </c>
      <c r="D647" s="134">
        <v>517310633.77999902</v>
      </c>
      <c r="E647" s="134">
        <v>489921942.52999902</v>
      </c>
      <c r="F647" s="134">
        <v>212593.41129032199</v>
      </c>
      <c r="G647" s="134">
        <f t="shared" si="52"/>
        <v>212593.41</v>
      </c>
    </row>
    <row r="648" spans="1:7" x14ac:dyDescent="0.25">
      <c r="A648" s="47">
        <v>42444</v>
      </c>
      <c r="B648" s="48">
        <v>1</v>
      </c>
      <c r="C648" s="171">
        <v>0</v>
      </c>
      <c r="D648" s="134">
        <v>517310633.77999902</v>
      </c>
      <c r="E648" s="134">
        <v>489921942.52999902</v>
      </c>
      <c r="F648" s="134">
        <v>212593.41129032199</v>
      </c>
      <c r="G648" s="134">
        <f t="shared" si="52"/>
        <v>212593.41</v>
      </c>
    </row>
    <row r="649" spans="1:7" x14ac:dyDescent="0.25">
      <c r="A649" s="47">
        <v>42445</v>
      </c>
      <c r="B649" s="48">
        <v>1</v>
      </c>
      <c r="C649" s="171">
        <v>0</v>
      </c>
      <c r="D649" s="134">
        <v>517310633.77999902</v>
      </c>
      <c r="E649" s="134">
        <v>489921942.52999902</v>
      </c>
      <c r="F649" s="134">
        <v>212593.41129032199</v>
      </c>
      <c r="G649" s="134">
        <f t="shared" si="52"/>
        <v>212593.41</v>
      </c>
    </row>
    <row r="650" spans="1:7" x14ac:dyDescent="0.25">
      <c r="A650" s="47">
        <v>42446</v>
      </c>
      <c r="B650" s="48">
        <v>1</v>
      </c>
      <c r="C650" s="171">
        <v>0</v>
      </c>
      <c r="D650" s="134">
        <v>517310633.77999902</v>
      </c>
      <c r="E650" s="134">
        <v>489921942.52999902</v>
      </c>
      <c r="F650" s="134">
        <v>212593.41129032199</v>
      </c>
      <c r="G650" s="134">
        <f t="shared" si="52"/>
        <v>212593.41</v>
      </c>
    </row>
    <row r="651" spans="1:7" x14ac:dyDescent="0.25">
      <c r="A651" s="47">
        <v>42447</v>
      </c>
      <c r="B651" s="48">
        <v>1</v>
      </c>
      <c r="C651" s="171">
        <v>0</v>
      </c>
      <c r="D651" s="134">
        <v>517310633.77999902</v>
      </c>
      <c r="E651" s="134">
        <v>489921942.52999902</v>
      </c>
      <c r="F651" s="134">
        <v>212593.41129032199</v>
      </c>
      <c r="G651" s="134">
        <f t="shared" si="52"/>
        <v>212593.41</v>
      </c>
    </row>
    <row r="652" spans="1:7" x14ac:dyDescent="0.25">
      <c r="A652" s="47">
        <v>42448</v>
      </c>
      <c r="B652" s="48">
        <v>1</v>
      </c>
      <c r="C652" s="171">
        <v>0</v>
      </c>
      <c r="D652" s="134">
        <v>517310633.77999902</v>
      </c>
      <c r="E652" s="134">
        <v>489921942.52999902</v>
      </c>
      <c r="F652" s="134">
        <v>212593.41129032199</v>
      </c>
      <c r="G652" s="134">
        <f t="shared" si="52"/>
        <v>212593.41</v>
      </c>
    </row>
    <row r="653" spans="1:7" x14ac:dyDescent="0.25">
      <c r="A653" s="47">
        <v>42449</v>
      </c>
      <c r="B653" s="48">
        <v>1</v>
      </c>
      <c r="C653" s="171">
        <v>0</v>
      </c>
      <c r="D653" s="134">
        <v>517310633.77999902</v>
      </c>
      <c r="E653" s="134">
        <v>489921942.52999902</v>
      </c>
      <c r="F653" s="134">
        <v>212593.41129032199</v>
      </c>
      <c r="G653" s="134">
        <f t="shared" si="52"/>
        <v>212593.41</v>
      </c>
    </row>
    <row r="654" spans="1:7" x14ac:dyDescent="0.25">
      <c r="A654" s="47">
        <v>42450</v>
      </c>
      <c r="B654" s="48">
        <v>1</v>
      </c>
      <c r="C654" s="171">
        <v>0</v>
      </c>
      <c r="D654" s="134">
        <v>517310633.77999902</v>
      </c>
      <c r="E654" s="134">
        <v>489921942.52999902</v>
      </c>
      <c r="F654" s="134">
        <v>212593.41129032199</v>
      </c>
      <c r="G654" s="134">
        <f t="shared" si="52"/>
        <v>212593.41</v>
      </c>
    </row>
    <row r="655" spans="1:7" x14ac:dyDescent="0.25">
      <c r="A655" s="47">
        <v>42451</v>
      </c>
      <c r="B655" s="48">
        <v>1</v>
      </c>
      <c r="C655" s="171">
        <v>0</v>
      </c>
      <c r="D655" s="134">
        <v>517310633.77999902</v>
      </c>
      <c r="E655" s="134">
        <v>489921942.52999902</v>
      </c>
      <c r="F655" s="134">
        <v>212593.41129032199</v>
      </c>
      <c r="G655" s="134">
        <f t="shared" si="52"/>
        <v>212593.41</v>
      </c>
    </row>
    <row r="656" spans="1:7" x14ac:dyDescent="0.25">
      <c r="A656" s="47">
        <v>42452</v>
      </c>
      <c r="B656" s="48">
        <v>1</v>
      </c>
      <c r="C656" s="171">
        <v>0</v>
      </c>
      <c r="D656" s="134">
        <v>517310633.77999902</v>
      </c>
      <c r="E656" s="134">
        <v>489921942.52999902</v>
      </c>
      <c r="F656" s="134">
        <v>212593.41129032199</v>
      </c>
      <c r="G656" s="134">
        <f t="shared" si="52"/>
        <v>212593.41</v>
      </c>
    </row>
    <row r="657" spans="1:7" x14ac:dyDescent="0.25">
      <c r="A657" s="47">
        <v>42453</v>
      </c>
      <c r="B657" s="48">
        <v>1</v>
      </c>
      <c r="C657" s="171">
        <v>0</v>
      </c>
      <c r="D657" s="134">
        <v>517310633.77999902</v>
      </c>
      <c r="E657" s="134">
        <v>489921942.52999902</v>
      </c>
      <c r="F657" s="134">
        <v>212593.41129032199</v>
      </c>
      <c r="G657" s="134">
        <f t="shared" si="52"/>
        <v>212593.41</v>
      </c>
    </row>
    <row r="658" spans="1:7" x14ac:dyDescent="0.25">
      <c r="A658" s="47">
        <v>42454</v>
      </c>
      <c r="B658" s="48">
        <v>1</v>
      </c>
      <c r="C658" s="171">
        <v>0</v>
      </c>
      <c r="D658" s="134">
        <v>517310633.77999902</v>
      </c>
      <c r="E658" s="134">
        <v>489921942.52999902</v>
      </c>
      <c r="F658" s="134">
        <v>212593.41129032199</v>
      </c>
      <c r="G658" s="134">
        <f t="shared" si="52"/>
        <v>212593.41</v>
      </c>
    </row>
    <row r="659" spans="1:7" x14ac:dyDescent="0.25">
      <c r="A659" s="47">
        <v>42455</v>
      </c>
      <c r="B659" s="48">
        <v>1</v>
      </c>
      <c r="C659" s="171">
        <v>0</v>
      </c>
      <c r="D659" s="134">
        <v>517310633.77999902</v>
      </c>
      <c r="E659" s="134">
        <v>489921942.52999902</v>
      </c>
      <c r="F659" s="134">
        <v>212593.41129032199</v>
      </c>
      <c r="G659" s="134">
        <f t="shared" si="52"/>
        <v>212593.41</v>
      </c>
    </row>
    <row r="660" spans="1:7" x14ac:dyDescent="0.25">
      <c r="A660" s="47">
        <v>42456</v>
      </c>
      <c r="B660" s="48">
        <v>1</v>
      </c>
      <c r="C660" s="171">
        <v>0</v>
      </c>
      <c r="D660" s="134">
        <v>517310633.77999902</v>
      </c>
      <c r="E660" s="134">
        <v>489921942.52999902</v>
      </c>
      <c r="F660" s="134">
        <v>212593.41129032199</v>
      </c>
      <c r="G660" s="134">
        <f t="shared" si="52"/>
        <v>212593.41</v>
      </c>
    </row>
    <row r="661" spans="1:7" x14ac:dyDescent="0.25">
      <c r="A661" s="47">
        <v>42457</v>
      </c>
      <c r="B661" s="48">
        <v>1</v>
      </c>
      <c r="C661" s="171">
        <v>0</v>
      </c>
      <c r="D661" s="134">
        <v>517310633.77999902</v>
      </c>
      <c r="E661" s="134">
        <v>489921942.52999902</v>
      </c>
      <c r="F661" s="134">
        <v>212593.41129032199</v>
      </c>
      <c r="G661" s="134">
        <f t="shared" si="52"/>
        <v>212593.41</v>
      </c>
    </row>
    <row r="662" spans="1:7" x14ac:dyDescent="0.25">
      <c r="A662" s="47">
        <v>42458</v>
      </c>
      <c r="B662" s="48">
        <v>1</v>
      </c>
      <c r="C662" s="171">
        <v>0</v>
      </c>
      <c r="D662" s="134">
        <v>517310633.77999902</v>
      </c>
      <c r="E662" s="134">
        <v>489921942.52999902</v>
      </c>
      <c r="F662" s="134">
        <v>212593.41129032199</v>
      </c>
      <c r="G662" s="134">
        <f t="shared" si="52"/>
        <v>212593.41</v>
      </c>
    </row>
    <row r="663" spans="1:7" x14ac:dyDescent="0.25">
      <c r="A663" s="47">
        <v>42459</v>
      </c>
      <c r="B663" s="48">
        <v>1</v>
      </c>
      <c r="C663" s="171">
        <v>0</v>
      </c>
      <c r="D663" s="134">
        <v>517310633.77999902</v>
      </c>
      <c r="E663" s="134">
        <v>489921942.52999902</v>
      </c>
      <c r="F663" s="134">
        <v>212593.41129032199</v>
      </c>
      <c r="G663" s="134">
        <f t="shared" si="52"/>
        <v>212593.41</v>
      </c>
    </row>
    <row r="664" spans="1:7" x14ac:dyDescent="0.25">
      <c r="A664" s="47">
        <v>42460</v>
      </c>
      <c r="B664" s="48">
        <v>1</v>
      </c>
      <c r="C664" s="171">
        <v>0</v>
      </c>
      <c r="D664" s="134">
        <v>517310633.77999902</v>
      </c>
      <c r="E664" s="134">
        <v>489921942.52999902</v>
      </c>
      <c r="F664" s="134">
        <v>212593.41129032199</v>
      </c>
      <c r="G664" s="134">
        <f t="shared" si="52"/>
        <v>212593.41</v>
      </c>
    </row>
    <row r="665" spans="1:7" x14ac:dyDescent="0.25">
      <c r="A665" s="47">
        <v>42461</v>
      </c>
      <c r="B665" s="48">
        <v>1</v>
      </c>
      <c r="C665" s="171">
        <v>0</v>
      </c>
      <c r="D665" s="134">
        <v>517310633.77999902</v>
      </c>
      <c r="E665" s="134">
        <v>489921942.52999902</v>
      </c>
      <c r="F665" s="134">
        <v>212593.41129032199</v>
      </c>
      <c r="G665" s="134">
        <f t="shared" si="52"/>
        <v>212593.41</v>
      </c>
    </row>
    <row r="666" spans="1:7" x14ac:dyDescent="0.25">
      <c r="A666" s="47">
        <v>42462</v>
      </c>
      <c r="B666" s="48">
        <v>1</v>
      </c>
      <c r="C666" s="171">
        <v>0</v>
      </c>
      <c r="D666" s="134">
        <v>517310633.77999902</v>
      </c>
      <c r="E666" s="134">
        <v>489921942.52999902</v>
      </c>
      <c r="F666" s="134">
        <v>212593.41129032199</v>
      </c>
      <c r="G666" s="134">
        <f t="shared" si="52"/>
        <v>212593.41</v>
      </c>
    </row>
    <row r="667" spans="1:7" x14ac:dyDescent="0.25">
      <c r="A667" s="47">
        <v>42463</v>
      </c>
      <c r="B667" s="48">
        <v>1</v>
      </c>
      <c r="C667" s="171">
        <v>0</v>
      </c>
      <c r="D667" s="134">
        <v>517310633.77999902</v>
      </c>
      <c r="E667" s="134">
        <v>489921942.52999902</v>
      </c>
      <c r="F667" s="134">
        <v>212593.41129032199</v>
      </c>
      <c r="G667" s="134">
        <f t="shared" si="52"/>
        <v>212593.41</v>
      </c>
    </row>
    <row r="668" spans="1:7" x14ac:dyDescent="0.25">
      <c r="A668" s="47">
        <v>42464</v>
      </c>
      <c r="B668" s="48">
        <v>1</v>
      </c>
      <c r="C668" s="171">
        <v>0</v>
      </c>
      <c r="D668" s="134">
        <v>517310633.77999902</v>
      </c>
      <c r="E668" s="134">
        <v>489921942.52999902</v>
      </c>
      <c r="F668" s="134">
        <v>212593.41129032199</v>
      </c>
      <c r="G668" s="134">
        <f t="shared" si="52"/>
        <v>212593.41</v>
      </c>
    </row>
    <row r="669" spans="1:7" x14ac:dyDescent="0.25">
      <c r="A669" s="47">
        <v>42465</v>
      </c>
      <c r="B669" s="48">
        <v>1</v>
      </c>
      <c r="C669" s="171">
        <v>0</v>
      </c>
      <c r="D669" s="134">
        <v>517310633.77999902</v>
      </c>
      <c r="E669" s="134">
        <v>489921942.52999902</v>
      </c>
      <c r="F669" s="134">
        <v>212593.41129032199</v>
      </c>
      <c r="G669" s="134">
        <f t="shared" si="52"/>
        <v>212593.41</v>
      </c>
    </row>
    <row r="670" spans="1:7" x14ac:dyDescent="0.25">
      <c r="A670" s="47">
        <v>42466</v>
      </c>
      <c r="B670" s="48">
        <v>0</v>
      </c>
      <c r="C670" s="171">
        <v>1</v>
      </c>
      <c r="D670" s="134">
        <v>489921942.52999902</v>
      </c>
      <c r="E670" s="134">
        <v>461982989.06999898</v>
      </c>
      <c r="F670" s="134">
        <v>201337.784666666</v>
      </c>
      <c r="G670" s="134">
        <f t="shared" si="52"/>
        <v>201337.78</v>
      </c>
    </row>
    <row r="671" spans="1:7" x14ac:dyDescent="0.25">
      <c r="A671" s="47">
        <v>42467</v>
      </c>
      <c r="B671" s="48">
        <v>1</v>
      </c>
      <c r="C671" s="171">
        <v>0</v>
      </c>
      <c r="D671" s="134">
        <v>489921942.52999902</v>
      </c>
      <c r="E671" s="134">
        <v>461982989.06999898</v>
      </c>
      <c r="F671" s="134">
        <v>201337.784666666</v>
      </c>
      <c r="G671" s="134">
        <f t="shared" si="52"/>
        <v>201337.78</v>
      </c>
    </row>
    <row r="672" spans="1:7" x14ac:dyDescent="0.25">
      <c r="A672" s="47">
        <v>42468</v>
      </c>
      <c r="B672" s="48">
        <v>1</v>
      </c>
      <c r="C672" s="171">
        <v>0</v>
      </c>
      <c r="D672" s="134">
        <v>489921942.52999902</v>
      </c>
      <c r="E672" s="134">
        <v>461982989.06999898</v>
      </c>
      <c r="F672" s="134">
        <v>201337.784666666</v>
      </c>
      <c r="G672" s="134">
        <f t="shared" si="52"/>
        <v>201337.78</v>
      </c>
    </row>
    <row r="673" spans="1:7" x14ac:dyDescent="0.25">
      <c r="A673" s="47">
        <v>42469</v>
      </c>
      <c r="B673" s="48">
        <v>1</v>
      </c>
      <c r="C673" s="171">
        <v>0</v>
      </c>
      <c r="D673" s="134">
        <v>489921942.52999902</v>
      </c>
      <c r="E673" s="134">
        <v>461982989.06999898</v>
      </c>
      <c r="F673" s="134">
        <v>201337.784666666</v>
      </c>
      <c r="G673" s="134">
        <f t="shared" ref="G673:G736" si="53">ROUND(F673,2)</f>
        <v>201337.78</v>
      </c>
    </row>
    <row r="674" spans="1:7" x14ac:dyDescent="0.25">
      <c r="A674" s="47">
        <v>42470</v>
      </c>
      <c r="B674" s="48">
        <v>1</v>
      </c>
      <c r="C674" s="171">
        <v>0</v>
      </c>
      <c r="D674" s="134">
        <v>489921942.52999902</v>
      </c>
      <c r="E674" s="134">
        <v>461982989.06999898</v>
      </c>
      <c r="F674" s="134">
        <v>201337.784666666</v>
      </c>
      <c r="G674" s="134">
        <f t="shared" si="53"/>
        <v>201337.78</v>
      </c>
    </row>
    <row r="675" spans="1:7" x14ac:dyDescent="0.25">
      <c r="A675" s="47">
        <v>42471</v>
      </c>
      <c r="B675" s="48">
        <v>1</v>
      </c>
      <c r="C675" s="171">
        <v>0</v>
      </c>
      <c r="D675" s="134">
        <v>489921942.52999902</v>
      </c>
      <c r="E675" s="134">
        <v>461982989.06999898</v>
      </c>
      <c r="F675" s="134">
        <v>201337.784666666</v>
      </c>
      <c r="G675" s="134">
        <f t="shared" si="53"/>
        <v>201337.78</v>
      </c>
    </row>
    <row r="676" spans="1:7" x14ac:dyDescent="0.25">
      <c r="A676" s="47">
        <v>42472</v>
      </c>
      <c r="B676" s="48">
        <v>1</v>
      </c>
      <c r="C676" s="171">
        <v>0</v>
      </c>
      <c r="D676" s="134">
        <v>489921942.52999902</v>
      </c>
      <c r="E676" s="134">
        <v>461982989.06999898</v>
      </c>
      <c r="F676" s="134">
        <v>201337.784666666</v>
      </c>
      <c r="G676" s="134">
        <f t="shared" si="53"/>
        <v>201337.78</v>
      </c>
    </row>
    <row r="677" spans="1:7" x14ac:dyDescent="0.25">
      <c r="A677" s="47">
        <v>42473</v>
      </c>
      <c r="B677" s="48">
        <v>1</v>
      </c>
      <c r="C677" s="171">
        <v>0</v>
      </c>
      <c r="D677" s="134">
        <v>489921942.52999902</v>
      </c>
      <c r="E677" s="134">
        <v>461982989.06999898</v>
      </c>
      <c r="F677" s="134">
        <v>201337.784666666</v>
      </c>
      <c r="G677" s="134">
        <f t="shared" si="53"/>
        <v>201337.78</v>
      </c>
    </row>
    <row r="678" spans="1:7" x14ac:dyDescent="0.25">
      <c r="A678" s="47">
        <v>42474</v>
      </c>
      <c r="B678" s="48">
        <v>1</v>
      </c>
      <c r="C678" s="171">
        <v>0</v>
      </c>
      <c r="D678" s="134">
        <v>489921942.52999902</v>
      </c>
      <c r="E678" s="134">
        <v>461982989.06999898</v>
      </c>
      <c r="F678" s="134">
        <v>201337.784666666</v>
      </c>
      <c r="G678" s="134">
        <f t="shared" si="53"/>
        <v>201337.78</v>
      </c>
    </row>
    <row r="679" spans="1:7" x14ac:dyDescent="0.25">
      <c r="A679" s="47">
        <v>42475</v>
      </c>
      <c r="B679" s="48">
        <v>1</v>
      </c>
      <c r="C679" s="171">
        <v>0</v>
      </c>
      <c r="D679" s="134">
        <v>489921942.52999902</v>
      </c>
      <c r="E679" s="134">
        <v>461982989.06999898</v>
      </c>
      <c r="F679" s="134">
        <v>201337.784666666</v>
      </c>
      <c r="G679" s="134">
        <f t="shared" si="53"/>
        <v>201337.78</v>
      </c>
    </row>
    <row r="680" spans="1:7" x14ac:dyDescent="0.25">
      <c r="A680" s="47">
        <v>42476</v>
      </c>
      <c r="B680" s="48">
        <v>1</v>
      </c>
      <c r="C680" s="171">
        <v>0</v>
      </c>
      <c r="D680" s="134">
        <v>489921942.52999902</v>
      </c>
      <c r="E680" s="134">
        <v>461982989.06999898</v>
      </c>
      <c r="F680" s="134">
        <v>201337.784666666</v>
      </c>
      <c r="G680" s="134">
        <f t="shared" si="53"/>
        <v>201337.78</v>
      </c>
    </row>
    <row r="681" spans="1:7" x14ac:dyDescent="0.25">
      <c r="A681" s="47">
        <v>42477</v>
      </c>
      <c r="B681" s="48">
        <v>1</v>
      </c>
      <c r="C681" s="171">
        <v>0</v>
      </c>
      <c r="D681" s="134">
        <v>489921942.52999902</v>
      </c>
      <c r="E681" s="134">
        <v>461982989.06999898</v>
      </c>
      <c r="F681" s="134">
        <v>201337.784666666</v>
      </c>
      <c r="G681" s="134">
        <f t="shared" si="53"/>
        <v>201337.78</v>
      </c>
    </row>
    <row r="682" spans="1:7" x14ac:dyDescent="0.25">
      <c r="A682" s="47">
        <v>42478</v>
      </c>
      <c r="B682" s="48">
        <v>1</v>
      </c>
      <c r="C682" s="171">
        <v>0</v>
      </c>
      <c r="D682" s="134">
        <v>489921942.52999902</v>
      </c>
      <c r="E682" s="134">
        <v>461982989.06999898</v>
      </c>
      <c r="F682" s="134">
        <v>201337.784666666</v>
      </c>
      <c r="G682" s="134">
        <f t="shared" si="53"/>
        <v>201337.78</v>
      </c>
    </row>
    <row r="683" spans="1:7" x14ac:dyDescent="0.25">
      <c r="A683" s="47">
        <v>42479</v>
      </c>
      <c r="B683" s="48">
        <v>1</v>
      </c>
      <c r="C683" s="171">
        <v>0</v>
      </c>
      <c r="D683" s="134">
        <v>489921942.52999902</v>
      </c>
      <c r="E683" s="134">
        <v>461982989.06999898</v>
      </c>
      <c r="F683" s="134">
        <v>201337.784666666</v>
      </c>
      <c r="G683" s="134">
        <f t="shared" si="53"/>
        <v>201337.78</v>
      </c>
    </row>
    <row r="684" spans="1:7" x14ac:dyDescent="0.25">
      <c r="A684" s="47">
        <v>42480</v>
      </c>
      <c r="B684" s="48">
        <v>1</v>
      </c>
      <c r="C684" s="171">
        <v>0</v>
      </c>
      <c r="D684" s="134">
        <v>489921942.52999902</v>
      </c>
      <c r="E684" s="134">
        <v>461982989.06999898</v>
      </c>
      <c r="F684" s="134">
        <v>201337.784666666</v>
      </c>
      <c r="G684" s="134">
        <f t="shared" si="53"/>
        <v>201337.78</v>
      </c>
    </row>
    <row r="685" spans="1:7" x14ac:dyDescent="0.25">
      <c r="A685" s="47">
        <v>42481</v>
      </c>
      <c r="B685" s="48">
        <v>1</v>
      </c>
      <c r="C685" s="171">
        <v>0</v>
      </c>
      <c r="D685" s="134">
        <v>489921942.52999902</v>
      </c>
      <c r="E685" s="134">
        <v>461982989.06999898</v>
      </c>
      <c r="F685" s="134">
        <v>201337.784666666</v>
      </c>
      <c r="G685" s="134">
        <f t="shared" si="53"/>
        <v>201337.78</v>
      </c>
    </row>
    <row r="686" spans="1:7" x14ac:dyDescent="0.25">
      <c r="A686" s="47">
        <v>42482</v>
      </c>
      <c r="B686" s="48">
        <v>1</v>
      </c>
      <c r="C686" s="171">
        <v>0</v>
      </c>
      <c r="D686" s="134">
        <v>489921942.52999902</v>
      </c>
      <c r="E686" s="134">
        <v>461982989.06999898</v>
      </c>
      <c r="F686" s="134">
        <v>201337.784666666</v>
      </c>
      <c r="G686" s="134">
        <f t="shared" si="53"/>
        <v>201337.78</v>
      </c>
    </row>
    <row r="687" spans="1:7" x14ac:dyDescent="0.25">
      <c r="A687" s="47">
        <v>42483</v>
      </c>
      <c r="B687" s="48">
        <v>1</v>
      </c>
      <c r="C687" s="171">
        <v>0</v>
      </c>
      <c r="D687" s="134">
        <v>489921942.52999902</v>
      </c>
      <c r="E687" s="134">
        <v>461982989.06999898</v>
      </c>
      <c r="F687" s="134">
        <v>201337.784666666</v>
      </c>
      <c r="G687" s="134">
        <f t="shared" si="53"/>
        <v>201337.78</v>
      </c>
    </row>
    <row r="688" spans="1:7" x14ac:dyDescent="0.25">
      <c r="A688" s="47">
        <v>42484</v>
      </c>
      <c r="B688" s="48">
        <v>1</v>
      </c>
      <c r="C688" s="171">
        <v>0</v>
      </c>
      <c r="D688" s="134">
        <v>489921942.52999902</v>
      </c>
      <c r="E688" s="134">
        <v>461982989.06999898</v>
      </c>
      <c r="F688" s="134">
        <v>201337.784666666</v>
      </c>
      <c r="G688" s="134">
        <f t="shared" si="53"/>
        <v>201337.78</v>
      </c>
    </row>
    <row r="689" spans="1:7" x14ac:dyDescent="0.25">
      <c r="A689" s="47">
        <v>42485</v>
      </c>
      <c r="B689" s="48">
        <v>1</v>
      </c>
      <c r="C689" s="171">
        <v>0</v>
      </c>
      <c r="D689" s="134">
        <v>489921942.52999902</v>
      </c>
      <c r="E689" s="134">
        <v>461982989.06999898</v>
      </c>
      <c r="F689" s="134">
        <v>201337.784666666</v>
      </c>
      <c r="G689" s="134">
        <f t="shared" si="53"/>
        <v>201337.78</v>
      </c>
    </row>
    <row r="690" spans="1:7" x14ac:dyDescent="0.25">
      <c r="A690" s="47">
        <v>42486</v>
      </c>
      <c r="B690" s="48">
        <v>1</v>
      </c>
      <c r="C690" s="171">
        <v>0</v>
      </c>
      <c r="D690" s="134">
        <v>489921942.52999902</v>
      </c>
      <c r="E690" s="134">
        <v>461982989.06999898</v>
      </c>
      <c r="F690" s="134">
        <v>201337.784666666</v>
      </c>
      <c r="G690" s="134">
        <f t="shared" si="53"/>
        <v>201337.78</v>
      </c>
    </row>
    <row r="691" spans="1:7" x14ac:dyDescent="0.25">
      <c r="A691" s="47">
        <v>42487</v>
      </c>
      <c r="B691" s="48">
        <v>1</v>
      </c>
      <c r="C691" s="171">
        <v>0</v>
      </c>
      <c r="D691" s="134">
        <v>489921942.52999902</v>
      </c>
      <c r="E691" s="134">
        <v>461982989.06999898</v>
      </c>
      <c r="F691" s="134">
        <v>201337.784666666</v>
      </c>
      <c r="G691" s="134">
        <f t="shared" si="53"/>
        <v>201337.78</v>
      </c>
    </row>
    <row r="692" spans="1:7" x14ac:dyDescent="0.25">
      <c r="A692" s="47">
        <v>42488</v>
      </c>
      <c r="B692" s="48">
        <v>1</v>
      </c>
      <c r="C692" s="171">
        <v>0</v>
      </c>
      <c r="D692" s="134">
        <v>489921942.52999902</v>
      </c>
      <c r="E692" s="134">
        <v>461982989.06999898</v>
      </c>
      <c r="F692" s="134">
        <v>201337.784666666</v>
      </c>
      <c r="G692" s="134">
        <f t="shared" si="53"/>
        <v>201337.78</v>
      </c>
    </row>
    <row r="693" spans="1:7" x14ac:dyDescent="0.25">
      <c r="A693" s="47">
        <v>42489</v>
      </c>
      <c r="B693" s="48">
        <v>1</v>
      </c>
      <c r="C693" s="171">
        <v>0</v>
      </c>
      <c r="D693" s="134">
        <v>489921942.52999902</v>
      </c>
      <c r="E693" s="134">
        <v>461982989.06999898</v>
      </c>
      <c r="F693" s="134">
        <v>201337.784666666</v>
      </c>
      <c r="G693" s="134">
        <f t="shared" si="53"/>
        <v>201337.78</v>
      </c>
    </row>
    <row r="694" spans="1:7" x14ac:dyDescent="0.25">
      <c r="A694" s="47">
        <v>42490</v>
      </c>
      <c r="B694" s="48">
        <v>1</v>
      </c>
      <c r="C694" s="171">
        <v>0</v>
      </c>
      <c r="D694" s="134">
        <v>489921942.52999902</v>
      </c>
      <c r="E694" s="134">
        <v>461982989.06999898</v>
      </c>
      <c r="F694" s="134">
        <v>201337.784666666</v>
      </c>
      <c r="G694" s="134">
        <f t="shared" si="53"/>
        <v>201337.78</v>
      </c>
    </row>
    <row r="695" spans="1:7" x14ac:dyDescent="0.25">
      <c r="A695" s="47">
        <v>42491</v>
      </c>
      <c r="B695" s="48">
        <v>1</v>
      </c>
      <c r="C695" s="171">
        <v>0</v>
      </c>
      <c r="D695" s="134">
        <v>489921942.52999902</v>
      </c>
      <c r="E695" s="134">
        <v>461982989.06999898</v>
      </c>
      <c r="F695" s="134">
        <v>201337.784666666</v>
      </c>
      <c r="G695" s="134">
        <f t="shared" si="53"/>
        <v>201337.78</v>
      </c>
    </row>
    <row r="696" spans="1:7" x14ac:dyDescent="0.25">
      <c r="A696" s="47">
        <v>42492</v>
      </c>
      <c r="B696" s="48">
        <v>1</v>
      </c>
      <c r="C696" s="171">
        <v>0</v>
      </c>
      <c r="D696" s="134">
        <v>489921942.52999902</v>
      </c>
      <c r="E696" s="134">
        <v>461982989.06999898</v>
      </c>
      <c r="F696" s="134">
        <v>201337.784666666</v>
      </c>
      <c r="G696" s="134">
        <f t="shared" si="53"/>
        <v>201337.78</v>
      </c>
    </row>
    <row r="697" spans="1:7" x14ac:dyDescent="0.25">
      <c r="A697" s="47">
        <v>42493</v>
      </c>
      <c r="B697" s="48">
        <v>1</v>
      </c>
      <c r="C697" s="171">
        <v>0</v>
      </c>
      <c r="D697" s="134">
        <v>489921942.52999902</v>
      </c>
      <c r="E697" s="134">
        <v>461982989.06999898</v>
      </c>
      <c r="F697" s="134">
        <v>201337.784666666</v>
      </c>
      <c r="G697" s="134">
        <f t="shared" si="53"/>
        <v>201337.78</v>
      </c>
    </row>
    <row r="698" spans="1:7" x14ac:dyDescent="0.25">
      <c r="A698" s="47">
        <v>42494</v>
      </c>
      <c r="B698" s="48">
        <v>1</v>
      </c>
      <c r="C698" s="171">
        <v>0</v>
      </c>
      <c r="D698" s="134">
        <v>489921942.52999902</v>
      </c>
      <c r="E698" s="134">
        <v>461982989.06999898</v>
      </c>
      <c r="F698" s="134">
        <v>201337.784666666</v>
      </c>
      <c r="G698" s="134">
        <f t="shared" si="53"/>
        <v>201337.78</v>
      </c>
    </row>
    <row r="699" spans="1:7" x14ac:dyDescent="0.25">
      <c r="A699" s="47">
        <v>42495</v>
      </c>
      <c r="B699" s="48">
        <v>1</v>
      </c>
      <c r="C699" s="171">
        <v>0</v>
      </c>
      <c r="D699" s="134">
        <v>489921942.52999902</v>
      </c>
      <c r="E699" s="134">
        <v>461982989.06999898</v>
      </c>
      <c r="F699" s="134">
        <v>201337.784666666</v>
      </c>
      <c r="G699" s="134">
        <f t="shared" si="53"/>
        <v>201337.78</v>
      </c>
    </row>
    <row r="700" spans="1:7" x14ac:dyDescent="0.25">
      <c r="A700" s="47">
        <v>42496</v>
      </c>
      <c r="B700" s="48">
        <v>0</v>
      </c>
      <c r="C700" s="171">
        <v>1</v>
      </c>
      <c r="D700" s="134">
        <v>461982989.06999898</v>
      </c>
      <c r="E700" s="134">
        <v>433889438.77999902</v>
      </c>
      <c r="F700" s="134">
        <v>189856.02290322501</v>
      </c>
      <c r="G700" s="134">
        <f t="shared" si="53"/>
        <v>189856.02</v>
      </c>
    </row>
    <row r="701" spans="1:7" x14ac:dyDescent="0.25">
      <c r="A701" s="47">
        <v>42497</v>
      </c>
      <c r="B701" s="48">
        <v>1</v>
      </c>
      <c r="C701" s="171">
        <v>0</v>
      </c>
      <c r="D701" s="134">
        <v>461982989.06999898</v>
      </c>
      <c r="E701" s="134">
        <v>433889438.77999902</v>
      </c>
      <c r="F701" s="134">
        <v>189856.02290322501</v>
      </c>
      <c r="G701" s="134">
        <f t="shared" si="53"/>
        <v>189856.02</v>
      </c>
    </row>
    <row r="702" spans="1:7" x14ac:dyDescent="0.25">
      <c r="A702" s="47">
        <v>42498</v>
      </c>
      <c r="B702" s="48">
        <v>1</v>
      </c>
      <c r="C702" s="171">
        <v>0</v>
      </c>
      <c r="D702" s="134">
        <v>461982989.06999898</v>
      </c>
      <c r="E702" s="134">
        <v>433889438.77999902</v>
      </c>
      <c r="F702" s="134">
        <v>189856.02290322501</v>
      </c>
      <c r="G702" s="134">
        <f t="shared" si="53"/>
        <v>189856.02</v>
      </c>
    </row>
    <row r="703" spans="1:7" x14ac:dyDescent="0.25">
      <c r="A703" s="47">
        <v>42499</v>
      </c>
      <c r="B703" s="48">
        <v>1</v>
      </c>
      <c r="C703" s="171">
        <v>0</v>
      </c>
      <c r="D703" s="134">
        <v>461982989.06999898</v>
      </c>
      <c r="E703" s="134">
        <v>433889438.77999902</v>
      </c>
      <c r="F703" s="134">
        <v>189856.02290322501</v>
      </c>
      <c r="G703" s="134">
        <f t="shared" si="53"/>
        <v>189856.02</v>
      </c>
    </row>
    <row r="704" spans="1:7" x14ac:dyDescent="0.25">
      <c r="A704" s="47">
        <v>42500</v>
      </c>
      <c r="B704" s="48">
        <v>1</v>
      </c>
      <c r="C704" s="171">
        <v>0</v>
      </c>
      <c r="D704" s="134">
        <v>461982989.06999898</v>
      </c>
      <c r="E704" s="134">
        <v>433889438.77999902</v>
      </c>
      <c r="F704" s="134">
        <v>189856.02290322501</v>
      </c>
      <c r="G704" s="134">
        <f t="shared" si="53"/>
        <v>189856.02</v>
      </c>
    </row>
    <row r="705" spans="1:7" x14ac:dyDescent="0.25">
      <c r="A705" s="47">
        <v>42501</v>
      </c>
      <c r="B705" s="48">
        <v>1</v>
      </c>
      <c r="C705" s="171">
        <v>0</v>
      </c>
      <c r="D705" s="134">
        <v>461982989.06999898</v>
      </c>
      <c r="E705" s="134">
        <v>433889438.77999902</v>
      </c>
      <c r="F705" s="134">
        <v>189856.02290322501</v>
      </c>
      <c r="G705" s="134">
        <f t="shared" si="53"/>
        <v>189856.02</v>
      </c>
    </row>
    <row r="706" spans="1:7" x14ac:dyDescent="0.25">
      <c r="A706" s="47">
        <v>42502</v>
      </c>
      <c r="B706" s="48">
        <v>1</v>
      </c>
      <c r="C706" s="171">
        <v>0</v>
      </c>
      <c r="D706" s="134">
        <v>461982989.06999898</v>
      </c>
      <c r="E706" s="134">
        <v>433889438.77999902</v>
      </c>
      <c r="F706" s="134">
        <v>189856.02290322501</v>
      </c>
      <c r="G706" s="134">
        <f t="shared" si="53"/>
        <v>189856.02</v>
      </c>
    </row>
    <row r="707" spans="1:7" x14ac:dyDescent="0.25">
      <c r="A707" s="47">
        <v>42503</v>
      </c>
      <c r="B707" s="48">
        <v>1</v>
      </c>
      <c r="C707" s="171">
        <v>0</v>
      </c>
      <c r="D707" s="134">
        <v>461982989.06999898</v>
      </c>
      <c r="E707" s="134">
        <v>433889438.77999902</v>
      </c>
      <c r="F707" s="134">
        <v>189856.02290322501</v>
      </c>
      <c r="G707" s="134">
        <f t="shared" si="53"/>
        <v>189856.02</v>
      </c>
    </row>
    <row r="708" spans="1:7" x14ac:dyDescent="0.25">
      <c r="A708" s="47">
        <v>42504</v>
      </c>
      <c r="B708" s="48">
        <v>1</v>
      </c>
      <c r="C708" s="171">
        <v>0</v>
      </c>
      <c r="D708" s="134">
        <v>461982989.06999898</v>
      </c>
      <c r="E708" s="134">
        <v>433889438.77999902</v>
      </c>
      <c r="F708" s="134">
        <v>189856.02290322501</v>
      </c>
      <c r="G708" s="134">
        <f t="shared" si="53"/>
        <v>189856.02</v>
      </c>
    </row>
    <row r="709" spans="1:7" x14ac:dyDescent="0.25">
      <c r="A709" s="47">
        <v>42505</v>
      </c>
      <c r="B709" s="48">
        <v>1</v>
      </c>
      <c r="C709" s="171">
        <v>0</v>
      </c>
      <c r="D709" s="134">
        <v>461982989.06999898</v>
      </c>
      <c r="E709" s="134">
        <v>433889438.77999902</v>
      </c>
      <c r="F709" s="134">
        <v>189856.02290322501</v>
      </c>
      <c r="G709" s="134">
        <f t="shared" si="53"/>
        <v>189856.02</v>
      </c>
    </row>
    <row r="710" spans="1:7" x14ac:dyDescent="0.25">
      <c r="A710" s="47">
        <v>42506</v>
      </c>
      <c r="B710" s="48">
        <v>1</v>
      </c>
      <c r="C710" s="171">
        <v>0</v>
      </c>
      <c r="D710" s="134">
        <v>461982989.06999898</v>
      </c>
      <c r="E710" s="134">
        <v>433889438.77999902</v>
      </c>
      <c r="F710" s="134">
        <v>189856.02290322501</v>
      </c>
      <c r="G710" s="134">
        <f t="shared" si="53"/>
        <v>189856.02</v>
      </c>
    </row>
    <row r="711" spans="1:7" x14ac:dyDescent="0.25">
      <c r="A711" s="47">
        <v>42507</v>
      </c>
      <c r="B711" s="48">
        <v>1</v>
      </c>
      <c r="C711" s="171">
        <v>0</v>
      </c>
      <c r="D711" s="134">
        <v>461982989.06999898</v>
      </c>
      <c r="E711" s="134">
        <v>433889438.77999902</v>
      </c>
      <c r="F711" s="134">
        <v>189856.02290322501</v>
      </c>
      <c r="G711" s="134">
        <f t="shared" si="53"/>
        <v>189856.02</v>
      </c>
    </row>
    <row r="712" spans="1:7" x14ac:dyDescent="0.25">
      <c r="A712" s="47">
        <v>42508</v>
      </c>
      <c r="B712" s="48">
        <v>1</v>
      </c>
      <c r="C712" s="171">
        <v>0</v>
      </c>
      <c r="D712" s="134">
        <v>461982989.06999898</v>
      </c>
      <c r="E712" s="134">
        <v>433889438.77999902</v>
      </c>
      <c r="F712" s="134">
        <v>189856.02290322501</v>
      </c>
      <c r="G712" s="134">
        <f t="shared" si="53"/>
        <v>189856.02</v>
      </c>
    </row>
    <row r="713" spans="1:7" x14ac:dyDescent="0.25">
      <c r="A713" s="47">
        <v>42509</v>
      </c>
      <c r="B713" s="48">
        <v>1</v>
      </c>
      <c r="C713" s="171">
        <v>0</v>
      </c>
      <c r="D713" s="134">
        <v>461982989.06999898</v>
      </c>
      <c r="E713" s="134">
        <v>433889438.77999902</v>
      </c>
      <c r="F713" s="134">
        <v>189856.02290322501</v>
      </c>
      <c r="G713" s="134">
        <f t="shared" si="53"/>
        <v>189856.02</v>
      </c>
    </row>
    <row r="714" spans="1:7" x14ac:dyDescent="0.25">
      <c r="A714" s="47">
        <v>42510</v>
      </c>
      <c r="B714" s="48">
        <v>1</v>
      </c>
      <c r="C714" s="171">
        <v>0</v>
      </c>
      <c r="D714" s="134">
        <v>461982989.06999898</v>
      </c>
      <c r="E714" s="134">
        <v>433889438.77999902</v>
      </c>
      <c r="F714" s="134">
        <v>189856.02290322501</v>
      </c>
      <c r="G714" s="134">
        <f t="shared" si="53"/>
        <v>189856.02</v>
      </c>
    </row>
    <row r="715" spans="1:7" x14ac:dyDescent="0.25">
      <c r="A715" s="47">
        <v>42511</v>
      </c>
      <c r="B715" s="48">
        <v>1</v>
      </c>
      <c r="C715" s="171">
        <v>0</v>
      </c>
      <c r="D715" s="134">
        <v>461982989.06999898</v>
      </c>
      <c r="E715" s="134">
        <v>433889438.77999902</v>
      </c>
      <c r="F715" s="134">
        <v>189856.02290322501</v>
      </c>
      <c r="G715" s="134">
        <f t="shared" si="53"/>
        <v>189856.02</v>
      </c>
    </row>
    <row r="716" spans="1:7" x14ac:dyDescent="0.25">
      <c r="A716" s="47">
        <v>42512</v>
      </c>
      <c r="B716" s="48">
        <v>1</v>
      </c>
      <c r="C716" s="171">
        <v>0</v>
      </c>
      <c r="D716" s="134">
        <v>461982989.06999898</v>
      </c>
      <c r="E716" s="134">
        <v>433889438.77999902</v>
      </c>
      <c r="F716" s="134">
        <v>189856.02290322501</v>
      </c>
      <c r="G716" s="134">
        <f t="shared" si="53"/>
        <v>189856.02</v>
      </c>
    </row>
    <row r="717" spans="1:7" x14ac:dyDescent="0.25">
      <c r="A717" s="47">
        <v>42513</v>
      </c>
      <c r="B717" s="48">
        <v>1</v>
      </c>
      <c r="C717" s="171">
        <v>0</v>
      </c>
      <c r="D717" s="134">
        <v>461982989.06999898</v>
      </c>
      <c r="E717" s="134">
        <v>433889438.77999902</v>
      </c>
      <c r="F717" s="134">
        <v>189856.02290322501</v>
      </c>
      <c r="G717" s="134">
        <f t="shared" si="53"/>
        <v>189856.02</v>
      </c>
    </row>
    <row r="718" spans="1:7" x14ac:dyDescent="0.25">
      <c r="A718" s="47">
        <v>42514</v>
      </c>
      <c r="B718" s="48">
        <v>1</v>
      </c>
      <c r="C718" s="171">
        <v>0</v>
      </c>
      <c r="D718" s="134">
        <v>461982989.06999898</v>
      </c>
      <c r="E718" s="134">
        <v>433889438.77999902</v>
      </c>
      <c r="F718" s="134">
        <v>189856.02290322501</v>
      </c>
      <c r="G718" s="134">
        <f t="shared" si="53"/>
        <v>189856.02</v>
      </c>
    </row>
    <row r="719" spans="1:7" x14ac:dyDescent="0.25">
      <c r="A719" s="47">
        <v>42515</v>
      </c>
      <c r="B719" s="48">
        <v>1</v>
      </c>
      <c r="C719" s="171">
        <v>0</v>
      </c>
      <c r="D719" s="134">
        <v>461982989.06999898</v>
      </c>
      <c r="E719" s="134">
        <v>433889438.77999902</v>
      </c>
      <c r="F719" s="134">
        <v>189856.02290322501</v>
      </c>
      <c r="G719" s="134">
        <f t="shared" si="53"/>
        <v>189856.02</v>
      </c>
    </row>
    <row r="720" spans="1:7" x14ac:dyDescent="0.25">
      <c r="A720" s="47">
        <v>42516</v>
      </c>
      <c r="B720" s="48">
        <v>1</v>
      </c>
      <c r="C720" s="171">
        <v>0</v>
      </c>
      <c r="D720" s="134">
        <v>461982989.06999898</v>
      </c>
      <c r="E720" s="134">
        <v>433889438.77999902</v>
      </c>
      <c r="F720" s="134">
        <v>189856.02290322501</v>
      </c>
      <c r="G720" s="134">
        <f t="shared" si="53"/>
        <v>189856.02</v>
      </c>
    </row>
    <row r="721" spans="1:7" x14ac:dyDescent="0.25">
      <c r="A721" s="47">
        <v>42517</v>
      </c>
      <c r="B721" s="48">
        <v>1</v>
      </c>
      <c r="C721" s="171">
        <v>0</v>
      </c>
      <c r="D721" s="134">
        <v>461982989.06999898</v>
      </c>
      <c r="E721" s="134">
        <v>433889438.77999902</v>
      </c>
      <c r="F721" s="134">
        <v>189856.02290322501</v>
      </c>
      <c r="G721" s="134">
        <f t="shared" si="53"/>
        <v>189856.02</v>
      </c>
    </row>
    <row r="722" spans="1:7" x14ac:dyDescent="0.25">
      <c r="A722" s="47">
        <v>42518</v>
      </c>
      <c r="B722" s="48">
        <v>1</v>
      </c>
      <c r="C722" s="171">
        <v>0</v>
      </c>
      <c r="D722" s="134">
        <v>461982989.06999898</v>
      </c>
      <c r="E722" s="134">
        <v>433889438.77999902</v>
      </c>
      <c r="F722" s="134">
        <v>189856.02290322501</v>
      </c>
      <c r="G722" s="134">
        <f t="shared" si="53"/>
        <v>189856.02</v>
      </c>
    </row>
    <row r="723" spans="1:7" x14ac:dyDescent="0.25">
      <c r="A723" s="47">
        <v>42519</v>
      </c>
      <c r="B723" s="48">
        <v>1</v>
      </c>
      <c r="C723" s="171">
        <v>0</v>
      </c>
      <c r="D723" s="134">
        <v>461982989.06999898</v>
      </c>
      <c r="E723" s="134">
        <v>433889438.77999902</v>
      </c>
      <c r="F723" s="134">
        <v>189856.02290322501</v>
      </c>
      <c r="G723" s="134">
        <f t="shared" si="53"/>
        <v>189856.02</v>
      </c>
    </row>
    <row r="724" spans="1:7" x14ac:dyDescent="0.25">
      <c r="A724" s="47">
        <v>42520</v>
      </c>
      <c r="B724" s="48">
        <v>1</v>
      </c>
      <c r="C724" s="171">
        <v>0</v>
      </c>
      <c r="D724" s="134">
        <v>461982989.06999898</v>
      </c>
      <c r="E724" s="134">
        <v>433889438.77999902</v>
      </c>
      <c r="F724" s="134">
        <v>189856.02290322501</v>
      </c>
      <c r="G724" s="134">
        <f t="shared" si="53"/>
        <v>189856.02</v>
      </c>
    </row>
    <row r="725" spans="1:7" x14ac:dyDescent="0.25">
      <c r="A725" s="47">
        <v>42521</v>
      </c>
      <c r="B725" s="48">
        <v>1</v>
      </c>
      <c r="C725" s="171">
        <v>0</v>
      </c>
      <c r="D725" s="134">
        <v>461982989.06999898</v>
      </c>
      <c r="E725" s="134">
        <v>433889438.77999902</v>
      </c>
      <c r="F725" s="134">
        <v>189856.02290322501</v>
      </c>
      <c r="G725" s="134">
        <f t="shared" si="53"/>
        <v>189856.02</v>
      </c>
    </row>
    <row r="726" spans="1:7" x14ac:dyDescent="0.25">
      <c r="A726" s="47">
        <v>42522</v>
      </c>
      <c r="B726" s="48">
        <v>1</v>
      </c>
      <c r="C726" s="171">
        <v>0</v>
      </c>
      <c r="D726" s="134">
        <v>461982989.06999898</v>
      </c>
      <c r="E726" s="134">
        <v>433889438.77999902</v>
      </c>
      <c r="F726" s="134">
        <v>189856.02290322501</v>
      </c>
      <c r="G726" s="134">
        <f t="shared" si="53"/>
        <v>189856.02</v>
      </c>
    </row>
    <row r="727" spans="1:7" x14ac:dyDescent="0.25">
      <c r="A727" s="47">
        <v>42523</v>
      </c>
      <c r="B727" s="48">
        <v>1</v>
      </c>
      <c r="C727" s="171">
        <v>0</v>
      </c>
      <c r="D727" s="134">
        <v>461982989.06999898</v>
      </c>
      <c r="E727" s="134">
        <v>433889438.77999902</v>
      </c>
      <c r="F727" s="134">
        <v>189856.02290322501</v>
      </c>
      <c r="G727" s="134">
        <f t="shared" si="53"/>
        <v>189856.02</v>
      </c>
    </row>
    <row r="728" spans="1:7" x14ac:dyDescent="0.25">
      <c r="A728" s="47">
        <v>42524</v>
      </c>
      <c r="B728" s="48">
        <v>1</v>
      </c>
      <c r="C728" s="171">
        <v>0</v>
      </c>
      <c r="D728" s="134">
        <v>461982989.06999898</v>
      </c>
      <c r="E728" s="134">
        <v>433889438.77999902</v>
      </c>
      <c r="F728" s="134">
        <v>189856.02290322501</v>
      </c>
      <c r="G728" s="134">
        <f t="shared" si="53"/>
        <v>189856.02</v>
      </c>
    </row>
    <row r="729" spans="1:7" x14ac:dyDescent="0.25">
      <c r="A729" s="47">
        <v>42525</v>
      </c>
      <c r="B729" s="48">
        <v>1</v>
      </c>
      <c r="C729" s="171">
        <v>0</v>
      </c>
      <c r="D729" s="134">
        <v>461982989.06999898</v>
      </c>
      <c r="E729" s="134">
        <v>433889438.77999902</v>
      </c>
      <c r="F729" s="134">
        <v>189856.02290322501</v>
      </c>
      <c r="G729" s="134">
        <f t="shared" si="53"/>
        <v>189856.02</v>
      </c>
    </row>
    <row r="730" spans="1:7" x14ac:dyDescent="0.25">
      <c r="A730" s="47">
        <v>42526</v>
      </c>
      <c r="B730" s="48">
        <v>1</v>
      </c>
      <c r="C730" s="171">
        <v>0</v>
      </c>
      <c r="D730" s="134">
        <v>461982989.06999898</v>
      </c>
      <c r="E730" s="134">
        <v>433889438.77999902</v>
      </c>
      <c r="F730" s="134">
        <v>189856.02290322501</v>
      </c>
      <c r="G730" s="134">
        <f t="shared" si="53"/>
        <v>189856.02</v>
      </c>
    </row>
    <row r="731" spans="1:7" x14ac:dyDescent="0.25">
      <c r="A731" s="47">
        <v>42527</v>
      </c>
      <c r="B731" s="48">
        <v>0</v>
      </c>
      <c r="C731" s="171">
        <v>1</v>
      </c>
      <c r="D731" s="134">
        <v>433889438.77999902</v>
      </c>
      <c r="E731" s="134">
        <v>405259673.62999898</v>
      </c>
      <c r="F731" s="134">
        <v>178310.72833333301</v>
      </c>
      <c r="G731" s="134">
        <f t="shared" si="53"/>
        <v>178310.73</v>
      </c>
    </row>
    <row r="732" spans="1:7" x14ac:dyDescent="0.25">
      <c r="A732" s="47">
        <v>42528</v>
      </c>
      <c r="B732" s="48">
        <v>1</v>
      </c>
      <c r="C732" s="171">
        <v>0</v>
      </c>
      <c r="D732" s="134">
        <v>433889438.77999902</v>
      </c>
      <c r="E732" s="134">
        <v>405259673.62999898</v>
      </c>
      <c r="F732" s="134">
        <v>178310.72833333301</v>
      </c>
      <c r="G732" s="134">
        <f t="shared" si="53"/>
        <v>178310.73</v>
      </c>
    </row>
    <row r="733" spans="1:7" x14ac:dyDescent="0.25">
      <c r="A733" s="47">
        <v>42529</v>
      </c>
      <c r="B733" s="48">
        <v>1</v>
      </c>
      <c r="C733" s="171">
        <v>0</v>
      </c>
      <c r="D733" s="134">
        <v>433889438.77999902</v>
      </c>
      <c r="E733" s="134">
        <v>405259673.62999898</v>
      </c>
      <c r="F733" s="134">
        <v>178310.72833333301</v>
      </c>
      <c r="G733" s="134">
        <f t="shared" si="53"/>
        <v>178310.73</v>
      </c>
    </row>
    <row r="734" spans="1:7" x14ac:dyDescent="0.25">
      <c r="A734" s="47">
        <v>42530</v>
      </c>
      <c r="B734" s="48">
        <v>1</v>
      </c>
      <c r="C734" s="171">
        <v>0</v>
      </c>
      <c r="D734" s="134">
        <v>433889438.77999902</v>
      </c>
      <c r="E734" s="134">
        <v>405259673.62999898</v>
      </c>
      <c r="F734" s="134">
        <v>178310.72833333301</v>
      </c>
      <c r="G734" s="134">
        <f t="shared" si="53"/>
        <v>178310.73</v>
      </c>
    </row>
    <row r="735" spans="1:7" x14ac:dyDescent="0.25">
      <c r="A735" s="47">
        <v>42531</v>
      </c>
      <c r="B735" s="48">
        <v>1</v>
      </c>
      <c r="C735" s="171">
        <v>0</v>
      </c>
      <c r="D735" s="134">
        <v>433889438.77999902</v>
      </c>
      <c r="E735" s="134">
        <v>405259673.62999898</v>
      </c>
      <c r="F735" s="134">
        <v>178310.72833333301</v>
      </c>
      <c r="G735" s="134">
        <f t="shared" si="53"/>
        <v>178310.73</v>
      </c>
    </row>
    <row r="736" spans="1:7" x14ac:dyDescent="0.25">
      <c r="A736" s="47">
        <v>42532</v>
      </c>
      <c r="B736" s="48">
        <v>1</v>
      </c>
      <c r="C736" s="171">
        <v>0</v>
      </c>
      <c r="D736" s="134">
        <v>433889438.77999902</v>
      </c>
      <c r="E736" s="134">
        <v>405259673.62999898</v>
      </c>
      <c r="F736" s="134">
        <v>178310.72833333301</v>
      </c>
      <c r="G736" s="134">
        <f t="shared" si="53"/>
        <v>178310.73</v>
      </c>
    </row>
    <row r="737" spans="1:7" x14ac:dyDescent="0.25">
      <c r="A737" s="47">
        <v>42533</v>
      </c>
      <c r="B737" s="48">
        <v>1</v>
      </c>
      <c r="C737" s="171">
        <v>0</v>
      </c>
      <c r="D737" s="134">
        <v>433889438.77999902</v>
      </c>
      <c r="E737" s="134">
        <v>405259673.62999898</v>
      </c>
      <c r="F737" s="134">
        <v>178310.72833333301</v>
      </c>
      <c r="G737" s="134">
        <f t="shared" ref="G737:G800" si="54">ROUND(F737,2)</f>
        <v>178310.73</v>
      </c>
    </row>
    <row r="738" spans="1:7" x14ac:dyDescent="0.25">
      <c r="A738" s="47">
        <v>42534</v>
      </c>
      <c r="B738" s="48">
        <v>1</v>
      </c>
      <c r="C738" s="171">
        <v>0</v>
      </c>
      <c r="D738" s="134">
        <v>433889438.77999902</v>
      </c>
      <c r="E738" s="134">
        <v>405259673.62999898</v>
      </c>
      <c r="F738" s="134">
        <v>178310.72833333301</v>
      </c>
      <c r="G738" s="134">
        <f t="shared" si="54"/>
        <v>178310.73</v>
      </c>
    </row>
    <row r="739" spans="1:7" x14ac:dyDescent="0.25">
      <c r="A739" s="47">
        <v>42535</v>
      </c>
      <c r="B739" s="48">
        <v>1</v>
      </c>
      <c r="C739" s="171">
        <v>0</v>
      </c>
      <c r="D739" s="134">
        <v>433889438.77999902</v>
      </c>
      <c r="E739" s="134">
        <v>405259673.62999898</v>
      </c>
      <c r="F739" s="134">
        <v>178310.72833333301</v>
      </c>
      <c r="G739" s="134">
        <f t="shared" si="54"/>
        <v>178310.73</v>
      </c>
    </row>
    <row r="740" spans="1:7" x14ac:dyDescent="0.25">
      <c r="A740" s="47">
        <v>42536</v>
      </c>
      <c r="B740" s="48">
        <v>1</v>
      </c>
      <c r="C740" s="171">
        <v>0</v>
      </c>
      <c r="D740" s="134">
        <v>433889438.77999902</v>
      </c>
      <c r="E740" s="134">
        <v>405259673.62999898</v>
      </c>
      <c r="F740" s="134">
        <v>178310.72833333301</v>
      </c>
      <c r="G740" s="134">
        <f t="shared" si="54"/>
        <v>178310.73</v>
      </c>
    </row>
    <row r="741" spans="1:7" x14ac:dyDescent="0.25">
      <c r="A741" s="47">
        <v>42537</v>
      </c>
      <c r="B741" s="48">
        <v>1</v>
      </c>
      <c r="C741" s="171">
        <v>0</v>
      </c>
      <c r="D741" s="134">
        <v>433889438.77999902</v>
      </c>
      <c r="E741" s="134">
        <v>405259673.62999898</v>
      </c>
      <c r="F741" s="134">
        <v>178310.72833333301</v>
      </c>
      <c r="G741" s="134">
        <f t="shared" si="54"/>
        <v>178310.73</v>
      </c>
    </row>
    <row r="742" spans="1:7" x14ac:dyDescent="0.25">
      <c r="A742" s="47">
        <v>42538</v>
      </c>
      <c r="B742" s="48">
        <v>1</v>
      </c>
      <c r="C742" s="171">
        <v>0</v>
      </c>
      <c r="D742" s="134">
        <v>433889438.77999902</v>
      </c>
      <c r="E742" s="134">
        <v>405259673.62999898</v>
      </c>
      <c r="F742" s="134">
        <v>178310.72833333301</v>
      </c>
      <c r="G742" s="134">
        <f t="shared" si="54"/>
        <v>178310.73</v>
      </c>
    </row>
    <row r="743" spans="1:7" x14ac:dyDescent="0.25">
      <c r="A743" s="47">
        <v>42539</v>
      </c>
      <c r="B743" s="48">
        <v>1</v>
      </c>
      <c r="C743" s="171">
        <v>0</v>
      </c>
      <c r="D743" s="134">
        <v>433889438.77999902</v>
      </c>
      <c r="E743" s="134">
        <v>405259673.62999898</v>
      </c>
      <c r="F743" s="134">
        <v>178310.72833333301</v>
      </c>
      <c r="G743" s="134">
        <f t="shared" si="54"/>
        <v>178310.73</v>
      </c>
    </row>
    <row r="744" spans="1:7" x14ac:dyDescent="0.25">
      <c r="A744" s="47">
        <v>42540</v>
      </c>
      <c r="B744" s="48">
        <v>1</v>
      </c>
      <c r="C744" s="171">
        <v>0</v>
      </c>
      <c r="D744" s="134">
        <v>433889438.77999902</v>
      </c>
      <c r="E744" s="134">
        <v>405259673.62999898</v>
      </c>
      <c r="F744" s="134">
        <v>178310.72833333301</v>
      </c>
      <c r="G744" s="134">
        <f t="shared" si="54"/>
        <v>178310.73</v>
      </c>
    </row>
    <row r="745" spans="1:7" x14ac:dyDescent="0.25">
      <c r="A745" s="47">
        <v>42541</v>
      </c>
      <c r="B745" s="48">
        <v>1</v>
      </c>
      <c r="C745" s="171">
        <v>0</v>
      </c>
      <c r="D745" s="134">
        <v>433889438.77999902</v>
      </c>
      <c r="E745" s="134">
        <v>405259673.62999898</v>
      </c>
      <c r="F745" s="134">
        <v>178310.72833333301</v>
      </c>
      <c r="G745" s="134">
        <f t="shared" si="54"/>
        <v>178310.73</v>
      </c>
    </row>
    <row r="746" spans="1:7" x14ac:dyDescent="0.25">
      <c r="A746" s="47">
        <v>42542</v>
      </c>
      <c r="B746" s="48">
        <v>1</v>
      </c>
      <c r="C746" s="171">
        <v>0</v>
      </c>
      <c r="D746" s="134">
        <v>433889438.77999902</v>
      </c>
      <c r="E746" s="134">
        <v>405259673.62999898</v>
      </c>
      <c r="F746" s="134">
        <v>178310.72833333301</v>
      </c>
      <c r="G746" s="134">
        <f t="shared" si="54"/>
        <v>178310.73</v>
      </c>
    </row>
    <row r="747" spans="1:7" x14ac:dyDescent="0.25">
      <c r="A747" s="47">
        <v>42543</v>
      </c>
      <c r="B747" s="48">
        <v>1</v>
      </c>
      <c r="C747" s="171">
        <v>0</v>
      </c>
      <c r="D747" s="134">
        <v>433889438.77999902</v>
      </c>
      <c r="E747" s="134">
        <v>405259673.62999898</v>
      </c>
      <c r="F747" s="134">
        <v>178310.72833333301</v>
      </c>
      <c r="G747" s="134">
        <f t="shared" si="54"/>
        <v>178310.73</v>
      </c>
    </row>
    <row r="748" spans="1:7" x14ac:dyDescent="0.25">
      <c r="A748" s="47">
        <v>42544</v>
      </c>
      <c r="B748" s="48">
        <v>1</v>
      </c>
      <c r="C748" s="171">
        <v>0</v>
      </c>
      <c r="D748" s="134">
        <v>433889438.77999902</v>
      </c>
      <c r="E748" s="134">
        <v>405259673.62999898</v>
      </c>
      <c r="F748" s="134">
        <v>178310.72833333301</v>
      </c>
      <c r="G748" s="134">
        <f t="shared" si="54"/>
        <v>178310.73</v>
      </c>
    </row>
    <row r="749" spans="1:7" x14ac:dyDescent="0.25">
      <c r="A749" s="47">
        <v>42545</v>
      </c>
      <c r="B749" s="48">
        <v>1</v>
      </c>
      <c r="C749" s="171">
        <v>0</v>
      </c>
      <c r="D749" s="134">
        <v>433889438.77999902</v>
      </c>
      <c r="E749" s="134">
        <v>405259673.62999898</v>
      </c>
      <c r="F749" s="134">
        <v>178310.72833333301</v>
      </c>
      <c r="G749" s="134">
        <f t="shared" si="54"/>
        <v>178310.73</v>
      </c>
    </row>
    <row r="750" spans="1:7" x14ac:dyDescent="0.25">
      <c r="A750" s="47">
        <v>42546</v>
      </c>
      <c r="B750" s="48">
        <v>1</v>
      </c>
      <c r="C750" s="171">
        <v>0</v>
      </c>
      <c r="D750" s="134">
        <v>433889438.77999902</v>
      </c>
      <c r="E750" s="134">
        <v>405259673.62999898</v>
      </c>
      <c r="F750" s="134">
        <v>178310.72833333301</v>
      </c>
      <c r="G750" s="134">
        <f t="shared" si="54"/>
        <v>178310.73</v>
      </c>
    </row>
    <row r="751" spans="1:7" x14ac:dyDescent="0.25">
      <c r="A751" s="47">
        <v>42547</v>
      </c>
      <c r="B751" s="48">
        <v>1</v>
      </c>
      <c r="C751" s="171">
        <v>0</v>
      </c>
      <c r="D751" s="134">
        <v>433889438.77999902</v>
      </c>
      <c r="E751" s="134">
        <v>405259673.62999898</v>
      </c>
      <c r="F751" s="134">
        <v>178310.72833333301</v>
      </c>
      <c r="G751" s="134">
        <f t="shared" si="54"/>
        <v>178310.73</v>
      </c>
    </row>
    <row r="752" spans="1:7" x14ac:dyDescent="0.25">
      <c r="A752" s="47">
        <v>42548</v>
      </c>
      <c r="B752" s="48">
        <v>1</v>
      </c>
      <c r="C752" s="171">
        <v>0</v>
      </c>
      <c r="D752" s="134">
        <v>433889438.77999902</v>
      </c>
      <c r="E752" s="134">
        <v>405259673.62999898</v>
      </c>
      <c r="F752" s="134">
        <v>178310.72833333301</v>
      </c>
      <c r="G752" s="134">
        <f t="shared" si="54"/>
        <v>178310.73</v>
      </c>
    </row>
    <row r="753" spans="1:7" x14ac:dyDescent="0.25">
      <c r="A753" s="47">
        <v>42549</v>
      </c>
      <c r="B753" s="48">
        <v>1</v>
      </c>
      <c r="C753" s="171">
        <v>0</v>
      </c>
      <c r="D753" s="134">
        <v>433889438.77999902</v>
      </c>
      <c r="E753" s="134">
        <v>405259673.62999898</v>
      </c>
      <c r="F753" s="134">
        <v>178310.72833333301</v>
      </c>
      <c r="G753" s="134">
        <f t="shared" si="54"/>
        <v>178310.73</v>
      </c>
    </row>
    <row r="754" spans="1:7" x14ac:dyDescent="0.25">
      <c r="A754" s="47">
        <v>42550</v>
      </c>
      <c r="B754" s="48">
        <v>1</v>
      </c>
      <c r="C754" s="171">
        <v>0</v>
      </c>
      <c r="D754" s="134">
        <v>433889438.77999902</v>
      </c>
      <c r="E754" s="134">
        <v>405259673.62999898</v>
      </c>
      <c r="F754" s="134">
        <v>178310.72833333301</v>
      </c>
      <c r="G754" s="134">
        <f t="shared" si="54"/>
        <v>178310.73</v>
      </c>
    </row>
    <row r="755" spans="1:7" x14ac:dyDescent="0.25">
      <c r="A755" s="47">
        <v>42551</v>
      </c>
      <c r="B755" s="48">
        <v>1</v>
      </c>
      <c r="C755" s="171">
        <v>0</v>
      </c>
      <c r="D755" s="134">
        <v>433889438.77999902</v>
      </c>
      <c r="E755" s="134">
        <v>405259673.62999898</v>
      </c>
      <c r="F755" s="134">
        <v>178310.72833333301</v>
      </c>
      <c r="G755" s="134">
        <f t="shared" si="54"/>
        <v>178310.73</v>
      </c>
    </row>
    <row r="756" spans="1:7" x14ac:dyDescent="0.25">
      <c r="A756" s="47">
        <v>42552</v>
      </c>
      <c r="B756" s="48">
        <v>1</v>
      </c>
      <c r="C756" s="171">
        <v>0</v>
      </c>
      <c r="D756" s="134">
        <v>433889438.77999902</v>
      </c>
      <c r="E756" s="134">
        <v>405259673.62999898</v>
      </c>
      <c r="F756" s="134">
        <v>178310.72833333301</v>
      </c>
      <c r="G756" s="134">
        <f t="shared" si="54"/>
        <v>178310.73</v>
      </c>
    </row>
    <row r="757" spans="1:7" x14ac:dyDescent="0.25">
      <c r="A757" s="47">
        <v>42553</v>
      </c>
      <c r="B757" s="48">
        <v>1</v>
      </c>
      <c r="C757" s="171">
        <v>0</v>
      </c>
      <c r="D757" s="134">
        <v>433889438.77999902</v>
      </c>
      <c r="E757" s="134">
        <v>405259673.62999898</v>
      </c>
      <c r="F757" s="134">
        <v>178310.72833333301</v>
      </c>
      <c r="G757" s="134">
        <f t="shared" si="54"/>
        <v>178310.73</v>
      </c>
    </row>
    <row r="758" spans="1:7" x14ac:dyDescent="0.25">
      <c r="A758" s="47">
        <v>42554</v>
      </c>
      <c r="B758" s="48">
        <v>1</v>
      </c>
      <c r="C758" s="171">
        <v>0</v>
      </c>
      <c r="D758" s="134">
        <v>433889438.77999902</v>
      </c>
      <c r="E758" s="134">
        <v>405259673.62999898</v>
      </c>
      <c r="F758" s="134">
        <v>178310.72833333301</v>
      </c>
      <c r="G758" s="134">
        <f t="shared" si="54"/>
        <v>178310.73</v>
      </c>
    </row>
    <row r="759" spans="1:7" x14ac:dyDescent="0.25">
      <c r="A759" s="47">
        <v>42555</v>
      </c>
      <c r="B759" s="48">
        <v>1</v>
      </c>
      <c r="C759" s="171">
        <v>0</v>
      </c>
      <c r="D759" s="134">
        <v>433889438.77999902</v>
      </c>
      <c r="E759" s="134">
        <v>405259673.62999898</v>
      </c>
      <c r="F759" s="134">
        <v>178310.72833333301</v>
      </c>
      <c r="G759" s="134">
        <f t="shared" si="54"/>
        <v>178310.73</v>
      </c>
    </row>
    <row r="760" spans="1:7" x14ac:dyDescent="0.25">
      <c r="A760" s="47">
        <v>42556</v>
      </c>
      <c r="B760" s="48">
        <v>1</v>
      </c>
      <c r="C760" s="171">
        <v>0</v>
      </c>
      <c r="D760" s="134">
        <v>433889438.77999902</v>
      </c>
      <c r="E760" s="134">
        <v>405259673.62999898</v>
      </c>
      <c r="F760" s="134">
        <v>178310.72833333301</v>
      </c>
      <c r="G760" s="134">
        <f t="shared" si="54"/>
        <v>178310.73</v>
      </c>
    </row>
    <row r="761" spans="1:7" x14ac:dyDescent="0.25">
      <c r="A761" s="47">
        <v>42557</v>
      </c>
      <c r="B761" s="48">
        <v>0</v>
      </c>
      <c r="C761" s="171">
        <v>1</v>
      </c>
      <c r="D761" s="134">
        <v>405259673.62999898</v>
      </c>
      <c r="E761" s="134">
        <v>376443483.83999902</v>
      </c>
      <c r="F761" s="134">
        <v>166545.071290322</v>
      </c>
      <c r="G761" s="134">
        <f t="shared" si="54"/>
        <v>166545.07</v>
      </c>
    </row>
    <row r="762" spans="1:7" x14ac:dyDescent="0.25">
      <c r="A762" s="47">
        <v>42558</v>
      </c>
      <c r="B762" s="48">
        <v>1</v>
      </c>
      <c r="C762" s="171">
        <v>0</v>
      </c>
      <c r="D762" s="134">
        <v>405259673.62999898</v>
      </c>
      <c r="E762" s="134">
        <v>376443483.83999902</v>
      </c>
      <c r="F762" s="134">
        <v>166545.071290322</v>
      </c>
      <c r="G762" s="134">
        <f t="shared" si="54"/>
        <v>166545.07</v>
      </c>
    </row>
    <row r="763" spans="1:7" x14ac:dyDescent="0.25">
      <c r="A763" s="47">
        <v>42559</v>
      </c>
      <c r="B763" s="48">
        <v>1</v>
      </c>
      <c r="C763" s="171">
        <v>0</v>
      </c>
      <c r="D763" s="134">
        <v>405259673.62999898</v>
      </c>
      <c r="E763" s="134">
        <v>376443483.83999902</v>
      </c>
      <c r="F763" s="134">
        <v>166545.071290322</v>
      </c>
      <c r="G763" s="134">
        <f t="shared" si="54"/>
        <v>166545.07</v>
      </c>
    </row>
    <row r="764" spans="1:7" x14ac:dyDescent="0.25">
      <c r="A764" s="47">
        <v>42560</v>
      </c>
      <c r="B764" s="48">
        <v>1</v>
      </c>
      <c r="C764" s="171">
        <v>0</v>
      </c>
      <c r="D764" s="134">
        <v>405259673.62999898</v>
      </c>
      <c r="E764" s="134">
        <v>376443483.83999902</v>
      </c>
      <c r="F764" s="134">
        <v>166545.071290322</v>
      </c>
      <c r="G764" s="134">
        <f t="shared" si="54"/>
        <v>166545.07</v>
      </c>
    </row>
    <row r="765" spans="1:7" x14ac:dyDescent="0.25">
      <c r="A765" s="47">
        <v>42561</v>
      </c>
      <c r="B765" s="48">
        <v>1</v>
      </c>
      <c r="C765" s="171">
        <v>0</v>
      </c>
      <c r="D765" s="134">
        <v>405259673.62999898</v>
      </c>
      <c r="E765" s="134">
        <v>376443483.83999902</v>
      </c>
      <c r="F765" s="134">
        <v>166545.071290322</v>
      </c>
      <c r="G765" s="134">
        <f t="shared" si="54"/>
        <v>166545.07</v>
      </c>
    </row>
    <row r="766" spans="1:7" x14ac:dyDescent="0.25">
      <c r="A766" s="47">
        <v>42562</v>
      </c>
      <c r="B766" s="48">
        <v>1</v>
      </c>
      <c r="C766" s="171">
        <v>0</v>
      </c>
      <c r="D766" s="134">
        <v>405259673.62999898</v>
      </c>
      <c r="E766" s="134">
        <v>376443483.83999902</v>
      </c>
      <c r="F766" s="134">
        <v>166545.071290322</v>
      </c>
      <c r="G766" s="134">
        <f t="shared" si="54"/>
        <v>166545.07</v>
      </c>
    </row>
    <row r="767" spans="1:7" x14ac:dyDescent="0.25">
      <c r="A767" s="47">
        <v>42563</v>
      </c>
      <c r="B767" s="48">
        <v>1</v>
      </c>
      <c r="C767" s="171">
        <v>0</v>
      </c>
      <c r="D767" s="134">
        <v>405259673.62999898</v>
      </c>
      <c r="E767" s="134">
        <v>376443483.83999902</v>
      </c>
      <c r="F767" s="134">
        <v>166545.071290322</v>
      </c>
      <c r="G767" s="134">
        <f t="shared" si="54"/>
        <v>166545.07</v>
      </c>
    </row>
    <row r="768" spans="1:7" x14ac:dyDescent="0.25">
      <c r="A768" s="47">
        <v>42564</v>
      </c>
      <c r="B768" s="48">
        <v>1</v>
      </c>
      <c r="C768" s="171">
        <v>0</v>
      </c>
      <c r="D768" s="134">
        <v>405259673.62999898</v>
      </c>
      <c r="E768" s="134">
        <v>376443483.83999902</v>
      </c>
      <c r="F768" s="134">
        <v>166545.071290322</v>
      </c>
      <c r="G768" s="134">
        <f t="shared" si="54"/>
        <v>166545.07</v>
      </c>
    </row>
    <row r="769" spans="1:7" x14ac:dyDescent="0.25">
      <c r="A769" s="47">
        <v>42565</v>
      </c>
      <c r="B769" s="48">
        <v>1</v>
      </c>
      <c r="C769" s="171">
        <v>0</v>
      </c>
      <c r="D769" s="134">
        <v>405259673.62999898</v>
      </c>
      <c r="E769" s="134">
        <v>376443483.83999902</v>
      </c>
      <c r="F769" s="134">
        <v>166545.071290322</v>
      </c>
      <c r="G769" s="134">
        <f t="shared" si="54"/>
        <v>166545.07</v>
      </c>
    </row>
    <row r="770" spans="1:7" x14ac:dyDescent="0.25">
      <c r="A770" s="47">
        <v>42566</v>
      </c>
      <c r="B770" s="48">
        <v>1</v>
      </c>
      <c r="C770" s="171">
        <v>0</v>
      </c>
      <c r="D770" s="134">
        <v>405259673.62999898</v>
      </c>
      <c r="E770" s="134">
        <v>376443483.83999902</v>
      </c>
      <c r="F770" s="134">
        <v>166545.071290322</v>
      </c>
      <c r="G770" s="134">
        <f t="shared" si="54"/>
        <v>166545.07</v>
      </c>
    </row>
    <row r="771" spans="1:7" x14ac:dyDescent="0.25">
      <c r="A771" s="47">
        <v>42567</v>
      </c>
      <c r="B771" s="48">
        <v>1</v>
      </c>
      <c r="C771" s="171">
        <v>0</v>
      </c>
      <c r="D771" s="134">
        <v>405259673.62999898</v>
      </c>
      <c r="E771" s="134">
        <v>376443483.83999902</v>
      </c>
      <c r="F771" s="134">
        <v>166545.071290322</v>
      </c>
      <c r="G771" s="134">
        <f t="shared" si="54"/>
        <v>166545.07</v>
      </c>
    </row>
    <row r="772" spans="1:7" x14ac:dyDescent="0.25">
      <c r="A772" s="47">
        <v>42568</v>
      </c>
      <c r="B772" s="48">
        <v>1</v>
      </c>
      <c r="C772" s="171">
        <v>0</v>
      </c>
      <c r="D772" s="134">
        <v>405259673.62999898</v>
      </c>
      <c r="E772" s="134">
        <v>376443483.83999902</v>
      </c>
      <c r="F772" s="134">
        <v>166545.071290322</v>
      </c>
      <c r="G772" s="134">
        <f t="shared" si="54"/>
        <v>166545.07</v>
      </c>
    </row>
    <row r="773" spans="1:7" x14ac:dyDescent="0.25">
      <c r="A773" s="47">
        <v>42569</v>
      </c>
      <c r="B773" s="48">
        <v>1</v>
      </c>
      <c r="C773" s="171">
        <v>0</v>
      </c>
      <c r="D773" s="134">
        <v>405259673.62999898</v>
      </c>
      <c r="E773" s="134">
        <v>376443483.83999902</v>
      </c>
      <c r="F773" s="134">
        <v>166545.071290322</v>
      </c>
      <c r="G773" s="134">
        <f t="shared" si="54"/>
        <v>166545.07</v>
      </c>
    </row>
    <row r="774" spans="1:7" x14ac:dyDescent="0.25">
      <c r="A774" s="47">
        <v>42570</v>
      </c>
      <c r="B774" s="48">
        <v>1</v>
      </c>
      <c r="C774" s="171">
        <v>0</v>
      </c>
      <c r="D774" s="134">
        <v>405259673.62999898</v>
      </c>
      <c r="E774" s="134">
        <v>376443483.83999902</v>
      </c>
      <c r="F774" s="134">
        <v>166545.071290322</v>
      </c>
      <c r="G774" s="134">
        <f t="shared" si="54"/>
        <v>166545.07</v>
      </c>
    </row>
    <row r="775" spans="1:7" x14ac:dyDescent="0.25">
      <c r="A775" s="47">
        <v>42571</v>
      </c>
      <c r="B775" s="48">
        <v>1</v>
      </c>
      <c r="C775" s="171">
        <v>0</v>
      </c>
      <c r="D775" s="134">
        <v>405259673.62999898</v>
      </c>
      <c r="E775" s="134">
        <v>376443483.83999902</v>
      </c>
      <c r="F775" s="134">
        <v>166545.071290322</v>
      </c>
      <c r="G775" s="134">
        <f t="shared" si="54"/>
        <v>166545.07</v>
      </c>
    </row>
    <row r="776" spans="1:7" x14ac:dyDescent="0.25">
      <c r="A776" s="47">
        <v>42572</v>
      </c>
      <c r="B776" s="48">
        <v>1</v>
      </c>
      <c r="C776" s="171">
        <v>0</v>
      </c>
      <c r="D776" s="134">
        <v>405259673.62999898</v>
      </c>
      <c r="E776" s="134">
        <v>376443483.83999902</v>
      </c>
      <c r="F776" s="134">
        <v>166545.071290322</v>
      </c>
      <c r="G776" s="134">
        <f t="shared" si="54"/>
        <v>166545.07</v>
      </c>
    </row>
    <row r="777" spans="1:7" x14ac:dyDescent="0.25">
      <c r="A777" s="47">
        <v>42573</v>
      </c>
      <c r="B777" s="48">
        <v>1</v>
      </c>
      <c r="C777" s="171">
        <v>0</v>
      </c>
      <c r="D777" s="134">
        <v>405259673.62999898</v>
      </c>
      <c r="E777" s="134">
        <v>376443483.83999902</v>
      </c>
      <c r="F777" s="134">
        <v>166545.071290322</v>
      </c>
      <c r="G777" s="134">
        <f t="shared" si="54"/>
        <v>166545.07</v>
      </c>
    </row>
    <row r="778" spans="1:7" x14ac:dyDescent="0.25">
      <c r="A778" s="47">
        <v>42574</v>
      </c>
      <c r="B778" s="48">
        <v>1</v>
      </c>
      <c r="C778" s="171">
        <v>0</v>
      </c>
      <c r="D778" s="134">
        <v>405259673.62999898</v>
      </c>
      <c r="E778" s="134">
        <v>376443483.83999902</v>
      </c>
      <c r="F778" s="134">
        <v>166545.071290322</v>
      </c>
      <c r="G778" s="134">
        <f t="shared" si="54"/>
        <v>166545.07</v>
      </c>
    </row>
    <row r="779" spans="1:7" x14ac:dyDescent="0.25">
      <c r="A779" s="47">
        <v>42575</v>
      </c>
      <c r="B779" s="48">
        <v>1</v>
      </c>
      <c r="C779" s="171">
        <v>0</v>
      </c>
      <c r="D779" s="134">
        <v>405259673.62999898</v>
      </c>
      <c r="E779" s="134">
        <v>376443483.83999902</v>
      </c>
      <c r="F779" s="134">
        <v>166545.071290322</v>
      </c>
      <c r="G779" s="134">
        <f t="shared" si="54"/>
        <v>166545.07</v>
      </c>
    </row>
    <row r="780" spans="1:7" x14ac:dyDescent="0.25">
      <c r="A780" s="47">
        <v>42576</v>
      </c>
      <c r="B780" s="48">
        <v>1</v>
      </c>
      <c r="C780" s="171">
        <v>0</v>
      </c>
      <c r="D780" s="134">
        <v>405259673.62999898</v>
      </c>
      <c r="E780" s="134">
        <v>376443483.83999902</v>
      </c>
      <c r="F780" s="134">
        <v>166545.071290322</v>
      </c>
      <c r="G780" s="134">
        <f t="shared" si="54"/>
        <v>166545.07</v>
      </c>
    </row>
    <row r="781" spans="1:7" x14ac:dyDescent="0.25">
      <c r="A781" s="47">
        <v>42577</v>
      </c>
      <c r="B781" s="48">
        <v>1</v>
      </c>
      <c r="C781" s="171">
        <v>0</v>
      </c>
      <c r="D781" s="134">
        <v>405259673.62999898</v>
      </c>
      <c r="E781" s="134">
        <v>376443483.83999902</v>
      </c>
      <c r="F781" s="134">
        <v>166545.071290322</v>
      </c>
      <c r="G781" s="134">
        <f t="shared" si="54"/>
        <v>166545.07</v>
      </c>
    </row>
    <row r="782" spans="1:7" x14ac:dyDescent="0.25">
      <c r="A782" s="47">
        <v>42578</v>
      </c>
      <c r="B782" s="48">
        <v>1</v>
      </c>
      <c r="C782" s="171">
        <v>0</v>
      </c>
      <c r="D782" s="134">
        <v>405259673.62999898</v>
      </c>
      <c r="E782" s="134">
        <v>376443483.83999902</v>
      </c>
      <c r="F782" s="134">
        <v>166545.071290322</v>
      </c>
      <c r="G782" s="134">
        <f t="shared" si="54"/>
        <v>166545.07</v>
      </c>
    </row>
    <row r="783" spans="1:7" x14ac:dyDescent="0.25">
      <c r="A783" s="47">
        <v>42579</v>
      </c>
      <c r="B783" s="48">
        <v>1</v>
      </c>
      <c r="C783" s="171">
        <v>0</v>
      </c>
      <c r="D783" s="134">
        <v>405259673.62999898</v>
      </c>
      <c r="E783" s="134">
        <v>376443483.83999902</v>
      </c>
      <c r="F783" s="134">
        <v>166545.071290322</v>
      </c>
      <c r="G783" s="134">
        <f t="shared" si="54"/>
        <v>166545.07</v>
      </c>
    </row>
    <row r="784" spans="1:7" x14ac:dyDescent="0.25">
      <c r="A784" s="47">
        <v>42580</v>
      </c>
      <c r="B784" s="48">
        <v>1</v>
      </c>
      <c r="C784" s="171">
        <v>0</v>
      </c>
      <c r="D784" s="134">
        <v>405259673.62999898</v>
      </c>
      <c r="E784" s="134">
        <v>376443483.83999902</v>
      </c>
      <c r="F784" s="134">
        <v>166545.071290322</v>
      </c>
      <c r="G784" s="134">
        <f t="shared" si="54"/>
        <v>166545.07</v>
      </c>
    </row>
    <row r="785" spans="1:7" x14ac:dyDescent="0.25">
      <c r="A785" s="47">
        <v>42581</v>
      </c>
      <c r="B785" s="48">
        <v>1</v>
      </c>
      <c r="C785" s="171">
        <v>0</v>
      </c>
      <c r="D785" s="134">
        <v>405259673.62999898</v>
      </c>
      <c r="E785" s="134">
        <v>376443483.83999902</v>
      </c>
      <c r="F785" s="134">
        <v>166545.071290322</v>
      </c>
      <c r="G785" s="134">
        <f t="shared" si="54"/>
        <v>166545.07</v>
      </c>
    </row>
    <row r="786" spans="1:7" x14ac:dyDescent="0.25">
      <c r="A786" s="47">
        <v>42582</v>
      </c>
      <c r="B786" s="48">
        <v>1</v>
      </c>
      <c r="C786" s="171">
        <v>0</v>
      </c>
      <c r="D786" s="134">
        <v>405259673.62999898</v>
      </c>
      <c r="E786" s="134">
        <v>376443483.83999902</v>
      </c>
      <c r="F786" s="134">
        <v>166545.071290322</v>
      </c>
      <c r="G786" s="134">
        <f t="shared" si="54"/>
        <v>166545.07</v>
      </c>
    </row>
    <row r="787" spans="1:7" x14ac:dyDescent="0.25">
      <c r="A787" s="47">
        <v>42583</v>
      </c>
      <c r="B787" s="48">
        <v>1</v>
      </c>
      <c r="C787" s="171">
        <v>0</v>
      </c>
      <c r="D787" s="134">
        <v>405259673.62999898</v>
      </c>
      <c r="E787" s="134">
        <v>376443483.83999902</v>
      </c>
      <c r="F787" s="134">
        <v>166545.071290322</v>
      </c>
      <c r="G787" s="134">
        <f t="shared" si="54"/>
        <v>166545.07</v>
      </c>
    </row>
    <row r="788" spans="1:7" x14ac:dyDescent="0.25">
      <c r="A788" s="47">
        <v>42584</v>
      </c>
      <c r="B788" s="48">
        <v>1</v>
      </c>
      <c r="C788" s="171">
        <v>0</v>
      </c>
      <c r="D788" s="134">
        <v>405259673.62999898</v>
      </c>
      <c r="E788" s="134">
        <v>376443483.83999902</v>
      </c>
      <c r="F788" s="134">
        <v>166545.071290322</v>
      </c>
      <c r="G788" s="134">
        <f t="shared" si="54"/>
        <v>166545.07</v>
      </c>
    </row>
    <row r="789" spans="1:7" x14ac:dyDescent="0.25">
      <c r="A789" s="47">
        <v>42585</v>
      </c>
      <c r="B789" s="48">
        <v>1</v>
      </c>
      <c r="C789" s="171">
        <v>0</v>
      </c>
      <c r="D789" s="134">
        <v>405259673.62999898</v>
      </c>
      <c r="E789" s="134">
        <v>376443483.83999902</v>
      </c>
      <c r="F789" s="134">
        <v>166545.071290322</v>
      </c>
      <c r="G789" s="134">
        <f t="shared" si="54"/>
        <v>166545.07</v>
      </c>
    </row>
    <row r="790" spans="1:7" x14ac:dyDescent="0.25">
      <c r="A790" s="47">
        <v>42586</v>
      </c>
      <c r="B790" s="48">
        <v>1</v>
      </c>
      <c r="C790" s="171">
        <v>0</v>
      </c>
      <c r="D790" s="134">
        <v>405259673.62999898</v>
      </c>
      <c r="E790" s="134">
        <v>376443483.83999902</v>
      </c>
      <c r="F790" s="134">
        <v>166545.071290322</v>
      </c>
      <c r="G790" s="134">
        <f t="shared" si="54"/>
        <v>166545.07</v>
      </c>
    </row>
    <row r="791" spans="1:7" x14ac:dyDescent="0.25">
      <c r="A791" s="47">
        <v>42587</v>
      </c>
      <c r="B791" s="48">
        <v>1</v>
      </c>
      <c r="C791" s="171">
        <v>0</v>
      </c>
      <c r="D791" s="134">
        <v>405259673.62999898</v>
      </c>
      <c r="E791" s="134">
        <v>376443483.83999902</v>
      </c>
      <c r="F791" s="134">
        <v>166545.071290322</v>
      </c>
      <c r="G791" s="134">
        <f t="shared" si="54"/>
        <v>166545.07</v>
      </c>
    </row>
    <row r="792" spans="1:7" x14ac:dyDescent="0.25">
      <c r="A792" s="47">
        <v>42588</v>
      </c>
      <c r="B792" s="48">
        <v>0</v>
      </c>
      <c r="C792" s="171">
        <v>1</v>
      </c>
      <c r="D792" s="134">
        <v>376443483.83999902</v>
      </c>
      <c r="E792" s="134">
        <v>347260183.68999898</v>
      </c>
      <c r="F792" s="134">
        <v>154702.80161290299</v>
      </c>
      <c r="G792" s="134">
        <f t="shared" si="54"/>
        <v>154702.79999999999</v>
      </c>
    </row>
    <row r="793" spans="1:7" x14ac:dyDescent="0.25">
      <c r="A793" s="47">
        <v>42589</v>
      </c>
      <c r="B793" s="48">
        <v>1</v>
      </c>
      <c r="C793" s="171">
        <v>0</v>
      </c>
      <c r="D793" s="134">
        <v>376443483.83999902</v>
      </c>
      <c r="E793" s="134">
        <v>347260183.68999898</v>
      </c>
      <c r="F793" s="134">
        <v>154702.80161290299</v>
      </c>
      <c r="G793" s="134">
        <f t="shared" si="54"/>
        <v>154702.79999999999</v>
      </c>
    </row>
    <row r="794" spans="1:7" x14ac:dyDescent="0.25">
      <c r="A794" s="47">
        <v>42590</v>
      </c>
      <c r="B794" s="48">
        <v>1</v>
      </c>
      <c r="C794" s="171">
        <v>0</v>
      </c>
      <c r="D794" s="134">
        <v>376443483.83999902</v>
      </c>
      <c r="E794" s="134">
        <v>347260183.68999898</v>
      </c>
      <c r="F794" s="134">
        <v>154702.80161290299</v>
      </c>
      <c r="G794" s="134">
        <f t="shared" si="54"/>
        <v>154702.79999999999</v>
      </c>
    </row>
    <row r="795" spans="1:7" x14ac:dyDescent="0.25">
      <c r="A795" s="47">
        <v>42591</v>
      </c>
      <c r="B795" s="48">
        <v>1</v>
      </c>
      <c r="C795" s="171">
        <v>0</v>
      </c>
      <c r="D795" s="134">
        <v>376443483.83999902</v>
      </c>
      <c r="E795" s="134">
        <v>347260183.68999898</v>
      </c>
      <c r="F795" s="134">
        <v>154702.80161290299</v>
      </c>
      <c r="G795" s="134">
        <f t="shared" si="54"/>
        <v>154702.79999999999</v>
      </c>
    </row>
    <row r="796" spans="1:7" x14ac:dyDescent="0.25">
      <c r="A796" s="47">
        <v>42592</v>
      </c>
      <c r="B796" s="48">
        <v>1</v>
      </c>
      <c r="C796" s="171">
        <v>0</v>
      </c>
      <c r="D796" s="134">
        <v>376443483.83999902</v>
      </c>
      <c r="E796" s="134">
        <v>347260183.68999898</v>
      </c>
      <c r="F796" s="134">
        <v>154702.80161290299</v>
      </c>
      <c r="G796" s="134">
        <f t="shared" si="54"/>
        <v>154702.79999999999</v>
      </c>
    </row>
    <row r="797" spans="1:7" x14ac:dyDescent="0.25">
      <c r="A797" s="47">
        <v>42593</v>
      </c>
      <c r="B797" s="48">
        <v>1</v>
      </c>
      <c r="C797" s="171">
        <v>0</v>
      </c>
      <c r="D797" s="134">
        <v>376443483.83999902</v>
      </c>
      <c r="E797" s="134">
        <v>347260183.68999898</v>
      </c>
      <c r="F797" s="134">
        <v>154702.80161290299</v>
      </c>
      <c r="G797" s="134">
        <f t="shared" si="54"/>
        <v>154702.79999999999</v>
      </c>
    </row>
    <row r="798" spans="1:7" x14ac:dyDescent="0.25">
      <c r="A798" s="47">
        <v>42594</v>
      </c>
      <c r="B798" s="48">
        <v>1</v>
      </c>
      <c r="C798" s="171">
        <v>0</v>
      </c>
      <c r="D798" s="134">
        <v>376443483.83999902</v>
      </c>
      <c r="E798" s="134">
        <v>347260183.68999898</v>
      </c>
      <c r="F798" s="134">
        <v>154702.80161290299</v>
      </c>
      <c r="G798" s="134">
        <f t="shared" si="54"/>
        <v>154702.79999999999</v>
      </c>
    </row>
    <row r="799" spans="1:7" x14ac:dyDescent="0.25">
      <c r="A799" s="47">
        <v>42595</v>
      </c>
      <c r="B799" s="48">
        <v>1</v>
      </c>
      <c r="C799" s="171">
        <v>0</v>
      </c>
      <c r="D799" s="134">
        <v>376443483.83999902</v>
      </c>
      <c r="E799" s="134">
        <v>347260183.68999898</v>
      </c>
      <c r="F799" s="134">
        <v>154702.80161290299</v>
      </c>
      <c r="G799" s="134">
        <f t="shared" si="54"/>
        <v>154702.79999999999</v>
      </c>
    </row>
    <row r="800" spans="1:7" x14ac:dyDescent="0.25">
      <c r="A800" s="47">
        <v>42596</v>
      </c>
      <c r="B800" s="48">
        <v>1</v>
      </c>
      <c r="C800" s="171">
        <v>0</v>
      </c>
      <c r="D800" s="134">
        <v>376443483.83999902</v>
      </c>
      <c r="E800" s="134">
        <v>347260183.68999898</v>
      </c>
      <c r="F800" s="134">
        <v>154702.80161290299</v>
      </c>
      <c r="G800" s="134">
        <f t="shared" si="54"/>
        <v>154702.79999999999</v>
      </c>
    </row>
    <row r="801" spans="1:7" x14ac:dyDescent="0.25">
      <c r="A801" s="47">
        <v>42597</v>
      </c>
      <c r="B801" s="48">
        <v>1</v>
      </c>
      <c r="C801" s="171">
        <v>0</v>
      </c>
      <c r="D801" s="134">
        <v>376443483.83999902</v>
      </c>
      <c r="E801" s="134">
        <v>347260183.68999898</v>
      </c>
      <c r="F801" s="134">
        <v>154702.80161290299</v>
      </c>
      <c r="G801" s="134">
        <f t="shared" ref="G801:G864" si="55">ROUND(F801,2)</f>
        <v>154702.79999999999</v>
      </c>
    </row>
    <row r="802" spans="1:7" x14ac:dyDescent="0.25">
      <c r="A802" s="47">
        <v>42598</v>
      </c>
      <c r="B802" s="48">
        <v>1</v>
      </c>
      <c r="C802" s="171">
        <v>0</v>
      </c>
      <c r="D802" s="134">
        <v>376443483.83999902</v>
      </c>
      <c r="E802" s="134">
        <v>347260183.68999898</v>
      </c>
      <c r="F802" s="134">
        <v>154702.80161290299</v>
      </c>
      <c r="G802" s="134">
        <f t="shared" si="55"/>
        <v>154702.79999999999</v>
      </c>
    </row>
    <row r="803" spans="1:7" x14ac:dyDescent="0.25">
      <c r="A803" s="47">
        <v>42599</v>
      </c>
      <c r="B803" s="48">
        <v>1</v>
      </c>
      <c r="C803" s="171">
        <v>0</v>
      </c>
      <c r="D803" s="134">
        <v>376443483.83999902</v>
      </c>
      <c r="E803" s="134">
        <v>347260183.68999898</v>
      </c>
      <c r="F803" s="134">
        <v>154702.80161290299</v>
      </c>
      <c r="G803" s="134">
        <f t="shared" si="55"/>
        <v>154702.79999999999</v>
      </c>
    </row>
    <row r="804" spans="1:7" x14ac:dyDescent="0.25">
      <c r="A804" s="47">
        <v>42600</v>
      </c>
      <c r="B804" s="48">
        <v>1</v>
      </c>
      <c r="C804" s="171">
        <v>0</v>
      </c>
      <c r="D804" s="134">
        <v>376443483.83999902</v>
      </c>
      <c r="E804" s="134">
        <v>347260183.68999898</v>
      </c>
      <c r="F804" s="134">
        <v>154702.80161290299</v>
      </c>
      <c r="G804" s="134">
        <f t="shared" si="55"/>
        <v>154702.79999999999</v>
      </c>
    </row>
    <row r="805" spans="1:7" x14ac:dyDescent="0.25">
      <c r="A805" s="47">
        <v>42601</v>
      </c>
      <c r="B805" s="48">
        <v>1</v>
      </c>
      <c r="C805" s="171">
        <v>0</v>
      </c>
      <c r="D805" s="134">
        <v>376443483.83999902</v>
      </c>
      <c r="E805" s="134">
        <v>347260183.68999898</v>
      </c>
      <c r="F805" s="134">
        <v>154702.80161290299</v>
      </c>
      <c r="G805" s="134">
        <f t="shared" si="55"/>
        <v>154702.79999999999</v>
      </c>
    </row>
    <row r="806" spans="1:7" x14ac:dyDescent="0.25">
      <c r="A806" s="47">
        <v>42602</v>
      </c>
      <c r="B806" s="48">
        <v>1</v>
      </c>
      <c r="C806" s="171">
        <v>0</v>
      </c>
      <c r="D806" s="134">
        <v>376443483.83999902</v>
      </c>
      <c r="E806" s="134">
        <v>347260183.68999898</v>
      </c>
      <c r="F806" s="134">
        <v>154702.80161290299</v>
      </c>
      <c r="G806" s="134">
        <f t="shared" si="55"/>
        <v>154702.79999999999</v>
      </c>
    </row>
    <row r="807" spans="1:7" x14ac:dyDescent="0.25">
      <c r="A807" s="47">
        <v>42603</v>
      </c>
      <c r="B807" s="48">
        <v>1</v>
      </c>
      <c r="C807" s="171">
        <v>0</v>
      </c>
      <c r="D807" s="134">
        <v>376443483.83999902</v>
      </c>
      <c r="E807" s="134">
        <v>347260183.68999898</v>
      </c>
      <c r="F807" s="134">
        <v>154702.80161290299</v>
      </c>
      <c r="G807" s="134">
        <f t="shared" si="55"/>
        <v>154702.79999999999</v>
      </c>
    </row>
    <row r="808" spans="1:7" x14ac:dyDescent="0.25">
      <c r="A808" s="47">
        <v>42604</v>
      </c>
      <c r="B808" s="48">
        <v>1</v>
      </c>
      <c r="C808" s="171">
        <v>0</v>
      </c>
      <c r="D808" s="134">
        <v>376443483.83999902</v>
      </c>
      <c r="E808" s="134">
        <v>347260183.68999898</v>
      </c>
      <c r="F808" s="134">
        <v>154702.80161290299</v>
      </c>
      <c r="G808" s="134">
        <f t="shared" si="55"/>
        <v>154702.79999999999</v>
      </c>
    </row>
    <row r="809" spans="1:7" x14ac:dyDescent="0.25">
      <c r="A809" s="47">
        <v>42605</v>
      </c>
      <c r="B809" s="48">
        <v>1</v>
      </c>
      <c r="C809" s="171">
        <v>0</v>
      </c>
      <c r="D809" s="134">
        <v>376443483.83999902</v>
      </c>
      <c r="E809" s="134">
        <v>347260183.68999898</v>
      </c>
      <c r="F809" s="134">
        <v>154702.80161290299</v>
      </c>
      <c r="G809" s="134">
        <f t="shared" si="55"/>
        <v>154702.79999999999</v>
      </c>
    </row>
    <row r="810" spans="1:7" x14ac:dyDescent="0.25">
      <c r="A810" s="47">
        <v>42606</v>
      </c>
      <c r="B810" s="48">
        <v>1</v>
      </c>
      <c r="C810" s="171">
        <v>0</v>
      </c>
      <c r="D810" s="134">
        <v>376443483.83999902</v>
      </c>
      <c r="E810" s="134">
        <v>347260183.68999898</v>
      </c>
      <c r="F810" s="134">
        <v>154702.80161290299</v>
      </c>
      <c r="G810" s="134">
        <f t="shared" si="55"/>
        <v>154702.79999999999</v>
      </c>
    </row>
    <row r="811" spans="1:7" x14ac:dyDescent="0.25">
      <c r="A811" s="47">
        <v>42607</v>
      </c>
      <c r="B811" s="48">
        <v>1</v>
      </c>
      <c r="C811" s="171">
        <v>0</v>
      </c>
      <c r="D811" s="134">
        <v>376443483.83999902</v>
      </c>
      <c r="E811" s="134">
        <v>347260183.68999898</v>
      </c>
      <c r="F811" s="134">
        <v>154702.80161290299</v>
      </c>
      <c r="G811" s="134">
        <f t="shared" si="55"/>
        <v>154702.79999999999</v>
      </c>
    </row>
    <row r="812" spans="1:7" x14ac:dyDescent="0.25">
      <c r="A812" s="47">
        <v>42608</v>
      </c>
      <c r="B812" s="48">
        <v>1</v>
      </c>
      <c r="C812" s="171">
        <v>0</v>
      </c>
      <c r="D812" s="134">
        <v>376443483.83999902</v>
      </c>
      <c r="E812" s="134">
        <v>347260183.68999898</v>
      </c>
      <c r="F812" s="134">
        <v>154702.80161290299</v>
      </c>
      <c r="G812" s="134">
        <f t="shared" si="55"/>
        <v>154702.79999999999</v>
      </c>
    </row>
    <row r="813" spans="1:7" x14ac:dyDescent="0.25">
      <c r="A813" s="47">
        <v>42609</v>
      </c>
      <c r="B813" s="48">
        <v>1</v>
      </c>
      <c r="C813" s="171">
        <v>0</v>
      </c>
      <c r="D813" s="134">
        <v>376443483.83999902</v>
      </c>
      <c r="E813" s="134">
        <v>347260183.68999898</v>
      </c>
      <c r="F813" s="134">
        <v>154702.80161290299</v>
      </c>
      <c r="G813" s="134">
        <f t="shared" si="55"/>
        <v>154702.79999999999</v>
      </c>
    </row>
    <row r="814" spans="1:7" x14ac:dyDescent="0.25">
      <c r="A814" s="47">
        <v>42610</v>
      </c>
      <c r="B814" s="48">
        <v>1</v>
      </c>
      <c r="C814" s="171">
        <v>0</v>
      </c>
      <c r="D814" s="134">
        <v>376443483.83999902</v>
      </c>
      <c r="E814" s="134">
        <v>347260183.68999898</v>
      </c>
      <c r="F814" s="134">
        <v>154702.80161290299</v>
      </c>
      <c r="G814" s="134">
        <f t="shared" si="55"/>
        <v>154702.79999999999</v>
      </c>
    </row>
    <row r="815" spans="1:7" x14ac:dyDescent="0.25">
      <c r="A815" s="47">
        <v>42611</v>
      </c>
      <c r="B815" s="48">
        <v>1</v>
      </c>
      <c r="C815" s="171">
        <v>0</v>
      </c>
      <c r="D815" s="134">
        <v>376443483.83999902</v>
      </c>
      <c r="E815" s="134">
        <v>347260183.68999898</v>
      </c>
      <c r="F815" s="134">
        <v>154702.80161290299</v>
      </c>
      <c r="G815" s="134">
        <f t="shared" si="55"/>
        <v>154702.79999999999</v>
      </c>
    </row>
    <row r="816" spans="1:7" x14ac:dyDescent="0.25">
      <c r="A816" s="47">
        <v>42612</v>
      </c>
      <c r="B816" s="48">
        <v>1</v>
      </c>
      <c r="C816" s="171">
        <v>0</v>
      </c>
      <c r="D816" s="134">
        <v>376443483.83999902</v>
      </c>
      <c r="E816" s="134">
        <v>347260183.68999898</v>
      </c>
      <c r="F816" s="134">
        <v>154702.80161290299</v>
      </c>
      <c r="G816" s="134">
        <f t="shared" si="55"/>
        <v>154702.79999999999</v>
      </c>
    </row>
    <row r="817" spans="1:7" x14ac:dyDescent="0.25">
      <c r="A817" s="47">
        <v>42613</v>
      </c>
      <c r="B817" s="48">
        <v>1</v>
      </c>
      <c r="C817" s="171">
        <v>0</v>
      </c>
      <c r="D817" s="134">
        <v>376443483.83999902</v>
      </c>
      <c r="E817" s="134">
        <v>347260183.68999898</v>
      </c>
      <c r="F817" s="134">
        <v>154702.80161290299</v>
      </c>
      <c r="G817" s="134">
        <f t="shared" si="55"/>
        <v>154702.79999999999</v>
      </c>
    </row>
    <row r="818" spans="1:7" x14ac:dyDescent="0.25">
      <c r="A818" s="47">
        <v>42614</v>
      </c>
      <c r="B818" s="48">
        <v>1</v>
      </c>
      <c r="C818" s="171">
        <v>0</v>
      </c>
      <c r="D818" s="134">
        <v>376443483.83999902</v>
      </c>
      <c r="E818" s="134">
        <v>347260183.68999898</v>
      </c>
      <c r="F818" s="134">
        <v>154702.80161290299</v>
      </c>
      <c r="G818" s="134">
        <f t="shared" si="55"/>
        <v>154702.79999999999</v>
      </c>
    </row>
    <row r="819" spans="1:7" x14ac:dyDescent="0.25">
      <c r="A819" s="47">
        <v>42615</v>
      </c>
      <c r="B819" s="48">
        <v>1</v>
      </c>
      <c r="C819" s="171">
        <v>0</v>
      </c>
      <c r="D819" s="134">
        <v>376443483.83999902</v>
      </c>
      <c r="E819" s="134">
        <v>347260183.68999898</v>
      </c>
      <c r="F819" s="134">
        <v>154702.80161290299</v>
      </c>
      <c r="G819" s="134">
        <f t="shared" si="55"/>
        <v>154702.79999999999</v>
      </c>
    </row>
    <row r="820" spans="1:7" x14ac:dyDescent="0.25">
      <c r="A820" s="47">
        <v>42616</v>
      </c>
      <c r="B820" s="48">
        <v>1</v>
      </c>
      <c r="C820" s="171">
        <v>0</v>
      </c>
      <c r="D820" s="134">
        <v>376443483.83999902</v>
      </c>
      <c r="E820" s="134">
        <v>347260183.68999898</v>
      </c>
      <c r="F820" s="134">
        <v>154702.80161290299</v>
      </c>
      <c r="G820" s="134">
        <f t="shared" si="55"/>
        <v>154702.79999999999</v>
      </c>
    </row>
    <row r="821" spans="1:7" x14ac:dyDescent="0.25">
      <c r="A821" s="47">
        <v>42617</v>
      </c>
      <c r="B821" s="48">
        <v>1</v>
      </c>
      <c r="C821" s="171">
        <v>0</v>
      </c>
      <c r="D821" s="134">
        <v>376443483.83999902</v>
      </c>
      <c r="E821" s="134">
        <v>347260183.68999898</v>
      </c>
      <c r="F821" s="134">
        <v>154702.80161290299</v>
      </c>
      <c r="G821" s="134">
        <f t="shared" si="55"/>
        <v>154702.79999999999</v>
      </c>
    </row>
    <row r="822" spans="1:7" x14ac:dyDescent="0.25">
      <c r="A822" s="47">
        <v>42618</v>
      </c>
      <c r="B822" s="48">
        <v>1</v>
      </c>
      <c r="C822" s="171">
        <v>0</v>
      </c>
      <c r="D822" s="134">
        <v>376443483.83999902</v>
      </c>
      <c r="E822" s="134">
        <v>347260183.68999898</v>
      </c>
      <c r="F822" s="134">
        <v>154702.80161290299</v>
      </c>
      <c r="G822" s="134">
        <f t="shared" si="55"/>
        <v>154702.79999999999</v>
      </c>
    </row>
    <row r="823" spans="1:7" x14ac:dyDescent="0.25">
      <c r="A823" s="47">
        <v>42619</v>
      </c>
      <c r="B823" s="48">
        <v>0</v>
      </c>
      <c r="C823" s="171">
        <v>1</v>
      </c>
      <c r="D823" s="134">
        <v>347260183.68999898</v>
      </c>
      <c r="E823" s="134">
        <v>317562386.62999898</v>
      </c>
      <c r="F823" s="134">
        <v>142709.66466666601</v>
      </c>
      <c r="G823" s="134">
        <f t="shared" si="55"/>
        <v>142709.66</v>
      </c>
    </row>
    <row r="824" spans="1:7" x14ac:dyDescent="0.25">
      <c r="A824" s="47">
        <v>42620</v>
      </c>
      <c r="B824" s="48">
        <v>1</v>
      </c>
      <c r="C824" s="171">
        <v>0</v>
      </c>
      <c r="D824" s="134">
        <v>347260183.68999898</v>
      </c>
      <c r="E824" s="134">
        <v>317562386.62999898</v>
      </c>
      <c r="F824" s="134">
        <v>142709.66466666601</v>
      </c>
      <c r="G824" s="134">
        <f t="shared" si="55"/>
        <v>142709.66</v>
      </c>
    </row>
    <row r="825" spans="1:7" x14ac:dyDescent="0.25">
      <c r="A825" s="47">
        <v>42621</v>
      </c>
      <c r="B825" s="48">
        <v>1</v>
      </c>
      <c r="C825" s="171">
        <v>0</v>
      </c>
      <c r="D825" s="134">
        <v>347260183.68999898</v>
      </c>
      <c r="E825" s="134">
        <v>317562386.62999898</v>
      </c>
      <c r="F825" s="134">
        <v>142709.66466666601</v>
      </c>
      <c r="G825" s="134">
        <f t="shared" si="55"/>
        <v>142709.66</v>
      </c>
    </row>
    <row r="826" spans="1:7" x14ac:dyDescent="0.25">
      <c r="A826" s="47">
        <v>42622</v>
      </c>
      <c r="B826" s="48">
        <v>1</v>
      </c>
      <c r="C826" s="171">
        <v>0</v>
      </c>
      <c r="D826" s="134">
        <v>347260183.68999898</v>
      </c>
      <c r="E826" s="134">
        <v>317562386.62999898</v>
      </c>
      <c r="F826" s="134">
        <v>142709.66466666601</v>
      </c>
      <c r="G826" s="134">
        <f t="shared" si="55"/>
        <v>142709.66</v>
      </c>
    </row>
    <row r="827" spans="1:7" x14ac:dyDescent="0.25">
      <c r="A827" s="47">
        <v>42623</v>
      </c>
      <c r="B827" s="48">
        <v>1</v>
      </c>
      <c r="C827" s="171">
        <v>0</v>
      </c>
      <c r="D827" s="134">
        <v>347260183.68999898</v>
      </c>
      <c r="E827" s="134">
        <v>317562386.62999898</v>
      </c>
      <c r="F827" s="134">
        <v>142709.66466666601</v>
      </c>
      <c r="G827" s="134">
        <f t="shared" si="55"/>
        <v>142709.66</v>
      </c>
    </row>
    <row r="828" spans="1:7" x14ac:dyDescent="0.25">
      <c r="A828" s="47">
        <v>42624</v>
      </c>
      <c r="B828" s="48">
        <v>1</v>
      </c>
      <c r="C828" s="171">
        <v>0</v>
      </c>
      <c r="D828" s="134">
        <v>347260183.68999898</v>
      </c>
      <c r="E828" s="134">
        <v>317562386.62999898</v>
      </c>
      <c r="F828" s="134">
        <v>142709.66466666601</v>
      </c>
      <c r="G828" s="134">
        <f t="shared" si="55"/>
        <v>142709.66</v>
      </c>
    </row>
    <row r="829" spans="1:7" x14ac:dyDescent="0.25">
      <c r="A829" s="47">
        <v>42625</v>
      </c>
      <c r="B829" s="48">
        <v>1</v>
      </c>
      <c r="C829" s="171">
        <v>0</v>
      </c>
      <c r="D829" s="134">
        <v>347260183.68999898</v>
      </c>
      <c r="E829" s="134">
        <v>317562386.62999898</v>
      </c>
      <c r="F829" s="134">
        <v>142709.66466666601</v>
      </c>
      <c r="G829" s="134">
        <f t="shared" si="55"/>
        <v>142709.66</v>
      </c>
    </row>
    <row r="830" spans="1:7" x14ac:dyDescent="0.25">
      <c r="A830" s="47">
        <v>42626</v>
      </c>
      <c r="B830" s="48">
        <v>1</v>
      </c>
      <c r="C830" s="171">
        <v>0</v>
      </c>
      <c r="D830" s="134">
        <v>347260183.68999898</v>
      </c>
      <c r="E830" s="134">
        <v>317562386.62999898</v>
      </c>
      <c r="F830" s="134">
        <v>142709.66466666601</v>
      </c>
      <c r="G830" s="134">
        <f t="shared" si="55"/>
        <v>142709.66</v>
      </c>
    </row>
    <row r="831" spans="1:7" x14ac:dyDescent="0.25">
      <c r="A831" s="47">
        <v>42627</v>
      </c>
      <c r="B831" s="48">
        <v>1</v>
      </c>
      <c r="C831" s="171">
        <v>0</v>
      </c>
      <c r="D831" s="134">
        <v>347260183.68999898</v>
      </c>
      <c r="E831" s="134">
        <v>317562386.62999898</v>
      </c>
      <c r="F831" s="134">
        <v>142709.66466666601</v>
      </c>
      <c r="G831" s="134">
        <f t="shared" si="55"/>
        <v>142709.66</v>
      </c>
    </row>
    <row r="832" spans="1:7" x14ac:dyDescent="0.25">
      <c r="A832" s="47">
        <v>42628</v>
      </c>
      <c r="B832" s="48">
        <v>1</v>
      </c>
      <c r="C832" s="171">
        <v>0</v>
      </c>
      <c r="D832" s="134">
        <v>347260183.68999898</v>
      </c>
      <c r="E832" s="134">
        <v>317562386.62999898</v>
      </c>
      <c r="F832" s="134">
        <v>142709.66466666601</v>
      </c>
      <c r="G832" s="134">
        <f t="shared" si="55"/>
        <v>142709.66</v>
      </c>
    </row>
    <row r="833" spans="1:7" x14ac:dyDescent="0.25">
      <c r="A833" s="47">
        <v>42629</v>
      </c>
      <c r="B833" s="48">
        <v>1</v>
      </c>
      <c r="C833" s="171">
        <v>0</v>
      </c>
      <c r="D833" s="134">
        <v>347260183.68999898</v>
      </c>
      <c r="E833" s="134">
        <v>317562386.62999898</v>
      </c>
      <c r="F833" s="134">
        <v>142709.66466666601</v>
      </c>
      <c r="G833" s="134">
        <f t="shared" si="55"/>
        <v>142709.66</v>
      </c>
    </row>
    <row r="834" spans="1:7" x14ac:dyDescent="0.25">
      <c r="A834" s="47">
        <v>42630</v>
      </c>
      <c r="B834" s="48">
        <v>1</v>
      </c>
      <c r="C834" s="171">
        <v>0</v>
      </c>
      <c r="D834" s="134">
        <v>347260183.68999898</v>
      </c>
      <c r="E834" s="134">
        <v>317562386.62999898</v>
      </c>
      <c r="F834" s="134">
        <v>142709.66466666601</v>
      </c>
      <c r="G834" s="134">
        <f t="shared" si="55"/>
        <v>142709.66</v>
      </c>
    </row>
    <row r="835" spans="1:7" x14ac:dyDescent="0.25">
      <c r="A835" s="47">
        <v>42631</v>
      </c>
      <c r="B835" s="48">
        <v>1</v>
      </c>
      <c r="C835" s="171">
        <v>0</v>
      </c>
      <c r="D835" s="134">
        <v>347260183.68999898</v>
      </c>
      <c r="E835" s="134">
        <v>317562386.62999898</v>
      </c>
      <c r="F835" s="134">
        <v>142709.66466666601</v>
      </c>
      <c r="G835" s="134">
        <f t="shared" si="55"/>
        <v>142709.66</v>
      </c>
    </row>
    <row r="836" spans="1:7" x14ac:dyDescent="0.25">
      <c r="A836" s="47">
        <v>42632</v>
      </c>
      <c r="B836" s="48">
        <v>1</v>
      </c>
      <c r="C836" s="171">
        <v>0</v>
      </c>
      <c r="D836" s="134">
        <v>347260183.68999898</v>
      </c>
      <c r="E836" s="134">
        <v>317562386.62999898</v>
      </c>
      <c r="F836" s="134">
        <v>142709.66466666601</v>
      </c>
      <c r="G836" s="134">
        <f t="shared" si="55"/>
        <v>142709.66</v>
      </c>
    </row>
    <row r="837" spans="1:7" x14ac:dyDescent="0.25">
      <c r="A837" s="47">
        <v>42633</v>
      </c>
      <c r="B837" s="48">
        <v>1</v>
      </c>
      <c r="C837" s="171">
        <v>0</v>
      </c>
      <c r="D837" s="134">
        <v>347260183.68999898</v>
      </c>
      <c r="E837" s="134">
        <v>317562386.62999898</v>
      </c>
      <c r="F837" s="134">
        <v>142709.66466666601</v>
      </c>
      <c r="G837" s="134">
        <f t="shared" si="55"/>
        <v>142709.66</v>
      </c>
    </row>
    <row r="838" spans="1:7" x14ac:dyDescent="0.25">
      <c r="A838" s="47">
        <v>42634</v>
      </c>
      <c r="B838" s="48">
        <v>1</v>
      </c>
      <c r="C838" s="171">
        <v>0</v>
      </c>
      <c r="D838" s="134">
        <v>347260183.68999898</v>
      </c>
      <c r="E838" s="134">
        <v>317562386.62999898</v>
      </c>
      <c r="F838" s="134">
        <v>142709.66466666601</v>
      </c>
      <c r="G838" s="134">
        <f t="shared" si="55"/>
        <v>142709.66</v>
      </c>
    </row>
    <row r="839" spans="1:7" x14ac:dyDescent="0.25">
      <c r="A839" s="47">
        <v>42635</v>
      </c>
      <c r="B839" s="48">
        <v>1</v>
      </c>
      <c r="C839" s="171">
        <v>0</v>
      </c>
      <c r="D839" s="134">
        <v>347260183.68999898</v>
      </c>
      <c r="E839" s="134">
        <v>317562386.62999898</v>
      </c>
      <c r="F839" s="134">
        <v>142709.66466666601</v>
      </c>
      <c r="G839" s="134">
        <f t="shared" si="55"/>
        <v>142709.66</v>
      </c>
    </row>
    <row r="840" spans="1:7" x14ac:dyDescent="0.25">
      <c r="A840" s="47">
        <v>42636</v>
      </c>
      <c r="B840" s="48">
        <v>1</v>
      </c>
      <c r="C840" s="171">
        <v>0</v>
      </c>
      <c r="D840" s="134">
        <v>347260183.68999898</v>
      </c>
      <c r="E840" s="134">
        <v>317562386.62999898</v>
      </c>
      <c r="F840" s="134">
        <v>142709.66466666601</v>
      </c>
      <c r="G840" s="134">
        <f t="shared" si="55"/>
        <v>142709.66</v>
      </c>
    </row>
    <row r="841" spans="1:7" x14ac:dyDescent="0.25">
      <c r="A841" s="47">
        <v>42637</v>
      </c>
      <c r="B841" s="48">
        <v>1</v>
      </c>
      <c r="C841" s="171">
        <v>0</v>
      </c>
      <c r="D841" s="134">
        <v>347260183.68999898</v>
      </c>
      <c r="E841" s="134">
        <v>317562386.62999898</v>
      </c>
      <c r="F841" s="134">
        <v>142709.66466666601</v>
      </c>
      <c r="G841" s="134">
        <f t="shared" si="55"/>
        <v>142709.66</v>
      </c>
    </row>
    <row r="842" spans="1:7" x14ac:dyDescent="0.25">
      <c r="A842" s="47">
        <v>42638</v>
      </c>
      <c r="B842" s="48">
        <v>1</v>
      </c>
      <c r="C842" s="171">
        <v>0</v>
      </c>
      <c r="D842" s="134">
        <v>347260183.68999898</v>
      </c>
      <c r="E842" s="134">
        <v>317562386.62999898</v>
      </c>
      <c r="F842" s="134">
        <v>142709.66466666601</v>
      </c>
      <c r="G842" s="134">
        <f t="shared" si="55"/>
        <v>142709.66</v>
      </c>
    </row>
    <row r="843" spans="1:7" x14ac:dyDescent="0.25">
      <c r="A843" s="47">
        <v>42639</v>
      </c>
      <c r="B843" s="48">
        <v>1</v>
      </c>
      <c r="C843" s="171">
        <v>0</v>
      </c>
      <c r="D843" s="134">
        <v>347260183.68999898</v>
      </c>
      <c r="E843" s="134">
        <v>317562386.62999898</v>
      </c>
      <c r="F843" s="134">
        <v>142709.66466666601</v>
      </c>
      <c r="G843" s="134">
        <f t="shared" si="55"/>
        <v>142709.66</v>
      </c>
    </row>
    <row r="844" spans="1:7" x14ac:dyDescent="0.25">
      <c r="A844" s="47">
        <v>42640</v>
      </c>
      <c r="B844" s="48">
        <v>1</v>
      </c>
      <c r="C844" s="171">
        <v>0</v>
      </c>
      <c r="D844" s="134">
        <v>347260183.68999898</v>
      </c>
      <c r="E844" s="134">
        <v>317562386.62999898</v>
      </c>
      <c r="F844" s="134">
        <v>142709.66466666601</v>
      </c>
      <c r="G844" s="134">
        <f t="shared" si="55"/>
        <v>142709.66</v>
      </c>
    </row>
    <row r="845" spans="1:7" x14ac:dyDescent="0.25">
      <c r="A845" s="47">
        <v>42641</v>
      </c>
      <c r="B845" s="48">
        <v>1</v>
      </c>
      <c r="C845" s="171">
        <v>0</v>
      </c>
      <c r="D845" s="134">
        <v>347260183.68999898</v>
      </c>
      <c r="E845" s="134">
        <v>317562386.62999898</v>
      </c>
      <c r="F845" s="134">
        <v>142709.66466666601</v>
      </c>
      <c r="G845" s="134">
        <f t="shared" si="55"/>
        <v>142709.66</v>
      </c>
    </row>
    <row r="846" spans="1:7" x14ac:dyDescent="0.25">
      <c r="A846" s="47">
        <v>42642</v>
      </c>
      <c r="B846" s="48">
        <v>1</v>
      </c>
      <c r="C846" s="171">
        <v>0</v>
      </c>
      <c r="D846" s="134">
        <v>347260183.68999898</v>
      </c>
      <c r="E846" s="134">
        <v>317562386.62999898</v>
      </c>
      <c r="F846" s="134">
        <v>142709.66466666601</v>
      </c>
      <c r="G846" s="134">
        <f t="shared" si="55"/>
        <v>142709.66</v>
      </c>
    </row>
    <row r="847" spans="1:7" x14ac:dyDescent="0.25">
      <c r="A847" s="47">
        <v>42643</v>
      </c>
      <c r="B847" s="48">
        <v>1</v>
      </c>
      <c r="C847" s="171">
        <v>0</v>
      </c>
      <c r="D847" s="134">
        <v>347260183.68999898</v>
      </c>
      <c r="E847" s="134">
        <v>317562386.62999898</v>
      </c>
      <c r="F847" s="134">
        <v>142709.66466666601</v>
      </c>
      <c r="G847" s="134">
        <f t="shared" si="55"/>
        <v>142709.66</v>
      </c>
    </row>
    <row r="848" spans="1:7" x14ac:dyDescent="0.25">
      <c r="A848" s="47">
        <v>42644</v>
      </c>
      <c r="B848" s="48">
        <v>1</v>
      </c>
      <c r="C848" s="171">
        <v>0</v>
      </c>
      <c r="D848" s="134">
        <v>347260183.68999898</v>
      </c>
      <c r="E848" s="134">
        <v>317562386.62999898</v>
      </c>
      <c r="F848" s="134">
        <v>142709.66466666601</v>
      </c>
      <c r="G848" s="134">
        <f t="shared" si="55"/>
        <v>142709.66</v>
      </c>
    </row>
    <row r="849" spans="1:7" x14ac:dyDescent="0.25">
      <c r="A849" s="47">
        <v>42645</v>
      </c>
      <c r="B849" s="48">
        <v>1</v>
      </c>
      <c r="C849" s="171">
        <v>0</v>
      </c>
      <c r="D849" s="134">
        <v>347260183.68999898</v>
      </c>
      <c r="E849" s="134">
        <v>317562386.62999898</v>
      </c>
      <c r="F849" s="134">
        <v>142709.66466666601</v>
      </c>
      <c r="G849" s="134">
        <f t="shared" si="55"/>
        <v>142709.66</v>
      </c>
    </row>
    <row r="850" spans="1:7" x14ac:dyDescent="0.25">
      <c r="A850" s="47">
        <v>42646</v>
      </c>
      <c r="B850" s="48">
        <v>1</v>
      </c>
      <c r="C850" s="171">
        <v>0</v>
      </c>
      <c r="D850" s="134">
        <v>347260183.68999898</v>
      </c>
      <c r="E850" s="134">
        <v>317562386.62999898</v>
      </c>
      <c r="F850" s="134">
        <v>142709.66466666601</v>
      </c>
      <c r="G850" s="134">
        <f t="shared" si="55"/>
        <v>142709.66</v>
      </c>
    </row>
    <row r="851" spans="1:7" x14ac:dyDescent="0.25">
      <c r="A851" s="47">
        <v>42647</v>
      </c>
      <c r="B851" s="48">
        <v>1</v>
      </c>
      <c r="C851" s="171">
        <v>0</v>
      </c>
      <c r="D851" s="134">
        <v>347260183.68999898</v>
      </c>
      <c r="E851" s="134">
        <v>317562386.62999898</v>
      </c>
      <c r="F851" s="134">
        <v>142709.66466666601</v>
      </c>
      <c r="G851" s="134">
        <f t="shared" si="55"/>
        <v>142709.66</v>
      </c>
    </row>
    <row r="852" spans="1:7" x14ac:dyDescent="0.25">
      <c r="A852" s="47">
        <v>42648</v>
      </c>
      <c r="B852" s="48">
        <v>1</v>
      </c>
      <c r="C852" s="171">
        <v>0</v>
      </c>
      <c r="D852" s="134">
        <v>347260183.68999898</v>
      </c>
      <c r="E852" s="134">
        <v>317562386.62999898</v>
      </c>
      <c r="F852" s="134">
        <v>142709.66466666601</v>
      </c>
      <c r="G852" s="134">
        <f t="shared" si="55"/>
        <v>142709.66</v>
      </c>
    </row>
    <row r="853" spans="1:7" x14ac:dyDescent="0.25">
      <c r="A853" s="47">
        <v>42649</v>
      </c>
      <c r="B853" s="48">
        <v>0</v>
      </c>
      <c r="C853" s="171">
        <v>1</v>
      </c>
      <c r="D853" s="134">
        <v>317562386.62999898</v>
      </c>
      <c r="E853" s="134">
        <v>287628957.43000001</v>
      </c>
      <c r="F853" s="134">
        <v>130505.09032258</v>
      </c>
      <c r="G853" s="134">
        <f t="shared" si="55"/>
        <v>130505.09</v>
      </c>
    </row>
    <row r="854" spans="1:7" x14ac:dyDescent="0.25">
      <c r="A854" s="47">
        <v>42650</v>
      </c>
      <c r="B854" s="48">
        <v>1</v>
      </c>
      <c r="C854" s="171">
        <v>0</v>
      </c>
      <c r="D854" s="134">
        <v>317562386.62999898</v>
      </c>
      <c r="E854" s="134">
        <v>287628957.43000001</v>
      </c>
      <c r="F854" s="134">
        <v>130505.09032258</v>
      </c>
      <c r="G854" s="134">
        <f t="shared" si="55"/>
        <v>130505.09</v>
      </c>
    </row>
    <row r="855" spans="1:7" x14ac:dyDescent="0.25">
      <c r="A855" s="47">
        <v>42651</v>
      </c>
      <c r="B855" s="48">
        <v>1</v>
      </c>
      <c r="C855" s="171">
        <v>0</v>
      </c>
      <c r="D855" s="134">
        <v>317562386.62999898</v>
      </c>
      <c r="E855" s="134">
        <v>287628957.43000001</v>
      </c>
      <c r="F855" s="134">
        <v>130505.09032258</v>
      </c>
      <c r="G855" s="134">
        <f t="shared" si="55"/>
        <v>130505.09</v>
      </c>
    </row>
    <row r="856" spans="1:7" x14ac:dyDescent="0.25">
      <c r="A856" s="47">
        <v>42652</v>
      </c>
      <c r="B856" s="48">
        <v>1</v>
      </c>
      <c r="C856" s="171">
        <v>0</v>
      </c>
      <c r="D856" s="134">
        <v>317562386.62999898</v>
      </c>
      <c r="E856" s="134">
        <v>287628957.43000001</v>
      </c>
      <c r="F856" s="134">
        <v>130505.09032258</v>
      </c>
      <c r="G856" s="134">
        <f t="shared" si="55"/>
        <v>130505.09</v>
      </c>
    </row>
    <row r="857" spans="1:7" x14ac:dyDescent="0.25">
      <c r="A857" s="47">
        <v>42653</v>
      </c>
      <c r="B857" s="48">
        <v>1</v>
      </c>
      <c r="C857" s="171">
        <v>0</v>
      </c>
      <c r="D857" s="134">
        <v>317562386.62999898</v>
      </c>
      <c r="E857" s="134">
        <v>287628957.43000001</v>
      </c>
      <c r="F857" s="134">
        <v>130505.09032258</v>
      </c>
      <c r="G857" s="134">
        <f t="shared" si="55"/>
        <v>130505.09</v>
      </c>
    </row>
    <row r="858" spans="1:7" x14ac:dyDescent="0.25">
      <c r="A858" s="47">
        <v>42654</v>
      </c>
      <c r="B858" s="48">
        <v>1</v>
      </c>
      <c r="C858" s="171">
        <v>0</v>
      </c>
      <c r="D858" s="134">
        <v>317562386.62999898</v>
      </c>
      <c r="E858" s="134">
        <v>287628957.43000001</v>
      </c>
      <c r="F858" s="134">
        <v>130505.09032258</v>
      </c>
      <c r="G858" s="134">
        <f t="shared" si="55"/>
        <v>130505.09</v>
      </c>
    </row>
    <row r="859" spans="1:7" x14ac:dyDescent="0.25">
      <c r="A859" s="47">
        <v>42655</v>
      </c>
      <c r="B859" s="48">
        <v>1</v>
      </c>
      <c r="C859" s="171">
        <v>0</v>
      </c>
      <c r="D859" s="134">
        <v>317562386.62999898</v>
      </c>
      <c r="E859" s="134">
        <v>287628957.43000001</v>
      </c>
      <c r="F859" s="134">
        <v>130505.09032258</v>
      </c>
      <c r="G859" s="134">
        <f t="shared" si="55"/>
        <v>130505.09</v>
      </c>
    </row>
    <row r="860" spans="1:7" x14ac:dyDescent="0.25">
      <c r="A860" s="47">
        <v>42656</v>
      </c>
      <c r="B860" s="48">
        <v>1</v>
      </c>
      <c r="C860" s="171">
        <v>0</v>
      </c>
      <c r="D860" s="134">
        <v>317562386.62999898</v>
      </c>
      <c r="E860" s="134">
        <v>287628957.43000001</v>
      </c>
      <c r="F860" s="134">
        <v>130505.09032258</v>
      </c>
      <c r="G860" s="134">
        <f t="shared" si="55"/>
        <v>130505.09</v>
      </c>
    </row>
    <row r="861" spans="1:7" x14ac:dyDescent="0.25">
      <c r="A861" s="47">
        <v>42657</v>
      </c>
      <c r="B861" s="48">
        <v>1</v>
      </c>
      <c r="C861" s="171">
        <v>0</v>
      </c>
      <c r="D861" s="134">
        <v>317562386.62999898</v>
      </c>
      <c r="E861" s="134">
        <v>287628957.43000001</v>
      </c>
      <c r="F861" s="134">
        <v>130505.09032258</v>
      </c>
      <c r="G861" s="134">
        <f t="shared" si="55"/>
        <v>130505.09</v>
      </c>
    </row>
    <row r="862" spans="1:7" x14ac:dyDescent="0.25">
      <c r="A862" s="47">
        <v>42658</v>
      </c>
      <c r="B862" s="48">
        <v>1</v>
      </c>
      <c r="C862" s="171">
        <v>0</v>
      </c>
      <c r="D862" s="134">
        <v>317562386.62999898</v>
      </c>
      <c r="E862" s="134">
        <v>287628957.43000001</v>
      </c>
      <c r="F862" s="134">
        <v>130505.09032258</v>
      </c>
      <c r="G862" s="134">
        <f t="shared" si="55"/>
        <v>130505.09</v>
      </c>
    </row>
    <row r="863" spans="1:7" x14ac:dyDescent="0.25">
      <c r="A863" s="47">
        <v>42659</v>
      </c>
      <c r="B863" s="48">
        <v>1</v>
      </c>
      <c r="C863" s="171">
        <v>0</v>
      </c>
      <c r="D863" s="134">
        <v>317562386.62999898</v>
      </c>
      <c r="E863" s="134">
        <v>287628957.43000001</v>
      </c>
      <c r="F863" s="134">
        <v>130505.09032258</v>
      </c>
      <c r="G863" s="134">
        <f t="shared" si="55"/>
        <v>130505.09</v>
      </c>
    </row>
    <row r="864" spans="1:7" x14ac:dyDescent="0.25">
      <c r="A864" s="47">
        <v>42660</v>
      </c>
      <c r="B864" s="48">
        <v>1</v>
      </c>
      <c r="C864" s="171">
        <v>0</v>
      </c>
      <c r="D864" s="134">
        <v>317562386.62999898</v>
      </c>
      <c r="E864" s="134">
        <v>287628957.43000001</v>
      </c>
      <c r="F864" s="134">
        <v>130505.09032258</v>
      </c>
      <c r="G864" s="134">
        <f t="shared" si="55"/>
        <v>130505.09</v>
      </c>
    </row>
    <row r="865" spans="1:7" x14ac:dyDescent="0.25">
      <c r="A865" s="47">
        <v>42661</v>
      </c>
      <c r="B865" s="48">
        <v>1</v>
      </c>
      <c r="C865" s="171">
        <v>0</v>
      </c>
      <c r="D865" s="134">
        <v>317562386.62999898</v>
      </c>
      <c r="E865" s="134">
        <v>287628957.43000001</v>
      </c>
      <c r="F865" s="134">
        <v>130505.09032258</v>
      </c>
      <c r="G865" s="134">
        <f t="shared" ref="G865:G928" si="56">ROUND(F865,2)</f>
        <v>130505.09</v>
      </c>
    </row>
    <row r="866" spans="1:7" x14ac:dyDescent="0.25">
      <c r="A866" s="47">
        <v>42662</v>
      </c>
      <c r="B866" s="48">
        <v>1</v>
      </c>
      <c r="C866" s="171">
        <v>0</v>
      </c>
      <c r="D866" s="134">
        <v>317562386.62999898</v>
      </c>
      <c r="E866" s="134">
        <v>287628957.43000001</v>
      </c>
      <c r="F866" s="134">
        <v>130505.09032258</v>
      </c>
      <c r="G866" s="134">
        <f t="shared" si="56"/>
        <v>130505.09</v>
      </c>
    </row>
    <row r="867" spans="1:7" x14ac:dyDescent="0.25">
      <c r="A867" s="47">
        <v>42663</v>
      </c>
      <c r="B867" s="48">
        <v>1</v>
      </c>
      <c r="C867" s="171">
        <v>0</v>
      </c>
      <c r="D867" s="134">
        <v>317562386.62999898</v>
      </c>
      <c r="E867" s="134">
        <v>287628957.43000001</v>
      </c>
      <c r="F867" s="134">
        <v>130505.09032258</v>
      </c>
      <c r="G867" s="134">
        <f t="shared" si="56"/>
        <v>130505.09</v>
      </c>
    </row>
    <row r="868" spans="1:7" x14ac:dyDescent="0.25">
      <c r="A868" s="47">
        <v>42664</v>
      </c>
      <c r="B868" s="48">
        <v>1</v>
      </c>
      <c r="C868" s="171">
        <v>0</v>
      </c>
      <c r="D868" s="134">
        <v>317562386.62999898</v>
      </c>
      <c r="E868" s="134">
        <v>287628957.43000001</v>
      </c>
      <c r="F868" s="134">
        <v>130505.09032258</v>
      </c>
      <c r="G868" s="134">
        <f t="shared" si="56"/>
        <v>130505.09</v>
      </c>
    </row>
    <row r="869" spans="1:7" x14ac:dyDescent="0.25">
      <c r="A869" s="47">
        <v>42665</v>
      </c>
      <c r="B869" s="48">
        <v>1</v>
      </c>
      <c r="C869" s="171">
        <v>0</v>
      </c>
      <c r="D869" s="134">
        <v>317562386.62999898</v>
      </c>
      <c r="E869" s="134">
        <v>287628957.43000001</v>
      </c>
      <c r="F869" s="134">
        <v>130505.09032258</v>
      </c>
      <c r="G869" s="134">
        <f t="shared" si="56"/>
        <v>130505.09</v>
      </c>
    </row>
    <row r="870" spans="1:7" x14ac:dyDescent="0.25">
      <c r="A870" s="47">
        <v>42666</v>
      </c>
      <c r="B870" s="48">
        <v>1</v>
      </c>
      <c r="C870" s="171">
        <v>0</v>
      </c>
      <c r="D870" s="134">
        <v>317562386.62999898</v>
      </c>
      <c r="E870" s="134">
        <v>287628957.43000001</v>
      </c>
      <c r="F870" s="134">
        <v>130505.09032258</v>
      </c>
      <c r="G870" s="134">
        <f t="shared" si="56"/>
        <v>130505.09</v>
      </c>
    </row>
    <row r="871" spans="1:7" x14ac:dyDescent="0.25">
      <c r="A871" s="47">
        <v>42667</v>
      </c>
      <c r="B871" s="48">
        <v>1</v>
      </c>
      <c r="C871" s="171">
        <v>0</v>
      </c>
      <c r="D871" s="134">
        <v>317562386.62999898</v>
      </c>
      <c r="E871" s="134">
        <v>287628957.43000001</v>
      </c>
      <c r="F871" s="134">
        <v>130505.09032258</v>
      </c>
      <c r="G871" s="134">
        <f t="shared" si="56"/>
        <v>130505.09</v>
      </c>
    </row>
    <row r="872" spans="1:7" x14ac:dyDescent="0.25">
      <c r="A872" s="47">
        <v>42668</v>
      </c>
      <c r="B872" s="48">
        <v>1</v>
      </c>
      <c r="C872" s="171">
        <v>0</v>
      </c>
      <c r="D872" s="134">
        <v>317562386.62999898</v>
      </c>
      <c r="E872" s="134">
        <v>287628957.43000001</v>
      </c>
      <c r="F872" s="134">
        <v>130505.09032258</v>
      </c>
      <c r="G872" s="134">
        <f t="shared" si="56"/>
        <v>130505.09</v>
      </c>
    </row>
    <row r="873" spans="1:7" x14ac:dyDescent="0.25">
      <c r="A873" s="47">
        <v>42669</v>
      </c>
      <c r="B873" s="48">
        <v>1</v>
      </c>
      <c r="C873" s="171">
        <v>0</v>
      </c>
      <c r="D873" s="134">
        <v>317562386.62999898</v>
      </c>
      <c r="E873" s="134">
        <v>287628957.43000001</v>
      </c>
      <c r="F873" s="134">
        <v>130505.09032258</v>
      </c>
      <c r="G873" s="134">
        <f t="shared" si="56"/>
        <v>130505.09</v>
      </c>
    </row>
    <row r="874" spans="1:7" x14ac:dyDescent="0.25">
      <c r="A874" s="47">
        <v>42670</v>
      </c>
      <c r="B874" s="48">
        <v>1</v>
      </c>
      <c r="C874" s="171">
        <v>0</v>
      </c>
      <c r="D874" s="134">
        <v>317562386.62999898</v>
      </c>
      <c r="E874" s="134">
        <v>287628957.43000001</v>
      </c>
      <c r="F874" s="134">
        <v>130505.09032258</v>
      </c>
      <c r="G874" s="134">
        <f t="shared" si="56"/>
        <v>130505.09</v>
      </c>
    </row>
    <row r="875" spans="1:7" x14ac:dyDescent="0.25">
      <c r="A875" s="47">
        <v>42671</v>
      </c>
      <c r="B875" s="48">
        <v>1</v>
      </c>
      <c r="C875" s="171">
        <v>0</v>
      </c>
      <c r="D875" s="134">
        <v>317562386.62999898</v>
      </c>
      <c r="E875" s="134">
        <v>287628957.43000001</v>
      </c>
      <c r="F875" s="134">
        <v>130505.09032258</v>
      </c>
      <c r="G875" s="134">
        <f t="shared" si="56"/>
        <v>130505.09</v>
      </c>
    </row>
    <row r="876" spans="1:7" x14ac:dyDescent="0.25">
      <c r="A876" s="47">
        <v>42672</v>
      </c>
      <c r="B876" s="48">
        <v>1</v>
      </c>
      <c r="C876" s="171">
        <v>0</v>
      </c>
      <c r="D876" s="134">
        <v>317562386.62999898</v>
      </c>
      <c r="E876" s="134">
        <v>287628957.43000001</v>
      </c>
      <c r="F876" s="134">
        <v>130505.09032258</v>
      </c>
      <c r="G876" s="134">
        <f t="shared" si="56"/>
        <v>130505.09</v>
      </c>
    </row>
    <row r="877" spans="1:7" x14ac:dyDescent="0.25">
      <c r="A877" s="47">
        <v>42673</v>
      </c>
      <c r="B877" s="48">
        <v>1</v>
      </c>
      <c r="C877" s="171">
        <v>0</v>
      </c>
      <c r="D877" s="134">
        <v>317562386.62999898</v>
      </c>
      <c r="E877" s="134">
        <v>287628957.43000001</v>
      </c>
      <c r="F877" s="134">
        <v>130505.09032258</v>
      </c>
      <c r="G877" s="134">
        <f t="shared" si="56"/>
        <v>130505.09</v>
      </c>
    </row>
    <row r="878" spans="1:7" x14ac:dyDescent="0.25">
      <c r="A878" s="47">
        <v>42674</v>
      </c>
      <c r="B878" s="48">
        <v>1</v>
      </c>
      <c r="C878" s="171">
        <v>0</v>
      </c>
      <c r="D878" s="134">
        <v>317562386.62999898</v>
      </c>
      <c r="E878" s="134">
        <v>287628957.43000001</v>
      </c>
      <c r="F878" s="134">
        <v>130505.09032258</v>
      </c>
      <c r="G878" s="134">
        <f t="shared" si="56"/>
        <v>130505.09</v>
      </c>
    </row>
    <row r="879" spans="1:7" x14ac:dyDescent="0.25">
      <c r="A879" s="47">
        <v>42675</v>
      </c>
      <c r="B879" s="48">
        <v>1</v>
      </c>
      <c r="C879" s="171">
        <v>0</v>
      </c>
      <c r="D879" s="134">
        <v>317562386.62999898</v>
      </c>
      <c r="E879" s="134">
        <v>287628957.43000001</v>
      </c>
      <c r="F879" s="134">
        <v>130505.09032258</v>
      </c>
      <c r="G879" s="134">
        <f t="shared" si="56"/>
        <v>130505.09</v>
      </c>
    </row>
    <row r="880" spans="1:7" x14ac:dyDescent="0.25">
      <c r="A880" s="47">
        <v>42676</v>
      </c>
      <c r="B880" s="48">
        <v>1</v>
      </c>
      <c r="C880" s="171">
        <v>0</v>
      </c>
      <c r="D880" s="134">
        <v>317562386.62999898</v>
      </c>
      <c r="E880" s="134">
        <v>287628957.43000001</v>
      </c>
      <c r="F880" s="134">
        <v>130505.09032258</v>
      </c>
      <c r="G880" s="134">
        <f t="shared" si="56"/>
        <v>130505.09</v>
      </c>
    </row>
    <row r="881" spans="1:7" x14ac:dyDescent="0.25">
      <c r="A881" s="47">
        <v>42677</v>
      </c>
      <c r="B881" s="48">
        <v>1</v>
      </c>
      <c r="C881" s="171">
        <v>0</v>
      </c>
      <c r="D881" s="134">
        <v>317562386.62999898</v>
      </c>
      <c r="E881" s="134">
        <v>287628957.43000001</v>
      </c>
      <c r="F881" s="134">
        <v>130505.09032258</v>
      </c>
      <c r="G881" s="134">
        <f t="shared" si="56"/>
        <v>130505.09</v>
      </c>
    </row>
    <row r="882" spans="1:7" x14ac:dyDescent="0.25">
      <c r="A882" s="47">
        <v>42678</v>
      </c>
      <c r="B882" s="48">
        <v>1</v>
      </c>
      <c r="C882" s="171">
        <v>0</v>
      </c>
      <c r="D882" s="134">
        <v>317562386.62999898</v>
      </c>
      <c r="E882" s="134">
        <v>287628957.43000001</v>
      </c>
      <c r="F882" s="134">
        <v>130505.09032258</v>
      </c>
      <c r="G882" s="134">
        <f t="shared" si="56"/>
        <v>130505.09</v>
      </c>
    </row>
    <row r="883" spans="1:7" x14ac:dyDescent="0.25">
      <c r="A883" s="47">
        <v>42679</v>
      </c>
      <c r="B883" s="48">
        <v>1</v>
      </c>
      <c r="C883" s="171">
        <v>0</v>
      </c>
      <c r="D883" s="134">
        <v>317562386.62999898</v>
      </c>
      <c r="E883" s="134">
        <v>287628957.43000001</v>
      </c>
      <c r="F883" s="134">
        <v>130505.09032258</v>
      </c>
      <c r="G883" s="134">
        <f t="shared" si="56"/>
        <v>130505.09</v>
      </c>
    </row>
    <row r="884" spans="1:7" x14ac:dyDescent="0.25">
      <c r="A884" s="47">
        <v>42680</v>
      </c>
      <c r="B884" s="48">
        <v>0</v>
      </c>
      <c r="C884" s="171">
        <v>1</v>
      </c>
      <c r="D884" s="134">
        <v>287628957.43000001</v>
      </c>
      <c r="E884" s="134">
        <v>257195980.86000001</v>
      </c>
      <c r="F884" s="134">
        <v>118203.681</v>
      </c>
      <c r="G884" s="134">
        <f t="shared" si="56"/>
        <v>118203.68</v>
      </c>
    </row>
    <row r="885" spans="1:7" x14ac:dyDescent="0.25">
      <c r="A885" s="47">
        <v>42681</v>
      </c>
      <c r="B885" s="48">
        <v>1</v>
      </c>
      <c r="C885" s="171">
        <v>0</v>
      </c>
      <c r="D885" s="134">
        <v>287628957.43000001</v>
      </c>
      <c r="E885" s="134">
        <v>257195980.86000001</v>
      </c>
      <c r="F885" s="134">
        <v>118203.681</v>
      </c>
      <c r="G885" s="134">
        <f t="shared" si="56"/>
        <v>118203.68</v>
      </c>
    </row>
    <row r="886" spans="1:7" x14ac:dyDescent="0.25">
      <c r="A886" s="47">
        <v>42682</v>
      </c>
      <c r="B886" s="48">
        <v>1</v>
      </c>
      <c r="C886" s="171">
        <v>0</v>
      </c>
      <c r="D886" s="134">
        <v>287628957.43000001</v>
      </c>
      <c r="E886" s="134">
        <v>257195980.86000001</v>
      </c>
      <c r="F886" s="134">
        <v>118203.681</v>
      </c>
      <c r="G886" s="134">
        <f t="shared" si="56"/>
        <v>118203.68</v>
      </c>
    </row>
    <row r="887" spans="1:7" x14ac:dyDescent="0.25">
      <c r="A887" s="47">
        <v>42683</v>
      </c>
      <c r="B887" s="48">
        <v>1</v>
      </c>
      <c r="C887" s="171">
        <v>0</v>
      </c>
      <c r="D887" s="134">
        <v>287628957.43000001</v>
      </c>
      <c r="E887" s="134">
        <v>257195980.86000001</v>
      </c>
      <c r="F887" s="134">
        <v>118203.681</v>
      </c>
      <c r="G887" s="134">
        <f t="shared" si="56"/>
        <v>118203.68</v>
      </c>
    </row>
    <row r="888" spans="1:7" x14ac:dyDescent="0.25">
      <c r="A888" s="47">
        <v>42684</v>
      </c>
      <c r="B888" s="48">
        <v>1</v>
      </c>
      <c r="C888" s="171">
        <v>0</v>
      </c>
      <c r="D888" s="134">
        <v>287628957.43000001</v>
      </c>
      <c r="E888" s="134">
        <v>257195980.86000001</v>
      </c>
      <c r="F888" s="134">
        <v>118203.681</v>
      </c>
      <c r="G888" s="134">
        <f t="shared" si="56"/>
        <v>118203.68</v>
      </c>
    </row>
    <row r="889" spans="1:7" x14ac:dyDescent="0.25">
      <c r="A889" s="47">
        <v>42685</v>
      </c>
      <c r="B889" s="48">
        <v>1</v>
      </c>
      <c r="C889" s="171">
        <v>0</v>
      </c>
      <c r="D889" s="134">
        <v>287628957.43000001</v>
      </c>
      <c r="E889" s="134">
        <v>257195980.86000001</v>
      </c>
      <c r="F889" s="134">
        <v>118203.681</v>
      </c>
      <c r="G889" s="134">
        <f t="shared" si="56"/>
        <v>118203.68</v>
      </c>
    </row>
    <row r="890" spans="1:7" x14ac:dyDescent="0.25">
      <c r="A890" s="47">
        <v>42686</v>
      </c>
      <c r="B890" s="48">
        <v>1</v>
      </c>
      <c r="C890" s="171">
        <v>0</v>
      </c>
      <c r="D890" s="134">
        <v>287628957.43000001</v>
      </c>
      <c r="E890" s="134">
        <v>257195980.86000001</v>
      </c>
      <c r="F890" s="134">
        <v>118203.681</v>
      </c>
      <c r="G890" s="134">
        <f t="shared" si="56"/>
        <v>118203.68</v>
      </c>
    </row>
    <row r="891" spans="1:7" x14ac:dyDescent="0.25">
      <c r="A891" s="47">
        <v>42687</v>
      </c>
      <c r="B891" s="48">
        <v>1</v>
      </c>
      <c r="C891" s="171">
        <v>0</v>
      </c>
      <c r="D891" s="134">
        <v>287628957.43000001</v>
      </c>
      <c r="E891" s="134">
        <v>257195980.86000001</v>
      </c>
      <c r="F891" s="134">
        <v>118203.681</v>
      </c>
      <c r="G891" s="134">
        <f t="shared" si="56"/>
        <v>118203.68</v>
      </c>
    </row>
    <row r="892" spans="1:7" x14ac:dyDescent="0.25">
      <c r="A892" s="47">
        <v>42688</v>
      </c>
      <c r="B892" s="48">
        <v>1</v>
      </c>
      <c r="C892" s="171">
        <v>0</v>
      </c>
      <c r="D892" s="134">
        <v>287628957.43000001</v>
      </c>
      <c r="E892" s="134">
        <v>257195980.86000001</v>
      </c>
      <c r="F892" s="134">
        <v>118203.681</v>
      </c>
      <c r="G892" s="134">
        <f t="shared" si="56"/>
        <v>118203.68</v>
      </c>
    </row>
    <row r="893" spans="1:7" x14ac:dyDescent="0.25">
      <c r="A893" s="47">
        <v>42689</v>
      </c>
      <c r="B893" s="48">
        <v>1</v>
      </c>
      <c r="C893" s="171">
        <v>0</v>
      </c>
      <c r="D893" s="134">
        <v>287628957.43000001</v>
      </c>
      <c r="E893" s="134">
        <v>257195980.86000001</v>
      </c>
      <c r="F893" s="134">
        <v>118203.681</v>
      </c>
      <c r="G893" s="134">
        <f t="shared" si="56"/>
        <v>118203.68</v>
      </c>
    </row>
    <row r="894" spans="1:7" x14ac:dyDescent="0.25">
      <c r="A894" s="47">
        <v>42690</v>
      </c>
      <c r="B894" s="48">
        <v>1</v>
      </c>
      <c r="C894" s="171">
        <v>0</v>
      </c>
      <c r="D894" s="134">
        <v>287628957.43000001</v>
      </c>
      <c r="E894" s="134">
        <v>257195980.86000001</v>
      </c>
      <c r="F894" s="134">
        <v>118203.681</v>
      </c>
      <c r="G894" s="134">
        <f t="shared" si="56"/>
        <v>118203.68</v>
      </c>
    </row>
    <row r="895" spans="1:7" x14ac:dyDescent="0.25">
      <c r="A895" s="47">
        <v>42691</v>
      </c>
      <c r="B895" s="48">
        <v>1</v>
      </c>
      <c r="C895" s="171">
        <v>0</v>
      </c>
      <c r="D895" s="134">
        <v>287628957.43000001</v>
      </c>
      <c r="E895" s="134">
        <v>257195980.86000001</v>
      </c>
      <c r="F895" s="134">
        <v>118203.681</v>
      </c>
      <c r="G895" s="134">
        <f t="shared" si="56"/>
        <v>118203.68</v>
      </c>
    </row>
    <row r="896" spans="1:7" x14ac:dyDescent="0.25">
      <c r="A896" s="47">
        <v>42692</v>
      </c>
      <c r="B896" s="48">
        <v>1</v>
      </c>
      <c r="C896" s="171">
        <v>0</v>
      </c>
      <c r="D896" s="134">
        <v>287628957.43000001</v>
      </c>
      <c r="E896" s="134">
        <v>257195980.86000001</v>
      </c>
      <c r="F896" s="134">
        <v>118203.681</v>
      </c>
      <c r="G896" s="134">
        <f t="shared" si="56"/>
        <v>118203.68</v>
      </c>
    </row>
    <row r="897" spans="1:7" x14ac:dyDescent="0.25">
      <c r="A897" s="47">
        <v>42693</v>
      </c>
      <c r="B897" s="48">
        <v>1</v>
      </c>
      <c r="C897" s="171">
        <v>0</v>
      </c>
      <c r="D897" s="134">
        <v>287628957.43000001</v>
      </c>
      <c r="E897" s="134">
        <v>257195980.86000001</v>
      </c>
      <c r="F897" s="134">
        <v>118203.681</v>
      </c>
      <c r="G897" s="134">
        <f t="shared" si="56"/>
        <v>118203.68</v>
      </c>
    </row>
    <row r="898" spans="1:7" x14ac:dyDescent="0.25">
      <c r="A898" s="47">
        <v>42694</v>
      </c>
      <c r="B898" s="48">
        <v>1</v>
      </c>
      <c r="C898" s="171">
        <v>0</v>
      </c>
      <c r="D898" s="134">
        <v>287628957.43000001</v>
      </c>
      <c r="E898" s="134">
        <v>257195980.86000001</v>
      </c>
      <c r="F898" s="134">
        <v>118203.681</v>
      </c>
      <c r="G898" s="134">
        <f t="shared" si="56"/>
        <v>118203.68</v>
      </c>
    </row>
    <row r="899" spans="1:7" x14ac:dyDescent="0.25">
      <c r="A899" s="47">
        <v>42695</v>
      </c>
      <c r="B899" s="48">
        <v>1</v>
      </c>
      <c r="C899" s="171">
        <v>0</v>
      </c>
      <c r="D899" s="134">
        <v>287628957.43000001</v>
      </c>
      <c r="E899" s="134">
        <v>257195980.86000001</v>
      </c>
      <c r="F899" s="134">
        <v>118203.681</v>
      </c>
      <c r="G899" s="134">
        <f t="shared" si="56"/>
        <v>118203.68</v>
      </c>
    </row>
    <row r="900" spans="1:7" x14ac:dyDescent="0.25">
      <c r="A900" s="47">
        <v>42696</v>
      </c>
      <c r="B900" s="48">
        <v>1</v>
      </c>
      <c r="C900" s="171">
        <v>0</v>
      </c>
      <c r="D900" s="134">
        <v>287628957.43000001</v>
      </c>
      <c r="E900" s="134">
        <v>257195980.86000001</v>
      </c>
      <c r="F900" s="134">
        <v>118203.681</v>
      </c>
      <c r="G900" s="134">
        <f t="shared" si="56"/>
        <v>118203.68</v>
      </c>
    </row>
    <row r="901" spans="1:7" x14ac:dyDescent="0.25">
      <c r="A901" s="47">
        <v>42697</v>
      </c>
      <c r="B901" s="48">
        <v>1</v>
      </c>
      <c r="C901" s="171">
        <v>0</v>
      </c>
      <c r="D901" s="134">
        <v>287628957.43000001</v>
      </c>
      <c r="E901" s="134">
        <v>257195980.86000001</v>
      </c>
      <c r="F901" s="134">
        <v>118203.681</v>
      </c>
      <c r="G901" s="134">
        <f t="shared" si="56"/>
        <v>118203.68</v>
      </c>
    </row>
    <row r="902" spans="1:7" x14ac:dyDescent="0.25">
      <c r="A902" s="47">
        <v>42698</v>
      </c>
      <c r="B902" s="48">
        <v>1</v>
      </c>
      <c r="C902" s="171">
        <v>0</v>
      </c>
      <c r="D902" s="134">
        <v>287628957.43000001</v>
      </c>
      <c r="E902" s="134">
        <v>257195980.86000001</v>
      </c>
      <c r="F902" s="134">
        <v>118203.681</v>
      </c>
      <c r="G902" s="134">
        <f t="shared" si="56"/>
        <v>118203.68</v>
      </c>
    </row>
    <row r="903" spans="1:7" x14ac:dyDescent="0.25">
      <c r="A903" s="47">
        <v>42699</v>
      </c>
      <c r="B903" s="48">
        <v>1</v>
      </c>
      <c r="C903" s="171">
        <v>0</v>
      </c>
      <c r="D903" s="134">
        <v>287628957.43000001</v>
      </c>
      <c r="E903" s="134">
        <v>257195980.86000001</v>
      </c>
      <c r="F903" s="134">
        <v>118203.681</v>
      </c>
      <c r="G903" s="134">
        <f t="shared" si="56"/>
        <v>118203.68</v>
      </c>
    </row>
    <row r="904" spans="1:7" x14ac:dyDescent="0.25">
      <c r="A904" s="47">
        <v>42700</v>
      </c>
      <c r="B904" s="48">
        <v>1</v>
      </c>
      <c r="C904" s="171">
        <v>0</v>
      </c>
      <c r="D904" s="134">
        <v>287628957.43000001</v>
      </c>
      <c r="E904" s="134">
        <v>257195980.86000001</v>
      </c>
      <c r="F904" s="134">
        <v>118203.681</v>
      </c>
      <c r="G904" s="134">
        <f t="shared" si="56"/>
        <v>118203.68</v>
      </c>
    </row>
    <row r="905" spans="1:7" x14ac:dyDescent="0.25">
      <c r="A905" s="47">
        <v>42701</v>
      </c>
      <c r="B905" s="48">
        <v>1</v>
      </c>
      <c r="C905" s="171">
        <v>0</v>
      </c>
      <c r="D905" s="134">
        <v>287628957.43000001</v>
      </c>
      <c r="E905" s="134">
        <v>257195980.86000001</v>
      </c>
      <c r="F905" s="134">
        <v>118203.681</v>
      </c>
      <c r="G905" s="134">
        <f t="shared" si="56"/>
        <v>118203.68</v>
      </c>
    </row>
    <row r="906" spans="1:7" x14ac:dyDescent="0.25">
      <c r="A906" s="47">
        <v>42702</v>
      </c>
      <c r="B906" s="48">
        <v>1</v>
      </c>
      <c r="C906" s="171">
        <v>0</v>
      </c>
      <c r="D906" s="134">
        <v>287628957.43000001</v>
      </c>
      <c r="E906" s="134">
        <v>257195980.86000001</v>
      </c>
      <c r="F906" s="134">
        <v>118203.681</v>
      </c>
      <c r="G906" s="134">
        <f t="shared" si="56"/>
        <v>118203.68</v>
      </c>
    </row>
    <row r="907" spans="1:7" x14ac:dyDescent="0.25">
      <c r="A907" s="47">
        <v>42703</v>
      </c>
      <c r="B907" s="48">
        <v>1</v>
      </c>
      <c r="C907" s="171">
        <v>0</v>
      </c>
      <c r="D907" s="134">
        <v>287628957.43000001</v>
      </c>
      <c r="E907" s="134">
        <v>257195980.86000001</v>
      </c>
      <c r="F907" s="134">
        <v>118203.681</v>
      </c>
      <c r="G907" s="134">
        <f t="shared" si="56"/>
        <v>118203.68</v>
      </c>
    </row>
    <row r="908" spans="1:7" x14ac:dyDescent="0.25">
      <c r="A908" s="47">
        <v>42704</v>
      </c>
      <c r="B908" s="48">
        <v>1</v>
      </c>
      <c r="C908" s="171">
        <v>0</v>
      </c>
      <c r="D908" s="134">
        <v>287628957.43000001</v>
      </c>
      <c r="E908" s="134">
        <v>257195980.86000001</v>
      </c>
      <c r="F908" s="134">
        <v>118203.681</v>
      </c>
      <c r="G908" s="134">
        <f t="shared" si="56"/>
        <v>118203.68</v>
      </c>
    </row>
    <row r="909" spans="1:7" x14ac:dyDescent="0.25">
      <c r="A909" s="47">
        <v>42705</v>
      </c>
      <c r="B909" s="48">
        <v>1</v>
      </c>
      <c r="C909" s="171">
        <v>0</v>
      </c>
      <c r="D909" s="134">
        <v>287628957.43000001</v>
      </c>
      <c r="E909" s="134">
        <v>257195980.86000001</v>
      </c>
      <c r="F909" s="134">
        <v>118203.681</v>
      </c>
      <c r="G909" s="134">
        <f t="shared" si="56"/>
        <v>118203.68</v>
      </c>
    </row>
    <row r="910" spans="1:7" x14ac:dyDescent="0.25">
      <c r="A910" s="47">
        <v>42706</v>
      </c>
      <c r="B910" s="48">
        <v>1</v>
      </c>
      <c r="C910" s="171">
        <v>0</v>
      </c>
      <c r="D910" s="134">
        <v>287628957.43000001</v>
      </c>
      <c r="E910" s="134">
        <v>257195980.86000001</v>
      </c>
      <c r="F910" s="134">
        <v>118203.681</v>
      </c>
      <c r="G910" s="134">
        <f t="shared" si="56"/>
        <v>118203.68</v>
      </c>
    </row>
    <row r="911" spans="1:7" x14ac:dyDescent="0.25">
      <c r="A911" s="47">
        <v>42707</v>
      </c>
      <c r="B911" s="48">
        <v>1</v>
      </c>
      <c r="C911" s="171">
        <v>0</v>
      </c>
      <c r="D911" s="134">
        <v>287628957.43000001</v>
      </c>
      <c r="E911" s="134">
        <v>257195980.86000001</v>
      </c>
      <c r="F911" s="134">
        <v>118203.681</v>
      </c>
      <c r="G911" s="134">
        <f t="shared" si="56"/>
        <v>118203.68</v>
      </c>
    </row>
    <row r="912" spans="1:7" x14ac:dyDescent="0.25">
      <c r="A912" s="47">
        <v>42708</v>
      </c>
      <c r="B912" s="48">
        <v>1</v>
      </c>
      <c r="C912" s="171">
        <v>0</v>
      </c>
      <c r="D912" s="134">
        <v>287628957.43000001</v>
      </c>
      <c r="E912" s="134">
        <v>257195980.86000001</v>
      </c>
      <c r="F912" s="134">
        <v>118203.681</v>
      </c>
      <c r="G912" s="134">
        <f t="shared" si="56"/>
        <v>118203.68</v>
      </c>
    </row>
    <row r="913" spans="1:7" x14ac:dyDescent="0.25">
      <c r="A913" s="47">
        <v>42709</v>
      </c>
      <c r="B913" s="48">
        <v>1</v>
      </c>
      <c r="C913" s="171">
        <v>0</v>
      </c>
      <c r="D913" s="134">
        <v>287628957.43000001</v>
      </c>
      <c r="E913" s="134">
        <v>257195980.86000001</v>
      </c>
      <c r="F913" s="134">
        <v>118203.681</v>
      </c>
      <c r="G913" s="134">
        <f t="shared" si="56"/>
        <v>118203.68</v>
      </c>
    </row>
    <row r="914" spans="1:7" x14ac:dyDescent="0.25">
      <c r="A914" s="47">
        <v>42710</v>
      </c>
      <c r="B914" s="48">
        <v>0</v>
      </c>
      <c r="C914" s="171">
        <v>1</v>
      </c>
      <c r="D914" s="134">
        <v>257195980.86000001</v>
      </c>
      <c r="E914" s="134">
        <v>226493500.18999901</v>
      </c>
      <c r="F914" s="134">
        <v>105696.97838709599</v>
      </c>
      <c r="G914" s="134">
        <f t="shared" si="56"/>
        <v>105696.98</v>
      </c>
    </row>
    <row r="915" spans="1:7" x14ac:dyDescent="0.25">
      <c r="A915" s="47">
        <v>42711</v>
      </c>
      <c r="B915" s="48">
        <v>1</v>
      </c>
      <c r="C915" s="171">
        <v>0</v>
      </c>
      <c r="D915" s="134">
        <v>257195980.86000001</v>
      </c>
      <c r="E915" s="134">
        <v>226493500.18999901</v>
      </c>
      <c r="F915" s="134">
        <v>105696.97838709599</v>
      </c>
      <c r="G915" s="134">
        <f t="shared" si="56"/>
        <v>105696.98</v>
      </c>
    </row>
    <row r="916" spans="1:7" x14ac:dyDescent="0.25">
      <c r="A916" s="47">
        <v>42712</v>
      </c>
      <c r="B916" s="48">
        <v>1</v>
      </c>
      <c r="C916" s="171">
        <v>0</v>
      </c>
      <c r="D916" s="134">
        <v>257195980.86000001</v>
      </c>
      <c r="E916" s="134">
        <v>226493500.18999901</v>
      </c>
      <c r="F916" s="134">
        <v>105696.97838709599</v>
      </c>
      <c r="G916" s="134">
        <f t="shared" si="56"/>
        <v>105696.98</v>
      </c>
    </row>
    <row r="917" spans="1:7" x14ac:dyDescent="0.25">
      <c r="A917" s="47">
        <v>42713</v>
      </c>
      <c r="B917" s="48">
        <v>1</v>
      </c>
      <c r="C917" s="171">
        <v>0</v>
      </c>
      <c r="D917" s="134">
        <v>257195980.86000001</v>
      </c>
      <c r="E917" s="134">
        <v>226493500.18999901</v>
      </c>
      <c r="F917" s="134">
        <v>105696.97838709599</v>
      </c>
      <c r="G917" s="134">
        <f t="shared" si="56"/>
        <v>105696.98</v>
      </c>
    </row>
    <row r="918" spans="1:7" x14ac:dyDescent="0.25">
      <c r="A918" s="47">
        <v>42714</v>
      </c>
      <c r="B918" s="48">
        <v>1</v>
      </c>
      <c r="C918" s="171">
        <v>0</v>
      </c>
      <c r="D918" s="134">
        <v>257195980.86000001</v>
      </c>
      <c r="E918" s="134">
        <v>226493500.18999901</v>
      </c>
      <c r="F918" s="134">
        <v>105696.97838709599</v>
      </c>
      <c r="G918" s="134">
        <f t="shared" si="56"/>
        <v>105696.98</v>
      </c>
    </row>
    <row r="919" spans="1:7" x14ac:dyDescent="0.25">
      <c r="A919" s="47">
        <v>42715</v>
      </c>
      <c r="B919" s="48">
        <v>1</v>
      </c>
      <c r="C919" s="171">
        <v>0</v>
      </c>
      <c r="D919" s="134">
        <v>257195980.86000001</v>
      </c>
      <c r="E919" s="134">
        <v>226493500.18999901</v>
      </c>
      <c r="F919" s="134">
        <v>105696.97838709599</v>
      </c>
      <c r="G919" s="134">
        <f t="shared" si="56"/>
        <v>105696.98</v>
      </c>
    </row>
    <row r="920" spans="1:7" x14ac:dyDescent="0.25">
      <c r="A920" s="47">
        <v>42716</v>
      </c>
      <c r="B920" s="48">
        <v>1</v>
      </c>
      <c r="C920" s="171">
        <v>0</v>
      </c>
      <c r="D920" s="134">
        <v>257195980.86000001</v>
      </c>
      <c r="E920" s="134">
        <v>226493500.18999901</v>
      </c>
      <c r="F920" s="134">
        <v>105696.97838709599</v>
      </c>
      <c r="G920" s="134">
        <f t="shared" si="56"/>
        <v>105696.98</v>
      </c>
    </row>
    <row r="921" spans="1:7" x14ac:dyDescent="0.25">
      <c r="A921" s="47">
        <v>42717</v>
      </c>
      <c r="B921" s="48">
        <v>1</v>
      </c>
      <c r="C921" s="171">
        <v>0</v>
      </c>
      <c r="D921" s="134">
        <v>257195980.86000001</v>
      </c>
      <c r="E921" s="134">
        <v>226493500.18999901</v>
      </c>
      <c r="F921" s="134">
        <v>105696.97838709599</v>
      </c>
      <c r="G921" s="134">
        <f t="shared" si="56"/>
        <v>105696.98</v>
      </c>
    </row>
    <row r="922" spans="1:7" x14ac:dyDescent="0.25">
      <c r="A922" s="47">
        <v>42718</v>
      </c>
      <c r="B922" s="48">
        <v>1</v>
      </c>
      <c r="C922" s="171">
        <v>0</v>
      </c>
      <c r="D922" s="134">
        <v>257195980.86000001</v>
      </c>
      <c r="E922" s="134">
        <v>226493500.18999901</v>
      </c>
      <c r="F922" s="134">
        <v>105696.97838709599</v>
      </c>
      <c r="G922" s="134">
        <f t="shared" si="56"/>
        <v>105696.98</v>
      </c>
    </row>
    <row r="923" spans="1:7" x14ac:dyDescent="0.25">
      <c r="A923" s="47">
        <v>42719</v>
      </c>
      <c r="B923" s="48">
        <v>1</v>
      </c>
      <c r="C923" s="171">
        <v>0</v>
      </c>
      <c r="D923" s="134">
        <v>257195980.86000001</v>
      </c>
      <c r="E923" s="134">
        <v>226493500.18999901</v>
      </c>
      <c r="F923" s="134">
        <v>105696.97838709599</v>
      </c>
      <c r="G923" s="134">
        <f t="shared" si="56"/>
        <v>105696.98</v>
      </c>
    </row>
    <row r="924" spans="1:7" x14ac:dyDescent="0.25">
      <c r="A924" s="47">
        <v>42720</v>
      </c>
      <c r="B924" s="48">
        <v>1</v>
      </c>
      <c r="C924" s="171">
        <v>0</v>
      </c>
      <c r="D924" s="134">
        <v>257195980.86000001</v>
      </c>
      <c r="E924" s="134">
        <v>226493500.18999901</v>
      </c>
      <c r="F924" s="134">
        <v>105696.97838709599</v>
      </c>
      <c r="G924" s="134">
        <f t="shared" si="56"/>
        <v>105696.98</v>
      </c>
    </row>
    <row r="925" spans="1:7" x14ac:dyDescent="0.25">
      <c r="A925" s="47">
        <v>42721</v>
      </c>
      <c r="B925" s="48">
        <v>1</v>
      </c>
      <c r="C925" s="171">
        <v>0</v>
      </c>
      <c r="D925" s="134">
        <v>257195980.86000001</v>
      </c>
      <c r="E925" s="134">
        <v>226493500.18999901</v>
      </c>
      <c r="F925" s="134">
        <v>105696.97838709599</v>
      </c>
      <c r="G925" s="134">
        <f t="shared" si="56"/>
        <v>105696.98</v>
      </c>
    </row>
    <row r="926" spans="1:7" x14ac:dyDescent="0.25">
      <c r="A926" s="47">
        <v>42722</v>
      </c>
      <c r="B926" s="48">
        <v>1</v>
      </c>
      <c r="C926" s="171">
        <v>0</v>
      </c>
      <c r="D926" s="134">
        <v>257195980.86000001</v>
      </c>
      <c r="E926" s="134">
        <v>226493500.18999901</v>
      </c>
      <c r="F926" s="134">
        <v>105696.97838709599</v>
      </c>
      <c r="G926" s="134">
        <f t="shared" si="56"/>
        <v>105696.98</v>
      </c>
    </row>
    <row r="927" spans="1:7" x14ac:dyDescent="0.25">
      <c r="A927" s="47">
        <v>42723</v>
      </c>
      <c r="B927" s="48">
        <v>1</v>
      </c>
      <c r="C927" s="171">
        <v>0</v>
      </c>
      <c r="D927" s="134">
        <v>257195980.86000001</v>
      </c>
      <c r="E927" s="134">
        <v>226493500.18999901</v>
      </c>
      <c r="F927" s="134">
        <v>105696.97838709599</v>
      </c>
      <c r="G927" s="134">
        <f t="shared" si="56"/>
        <v>105696.98</v>
      </c>
    </row>
    <row r="928" spans="1:7" x14ac:dyDescent="0.25">
      <c r="A928" s="47">
        <v>42724</v>
      </c>
      <c r="B928" s="48">
        <v>1</v>
      </c>
      <c r="C928" s="171">
        <v>0</v>
      </c>
      <c r="D928" s="134">
        <v>257195980.86000001</v>
      </c>
      <c r="E928" s="134">
        <v>226493500.18999901</v>
      </c>
      <c r="F928" s="134">
        <v>105696.97838709599</v>
      </c>
      <c r="G928" s="134">
        <f t="shared" si="56"/>
        <v>105696.98</v>
      </c>
    </row>
    <row r="929" spans="1:7" x14ac:dyDescent="0.25">
      <c r="A929" s="47">
        <v>42725</v>
      </c>
      <c r="B929" s="48">
        <v>1</v>
      </c>
      <c r="C929" s="171">
        <v>0</v>
      </c>
      <c r="D929" s="134">
        <v>257195980.86000001</v>
      </c>
      <c r="E929" s="134">
        <v>226493500.18999901</v>
      </c>
      <c r="F929" s="134">
        <v>105696.97838709599</v>
      </c>
      <c r="G929" s="134">
        <f t="shared" ref="G929:G992" si="57">ROUND(F929,2)</f>
        <v>105696.98</v>
      </c>
    </row>
    <row r="930" spans="1:7" x14ac:dyDescent="0.25">
      <c r="A930" s="47">
        <v>42726</v>
      </c>
      <c r="B930" s="48">
        <v>1</v>
      </c>
      <c r="C930" s="171">
        <v>0</v>
      </c>
      <c r="D930" s="134">
        <v>257195980.86000001</v>
      </c>
      <c r="E930" s="134">
        <v>226493500.18999901</v>
      </c>
      <c r="F930" s="134">
        <v>105696.97838709599</v>
      </c>
      <c r="G930" s="134">
        <f t="shared" si="57"/>
        <v>105696.98</v>
      </c>
    </row>
    <row r="931" spans="1:7" x14ac:dyDescent="0.25">
      <c r="A931" s="47">
        <v>42727</v>
      </c>
      <c r="B931" s="48">
        <v>1</v>
      </c>
      <c r="C931" s="171">
        <v>0</v>
      </c>
      <c r="D931" s="134">
        <v>257195980.86000001</v>
      </c>
      <c r="E931" s="134">
        <v>226493500.18999901</v>
      </c>
      <c r="F931" s="134">
        <v>105696.97838709599</v>
      </c>
      <c r="G931" s="134">
        <f t="shared" si="57"/>
        <v>105696.98</v>
      </c>
    </row>
    <row r="932" spans="1:7" x14ac:dyDescent="0.25">
      <c r="A932" s="47">
        <v>42728</v>
      </c>
      <c r="B932" s="48">
        <v>1</v>
      </c>
      <c r="C932" s="171">
        <v>0</v>
      </c>
      <c r="D932" s="134">
        <v>257195980.86000001</v>
      </c>
      <c r="E932" s="134">
        <v>226493500.18999901</v>
      </c>
      <c r="F932" s="134">
        <v>105696.97838709599</v>
      </c>
      <c r="G932" s="134">
        <f t="shared" si="57"/>
        <v>105696.98</v>
      </c>
    </row>
    <row r="933" spans="1:7" x14ac:dyDescent="0.25">
      <c r="A933" s="47">
        <v>42729</v>
      </c>
      <c r="B933" s="48">
        <v>1</v>
      </c>
      <c r="C933" s="171">
        <v>0</v>
      </c>
      <c r="D933" s="134">
        <v>257195980.86000001</v>
      </c>
      <c r="E933" s="134">
        <v>226493500.18999901</v>
      </c>
      <c r="F933" s="134">
        <v>105696.97838709599</v>
      </c>
      <c r="G933" s="134">
        <f t="shared" si="57"/>
        <v>105696.98</v>
      </c>
    </row>
    <row r="934" spans="1:7" x14ac:dyDescent="0.25">
      <c r="A934" s="47">
        <v>42730</v>
      </c>
      <c r="B934" s="48">
        <v>1</v>
      </c>
      <c r="C934" s="171">
        <v>0</v>
      </c>
      <c r="D934" s="134">
        <v>257195980.86000001</v>
      </c>
      <c r="E934" s="134">
        <v>226493500.18999901</v>
      </c>
      <c r="F934" s="134">
        <v>105696.97838709599</v>
      </c>
      <c r="G934" s="134">
        <f t="shared" si="57"/>
        <v>105696.98</v>
      </c>
    </row>
    <row r="935" spans="1:7" x14ac:dyDescent="0.25">
      <c r="A935" s="47">
        <v>42731</v>
      </c>
      <c r="B935" s="48">
        <v>1</v>
      </c>
      <c r="C935" s="171">
        <v>0</v>
      </c>
      <c r="D935" s="134">
        <v>257195980.86000001</v>
      </c>
      <c r="E935" s="134">
        <v>226493500.18999901</v>
      </c>
      <c r="F935" s="134">
        <v>105696.97838709599</v>
      </c>
      <c r="G935" s="134">
        <f t="shared" si="57"/>
        <v>105696.98</v>
      </c>
    </row>
    <row r="936" spans="1:7" x14ac:dyDescent="0.25">
      <c r="A936" s="47">
        <v>42732</v>
      </c>
      <c r="B936" s="48">
        <v>1</v>
      </c>
      <c r="C936" s="171">
        <v>0</v>
      </c>
      <c r="D936" s="134">
        <v>257195980.86000001</v>
      </c>
      <c r="E936" s="134">
        <v>226493500.18999901</v>
      </c>
      <c r="F936" s="134">
        <v>105696.97838709599</v>
      </c>
      <c r="G936" s="134">
        <f t="shared" si="57"/>
        <v>105696.98</v>
      </c>
    </row>
    <row r="937" spans="1:7" x14ac:dyDescent="0.25">
      <c r="A937" s="47">
        <v>42733</v>
      </c>
      <c r="B937" s="48">
        <v>1</v>
      </c>
      <c r="C937" s="171">
        <v>0</v>
      </c>
      <c r="D937" s="134">
        <v>257195980.86000001</v>
      </c>
      <c r="E937" s="134">
        <v>226493500.18999901</v>
      </c>
      <c r="F937" s="134">
        <v>105696.97838709599</v>
      </c>
      <c r="G937" s="134">
        <f t="shared" si="57"/>
        <v>105696.98</v>
      </c>
    </row>
    <row r="938" spans="1:7" x14ac:dyDescent="0.25">
      <c r="A938" s="47">
        <v>42734</v>
      </c>
      <c r="B938" s="48">
        <v>1</v>
      </c>
      <c r="C938" s="171">
        <v>0</v>
      </c>
      <c r="D938" s="134">
        <v>257195980.86000001</v>
      </c>
      <c r="E938" s="134">
        <v>226493500.18999901</v>
      </c>
      <c r="F938" s="134">
        <v>105696.97838709599</v>
      </c>
      <c r="G938" s="134">
        <f t="shared" si="57"/>
        <v>105696.98</v>
      </c>
    </row>
    <row r="939" spans="1:7" x14ac:dyDescent="0.25">
      <c r="A939" s="47">
        <v>42735</v>
      </c>
      <c r="B939" s="48">
        <v>1</v>
      </c>
      <c r="C939" s="171">
        <v>0</v>
      </c>
      <c r="D939" s="134">
        <v>257195980.86000001</v>
      </c>
      <c r="E939" s="134">
        <v>226493500.18999901</v>
      </c>
      <c r="F939" s="134">
        <v>105696.97838709599</v>
      </c>
      <c r="G939" s="134">
        <f t="shared" si="57"/>
        <v>105696.98</v>
      </c>
    </row>
    <row r="940" spans="1:7" x14ac:dyDescent="0.25">
      <c r="A940" s="47">
        <v>42736</v>
      </c>
      <c r="B940" s="48">
        <v>1</v>
      </c>
      <c r="C940" s="171">
        <v>0</v>
      </c>
      <c r="D940" s="134">
        <v>257195980.86000001</v>
      </c>
      <c r="E940" s="134">
        <v>226493500.18999901</v>
      </c>
      <c r="F940" s="134">
        <v>105696.97838709599</v>
      </c>
      <c r="G940" s="134">
        <f t="shared" si="57"/>
        <v>105696.98</v>
      </c>
    </row>
    <row r="941" spans="1:7" x14ac:dyDescent="0.25">
      <c r="A941" s="47">
        <v>42737</v>
      </c>
      <c r="B941" s="48">
        <v>1</v>
      </c>
      <c r="C941" s="171">
        <v>0</v>
      </c>
      <c r="D941" s="134">
        <v>257195980.86000001</v>
      </c>
      <c r="E941" s="134">
        <v>226493500.18999901</v>
      </c>
      <c r="F941" s="134">
        <v>105696.97838709599</v>
      </c>
      <c r="G941" s="134">
        <f t="shared" si="57"/>
        <v>105696.98</v>
      </c>
    </row>
    <row r="942" spans="1:7" x14ac:dyDescent="0.25">
      <c r="A942" s="47">
        <v>42738</v>
      </c>
      <c r="B942" s="48">
        <v>1</v>
      </c>
      <c r="C942" s="171">
        <v>0</v>
      </c>
      <c r="D942" s="134">
        <v>257195980.86000001</v>
      </c>
      <c r="E942" s="134">
        <v>226493500.18999901</v>
      </c>
      <c r="F942" s="134">
        <v>105696.97838709599</v>
      </c>
      <c r="G942" s="134">
        <f t="shared" si="57"/>
        <v>105696.98</v>
      </c>
    </row>
    <row r="943" spans="1:7" x14ac:dyDescent="0.25">
      <c r="A943" s="47">
        <v>42739</v>
      </c>
      <c r="B943" s="48">
        <v>1</v>
      </c>
      <c r="C943" s="171">
        <v>0</v>
      </c>
      <c r="D943" s="134">
        <v>257195980.86000001</v>
      </c>
      <c r="E943" s="134">
        <v>226493500.18999901</v>
      </c>
      <c r="F943" s="134">
        <v>105696.97838709599</v>
      </c>
      <c r="G943" s="134">
        <f t="shared" si="57"/>
        <v>105696.98</v>
      </c>
    </row>
    <row r="944" spans="1:7" x14ac:dyDescent="0.25">
      <c r="A944" s="47">
        <v>42740</v>
      </c>
      <c r="B944" s="48">
        <v>1</v>
      </c>
      <c r="C944" s="171">
        <v>0</v>
      </c>
      <c r="D944" s="134">
        <v>257195980.86000001</v>
      </c>
      <c r="E944" s="134">
        <v>226493500.18999901</v>
      </c>
      <c r="F944" s="134">
        <v>105696.97838709599</v>
      </c>
      <c r="G944" s="134">
        <f t="shared" si="57"/>
        <v>105696.98</v>
      </c>
    </row>
    <row r="945" spans="1:7" x14ac:dyDescent="0.25">
      <c r="A945" s="47">
        <v>42741</v>
      </c>
      <c r="B945" s="48">
        <v>0</v>
      </c>
      <c r="C945" s="171">
        <v>1</v>
      </c>
      <c r="D945" s="134">
        <v>226493500.18999901</v>
      </c>
      <c r="E945" s="134">
        <v>195399878.33000001</v>
      </c>
      <c r="F945" s="134">
        <v>93079.520645161203</v>
      </c>
      <c r="G945" s="134">
        <f t="shared" si="57"/>
        <v>93079.52</v>
      </c>
    </row>
    <row r="946" spans="1:7" x14ac:dyDescent="0.25">
      <c r="A946" s="47">
        <v>42742</v>
      </c>
      <c r="B946" s="48">
        <v>1</v>
      </c>
      <c r="C946" s="171">
        <v>0</v>
      </c>
      <c r="D946" s="134">
        <v>226493500.18999901</v>
      </c>
      <c r="E946" s="134">
        <v>195399878.33000001</v>
      </c>
      <c r="F946" s="134">
        <v>93079.520645161203</v>
      </c>
      <c r="G946" s="134">
        <f t="shared" si="57"/>
        <v>93079.52</v>
      </c>
    </row>
    <row r="947" spans="1:7" x14ac:dyDescent="0.25">
      <c r="A947" s="47">
        <v>42743</v>
      </c>
      <c r="B947" s="48">
        <v>1</v>
      </c>
      <c r="C947" s="171">
        <v>0</v>
      </c>
      <c r="D947" s="134">
        <v>226493500.18999901</v>
      </c>
      <c r="E947" s="134">
        <v>195399878.33000001</v>
      </c>
      <c r="F947" s="134">
        <v>93079.520645161203</v>
      </c>
      <c r="G947" s="134">
        <f t="shared" si="57"/>
        <v>93079.52</v>
      </c>
    </row>
    <row r="948" spans="1:7" x14ac:dyDescent="0.25">
      <c r="A948" s="47">
        <v>42744</v>
      </c>
      <c r="B948" s="48">
        <v>1</v>
      </c>
      <c r="C948" s="171">
        <v>0</v>
      </c>
      <c r="D948" s="134">
        <v>226493500.18999901</v>
      </c>
      <c r="E948" s="134">
        <v>195399878.33000001</v>
      </c>
      <c r="F948" s="134">
        <v>93079.520645161203</v>
      </c>
      <c r="G948" s="134">
        <f t="shared" si="57"/>
        <v>93079.52</v>
      </c>
    </row>
    <row r="949" spans="1:7" x14ac:dyDescent="0.25">
      <c r="A949" s="47">
        <v>42745</v>
      </c>
      <c r="B949" s="48">
        <v>1</v>
      </c>
      <c r="C949" s="171">
        <v>0</v>
      </c>
      <c r="D949" s="134">
        <v>226493500.18999901</v>
      </c>
      <c r="E949" s="134">
        <v>195399878.33000001</v>
      </c>
      <c r="F949" s="134">
        <v>93079.520645161203</v>
      </c>
      <c r="G949" s="134">
        <f t="shared" si="57"/>
        <v>93079.52</v>
      </c>
    </row>
    <row r="950" spans="1:7" x14ac:dyDescent="0.25">
      <c r="A950" s="47">
        <v>42746</v>
      </c>
      <c r="B950" s="48">
        <v>1</v>
      </c>
      <c r="C950" s="171">
        <v>0</v>
      </c>
      <c r="D950" s="134">
        <v>226493500.18999901</v>
      </c>
      <c r="E950" s="134">
        <v>195399878.33000001</v>
      </c>
      <c r="F950" s="134">
        <v>93079.520645161203</v>
      </c>
      <c r="G950" s="134">
        <f t="shared" si="57"/>
        <v>93079.52</v>
      </c>
    </row>
    <row r="951" spans="1:7" x14ac:dyDescent="0.25">
      <c r="A951" s="47">
        <v>42747</v>
      </c>
      <c r="B951" s="48">
        <v>1</v>
      </c>
      <c r="C951" s="171">
        <v>0</v>
      </c>
      <c r="D951" s="134">
        <v>226493500.18999901</v>
      </c>
      <c r="E951" s="134">
        <v>195399878.33000001</v>
      </c>
      <c r="F951" s="134">
        <v>93079.520645161203</v>
      </c>
      <c r="G951" s="134">
        <f t="shared" si="57"/>
        <v>93079.52</v>
      </c>
    </row>
    <row r="952" spans="1:7" x14ac:dyDescent="0.25">
      <c r="A952" s="47">
        <v>42748</v>
      </c>
      <c r="B952" s="48">
        <v>1</v>
      </c>
      <c r="C952" s="171">
        <v>0</v>
      </c>
      <c r="D952" s="134">
        <v>226493500.18999901</v>
      </c>
      <c r="E952" s="134">
        <v>195399878.33000001</v>
      </c>
      <c r="F952" s="134">
        <v>93079.520645161203</v>
      </c>
      <c r="G952" s="134">
        <f t="shared" si="57"/>
        <v>93079.52</v>
      </c>
    </row>
    <row r="953" spans="1:7" x14ac:dyDescent="0.25">
      <c r="A953" s="47">
        <v>42749</v>
      </c>
      <c r="B953" s="48">
        <v>1</v>
      </c>
      <c r="C953" s="171">
        <v>0</v>
      </c>
      <c r="D953" s="134">
        <v>226493500.18999901</v>
      </c>
      <c r="E953" s="134">
        <v>195399878.33000001</v>
      </c>
      <c r="F953" s="134">
        <v>93079.520645161203</v>
      </c>
      <c r="G953" s="134">
        <f t="shared" si="57"/>
        <v>93079.52</v>
      </c>
    </row>
    <row r="954" spans="1:7" x14ac:dyDescent="0.25">
      <c r="A954" s="47">
        <v>42750</v>
      </c>
      <c r="B954" s="48">
        <v>1</v>
      </c>
      <c r="C954" s="171">
        <v>0</v>
      </c>
      <c r="D954" s="134">
        <v>226493500.18999901</v>
      </c>
      <c r="E954" s="134">
        <v>195399878.33000001</v>
      </c>
      <c r="F954" s="134">
        <v>93079.520645161203</v>
      </c>
      <c r="G954" s="134">
        <f t="shared" si="57"/>
        <v>93079.52</v>
      </c>
    </row>
    <row r="955" spans="1:7" x14ac:dyDescent="0.25">
      <c r="A955" s="47">
        <v>42751</v>
      </c>
      <c r="B955" s="48">
        <v>1</v>
      </c>
      <c r="C955" s="171">
        <v>0</v>
      </c>
      <c r="D955" s="134">
        <v>226493500.18999901</v>
      </c>
      <c r="E955" s="134">
        <v>195399878.33000001</v>
      </c>
      <c r="F955" s="134">
        <v>93079.520645161203</v>
      </c>
      <c r="G955" s="134">
        <f t="shared" si="57"/>
        <v>93079.52</v>
      </c>
    </row>
    <row r="956" spans="1:7" x14ac:dyDescent="0.25">
      <c r="A956" s="47">
        <v>42752</v>
      </c>
      <c r="B956" s="48">
        <v>1</v>
      </c>
      <c r="C956" s="171">
        <v>0</v>
      </c>
      <c r="D956" s="134">
        <v>226493500.18999901</v>
      </c>
      <c r="E956" s="134">
        <v>195399878.33000001</v>
      </c>
      <c r="F956" s="134">
        <v>93079.520645161203</v>
      </c>
      <c r="G956" s="134">
        <f t="shared" si="57"/>
        <v>93079.52</v>
      </c>
    </row>
    <row r="957" spans="1:7" x14ac:dyDescent="0.25">
      <c r="A957" s="47">
        <v>42753</v>
      </c>
      <c r="B957" s="48">
        <v>1</v>
      </c>
      <c r="C957" s="171">
        <v>0</v>
      </c>
      <c r="D957" s="134">
        <v>226493500.18999901</v>
      </c>
      <c r="E957" s="134">
        <v>195399878.33000001</v>
      </c>
      <c r="F957" s="134">
        <v>93079.520645161203</v>
      </c>
      <c r="G957" s="134">
        <f t="shared" si="57"/>
        <v>93079.52</v>
      </c>
    </row>
    <row r="958" spans="1:7" x14ac:dyDescent="0.25">
      <c r="A958" s="47">
        <v>42754</v>
      </c>
      <c r="B958" s="48">
        <v>1</v>
      </c>
      <c r="C958" s="171">
        <v>0</v>
      </c>
      <c r="D958" s="134">
        <v>226493500.18999901</v>
      </c>
      <c r="E958" s="134">
        <v>195399878.33000001</v>
      </c>
      <c r="F958" s="134">
        <v>93079.520645161203</v>
      </c>
      <c r="G958" s="134">
        <f t="shared" si="57"/>
        <v>93079.52</v>
      </c>
    </row>
    <row r="959" spans="1:7" x14ac:dyDescent="0.25">
      <c r="A959" s="47">
        <v>42755</v>
      </c>
      <c r="B959" s="48">
        <v>1</v>
      </c>
      <c r="C959" s="171">
        <v>0</v>
      </c>
      <c r="D959" s="134">
        <v>226493500.18999901</v>
      </c>
      <c r="E959" s="134">
        <v>195399878.33000001</v>
      </c>
      <c r="F959" s="134">
        <v>93079.520645161203</v>
      </c>
      <c r="G959" s="134">
        <f t="shared" si="57"/>
        <v>93079.52</v>
      </c>
    </row>
    <row r="960" spans="1:7" x14ac:dyDescent="0.25">
      <c r="A960" s="47">
        <v>42756</v>
      </c>
      <c r="B960" s="48">
        <v>1</v>
      </c>
      <c r="C960" s="171">
        <v>0</v>
      </c>
      <c r="D960" s="134">
        <v>226493500.18999901</v>
      </c>
      <c r="E960" s="134">
        <v>195399878.33000001</v>
      </c>
      <c r="F960" s="134">
        <v>93079.520645161203</v>
      </c>
      <c r="G960" s="134">
        <f t="shared" si="57"/>
        <v>93079.52</v>
      </c>
    </row>
    <row r="961" spans="1:7" x14ac:dyDescent="0.25">
      <c r="A961" s="47">
        <v>42757</v>
      </c>
      <c r="B961" s="48">
        <v>1</v>
      </c>
      <c r="C961" s="171">
        <v>0</v>
      </c>
      <c r="D961" s="134">
        <v>226493500.18999901</v>
      </c>
      <c r="E961" s="134">
        <v>195399878.33000001</v>
      </c>
      <c r="F961" s="134">
        <v>93079.520645161203</v>
      </c>
      <c r="G961" s="134">
        <f t="shared" si="57"/>
        <v>93079.52</v>
      </c>
    </row>
    <row r="962" spans="1:7" x14ac:dyDescent="0.25">
      <c r="A962" s="47">
        <v>42758</v>
      </c>
      <c r="B962" s="48">
        <v>1</v>
      </c>
      <c r="C962" s="171">
        <v>0</v>
      </c>
      <c r="D962" s="134">
        <v>226493500.18999901</v>
      </c>
      <c r="E962" s="134">
        <v>195399878.33000001</v>
      </c>
      <c r="F962" s="134">
        <v>93079.520645161203</v>
      </c>
      <c r="G962" s="134">
        <f t="shared" si="57"/>
        <v>93079.52</v>
      </c>
    </row>
    <row r="963" spans="1:7" x14ac:dyDescent="0.25">
      <c r="A963" s="47">
        <v>42759</v>
      </c>
      <c r="B963" s="48">
        <v>1</v>
      </c>
      <c r="C963" s="171">
        <v>0</v>
      </c>
      <c r="D963" s="134">
        <v>226493500.18999901</v>
      </c>
      <c r="E963" s="134">
        <v>195399878.33000001</v>
      </c>
      <c r="F963" s="134">
        <v>93079.520645161203</v>
      </c>
      <c r="G963" s="134">
        <f t="shared" si="57"/>
        <v>93079.52</v>
      </c>
    </row>
    <row r="964" spans="1:7" x14ac:dyDescent="0.25">
      <c r="A964" s="47">
        <v>42760</v>
      </c>
      <c r="B964" s="48">
        <v>1</v>
      </c>
      <c r="C964" s="171">
        <v>0</v>
      </c>
      <c r="D964" s="134">
        <v>226493500.18999901</v>
      </c>
      <c r="E964" s="134">
        <v>195399878.33000001</v>
      </c>
      <c r="F964" s="134">
        <v>93079.520645161203</v>
      </c>
      <c r="G964" s="134">
        <f t="shared" si="57"/>
        <v>93079.52</v>
      </c>
    </row>
    <row r="965" spans="1:7" x14ac:dyDescent="0.25">
      <c r="A965" s="47">
        <v>42761</v>
      </c>
      <c r="B965" s="48">
        <v>1</v>
      </c>
      <c r="C965" s="171">
        <v>0</v>
      </c>
      <c r="D965" s="134">
        <v>226493500.18999901</v>
      </c>
      <c r="E965" s="134">
        <v>195399878.33000001</v>
      </c>
      <c r="F965" s="134">
        <v>93079.520645161203</v>
      </c>
      <c r="G965" s="134">
        <f t="shared" si="57"/>
        <v>93079.52</v>
      </c>
    </row>
    <row r="966" spans="1:7" x14ac:dyDescent="0.25">
      <c r="A966" s="47">
        <v>42762</v>
      </c>
      <c r="B966" s="48">
        <v>1</v>
      </c>
      <c r="C966" s="171">
        <v>0</v>
      </c>
      <c r="D966" s="134">
        <v>226493500.18999901</v>
      </c>
      <c r="E966" s="134">
        <v>195399878.33000001</v>
      </c>
      <c r="F966" s="134">
        <v>93079.520645161203</v>
      </c>
      <c r="G966" s="134">
        <f t="shared" si="57"/>
        <v>93079.52</v>
      </c>
    </row>
    <row r="967" spans="1:7" x14ac:dyDescent="0.25">
      <c r="A967" s="47">
        <v>42763</v>
      </c>
      <c r="B967" s="48">
        <v>1</v>
      </c>
      <c r="C967" s="171">
        <v>0</v>
      </c>
      <c r="D967" s="134">
        <v>226493500.18999901</v>
      </c>
      <c r="E967" s="134">
        <v>195399878.33000001</v>
      </c>
      <c r="F967" s="134">
        <v>93079.520645161203</v>
      </c>
      <c r="G967" s="134">
        <f t="shared" si="57"/>
        <v>93079.52</v>
      </c>
    </row>
    <row r="968" spans="1:7" x14ac:dyDescent="0.25">
      <c r="A968" s="47">
        <v>42764</v>
      </c>
      <c r="B968" s="48">
        <v>1</v>
      </c>
      <c r="C968" s="171">
        <v>0</v>
      </c>
      <c r="D968" s="134">
        <v>226493500.18999901</v>
      </c>
      <c r="E968" s="134">
        <v>195399878.33000001</v>
      </c>
      <c r="F968" s="134">
        <v>93079.520645161203</v>
      </c>
      <c r="G968" s="134">
        <f t="shared" si="57"/>
        <v>93079.52</v>
      </c>
    </row>
    <row r="969" spans="1:7" x14ac:dyDescent="0.25">
      <c r="A969" s="47">
        <v>42765</v>
      </c>
      <c r="B969" s="48">
        <v>1</v>
      </c>
      <c r="C969" s="171">
        <v>0</v>
      </c>
      <c r="D969" s="134">
        <v>226493500.18999901</v>
      </c>
      <c r="E969" s="134">
        <v>195399878.33000001</v>
      </c>
      <c r="F969" s="134">
        <v>93079.520645161203</v>
      </c>
      <c r="G969" s="134">
        <f t="shared" si="57"/>
        <v>93079.52</v>
      </c>
    </row>
    <row r="970" spans="1:7" x14ac:dyDescent="0.25">
      <c r="A970" s="47">
        <v>42766</v>
      </c>
      <c r="B970" s="48">
        <v>1</v>
      </c>
      <c r="C970" s="171">
        <v>0</v>
      </c>
      <c r="D970" s="134">
        <v>226493500.18999901</v>
      </c>
      <c r="E970" s="134">
        <v>195399878.33000001</v>
      </c>
      <c r="F970" s="134">
        <v>93079.520645161203</v>
      </c>
      <c r="G970" s="134">
        <f t="shared" si="57"/>
        <v>93079.52</v>
      </c>
    </row>
    <row r="971" spans="1:7" x14ac:dyDescent="0.25">
      <c r="A971" s="47">
        <v>42767</v>
      </c>
      <c r="B971" s="48">
        <v>1</v>
      </c>
      <c r="C971" s="171">
        <v>0</v>
      </c>
      <c r="D971" s="134">
        <v>226493500.18999901</v>
      </c>
      <c r="E971" s="134">
        <v>195399878.33000001</v>
      </c>
      <c r="F971" s="134">
        <v>93079.520645161203</v>
      </c>
      <c r="G971" s="134">
        <f t="shared" si="57"/>
        <v>93079.52</v>
      </c>
    </row>
    <row r="972" spans="1:7" x14ac:dyDescent="0.25">
      <c r="A972" s="47">
        <v>42768</v>
      </c>
      <c r="B972" s="48">
        <v>1</v>
      </c>
      <c r="C972" s="171">
        <v>0</v>
      </c>
      <c r="D972" s="134">
        <v>226493500.18999901</v>
      </c>
      <c r="E972" s="134">
        <v>195399878.33000001</v>
      </c>
      <c r="F972" s="134">
        <v>93079.520645161203</v>
      </c>
      <c r="G972" s="134">
        <f t="shared" si="57"/>
        <v>93079.52</v>
      </c>
    </row>
    <row r="973" spans="1:7" x14ac:dyDescent="0.25">
      <c r="A973" s="47">
        <v>42769</v>
      </c>
      <c r="B973" s="48">
        <v>1</v>
      </c>
      <c r="C973" s="171">
        <v>0</v>
      </c>
      <c r="D973" s="134">
        <v>226493500.18999901</v>
      </c>
      <c r="E973" s="134">
        <v>195399878.33000001</v>
      </c>
      <c r="F973" s="134">
        <v>93079.520645161203</v>
      </c>
      <c r="G973" s="134">
        <f t="shared" si="57"/>
        <v>93079.52</v>
      </c>
    </row>
    <row r="974" spans="1:7" x14ac:dyDescent="0.25">
      <c r="A974" s="47">
        <v>42770</v>
      </c>
      <c r="B974" s="48">
        <v>1</v>
      </c>
      <c r="C974" s="171">
        <v>0</v>
      </c>
      <c r="D974" s="134">
        <v>226493500.18999901</v>
      </c>
      <c r="E974" s="134">
        <v>195399878.33000001</v>
      </c>
      <c r="F974" s="134">
        <v>93079.520645161203</v>
      </c>
      <c r="G974" s="134">
        <f t="shared" si="57"/>
        <v>93079.52</v>
      </c>
    </row>
    <row r="975" spans="1:7" x14ac:dyDescent="0.25">
      <c r="A975" s="47">
        <v>42771</v>
      </c>
      <c r="B975" s="48">
        <v>1</v>
      </c>
      <c r="C975" s="171">
        <v>0</v>
      </c>
      <c r="D975" s="134">
        <v>226493500.18999901</v>
      </c>
      <c r="E975" s="134">
        <v>195399878.33000001</v>
      </c>
      <c r="F975" s="134">
        <v>93079.520645161203</v>
      </c>
      <c r="G975" s="134">
        <f t="shared" si="57"/>
        <v>93079.52</v>
      </c>
    </row>
    <row r="976" spans="1:7" x14ac:dyDescent="0.25">
      <c r="A976" s="47">
        <v>42772</v>
      </c>
      <c r="B976" s="48">
        <v>0</v>
      </c>
      <c r="C976" s="171">
        <v>1</v>
      </c>
      <c r="D976" s="134">
        <v>195399878.33000001</v>
      </c>
      <c r="E976" s="134">
        <v>163669228.28999901</v>
      </c>
      <c r="F976" s="134">
        <v>80301.319999999905</v>
      </c>
      <c r="G976" s="134">
        <f t="shared" si="57"/>
        <v>80301.320000000007</v>
      </c>
    </row>
    <row r="977" spans="1:7" x14ac:dyDescent="0.25">
      <c r="A977" s="47">
        <v>42773</v>
      </c>
      <c r="B977" s="48">
        <v>1</v>
      </c>
      <c r="C977" s="171">
        <v>0</v>
      </c>
      <c r="D977" s="134">
        <v>195399878.33000001</v>
      </c>
      <c r="E977" s="134">
        <v>163669228.28999901</v>
      </c>
      <c r="F977" s="134">
        <v>80301.319999999905</v>
      </c>
      <c r="G977" s="134">
        <f t="shared" si="57"/>
        <v>80301.320000000007</v>
      </c>
    </row>
    <row r="978" spans="1:7" x14ac:dyDescent="0.25">
      <c r="A978" s="47">
        <v>42774</v>
      </c>
      <c r="B978" s="48">
        <v>1</v>
      </c>
      <c r="C978" s="171">
        <v>0</v>
      </c>
      <c r="D978" s="134">
        <v>195399878.33000001</v>
      </c>
      <c r="E978" s="134">
        <v>163669228.28999901</v>
      </c>
      <c r="F978" s="134">
        <v>80301.319999999905</v>
      </c>
      <c r="G978" s="134">
        <f t="shared" si="57"/>
        <v>80301.320000000007</v>
      </c>
    </row>
    <row r="979" spans="1:7" x14ac:dyDescent="0.25">
      <c r="A979" s="47">
        <v>42775</v>
      </c>
      <c r="B979" s="48">
        <v>1</v>
      </c>
      <c r="C979" s="171">
        <v>0</v>
      </c>
      <c r="D979" s="134">
        <v>195399878.33000001</v>
      </c>
      <c r="E979" s="134">
        <v>163669228.28999901</v>
      </c>
      <c r="F979" s="134">
        <v>80301.319999999905</v>
      </c>
      <c r="G979" s="134">
        <f t="shared" si="57"/>
        <v>80301.320000000007</v>
      </c>
    </row>
    <row r="980" spans="1:7" x14ac:dyDescent="0.25">
      <c r="A980" s="47">
        <v>42776</v>
      </c>
      <c r="B980" s="48">
        <v>1</v>
      </c>
      <c r="C980" s="171">
        <v>0</v>
      </c>
      <c r="D980" s="134">
        <v>195399878.33000001</v>
      </c>
      <c r="E980" s="134">
        <v>163669228.28999901</v>
      </c>
      <c r="F980" s="134">
        <v>80301.319999999905</v>
      </c>
      <c r="G980" s="134">
        <f t="shared" si="57"/>
        <v>80301.320000000007</v>
      </c>
    </row>
    <row r="981" spans="1:7" x14ac:dyDescent="0.25">
      <c r="A981" s="47">
        <v>42777</v>
      </c>
      <c r="B981" s="48">
        <v>1</v>
      </c>
      <c r="C981" s="171">
        <v>0</v>
      </c>
      <c r="D981" s="134">
        <v>195399878.33000001</v>
      </c>
      <c r="E981" s="134">
        <v>163669228.28999901</v>
      </c>
      <c r="F981" s="134">
        <v>80301.319999999905</v>
      </c>
      <c r="G981" s="134">
        <f t="shared" si="57"/>
        <v>80301.320000000007</v>
      </c>
    </row>
    <row r="982" spans="1:7" x14ac:dyDescent="0.25">
      <c r="A982" s="47">
        <v>42778</v>
      </c>
      <c r="B982" s="48">
        <v>1</v>
      </c>
      <c r="C982" s="171">
        <v>0</v>
      </c>
      <c r="D982" s="134">
        <v>195399878.33000001</v>
      </c>
      <c r="E982" s="134">
        <v>163669228.28999901</v>
      </c>
      <c r="F982" s="134">
        <v>80301.319999999905</v>
      </c>
      <c r="G982" s="134">
        <f t="shared" si="57"/>
        <v>80301.320000000007</v>
      </c>
    </row>
    <row r="983" spans="1:7" x14ac:dyDescent="0.25">
      <c r="A983" s="47">
        <v>42779</v>
      </c>
      <c r="B983" s="48">
        <v>1</v>
      </c>
      <c r="C983" s="171">
        <v>0</v>
      </c>
      <c r="D983" s="134">
        <v>195399878.33000001</v>
      </c>
      <c r="E983" s="134">
        <v>163669228.28999901</v>
      </c>
      <c r="F983" s="134">
        <v>80301.319999999905</v>
      </c>
      <c r="G983" s="134">
        <f t="shared" si="57"/>
        <v>80301.320000000007</v>
      </c>
    </row>
    <row r="984" spans="1:7" x14ac:dyDescent="0.25">
      <c r="A984" s="47">
        <v>42780</v>
      </c>
      <c r="B984" s="48">
        <v>1</v>
      </c>
      <c r="C984" s="171">
        <v>0</v>
      </c>
      <c r="D984" s="134">
        <v>195399878.33000001</v>
      </c>
      <c r="E984" s="134">
        <v>163669228.28999901</v>
      </c>
      <c r="F984" s="134">
        <v>80301.319999999905</v>
      </c>
      <c r="G984" s="134">
        <f t="shared" si="57"/>
        <v>80301.320000000007</v>
      </c>
    </row>
    <row r="985" spans="1:7" x14ac:dyDescent="0.25">
      <c r="A985" s="47">
        <v>42781</v>
      </c>
      <c r="B985" s="48">
        <v>1</v>
      </c>
      <c r="C985" s="171">
        <v>0</v>
      </c>
      <c r="D985" s="134">
        <v>195399878.33000001</v>
      </c>
      <c r="E985" s="134">
        <v>163669228.28999901</v>
      </c>
      <c r="F985" s="134">
        <v>80301.319999999905</v>
      </c>
      <c r="G985" s="134">
        <f t="shared" si="57"/>
        <v>80301.320000000007</v>
      </c>
    </row>
    <row r="986" spans="1:7" x14ac:dyDescent="0.25">
      <c r="A986" s="47">
        <v>42782</v>
      </c>
      <c r="B986" s="48">
        <v>1</v>
      </c>
      <c r="C986" s="171">
        <v>0</v>
      </c>
      <c r="D986" s="134">
        <v>195399878.33000001</v>
      </c>
      <c r="E986" s="134">
        <v>163669228.28999901</v>
      </c>
      <c r="F986" s="134">
        <v>80301.319999999905</v>
      </c>
      <c r="G986" s="134">
        <f t="shared" si="57"/>
        <v>80301.320000000007</v>
      </c>
    </row>
    <row r="987" spans="1:7" x14ac:dyDescent="0.25">
      <c r="A987" s="47">
        <v>42783</v>
      </c>
      <c r="B987" s="48">
        <v>1</v>
      </c>
      <c r="C987" s="171">
        <v>0</v>
      </c>
      <c r="D987" s="134">
        <v>195399878.33000001</v>
      </c>
      <c r="E987" s="134">
        <v>163669228.28999901</v>
      </c>
      <c r="F987" s="134">
        <v>80301.319999999905</v>
      </c>
      <c r="G987" s="134">
        <f t="shared" si="57"/>
        <v>80301.320000000007</v>
      </c>
    </row>
    <row r="988" spans="1:7" x14ac:dyDescent="0.25">
      <c r="A988" s="47">
        <v>42784</v>
      </c>
      <c r="B988" s="48">
        <v>1</v>
      </c>
      <c r="C988" s="171">
        <v>0</v>
      </c>
      <c r="D988" s="134">
        <v>195399878.33000001</v>
      </c>
      <c r="E988" s="134">
        <v>163669228.28999901</v>
      </c>
      <c r="F988" s="134">
        <v>80301.319999999905</v>
      </c>
      <c r="G988" s="134">
        <f t="shared" si="57"/>
        <v>80301.320000000007</v>
      </c>
    </row>
    <row r="989" spans="1:7" x14ac:dyDescent="0.25">
      <c r="A989" s="47">
        <v>42785</v>
      </c>
      <c r="B989" s="48">
        <v>1</v>
      </c>
      <c r="C989" s="171">
        <v>0</v>
      </c>
      <c r="D989" s="134">
        <v>195399878.33000001</v>
      </c>
      <c r="E989" s="134">
        <v>163669228.28999901</v>
      </c>
      <c r="F989" s="134">
        <v>80301.319999999905</v>
      </c>
      <c r="G989" s="134">
        <f t="shared" si="57"/>
        <v>80301.320000000007</v>
      </c>
    </row>
    <row r="990" spans="1:7" x14ac:dyDescent="0.25">
      <c r="A990" s="47">
        <v>42786</v>
      </c>
      <c r="B990" s="48">
        <v>1</v>
      </c>
      <c r="C990" s="171">
        <v>0</v>
      </c>
      <c r="D990" s="134">
        <v>195399878.33000001</v>
      </c>
      <c r="E990" s="134">
        <v>163669228.28999901</v>
      </c>
      <c r="F990" s="134">
        <v>80301.319999999905</v>
      </c>
      <c r="G990" s="134">
        <f t="shared" si="57"/>
        <v>80301.320000000007</v>
      </c>
    </row>
    <row r="991" spans="1:7" x14ac:dyDescent="0.25">
      <c r="A991" s="47">
        <v>42787</v>
      </c>
      <c r="B991" s="48">
        <v>1</v>
      </c>
      <c r="C991" s="171">
        <v>0</v>
      </c>
      <c r="D991" s="134">
        <v>195399878.33000001</v>
      </c>
      <c r="E991" s="134">
        <v>163669228.28999901</v>
      </c>
      <c r="F991" s="134">
        <v>80301.319999999905</v>
      </c>
      <c r="G991" s="134">
        <f t="shared" si="57"/>
        <v>80301.320000000007</v>
      </c>
    </row>
    <row r="992" spans="1:7" x14ac:dyDescent="0.25">
      <c r="A992" s="47">
        <v>42788</v>
      </c>
      <c r="B992" s="48">
        <v>1</v>
      </c>
      <c r="C992" s="171">
        <v>0</v>
      </c>
      <c r="D992" s="134">
        <v>195399878.33000001</v>
      </c>
      <c r="E992" s="134">
        <v>163669228.28999901</v>
      </c>
      <c r="F992" s="134">
        <v>80301.319999999905</v>
      </c>
      <c r="G992" s="134">
        <f t="shared" si="57"/>
        <v>80301.320000000007</v>
      </c>
    </row>
    <row r="993" spans="1:7" x14ac:dyDescent="0.25">
      <c r="A993" s="47">
        <v>42789</v>
      </c>
      <c r="B993" s="48">
        <v>1</v>
      </c>
      <c r="C993" s="171">
        <v>0</v>
      </c>
      <c r="D993" s="134">
        <v>195399878.33000001</v>
      </c>
      <c r="E993" s="134">
        <v>163669228.28999901</v>
      </c>
      <c r="F993" s="134">
        <v>80301.319999999905</v>
      </c>
      <c r="G993" s="134">
        <f t="shared" ref="G993:G1056" si="58">ROUND(F993,2)</f>
        <v>80301.320000000007</v>
      </c>
    </row>
    <row r="994" spans="1:7" x14ac:dyDescent="0.25">
      <c r="A994" s="47">
        <v>42790</v>
      </c>
      <c r="B994" s="48">
        <v>1</v>
      </c>
      <c r="C994" s="171">
        <v>0</v>
      </c>
      <c r="D994" s="134">
        <v>195399878.33000001</v>
      </c>
      <c r="E994" s="134">
        <v>163669228.28999901</v>
      </c>
      <c r="F994" s="134">
        <v>80301.319999999905</v>
      </c>
      <c r="G994" s="134">
        <f t="shared" si="58"/>
        <v>80301.320000000007</v>
      </c>
    </row>
    <row r="995" spans="1:7" x14ac:dyDescent="0.25">
      <c r="A995" s="47">
        <v>42791</v>
      </c>
      <c r="B995" s="48">
        <v>1</v>
      </c>
      <c r="C995" s="171">
        <v>0</v>
      </c>
      <c r="D995" s="134">
        <v>195399878.33000001</v>
      </c>
      <c r="E995" s="134">
        <v>163669228.28999901</v>
      </c>
      <c r="F995" s="134">
        <v>80301.319999999905</v>
      </c>
      <c r="G995" s="134">
        <f t="shared" si="58"/>
        <v>80301.320000000007</v>
      </c>
    </row>
    <row r="996" spans="1:7" x14ac:dyDescent="0.25">
      <c r="A996" s="47">
        <v>42792</v>
      </c>
      <c r="B996" s="48">
        <v>1</v>
      </c>
      <c r="C996" s="171">
        <v>0</v>
      </c>
      <c r="D996" s="134">
        <v>195399878.33000001</v>
      </c>
      <c r="E996" s="134">
        <v>163669228.28999901</v>
      </c>
      <c r="F996" s="134">
        <v>80301.319999999905</v>
      </c>
      <c r="G996" s="134">
        <f t="shared" si="58"/>
        <v>80301.320000000007</v>
      </c>
    </row>
    <row r="997" spans="1:7" x14ac:dyDescent="0.25">
      <c r="A997" s="47">
        <v>42793</v>
      </c>
      <c r="B997" s="48">
        <v>1</v>
      </c>
      <c r="C997" s="171">
        <v>0</v>
      </c>
      <c r="D997" s="134">
        <v>195399878.33000001</v>
      </c>
      <c r="E997" s="134">
        <v>163669228.28999901</v>
      </c>
      <c r="F997" s="134">
        <v>80301.319999999905</v>
      </c>
      <c r="G997" s="134">
        <f t="shared" si="58"/>
        <v>80301.320000000007</v>
      </c>
    </row>
    <row r="998" spans="1:7" x14ac:dyDescent="0.25">
      <c r="A998" s="47">
        <v>42794</v>
      </c>
      <c r="B998" s="48">
        <v>1</v>
      </c>
      <c r="C998" s="171">
        <v>0</v>
      </c>
      <c r="D998" s="134">
        <v>195399878.33000001</v>
      </c>
      <c r="E998" s="134">
        <v>163669228.28999901</v>
      </c>
      <c r="F998" s="134">
        <v>80301.319999999905</v>
      </c>
      <c r="G998" s="134">
        <f t="shared" si="58"/>
        <v>80301.320000000007</v>
      </c>
    </row>
    <row r="999" spans="1:7" x14ac:dyDescent="0.25">
      <c r="A999" s="47">
        <v>42795</v>
      </c>
      <c r="B999" s="48">
        <v>1</v>
      </c>
      <c r="C999" s="171">
        <v>0</v>
      </c>
      <c r="D999" s="134">
        <v>195399878.33000001</v>
      </c>
      <c r="E999" s="134">
        <v>163669228.28999901</v>
      </c>
      <c r="F999" s="134">
        <v>80301.319999999905</v>
      </c>
      <c r="G999" s="134">
        <f t="shared" si="58"/>
        <v>80301.320000000007</v>
      </c>
    </row>
    <row r="1000" spans="1:7" x14ac:dyDescent="0.25">
      <c r="A1000" s="47">
        <v>42796</v>
      </c>
      <c r="B1000" s="48">
        <v>1</v>
      </c>
      <c r="C1000" s="171">
        <v>0</v>
      </c>
      <c r="D1000" s="134">
        <v>195399878.33000001</v>
      </c>
      <c r="E1000" s="134">
        <v>163669228.28999901</v>
      </c>
      <c r="F1000" s="134">
        <v>80301.319999999905</v>
      </c>
      <c r="G1000" s="134">
        <f t="shared" si="58"/>
        <v>80301.320000000007</v>
      </c>
    </row>
    <row r="1001" spans="1:7" x14ac:dyDescent="0.25">
      <c r="A1001" s="47">
        <v>42797</v>
      </c>
      <c r="B1001" s="48">
        <v>1</v>
      </c>
      <c r="C1001" s="171">
        <v>0</v>
      </c>
      <c r="D1001" s="134">
        <v>195399878.33000001</v>
      </c>
      <c r="E1001" s="134">
        <v>163669228.28999901</v>
      </c>
      <c r="F1001" s="134">
        <v>80301.319999999905</v>
      </c>
      <c r="G1001" s="134">
        <f t="shared" si="58"/>
        <v>80301.320000000007</v>
      </c>
    </row>
    <row r="1002" spans="1:7" x14ac:dyDescent="0.25">
      <c r="A1002" s="47">
        <v>42798</v>
      </c>
      <c r="B1002" s="48">
        <v>1</v>
      </c>
      <c r="C1002" s="171">
        <v>0</v>
      </c>
      <c r="D1002" s="134">
        <v>195399878.33000001</v>
      </c>
      <c r="E1002" s="134">
        <v>163669228.28999901</v>
      </c>
      <c r="F1002" s="134">
        <v>80301.319999999905</v>
      </c>
      <c r="G1002" s="134">
        <f t="shared" si="58"/>
        <v>80301.320000000007</v>
      </c>
    </row>
    <row r="1003" spans="1:7" x14ac:dyDescent="0.25">
      <c r="A1003" s="47">
        <v>42799</v>
      </c>
      <c r="B1003" s="48">
        <v>1</v>
      </c>
      <c r="C1003" s="171">
        <v>0</v>
      </c>
      <c r="D1003" s="134">
        <v>195399878.33000001</v>
      </c>
      <c r="E1003" s="134">
        <v>163669228.28999901</v>
      </c>
      <c r="F1003" s="134">
        <v>80301.319999999905</v>
      </c>
      <c r="G1003" s="134">
        <f t="shared" si="58"/>
        <v>80301.320000000007</v>
      </c>
    </row>
    <row r="1004" spans="1:7" x14ac:dyDescent="0.25">
      <c r="A1004" s="47">
        <v>42800</v>
      </c>
      <c r="B1004" s="48">
        <v>0</v>
      </c>
      <c r="C1004" s="171">
        <v>1</v>
      </c>
      <c r="D1004" s="134">
        <v>158069228.28999999</v>
      </c>
      <c r="E1004" s="134">
        <v>127275656.8</v>
      </c>
      <c r="F1004" s="134">
        <v>65331.145483870903</v>
      </c>
      <c r="G1004" s="134">
        <f t="shared" si="58"/>
        <v>65331.15</v>
      </c>
    </row>
    <row r="1005" spans="1:7" x14ac:dyDescent="0.25">
      <c r="A1005" s="47">
        <v>42801</v>
      </c>
      <c r="B1005" s="48">
        <v>1</v>
      </c>
      <c r="C1005" s="171">
        <v>0</v>
      </c>
      <c r="D1005" s="134">
        <v>158069228.28999999</v>
      </c>
      <c r="E1005" s="134">
        <v>127275656.8</v>
      </c>
      <c r="F1005" s="134">
        <v>65331.145483870903</v>
      </c>
      <c r="G1005" s="134">
        <f t="shared" si="58"/>
        <v>65331.15</v>
      </c>
    </row>
    <row r="1006" spans="1:7" x14ac:dyDescent="0.25">
      <c r="A1006" s="47">
        <v>42802</v>
      </c>
      <c r="B1006" s="48">
        <v>1</v>
      </c>
      <c r="C1006" s="171">
        <v>0</v>
      </c>
      <c r="D1006" s="134">
        <v>158069228.28999999</v>
      </c>
      <c r="E1006" s="134">
        <v>127275656.8</v>
      </c>
      <c r="F1006" s="134">
        <v>65331.145483870903</v>
      </c>
      <c r="G1006" s="134">
        <f t="shared" si="58"/>
        <v>65331.15</v>
      </c>
    </row>
    <row r="1007" spans="1:7" x14ac:dyDescent="0.25">
      <c r="A1007" s="47">
        <v>42803</v>
      </c>
      <c r="B1007" s="48">
        <v>1</v>
      </c>
      <c r="C1007" s="171">
        <v>0</v>
      </c>
      <c r="D1007" s="134">
        <v>158069228.28999999</v>
      </c>
      <c r="E1007" s="134">
        <v>127275656.8</v>
      </c>
      <c r="F1007" s="134">
        <v>65331.145483870903</v>
      </c>
      <c r="G1007" s="134">
        <f t="shared" si="58"/>
        <v>65331.15</v>
      </c>
    </row>
    <row r="1008" spans="1:7" x14ac:dyDescent="0.25">
      <c r="A1008" s="47">
        <v>42804</v>
      </c>
      <c r="B1008" s="48">
        <v>1</v>
      </c>
      <c r="C1008" s="171">
        <v>0</v>
      </c>
      <c r="D1008" s="134">
        <v>158069228.28999999</v>
      </c>
      <c r="E1008" s="134">
        <v>127275656.8</v>
      </c>
      <c r="F1008" s="134">
        <v>65331.145483870903</v>
      </c>
      <c r="G1008" s="134">
        <f t="shared" si="58"/>
        <v>65331.15</v>
      </c>
    </row>
    <row r="1009" spans="1:7" x14ac:dyDescent="0.25">
      <c r="A1009" s="47">
        <v>42805</v>
      </c>
      <c r="B1009" s="48">
        <v>1</v>
      </c>
      <c r="C1009" s="171">
        <v>0</v>
      </c>
      <c r="D1009" s="134">
        <v>158069228.28999999</v>
      </c>
      <c r="E1009" s="134">
        <v>127275656.8</v>
      </c>
      <c r="F1009" s="134">
        <v>65331.145483870903</v>
      </c>
      <c r="G1009" s="134">
        <f t="shared" si="58"/>
        <v>65331.15</v>
      </c>
    </row>
    <row r="1010" spans="1:7" x14ac:dyDescent="0.25">
      <c r="A1010" s="47">
        <v>42806</v>
      </c>
      <c r="B1010" s="48">
        <v>1</v>
      </c>
      <c r="C1010" s="171">
        <v>0</v>
      </c>
      <c r="D1010" s="134">
        <v>158069228.28999999</v>
      </c>
      <c r="E1010" s="134">
        <v>127275656.8</v>
      </c>
      <c r="F1010" s="134">
        <v>65331.145483870903</v>
      </c>
      <c r="G1010" s="134">
        <f t="shared" si="58"/>
        <v>65331.15</v>
      </c>
    </row>
    <row r="1011" spans="1:7" x14ac:dyDescent="0.25">
      <c r="A1011" s="47">
        <v>42807</v>
      </c>
      <c r="B1011" s="48">
        <v>1</v>
      </c>
      <c r="C1011" s="171">
        <v>0</v>
      </c>
      <c r="D1011" s="134">
        <v>158069228.28999999</v>
      </c>
      <c r="E1011" s="134">
        <v>127275656.8</v>
      </c>
      <c r="F1011" s="134">
        <v>65331.145483870903</v>
      </c>
      <c r="G1011" s="134">
        <f t="shared" si="58"/>
        <v>65331.15</v>
      </c>
    </row>
    <row r="1012" spans="1:7" x14ac:dyDescent="0.25">
      <c r="A1012" s="47">
        <v>42808</v>
      </c>
      <c r="B1012" s="48">
        <v>1</v>
      </c>
      <c r="C1012" s="171">
        <v>0</v>
      </c>
      <c r="D1012" s="134">
        <v>158069228.28999999</v>
      </c>
      <c r="E1012" s="134">
        <v>127275656.8</v>
      </c>
      <c r="F1012" s="134">
        <v>65331.145483870903</v>
      </c>
      <c r="G1012" s="134">
        <f t="shared" si="58"/>
        <v>65331.15</v>
      </c>
    </row>
    <row r="1013" spans="1:7" x14ac:dyDescent="0.25">
      <c r="A1013" s="47">
        <v>42809</v>
      </c>
      <c r="B1013" s="48">
        <v>1</v>
      </c>
      <c r="C1013" s="171">
        <v>0</v>
      </c>
      <c r="D1013" s="134">
        <v>158069228.28999999</v>
      </c>
      <c r="E1013" s="134">
        <v>127275656.8</v>
      </c>
      <c r="F1013" s="134">
        <v>65331.145483870903</v>
      </c>
      <c r="G1013" s="134">
        <f t="shared" si="58"/>
        <v>65331.15</v>
      </c>
    </row>
    <row r="1014" spans="1:7" x14ac:dyDescent="0.25">
      <c r="A1014" s="47">
        <v>42810</v>
      </c>
      <c r="B1014" s="48">
        <v>1</v>
      </c>
      <c r="C1014" s="171">
        <v>0</v>
      </c>
      <c r="D1014" s="134">
        <v>158069228.28999999</v>
      </c>
      <c r="E1014" s="134">
        <v>127275656.8</v>
      </c>
      <c r="F1014" s="134">
        <v>65331.145483870903</v>
      </c>
      <c r="G1014" s="134">
        <f t="shared" si="58"/>
        <v>65331.15</v>
      </c>
    </row>
    <row r="1015" spans="1:7" x14ac:dyDescent="0.25">
      <c r="A1015" s="47">
        <v>42811</v>
      </c>
      <c r="B1015" s="48">
        <v>1</v>
      </c>
      <c r="C1015" s="171">
        <v>0</v>
      </c>
      <c r="D1015" s="134">
        <v>158069228.28999999</v>
      </c>
      <c r="E1015" s="134">
        <v>127275656.8</v>
      </c>
      <c r="F1015" s="134">
        <v>65331.145483870903</v>
      </c>
      <c r="G1015" s="134">
        <f t="shared" si="58"/>
        <v>65331.15</v>
      </c>
    </row>
    <row r="1016" spans="1:7" x14ac:dyDescent="0.25">
      <c r="A1016" s="47">
        <v>42812</v>
      </c>
      <c r="B1016" s="48">
        <v>1</v>
      </c>
      <c r="C1016" s="171">
        <v>0</v>
      </c>
      <c r="D1016" s="134">
        <v>158069228.28999999</v>
      </c>
      <c r="E1016" s="134">
        <v>127275656.8</v>
      </c>
      <c r="F1016" s="134">
        <v>65331.145483870903</v>
      </c>
      <c r="G1016" s="134">
        <f t="shared" si="58"/>
        <v>65331.15</v>
      </c>
    </row>
    <row r="1017" spans="1:7" x14ac:dyDescent="0.25">
      <c r="A1017" s="47">
        <v>42813</v>
      </c>
      <c r="B1017" s="48">
        <v>1</v>
      </c>
      <c r="C1017" s="171">
        <v>0</v>
      </c>
      <c r="D1017" s="134">
        <v>158069228.28999999</v>
      </c>
      <c r="E1017" s="134">
        <v>127275656.8</v>
      </c>
      <c r="F1017" s="134">
        <v>65331.145483870903</v>
      </c>
      <c r="G1017" s="134">
        <f t="shared" si="58"/>
        <v>65331.15</v>
      </c>
    </row>
    <row r="1018" spans="1:7" x14ac:dyDescent="0.25">
      <c r="A1018" s="47">
        <v>42814</v>
      </c>
      <c r="B1018" s="48">
        <v>1</v>
      </c>
      <c r="C1018" s="171">
        <v>0</v>
      </c>
      <c r="D1018" s="134">
        <v>158069228.28999999</v>
      </c>
      <c r="E1018" s="134">
        <v>127275656.8</v>
      </c>
      <c r="F1018" s="134">
        <v>65331.145483870903</v>
      </c>
      <c r="G1018" s="134">
        <f t="shared" si="58"/>
        <v>65331.15</v>
      </c>
    </row>
    <row r="1019" spans="1:7" x14ac:dyDescent="0.25">
      <c r="A1019" s="47">
        <v>42815</v>
      </c>
      <c r="B1019" s="48">
        <v>1</v>
      </c>
      <c r="C1019" s="171">
        <v>0</v>
      </c>
      <c r="D1019" s="134">
        <v>158069228.28999999</v>
      </c>
      <c r="E1019" s="134">
        <v>127275656.8</v>
      </c>
      <c r="F1019" s="134">
        <v>65331.145483870903</v>
      </c>
      <c r="G1019" s="134">
        <f t="shared" si="58"/>
        <v>65331.15</v>
      </c>
    </row>
    <row r="1020" spans="1:7" x14ac:dyDescent="0.25">
      <c r="A1020" s="47">
        <v>42816</v>
      </c>
      <c r="B1020" s="48">
        <v>1</v>
      </c>
      <c r="C1020" s="171">
        <v>0</v>
      </c>
      <c r="D1020" s="134">
        <v>158069228.28999999</v>
      </c>
      <c r="E1020" s="134">
        <v>127275656.8</v>
      </c>
      <c r="F1020" s="134">
        <v>65331.145483870903</v>
      </c>
      <c r="G1020" s="134">
        <f t="shared" si="58"/>
        <v>65331.15</v>
      </c>
    </row>
    <row r="1021" spans="1:7" x14ac:dyDescent="0.25">
      <c r="A1021" s="47">
        <v>42817</v>
      </c>
      <c r="B1021" s="48">
        <v>1</v>
      </c>
      <c r="C1021" s="171">
        <v>0</v>
      </c>
      <c r="D1021" s="134">
        <v>158069228.28999999</v>
      </c>
      <c r="E1021" s="134">
        <v>127275656.8</v>
      </c>
      <c r="F1021" s="134">
        <v>65331.145483870903</v>
      </c>
      <c r="G1021" s="134">
        <f t="shared" si="58"/>
        <v>65331.15</v>
      </c>
    </row>
    <row r="1022" spans="1:7" x14ac:dyDescent="0.25">
      <c r="A1022" s="47">
        <v>42818</v>
      </c>
      <c r="B1022" s="48">
        <v>1</v>
      </c>
      <c r="C1022" s="171">
        <v>0</v>
      </c>
      <c r="D1022" s="134">
        <v>158069228.28999999</v>
      </c>
      <c r="E1022" s="134">
        <v>127275656.8</v>
      </c>
      <c r="F1022" s="134">
        <v>65331.145483870903</v>
      </c>
      <c r="G1022" s="134">
        <f t="shared" si="58"/>
        <v>65331.15</v>
      </c>
    </row>
    <row r="1023" spans="1:7" x14ac:dyDescent="0.25">
      <c r="A1023" s="47">
        <v>42819</v>
      </c>
      <c r="B1023" s="48">
        <v>1</v>
      </c>
      <c r="C1023" s="171">
        <v>0</v>
      </c>
      <c r="D1023" s="134">
        <v>158069228.28999999</v>
      </c>
      <c r="E1023" s="134">
        <v>127275656.8</v>
      </c>
      <c r="F1023" s="134">
        <v>65331.145483870903</v>
      </c>
      <c r="G1023" s="134">
        <f t="shared" si="58"/>
        <v>65331.15</v>
      </c>
    </row>
    <row r="1024" spans="1:7" x14ac:dyDescent="0.25">
      <c r="A1024" s="47">
        <v>42820</v>
      </c>
      <c r="B1024" s="48">
        <v>1</v>
      </c>
      <c r="C1024" s="171">
        <v>0</v>
      </c>
      <c r="D1024" s="134">
        <v>158069228.28999999</v>
      </c>
      <c r="E1024" s="134">
        <v>127275656.8</v>
      </c>
      <c r="F1024" s="134">
        <v>65331.145483870903</v>
      </c>
      <c r="G1024" s="134">
        <f t="shared" si="58"/>
        <v>65331.15</v>
      </c>
    </row>
    <row r="1025" spans="1:7" x14ac:dyDescent="0.25">
      <c r="A1025" s="47">
        <v>42821</v>
      </c>
      <c r="B1025" s="48">
        <v>1</v>
      </c>
      <c r="C1025" s="171">
        <v>0</v>
      </c>
      <c r="D1025" s="134">
        <v>158069228.28999999</v>
      </c>
      <c r="E1025" s="134">
        <v>127275656.8</v>
      </c>
      <c r="F1025" s="134">
        <v>65331.145483870903</v>
      </c>
      <c r="G1025" s="134">
        <f t="shared" si="58"/>
        <v>65331.15</v>
      </c>
    </row>
    <row r="1026" spans="1:7" x14ac:dyDescent="0.25">
      <c r="A1026" s="47">
        <v>42822</v>
      </c>
      <c r="B1026" s="48">
        <v>1</v>
      </c>
      <c r="C1026" s="171">
        <v>0</v>
      </c>
      <c r="D1026" s="134">
        <v>158069228.28999999</v>
      </c>
      <c r="E1026" s="134">
        <v>127275656.8</v>
      </c>
      <c r="F1026" s="134">
        <v>65331.145483870903</v>
      </c>
      <c r="G1026" s="134">
        <f t="shared" si="58"/>
        <v>65331.15</v>
      </c>
    </row>
    <row r="1027" spans="1:7" x14ac:dyDescent="0.25">
      <c r="A1027" s="47">
        <v>42823</v>
      </c>
      <c r="B1027" s="48">
        <v>1</v>
      </c>
      <c r="C1027" s="171">
        <v>0</v>
      </c>
      <c r="D1027" s="134">
        <v>158069228.28999999</v>
      </c>
      <c r="E1027" s="134">
        <v>127275656.8</v>
      </c>
      <c r="F1027" s="134">
        <v>65331.145483870903</v>
      </c>
      <c r="G1027" s="134">
        <f t="shared" si="58"/>
        <v>65331.15</v>
      </c>
    </row>
    <row r="1028" spans="1:7" x14ac:dyDescent="0.25">
      <c r="A1028" s="47">
        <v>42824</v>
      </c>
      <c r="B1028" s="48">
        <v>1</v>
      </c>
      <c r="C1028" s="171">
        <v>0</v>
      </c>
      <c r="D1028" s="134">
        <v>158069228.28999999</v>
      </c>
      <c r="E1028" s="134">
        <v>127275656.8</v>
      </c>
      <c r="F1028" s="134">
        <v>65331.145483870903</v>
      </c>
      <c r="G1028" s="134">
        <f t="shared" si="58"/>
        <v>65331.15</v>
      </c>
    </row>
    <row r="1029" spans="1:7" x14ac:dyDescent="0.25">
      <c r="A1029" s="47">
        <v>42825</v>
      </c>
      <c r="B1029" s="48">
        <v>1</v>
      </c>
      <c r="C1029" s="171">
        <v>0</v>
      </c>
      <c r="D1029" s="134">
        <v>158069228.28999999</v>
      </c>
      <c r="E1029" s="134">
        <v>127275656.8</v>
      </c>
      <c r="F1029" s="134">
        <v>65331.145483870903</v>
      </c>
      <c r="G1029" s="134">
        <f t="shared" si="58"/>
        <v>65331.15</v>
      </c>
    </row>
    <row r="1030" spans="1:7" x14ac:dyDescent="0.25">
      <c r="A1030" s="47">
        <v>42826</v>
      </c>
      <c r="B1030" s="48">
        <v>1</v>
      </c>
      <c r="C1030" s="171">
        <v>0</v>
      </c>
      <c r="D1030" s="134">
        <v>158069228.28999999</v>
      </c>
      <c r="E1030" s="134">
        <v>127275656.8</v>
      </c>
      <c r="F1030" s="134">
        <v>65331.145483870903</v>
      </c>
      <c r="G1030" s="134">
        <f t="shared" si="58"/>
        <v>65331.15</v>
      </c>
    </row>
    <row r="1031" spans="1:7" x14ac:dyDescent="0.25">
      <c r="A1031" s="47">
        <v>42827</v>
      </c>
      <c r="B1031" s="48">
        <v>1</v>
      </c>
      <c r="C1031" s="171">
        <v>0</v>
      </c>
      <c r="D1031" s="134">
        <v>158069228.28999999</v>
      </c>
      <c r="E1031" s="134">
        <v>127275656.8</v>
      </c>
      <c r="F1031" s="134">
        <v>65331.145483870903</v>
      </c>
      <c r="G1031" s="134">
        <f t="shared" si="58"/>
        <v>65331.15</v>
      </c>
    </row>
    <row r="1032" spans="1:7" x14ac:dyDescent="0.25">
      <c r="A1032" s="47">
        <v>42828</v>
      </c>
      <c r="B1032" s="48">
        <v>1</v>
      </c>
      <c r="C1032" s="171">
        <v>0</v>
      </c>
      <c r="D1032" s="134">
        <v>158069228.28999999</v>
      </c>
      <c r="E1032" s="134">
        <v>127275656.8</v>
      </c>
      <c r="F1032" s="134">
        <v>65331.145483870903</v>
      </c>
      <c r="G1032" s="134">
        <f t="shared" si="58"/>
        <v>65331.15</v>
      </c>
    </row>
    <row r="1033" spans="1:7" x14ac:dyDescent="0.25">
      <c r="A1033" s="47">
        <v>42829</v>
      </c>
      <c r="B1033" s="48">
        <v>1</v>
      </c>
      <c r="C1033" s="171">
        <v>0</v>
      </c>
      <c r="D1033" s="134">
        <v>158069228.28999999</v>
      </c>
      <c r="E1033" s="134">
        <v>127275656.8</v>
      </c>
      <c r="F1033" s="134">
        <v>65331.145483870903</v>
      </c>
      <c r="G1033" s="134">
        <f t="shared" si="58"/>
        <v>65331.15</v>
      </c>
    </row>
    <row r="1034" spans="1:7" x14ac:dyDescent="0.25">
      <c r="A1034" s="47">
        <v>42830</v>
      </c>
      <c r="B1034" s="48">
        <v>1</v>
      </c>
      <c r="C1034" s="171">
        <v>0</v>
      </c>
      <c r="D1034" s="134">
        <v>158069228.28999999</v>
      </c>
      <c r="E1034" s="134">
        <v>127275656.8</v>
      </c>
      <c r="F1034" s="134">
        <v>65331.145483870903</v>
      </c>
      <c r="G1034" s="134">
        <f t="shared" si="58"/>
        <v>65331.15</v>
      </c>
    </row>
    <row r="1035" spans="1:7" x14ac:dyDescent="0.25">
      <c r="A1035" s="47">
        <v>42831</v>
      </c>
      <c r="B1035" s="48">
        <v>0</v>
      </c>
      <c r="C1035" s="171">
        <v>1</v>
      </c>
      <c r="D1035" s="134">
        <v>127275656.8</v>
      </c>
      <c r="E1035" s="134">
        <v>96025971.730000004</v>
      </c>
      <c r="F1035" s="134">
        <v>52305.064333333299</v>
      </c>
      <c r="G1035" s="134">
        <f t="shared" si="58"/>
        <v>52305.06</v>
      </c>
    </row>
    <row r="1036" spans="1:7" x14ac:dyDescent="0.25">
      <c r="A1036" s="47">
        <v>42832</v>
      </c>
      <c r="B1036" s="48">
        <v>1</v>
      </c>
      <c r="C1036" s="171">
        <v>0</v>
      </c>
      <c r="D1036" s="134">
        <v>127275656.8</v>
      </c>
      <c r="E1036" s="134">
        <v>96025971.730000004</v>
      </c>
      <c r="F1036" s="134">
        <v>52305.064333333299</v>
      </c>
      <c r="G1036" s="134">
        <f t="shared" si="58"/>
        <v>52305.06</v>
      </c>
    </row>
    <row r="1037" spans="1:7" x14ac:dyDescent="0.25">
      <c r="A1037" s="47">
        <v>42833</v>
      </c>
      <c r="B1037" s="48">
        <v>1</v>
      </c>
      <c r="C1037" s="171">
        <v>0</v>
      </c>
      <c r="D1037" s="134">
        <v>127275656.8</v>
      </c>
      <c r="E1037" s="134">
        <v>96025971.730000004</v>
      </c>
      <c r="F1037" s="134">
        <v>52305.064333333299</v>
      </c>
      <c r="G1037" s="134">
        <f t="shared" si="58"/>
        <v>52305.06</v>
      </c>
    </row>
    <row r="1038" spans="1:7" x14ac:dyDescent="0.25">
      <c r="A1038" s="47">
        <v>42834</v>
      </c>
      <c r="B1038" s="48">
        <v>1</v>
      </c>
      <c r="C1038" s="171">
        <v>0</v>
      </c>
      <c r="D1038" s="134">
        <v>127275656.8</v>
      </c>
      <c r="E1038" s="134">
        <v>96025971.730000004</v>
      </c>
      <c r="F1038" s="134">
        <v>52305.064333333299</v>
      </c>
      <c r="G1038" s="134">
        <f t="shared" si="58"/>
        <v>52305.06</v>
      </c>
    </row>
    <row r="1039" spans="1:7" x14ac:dyDescent="0.25">
      <c r="A1039" s="47">
        <v>42835</v>
      </c>
      <c r="B1039" s="48">
        <v>1</v>
      </c>
      <c r="C1039" s="171">
        <v>0</v>
      </c>
      <c r="D1039" s="134">
        <v>127275656.8</v>
      </c>
      <c r="E1039" s="134">
        <v>96025971.730000004</v>
      </c>
      <c r="F1039" s="134">
        <v>52305.064333333299</v>
      </c>
      <c r="G1039" s="134">
        <f t="shared" si="58"/>
        <v>52305.06</v>
      </c>
    </row>
    <row r="1040" spans="1:7" x14ac:dyDescent="0.25">
      <c r="A1040" s="47">
        <v>42836</v>
      </c>
      <c r="B1040" s="48">
        <v>1</v>
      </c>
      <c r="C1040" s="171">
        <v>0</v>
      </c>
      <c r="D1040" s="134">
        <v>127275656.8</v>
      </c>
      <c r="E1040" s="134">
        <v>96025971.730000004</v>
      </c>
      <c r="F1040" s="134">
        <v>52305.064333333299</v>
      </c>
      <c r="G1040" s="134">
        <f t="shared" si="58"/>
        <v>52305.06</v>
      </c>
    </row>
    <row r="1041" spans="1:7" x14ac:dyDescent="0.25">
      <c r="A1041" s="47">
        <v>42837</v>
      </c>
      <c r="B1041" s="48">
        <v>1</v>
      </c>
      <c r="C1041" s="171">
        <v>0</v>
      </c>
      <c r="D1041" s="134">
        <v>127275656.8</v>
      </c>
      <c r="E1041" s="134">
        <v>96025971.730000004</v>
      </c>
      <c r="F1041" s="134">
        <v>52305.064333333299</v>
      </c>
      <c r="G1041" s="134">
        <f t="shared" si="58"/>
        <v>52305.06</v>
      </c>
    </row>
    <row r="1042" spans="1:7" x14ac:dyDescent="0.25">
      <c r="A1042" s="47">
        <v>42838</v>
      </c>
      <c r="B1042" s="48">
        <v>1</v>
      </c>
      <c r="C1042" s="171">
        <v>0</v>
      </c>
      <c r="D1042" s="134">
        <v>127275656.8</v>
      </c>
      <c r="E1042" s="134">
        <v>96025971.730000004</v>
      </c>
      <c r="F1042" s="134">
        <v>52305.064333333299</v>
      </c>
      <c r="G1042" s="134">
        <f t="shared" si="58"/>
        <v>52305.06</v>
      </c>
    </row>
    <row r="1043" spans="1:7" x14ac:dyDescent="0.25">
      <c r="A1043" s="47">
        <v>42839</v>
      </c>
      <c r="B1043" s="48">
        <v>1</v>
      </c>
      <c r="C1043" s="171">
        <v>0</v>
      </c>
      <c r="D1043" s="134">
        <v>127275656.8</v>
      </c>
      <c r="E1043" s="134">
        <v>96025971.730000004</v>
      </c>
      <c r="F1043" s="134">
        <v>52305.064333333299</v>
      </c>
      <c r="G1043" s="134">
        <f t="shared" si="58"/>
        <v>52305.06</v>
      </c>
    </row>
    <row r="1044" spans="1:7" x14ac:dyDescent="0.25">
      <c r="A1044" s="47">
        <v>42840</v>
      </c>
      <c r="B1044" s="48">
        <v>1</v>
      </c>
      <c r="C1044" s="171">
        <v>0</v>
      </c>
      <c r="D1044" s="134">
        <v>127275656.8</v>
      </c>
      <c r="E1044" s="134">
        <v>96025971.730000004</v>
      </c>
      <c r="F1044" s="134">
        <v>52305.064333333299</v>
      </c>
      <c r="G1044" s="134">
        <f t="shared" si="58"/>
        <v>52305.06</v>
      </c>
    </row>
    <row r="1045" spans="1:7" x14ac:dyDescent="0.25">
      <c r="A1045" s="47">
        <v>42841</v>
      </c>
      <c r="B1045" s="48">
        <v>1</v>
      </c>
      <c r="C1045" s="171">
        <v>0</v>
      </c>
      <c r="D1045" s="134">
        <v>127275656.8</v>
      </c>
      <c r="E1045" s="134">
        <v>96025971.730000004</v>
      </c>
      <c r="F1045" s="134">
        <v>52305.064333333299</v>
      </c>
      <c r="G1045" s="134">
        <f t="shared" si="58"/>
        <v>52305.06</v>
      </c>
    </row>
    <row r="1046" spans="1:7" x14ac:dyDescent="0.25">
      <c r="A1046" s="47">
        <v>42842</v>
      </c>
      <c r="B1046" s="48">
        <v>1</v>
      </c>
      <c r="C1046" s="171">
        <v>0</v>
      </c>
      <c r="D1046" s="134">
        <v>127275656.8</v>
      </c>
      <c r="E1046" s="134">
        <v>96025971.730000004</v>
      </c>
      <c r="F1046" s="134">
        <v>52305.064333333299</v>
      </c>
      <c r="G1046" s="134">
        <f t="shared" si="58"/>
        <v>52305.06</v>
      </c>
    </row>
    <row r="1047" spans="1:7" x14ac:dyDescent="0.25">
      <c r="A1047" s="47">
        <v>42843</v>
      </c>
      <c r="B1047" s="48">
        <v>1</v>
      </c>
      <c r="C1047" s="171">
        <v>0</v>
      </c>
      <c r="D1047" s="134">
        <v>127275656.8</v>
      </c>
      <c r="E1047" s="134">
        <v>96025971.730000004</v>
      </c>
      <c r="F1047" s="134">
        <v>52305.064333333299</v>
      </c>
      <c r="G1047" s="134">
        <f t="shared" si="58"/>
        <v>52305.06</v>
      </c>
    </row>
    <row r="1048" spans="1:7" x14ac:dyDescent="0.25">
      <c r="A1048" s="47">
        <v>42844</v>
      </c>
      <c r="B1048" s="48">
        <v>1</v>
      </c>
      <c r="C1048" s="171">
        <v>0</v>
      </c>
      <c r="D1048" s="134">
        <v>127275656.8</v>
      </c>
      <c r="E1048" s="134">
        <v>96025971.730000004</v>
      </c>
      <c r="F1048" s="134">
        <v>52305.064333333299</v>
      </c>
      <c r="G1048" s="134">
        <f t="shared" si="58"/>
        <v>52305.06</v>
      </c>
    </row>
    <row r="1049" spans="1:7" x14ac:dyDescent="0.25">
      <c r="A1049" s="47">
        <v>42845</v>
      </c>
      <c r="B1049" s="48">
        <v>1</v>
      </c>
      <c r="C1049" s="171">
        <v>0</v>
      </c>
      <c r="D1049" s="134">
        <v>127275656.8</v>
      </c>
      <c r="E1049" s="134">
        <v>96025971.730000004</v>
      </c>
      <c r="F1049" s="134">
        <v>52305.064333333299</v>
      </c>
      <c r="G1049" s="134">
        <f t="shared" si="58"/>
        <v>52305.06</v>
      </c>
    </row>
    <row r="1050" spans="1:7" x14ac:dyDescent="0.25">
      <c r="A1050" s="47">
        <v>42846</v>
      </c>
      <c r="B1050" s="48">
        <v>1</v>
      </c>
      <c r="C1050" s="171">
        <v>0</v>
      </c>
      <c r="D1050" s="134">
        <v>127275656.8</v>
      </c>
      <c r="E1050" s="134">
        <v>96025971.730000004</v>
      </c>
      <c r="F1050" s="134">
        <v>52305.064333333299</v>
      </c>
      <c r="G1050" s="134">
        <f t="shared" si="58"/>
        <v>52305.06</v>
      </c>
    </row>
    <row r="1051" spans="1:7" x14ac:dyDescent="0.25">
      <c r="A1051" s="47">
        <v>42847</v>
      </c>
      <c r="B1051" s="48">
        <v>1</v>
      </c>
      <c r="C1051" s="171">
        <v>0</v>
      </c>
      <c r="D1051" s="134">
        <v>127275656.8</v>
      </c>
      <c r="E1051" s="134">
        <v>96025971.730000004</v>
      </c>
      <c r="F1051" s="134">
        <v>52305.064333333299</v>
      </c>
      <c r="G1051" s="134">
        <f t="shared" si="58"/>
        <v>52305.06</v>
      </c>
    </row>
    <row r="1052" spans="1:7" x14ac:dyDescent="0.25">
      <c r="A1052" s="47">
        <v>42848</v>
      </c>
      <c r="B1052" s="48">
        <v>1</v>
      </c>
      <c r="C1052" s="171">
        <v>0</v>
      </c>
      <c r="D1052" s="134">
        <v>127275656.8</v>
      </c>
      <c r="E1052" s="134">
        <v>96025971.730000004</v>
      </c>
      <c r="F1052" s="134">
        <v>52305.064333333299</v>
      </c>
      <c r="G1052" s="134">
        <f t="shared" si="58"/>
        <v>52305.06</v>
      </c>
    </row>
    <row r="1053" spans="1:7" x14ac:dyDescent="0.25">
      <c r="A1053" s="47">
        <v>42849</v>
      </c>
      <c r="B1053" s="48">
        <v>1</v>
      </c>
      <c r="C1053" s="171">
        <v>0</v>
      </c>
      <c r="D1053" s="134">
        <v>127275656.8</v>
      </c>
      <c r="E1053" s="134">
        <v>96025971.730000004</v>
      </c>
      <c r="F1053" s="134">
        <v>52305.064333333299</v>
      </c>
      <c r="G1053" s="134">
        <f t="shared" si="58"/>
        <v>52305.06</v>
      </c>
    </row>
    <row r="1054" spans="1:7" x14ac:dyDescent="0.25">
      <c r="A1054" s="47">
        <v>42850</v>
      </c>
      <c r="B1054" s="48">
        <v>1</v>
      </c>
      <c r="C1054" s="171">
        <v>0</v>
      </c>
      <c r="D1054" s="134">
        <v>127275656.8</v>
      </c>
      <c r="E1054" s="134">
        <v>96025971.730000004</v>
      </c>
      <c r="F1054" s="134">
        <v>52305.064333333299</v>
      </c>
      <c r="G1054" s="134">
        <f t="shared" si="58"/>
        <v>52305.06</v>
      </c>
    </row>
    <row r="1055" spans="1:7" x14ac:dyDescent="0.25">
      <c r="A1055" s="47">
        <v>42851</v>
      </c>
      <c r="B1055" s="48">
        <v>1</v>
      </c>
      <c r="C1055" s="171">
        <v>0</v>
      </c>
      <c r="D1055" s="134">
        <v>127275656.8</v>
      </c>
      <c r="E1055" s="134">
        <v>96025971.730000004</v>
      </c>
      <c r="F1055" s="134">
        <v>52305.064333333299</v>
      </c>
      <c r="G1055" s="134">
        <f t="shared" si="58"/>
        <v>52305.06</v>
      </c>
    </row>
    <row r="1056" spans="1:7" x14ac:dyDescent="0.25">
      <c r="A1056" s="47">
        <v>42852</v>
      </c>
      <c r="B1056" s="48">
        <v>1</v>
      </c>
      <c r="C1056" s="171">
        <v>0</v>
      </c>
      <c r="D1056" s="134">
        <v>127275656.8</v>
      </c>
      <c r="E1056" s="134">
        <v>96025971.730000004</v>
      </c>
      <c r="F1056" s="134">
        <v>52305.064333333299</v>
      </c>
      <c r="G1056" s="134">
        <f t="shared" si="58"/>
        <v>52305.06</v>
      </c>
    </row>
    <row r="1057" spans="1:7" x14ac:dyDescent="0.25">
      <c r="A1057" s="47">
        <v>42853</v>
      </c>
      <c r="B1057" s="48">
        <v>1</v>
      </c>
      <c r="C1057" s="171">
        <v>0</v>
      </c>
      <c r="D1057" s="134">
        <v>127275656.8</v>
      </c>
      <c r="E1057" s="134">
        <v>96025971.730000004</v>
      </c>
      <c r="F1057" s="134">
        <v>52305.064333333299</v>
      </c>
      <c r="G1057" s="134">
        <f t="shared" ref="G1057:G1120" si="59">ROUND(F1057,2)</f>
        <v>52305.06</v>
      </c>
    </row>
    <row r="1058" spans="1:7" x14ac:dyDescent="0.25">
      <c r="A1058" s="47">
        <v>42854</v>
      </c>
      <c r="B1058" s="48">
        <v>1</v>
      </c>
      <c r="C1058" s="171">
        <v>0</v>
      </c>
      <c r="D1058" s="134">
        <v>127275656.8</v>
      </c>
      <c r="E1058" s="134">
        <v>96025971.730000004</v>
      </c>
      <c r="F1058" s="134">
        <v>52305.064333333299</v>
      </c>
      <c r="G1058" s="134">
        <f t="shared" si="59"/>
        <v>52305.06</v>
      </c>
    </row>
    <row r="1059" spans="1:7" x14ac:dyDescent="0.25">
      <c r="A1059" s="47">
        <v>42855</v>
      </c>
      <c r="B1059" s="48">
        <v>1</v>
      </c>
      <c r="C1059" s="171">
        <v>0</v>
      </c>
      <c r="D1059" s="134">
        <v>127275656.8</v>
      </c>
      <c r="E1059" s="134">
        <v>96025971.730000004</v>
      </c>
      <c r="F1059" s="134">
        <v>52305.064333333299</v>
      </c>
      <c r="G1059" s="134">
        <f t="shared" si="59"/>
        <v>52305.06</v>
      </c>
    </row>
    <row r="1060" spans="1:7" x14ac:dyDescent="0.25">
      <c r="A1060" s="47">
        <v>42856</v>
      </c>
      <c r="B1060" s="48">
        <v>1</v>
      </c>
      <c r="C1060" s="171">
        <v>0</v>
      </c>
      <c r="D1060" s="134">
        <v>127275656.8</v>
      </c>
      <c r="E1060" s="134">
        <v>96025971.730000004</v>
      </c>
      <c r="F1060" s="134">
        <v>52305.064333333299</v>
      </c>
      <c r="G1060" s="134">
        <f t="shared" si="59"/>
        <v>52305.06</v>
      </c>
    </row>
    <row r="1061" spans="1:7" x14ac:dyDescent="0.25">
      <c r="A1061" s="47">
        <v>42857</v>
      </c>
      <c r="B1061" s="48">
        <v>1</v>
      </c>
      <c r="C1061" s="171">
        <v>0</v>
      </c>
      <c r="D1061" s="134">
        <v>127275656.8</v>
      </c>
      <c r="E1061" s="134">
        <v>96025971.730000004</v>
      </c>
      <c r="F1061" s="134">
        <v>52305.064333333299</v>
      </c>
      <c r="G1061" s="134">
        <f t="shared" si="59"/>
        <v>52305.06</v>
      </c>
    </row>
    <row r="1062" spans="1:7" x14ac:dyDescent="0.25">
      <c r="A1062" s="47">
        <v>42858</v>
      </c>
      <c r="B1062" s="48">
        <v>1</v>
      </c>
      <c r="C1062" s="171">
        <v>0</v>
      </c>
      <c r="D1062" s="134">
        <v>127275656.8</v>
      </c>
      <c r="E1062" s="134">
        <v>96025971.730000004</v>
      </c>
      <c r="F1062" s="134">
        <v>52305.064333333299</v>
      </c>
      <c r="G1062" s="134">
        <f t="shared" si="59"/>
        <v>52305.06</v>
      </c>
    </row>
    <row r="1063" spans="1:7" x14ac:dyDescent="0.25">
      <c r="A1063" s="47">
        <v>42859</v>
      </c>
      <c r="B1063" s="48">
        <v>1</v>
      </c>
      <c r="C1063" s="171">
        <v>0</v>
      </c>
      <c r="D1063" s="134">
        <v>127275656.8</v>
      </c>
      <c r="E1063" s="134">
        <v>96025971.730000004</v>
      </c>
      <c r="F1063" s="134">
        <v>52305.064333333299</v>
      </c>
      <c r="G1063" s="134">
        <f t="shared" si="59"/>
        <v>52305.06</v>
      </c>
    </row>
    <row r="1064" spans="1:7" x14ac:dyDescent="0.25">
      <c r="A1064" s="47">
        <v>42860</v>
      </c>
      <c r="B1064" s="48">
        <v>1</v>
      </c>
      <c r="C1064" s="171">
        <v>0</v>
      </c>
      <c r="D1064" s="134">
        <v>127275656.8</v>
      </c>
      <c r="E1064" s="134">
        <v>96025971.730000004</v>
      </c>
      <c r="F1064" s="134">
        <v>52305.064333333299</v>
      </c>
      <c r="G1064" s="134">
        <f t="shared" si="59"/>
        <v>52305.06</v>
      </c>
    </row>
    <row r="1065" spans="1:7" x14ac:dyDescent="0.25">
      <c r="A1065" s="47">
        <v>42861</v>
      </c>
      <c r="B1065" s="48">
        <v>0</v>
      </c>
      <c r="C1065" s="171">
        <v>1</v>
      </c>
      <c r="D1065" s="134">
        <v>96025971.730000004</v>
      </c>
      <c r="E1065" s="134">
        <v>64430479.299999997</v>
      </c>
      <c r="F1065" s="134">
        <v>39462.728064516101</v>
      </c>
      <c r="G1065" s="134">
        <f t="shared" si="59"/>
        <v>39462.730000000003</v>
      </c>
    </row>
    <row r="1066" spans="1:7" x14ac:dyDescent="0.25">
      <c r="A1066" s="47">
        <v>42862</v>
      </c>
      <c r="B1066" s="48">
        <v>1</v>
      </c>
      <c r="C1066" s="171">
        <v>0</v>
      </c>
      <c r="D1066" s="134">
        <v>96025971.730000004</v>
      </c>
      <c r="E1066" s="134">
        <v>64430479.299999997</v>
      </c>
      <c r="F1066" s="134">
        <v>39462.728064516101</v>
      </c>
      <c r="G1066" s="134">
        <f t="shared" si="59"/>
        <v>39462.730000000003</v>
      </c>
    </row>
    <row r="1067" spans="1:7" x14ac:dyDescent="0.25">
      <c r="A1067" s="47">
        <v>42863</v>
      </c>
      <c r="B1067" s="48">
        <v>1</v>
      </c>
      <c r="C1067" s="171">
        <v>0</v>
      </c>
      <c r="D1067" s="134">
        <v>96025971.730000004</v>
      </c>
      <c r="E1067" s="134">
        <v>64430479.299999997</v>
      </c>
      <c r="F1067" s="134">
        <v>39462.728064516101</v>
      </c>
      <c r="G1067" s="134">
        <f t="shared" si="59"/>
        <v>39462.730000000003</v>
      </c>
    </row>
    <row r="1068" spans="1:7" x14ac:dyDescent="0.25">
      <c r="A1068" s="47">
        <v>42864</v>
      </c>
      <c r="B1068" s="48">
        <v>1</v>
      </c>
      <c r="C1068" s="171">
        <v>0</v>
      </c>
      <c r="D1068" s="134">
        <v>96025971.730000004</v>
      </c>
      <c r="E1068" s="134">
        <v>64430479.299999997</v>
      </c>
      <c r="F1068" s="134">
        <v>39462.728064516101</v>
      </c>
      <c r="G1068" s="134">
        <f t="shared" si="59"/>
        <v>39462.730000000003</v>
      </c>
    </row>
    <row r="1069" spans="1:7" x14ac:dyDescent="0.25">
      <c r="A1069" s="47">
        <v>42865</v>
      </c>
      <c r="B1069" s="48">
        <v>1</v>
      </c>
      <c r="C1069" s="171">
        <v>0</v>
      </c>
      <c r="D1069" s="134">
        <v>96025971.730000004</v>
      </c>
      <c r="E1069" s="134">
        <v>64430479.299999997</v>
      </c>
      <c r="F1069" s="134">
        <v>39462.728064516101</v>
      </c>
      <c r="G1069" s="134">
        <f t="shared" si="59"/>
        <v>39462.730000000003</v>
      </c>
    </row>
    <row r="1070" spans="1:7" x14ac:dyDescent="0.25">
      <c r="A1070" s="47">
        <v>42866</v>
      </c>
      <c r="B1070" s="48">
        <v>1</v>
      </c>
      <c r="C1070" s="171">
        <v>0</v>
      </c>
      <c r="D1070" s="134">
        <v>96025971.730000004</v>
      </c>
      <c r="E1070" s="134">
        <v>64430479.299999997</v>
      </c>
      <c r="F1070" s="134">
        <v>39462.728064516101</v>
      </c>
      <c r="G1070" s="134">
        <f t="shared" si="59"/>
        <v>39462.730000000003</v>
      </c>
    </row>
    <row r="1071" spans="1:7" x14ac:dyDescent="0.25">
      <c r="A1071" s="47">
        <v>42867</v>
      </c>
      <c r="B1071" s="48">
        <v>1</v>
      </c>
      <c r="C1071" s="171">
        <v>0</v>
      </c>
      <c r="D1071" s="134">
        <v>96025971.730000004</v>
      </c>
      <c r="E1071" s="134">
        <v>64430479.299999997</v>
      </c>
      <c r="F1071" s="134">
        <v>39462.728064516101</v>
      </c>
      <c r="G1071" s="134">
        <f t="shared" si="59"/>
        <v>39462.730000000003</v>
      </c>
    </row>
    <row r="1072" spans="1:7" x14ac:dyDescent="0.25">
      <c r="A1072" s="47">
        <v>42868</v>
      </c>
      <c r="B1072" s="48">
        <v>1</v>
      </c>
      <c r="C1072" s="171">
        <v>0</v>
      </c>
      <c r="D1072" s="134">
        <v>96025971.730000004</v>
      </c>
      <c r="E1072" s="134">
        <v>64430479.299999997</v>
      </c>
      <c r="F1072" s="134">
        <v>39462.728064516101</v>
      </c>
      <c r="G1072" s="134">
        <f t="shared" si="59"/>
        <v>39462.730000000003</v>
      </c>
    </row>
    <row r="1073" spans="1:7" x14ac:dyDescent="0.25">
      <c r="A1073" s="47">
        <v>42869</v>
      </c>
      <c r="B1073" s="48">
        <v>1</v>
      </c>
      <c r="C1073" s="171">
        <v>0</v>
      </c>
      <c r="D1073" s="134">
        <v>96025971.730000004</v>
      </c>
      <c r="E1073" s="134">
        <v>64430479.299999997</v>
      </c>
      <c r="F1073" s="134">
        <v>39462.728064516101</v>
      </c>
      <c r="G1073" s="134">
        <f t="shared" si="59"/>
        <v>39462.730000000003</v>
      </c>
    </row>
    <row r="1074" spans="1:7" x14ac:dyDescent="0.25">
      <c r="A1074" s="47">
        <v>42870</v>
      </c>
      <c r="B1074" s="48">
        <v>1</v>
      </c>
      <c r="C1074" s="171">
        <v>0</v>
      </c>
      <c r="D1074" s="134">
        <v>96025971.730000004</v>
      </c>
      <c r="E1074" s="134">
        <v>64430479.299999997</v>
      </c>
      <c r="F1074" s="134">
        <v>39462.728064516101</v>
      </c>
      <c r="G1074" s="134">
        <f t="shared" si="59"/>
        <v>39462.730000000003</v>
      </c>
    </row>
    <row r="1075" spans="1:7" x14ac:dyDescent="0.25">
      <c r="A1075" s="47">
        <v>42871</v>
      </c>
      <c r="B1075" s="48">
        <v>1</v>
      </c>
      <c r="C1075" s="171">
        <v>0</v>
      </c>
      <c r="D1075" s="134">
        <v>96025971.730000004</v>
      </c>
      <c r="E1075" s="134">
        <v>64430479.299999997</v>
      </c>
      <c r="F1075" s="134">
        <v>39462.728064516101</v>
      </c>
      <c r="G1075" s="134">
        <f t="shared" si="59"/>
        <v>39462.730000000003</v>
      </c>
    </row>
    <row r="1076" spans="1:7" x14ac:dyDescent="0.25">
      <c r="A1076" s="47">
        <v>42872</v>
      </c>
      <c r="B1076" s="48">
        <v>1</v>
      </c>
      <c r="C1076" s="171">
        <v>0</v>
      </c>
      <c r="D1076" s="134">
        <v>96025971.730000004</v>
      </c>
      <c r="E1076" s="134">
        <v>64430479.299999997</v>
      </c>
      <c r="F1076" s="134">
        <v>39462.728064516101</v>
      </c>
      <c r="G1076" s="134">
        <f t="shared" si="59"/>
        <v>39462.730000000003</v>
      </c>
    </row>
    <row r="1077" spans="1:7" x14ac:dyDescent="0.25">
      <c r="A1077" s="47">
        <v>42873</v>
      </c>
      <c r="B1077" s="48">
        <v>1</v>
      </c>
      <c r="C1077" s="171">
        <v>0</v>
      </c>
      <c r="D1077" s="134">
        <v>96025971.730000004</v>
      </c>
      <c r="E1077" s="134">
        <v>64430479.299999997</v>
      </c>
      <c r="F1077" s="134">
        <v>39462.728064516101</v>
      </c>
      <c r="G1077" s="134">
        <f t="shared" si="59"/>
        <v>39462.730000000003</v>
      </c>
    </row>
    <row r="1078" spans="1:7" x14ac:dyDescent="0.25">
      <c r="A1078" s="47">
        <v>42874</v>
      </c>
      <c r="B1078" s="48">
        <v>1</v>
      </c>
      <c r="C1078" s="171">
        <v>0</v>
      </c>
      <c r="D1078" s="134">
        <v>96025971.730000004</v>
      </c>
      <c r="E1078" s="134">
        <v>64430479.299999997</v>
      </c>
      <c r="F1078" s="134">
        <v>39462.728064516101</v>
      </c>
      <c r="G1078" s="134">
        <f t="shared" si="59"/>
        <v>39462.730000000003</v>
      </c>
    </row>
    <row r="1079" spans="1:7" x14ac:dyDescent="0.25">
      <c r="A1079" s="47">
        <v>42875</v>
      </c>
      <c r="B1079" s="48">
        <v>1</v>
      </c>
      <c r="C1079" s="171">
        <v>0</v>
      </c>
      <c r="D1079" s="134">
        <v>96025971.730000004</v>
      </c>
      <c r="E1079" s="134">
        <v>64430479.299999997</v>
      </c>
      <c r="F1079" s="134">
        <v>39462.728064516101</v>
      </c>
      <c r="G1079" s="134">
        <f t="shared" si="59"/>
        <v>39462.730000000003</v>
      </c>
    </row>
    <row r="1080" spans="1:7" x14ac:dyDescent="0.25">
      <c r="A1080" s="47">
        <v>42876</v>
      </c>
      <c r="B1080" s="48">
        <v>1</v>
      </c>
      <c r="C1080" s="171">
        <v>0</v>
      </c>
      <c r="D1080" s="134">
        <v>96025971.730000004</v>
      </c>
      <c r="E1080" s="134">
        <v>64430479.299999997</v>
      </c>
      <c r="F1080" s="134">
        <v>39462.728064516101</v>
      </c>
      <c r="G1080" s="134">
        <f t="shared" si="59"/>
        <v>39462.730000000003</v>
      </c>
    </row>
    <row r="1081" spans="1:7" x14ac:dyDescent="0.25">
      <c r="A1081" s="47">
        <v>42877</v>
      </c>
      <c r="B1081" s="48">
        <v>1</v>
      </c>
      <c r="C1081" s="171">
        <v>0</v>
      </c>
      <c r="D1081" s="134">
        <v>96025971.730000004</v>
      </c>
      <c r="E1081" s="134">
        <v>64430479.299999997</v>
      </c>
      <c r="F1081" s="134">
        <v>39462.728064516101</v>
      </c>
      <c r="G1081" s="134">
        <f t="shared" si="59"/>
        <v>39462.730000000003</v>
      </c>
    </row>
    <row r="1082" spans="1:7" x14ac:dyDescent="0.25">
      <c r="A1082" s="47">
        <v>42878</v>
      </c>
      <c r="B1082" s="48">
        <v>1</v>
      </c>
      <c r="C1082" s="171">
        <v>0</v>
      </c>
      <c r="D1082" s="134">
        <v>96025971.730000004</v>
      </c>
      <c r="E1082" s="134">
        <v>64430479.299999997</v>
      </c>
      <c r="F1082" s="134">
        <v>39462.728064516101</v>
      </c>
      <c r="G1082" s="134">
        <f t="shared" si="59"/>
        <v>39462.730000000003</v>
      </c>
    </row>
    <row r="1083" spans="1:7" x14ac:dyDescent="0.25">
      <c r="A1083" s="47">
        <v>42879</v>
      </c>
      <c r="B1083" s="48">
        <v>1</v>
      </c>
      <c r="C1083" s="171">
        <v>0</v>
      </c>
      <c r="D1083" s="134">
        <v>96025971.730000004</v>
      </c>
      <c r="E1083" s="134">
        <v>64430479.299999997</v>
      </c>
      <c r="F1083" s="134">
        <v>39462.728064516101</v>
      </c>
      <c r="G1083" s="134">
        <f t="shared" si="59"/>
        <v>39462.730000000003</v>
      </c>
    </row>
    <row r="1084" spans="1:7" x14ac:dyDescent="0.25">
      <c r="A1084" s="47">
        <v>42880</v>
      </c>
      <c r="B1084" s="48">
        <v>1</v>
      </c>
      <c r="C1084" s="171">
        <v>0</v>
      </c>
      <c r="D1084" s="134">
        <v>96025971.730000004</v>
      </c>
      <c r="E1084" s="134">
        <v>64430479.299999997</v>
      </c>
      <c r="F1084" s="134">
        <v>39462.728064516101</v>
      </c>
      <c r="G1084" s="134">
        <f t="shared" si="59"/>
        <v>39462.730000000003</v>
      </c>
    </row>
    <row r="1085" spans="1:7" x14ac:dyDescent="0.25">
      <c r="A1085" s="47">
        <v>42881</v>
      </c>
      <c r="B1085" s="48">
        <v>1</v>
      </c>
      <c r="C1085" s="171">
        <v>0</v>
      </c>
      <c r="D1085" s="134">
        <v>96025971.730000004</v>
      </c>
      <c r="E1085" s="134">
        <v>64430479.299999997</v>
      </c>
      <c r="F1085" s="134">
        <v>39462.728064516101</v>
      </c>
      <c r="G1085" s="134">
        <f t="shared" si="59"/>
        <v>39462.730000000003</v>
      </c>
    </row>
    <row r="1086" spans="1:7" x14ac:dyDescent="0.25">
      <c r="A1086" s="47">
        <v>42882</v>
      </c>
      <c r="B1086" s="48">
        <v>1</v>
      </c>
      <c r="C1086" s="171">
        <v>0</v>
      </c>
      <c r="D1086" s="134">
        <v>96025971.730000004</v>
      </c>
      <c r="E1086" s="134">
        <v>64430479.299999997</v>
      </c>
      <c r="F1086" s="134">
        <v>39462.728064516101</v>
      </c>
      <c r="G1086" s="134">
        <f t="shared" si="59"/>
        <v>39462.730000000003</v>
      </c>
    </row>
    <row r="1087" spans="1:7" x14ac:dyDescent="0.25">
      <c r="A1087" s="47">
        <v>42883</v>
      </c>
      <c r="B1087" s="48">
        <v>1</v>
      </c>
      <c r="C1087" s="171">
        <v>0</v>
      </c>
      <c r="D1087" s="134">
        <v>96025971.730000004</v>
      </c>
      <c r="E1087" s="134">
        <v>64430479.299999997</v>
      </c>
      <c r="F1087" s="134">
        <v>39462.728064516101</v>
      </c>
      <c r="G1087" s="134">
        <f t="shared" si="59"/>
        <v>39462.730000000003</v>
      </c>
    </row>
    <row r="1088" spans="1:7" x14ac:dyDescent="0.25">
      <c r="A1088" s="47">
        <v>42884</v>
      </c>
      <c r="B1088" s="48">
        <v>1</v>
      </c>
      <c r="C1088" s="171">
        <v>0</v>
      </c>
      <c r="D1088" s="134">
        <v>96025971.730000004</v>
      </c>
      <c r="E1088" s="134">
        <v>64430479.299999997</v>
      </c>
      <c r="F1088" s="134">
        <v>39462.728064516101</v>
      </c>
      <c r="G1088" s="134">
        <f t="shared" si="59"/>
        <v>39462.730000000003</v>
      </c>
    </row>
    <row r="1089" spans="1:7" x14ac:dyDescent="0.25">
      <c r="A1089" s="47">
        <v>42885</v>
      </c>
      <c r="B1089" s="48">
        <v>1</v>
      </c>
      <c r="C1089" s="171">
        <v>0</v>
      </c>
      <c r="D1089" s="134">
        <v>96025971.730000004</v>
      </c>
      <c r="E1089" s="134">
        <v>64430479.299999997</v>
      </c>
      <c r="F1089" s="134">
        <v>39462.728064516101</v>
      </c>
      <c r="G1089" s="134">
        <f t="shared" si="59"/>
        <v>39462.730000000003</v>
      </c>
    </row>
    <row r="1090" spans="1:7" x14ac:dyDescent="0.25">
      <c r="A1090" s="47">
        <v>42886</v>
      </c>
      <c r="B1090" s="48">
        <v>1</v>
      </c>
      <c r="C1090" s="171">
        <v>0</v>
      </c>
      <c r="D1090" s="134">
        <v>96025971.730000004</v>
      </c>
      <c r="E1090" s="134">
        <v>64430479.299999997</v>
      </c>
      <c r="F1090" s="134">
        <v>39462.728064516101</v>
      </c>
      <c r="G1090" s="134">
        <f t="shared" si="59"/>
        <v>39462.730000000003</v>
      </c>
    </row>
    <row r="1091" spans="1:7" x14ac:dyDescent="0.25">
      <c r="A1091" s="47">
        <v>42887</v>
      </c>
      <c r="B1091" s="48">
        <v>1</v>
      </c>
      <c r="C1091" s="171">
        <v>0</v>
      </c>
      <c r="D1091" s="134">
        <v>96025971.730000004</v>
      </c>
      <c r="E1091" s="134">
        <v>64430479.299999997</v>
      </c>
      <c r="F1091" s="134">
        <v>39462.728064516101</v>
      </c>
      <c r="G1091" s="134">
        <f t="shared" si="59"/>
        <v>39462.730000000003</v>
      </c>
    </row>
    <row r="1092" spans="1:7" x14ac:dyDescent="0.25">
      <c r="A1092" s="47">
        <v>42888</v>
      </c>
      <c r="B1092" s="48">
        <v>1</v>
      </c>
      <c r="C1092" s="171">
        <v>0</v>
      </c>
      <c r="D1092" s="134">
        <v>96025971.730000004</v>
      </c>
      <c r="E1092" s="134">
        <v>64430479.299999997</v>
      </c>
      <c r="F1092" s="134">
        <v>39462.728064516101</v>
      </c>
      <c r="G1092" s="134">
        <f t="shared" si="59"/>
        <v>39462.730000000003</v>
      </c>
    </row>
    <row r="1093" spans="1:7" x14ac:dyDescent="0.25">
      <c r="A1093" s="47">
        <v>42889</v>
      </c>
      <c r="B1093" s="48">
        <v>1</v>
      </c>
      <c r="C1093" s="171">
        <v>0</v>
      </c>
      <c r="D1093" s="134">
        <v>96025971.730000004</v>
      </c>
      <c r="E1093" s="134">
        <v>64430479.299999997</v>
      </c>
      <c r="F1093" s="134">
        <v>39462.728064516101</v>
      </c>
      <c r="G1093" s="134">
        <f t="shared" si="59"/>
        <v>39462.730000000003</v>
      </c>
    </row>
    <row r="1094" spans="1:7" x14ac:dyDescent="0.25">
      <c r="A1094" s="47">
        <v>42890</v>
      </c>
      <c r="B1094" s="48">
        <v>1</v>
      </c>
      <c r="C1094" s="171">
        <v>0</v>
      </c>
      <c r="D1094" s="134">
        <v>96025971.730000004</v>
      </c>
      <c r="E1094" s="134">
        <v>64430479.299999997</v>
      </c>
      <c r="F1094" s="134">
        <v>39462.728064516101</v>
      </c>
      <c r="G1094" s="134">
        <f t="shared" si="59"/>
        <v>39462.730000000003</v>
      </c>
    </row>
    <row r="1095" spans="1:7" x14ac:dyDescent="0.25">
      <c r="A1095" s="47">
        <v>42891</v>
      </c>
      <c r="B1095" s="48">
        <v>1</v>
      </c>
      <c r="C1095" s="171">
        <v>0</v>
      </c>
      <c r="D1095" s="134">
        <v>96025971.730000004</v>
      </c>
      <c r="E1095" s="134">
        <v>64430479.299999997</v>
      </c>
      <c r="F1095" s="134">
        <v>39462.728064516101</v>
      </c>
      <c r="G1095" s="134">
        <f t="shared" si="59"/>
        <v>39462.730000000003</v>
      </c>
    </row>
    <row r="1096" spans="1:7" x14ac:dyDescent="0.25">
      <c r="A1096" s="47">
        <v>42892</v>
      </c>
      <c r="B1096" s="48">
        <v>0</v>
      </c>
      <c r="C1096" s="171">
        <v>1</v>
      </c>
      <c r="D1096" s="134">
        <v>64430479.299999997</v>
      </c>
      <c r="E1096" s="134">
        <v>32405990.670000002</v>
      </c>
      <c r="F1096" s="134">
        <v>26478.278999999999</v>
      </c>
      <c r="G1096" s="134">
        <f t="shared" si="59"/>
        <v>26478.28</v>
      </c>
    </row>
    <row r="1097" spans="1:7" x14ac:dyDescent="0.25">
      <c r="A1097" s="47">
        <v>42893</v>
      </c>
      <c r="B1097" s="48">
        <v>1</v>
      </c>
      <c r="C1097" s="171">
        <v>0</v>
      </c>
      <c r="D1097" s="134">
        <v>64430479.299999997</v>
      </c>
      <c r="E1097" s="134">
        <v>32405990.670000002</v>
      </c>
      <c r="F1097" s="134">
        <v>26478.278999999999</v>
      </c>
      <c r="G1097" s="134">
        <f t="shared" si="59"/>
        <v>26478.28</v>
      </c>
    </row>
    <row r="1098" spans="1:7" x14ac:dyDescent="0.25">
      <c r="A1098" s="47">
        <v>42894</v>
      </c>
      <c r="B1098" s="48">
        <v>1</v>
      </c>
      <c r="C1098" s="171">
        <v>0</v>
      </c>
      <c r="D1098" s="134">
        <v>64430479.299999997</v>
      </c>
      <c r="E1098" s="134">
        <v>32405990.670000002</v>
      </c>
      <c r="F1098" s="134">
        <v>26478.278999999999</v>
      </c>
      <c r="G1098" s="134">
        <f t="shared" si="59"/>
        <v>26478.28</v>
      </c>
    </row>
    <row r="1099" spans="1:7" x14ac:dyDescent="0.25">
      <c r="A1099" s="47">
        <v>42895</v>
      </c>
      <c r="B1099" s="48">
        <v>1</v>
      </c>
      <c r="C1099" s="171">
        <v>0</v>
      </c>
      <c r="D1099" s="134">
        <v>64430479.299999997</v>
      </c>
      <c r="E1099" s="134">
        <v>32405990.670000002</v>
      </c>
      <c r="F1099" s="134">
        <v>26478.278999999999</v>
      </c>
      <c r="G1099" s="134">
        <f t="shared" si="59"/>
        <v>26478.28</v>
      </c>
    </row>
    <row r="1100" spans="1:7" x14ac:dyDescent="0.25">
      <c r="A1100" s="47">
        <v>42896</v>
      </c>
      <c r="B1100" s="48">
        <v>1</v>
      </c>
      <c r="C1100" s="171">
        <v>0</v>
      </c>
      <c r="D1100" s="134">
        <v>64430479.299999997</v>
      </c>
      <c r="E1100" s="134">
        <v>32405990.670000002</v>
      </c>
      <c r="F1100" s="134">
        <v>26478.278999999999</v>
      </c>
      <c r="G1100" s="134">
        <f t="shared" si="59"/>
        <v>26478.28</v>
      </c>
    </row>
    <row r="1101" spans="1:7" x14ac:dyDescent="0.25">
      <c r="A1101" s="47">
        <v>42897</v>
      </c>
      <c r="B1101" s="48">
        <v>1</v>
      </c>
      <c r="C1101" s="171">
        <v>0</v>
      </c>
      <c r="D1101" s="134">
        <v>64430479.299999997</v>
      </c>
      <c r="E1101" s="134">
        <v>32405990.670000002</v>
      </c>
      <c r="F1101" s="134">
        <v>26478.278999999999</v>
      </c>
      <c r="G1101" s="134">
        <f t="shared" si="59"/>
        <v>26478.28</v>
      </c>
    </row>
    <row r="1102" spans="1:7" x14ac:dyDescent="0.25">
      <c r="A1102" s="47">
        <v>42898</v>
      </c>
      <c r="B1102" s="48">
        <v>1</v>
      </c>
      <c r="C1102" s="171">
        <v>0</v>
      </c>
      <c r="D1102" s="134">
        <v>64430479.299999997</v>
      </c>
      <c r="E1102" s="134">
        <v>32405990.670000002</v>
      </c>
      <c r="F1102" s="134">
        <v>26478.278999999999</v>
      </c>
      <c r="G1102" s="134">
        <f t="shared" si="59"/>
        <v>26478.28</v>
      </c>
    </row>
    <row r="1103" spans="1:7" x14ac:dyDescent="0.25">
      <c r="A1103" s="47">
        <v>42899</v>
      </c>
      <c r="B1103" s="48">
        <v>1</v>
      </c>
      <c r="C1103" s="171">
        <v>0</v>
      </c>
      <c r="D1103" s="134">
        <v>64430479.299999997</v>
      </c>
      <c r="E1103" s="134">
        <v>32405990.670000002</v>
      </c>
      <c r="F1103" s="134">
        <v>26478.278999999999</v>
      </c>
      <c r="G1103" s="134">
        <f t="shared" si="59"/>
        <v>26478.28</v>
      </c>
    </row>
    <row r="1104" spans="1:7" x14ac:dyDescent="0.25">
      <c r="A1104" s="47">
        <v>42900</v>
      </c>
      <c r="B1104" s="48">
        <v>1</v>
      </c>
      <c r="C1104" s="171">
        <v>0</v>
      </c>
      <c r="D1104" s="134">
        <v>64430479.299999997</v>
      </c>
      <c r="E1104" s="134">
        <v>32405990.670000002</v>
      </c>
      <c r="F1104" s="134">
        <v>26478.278999999999</v>
      </c>
      <c r="G1104" s="134">
        <f t="shared" si="59"/>
        <v>26478.28</v>
      </c>
    </row>
    <row r="1105" spans="1:7" x14ac:dyDescent="0.25">
      <c r="A1105" s="47">
        <v>42901</v>
      </c>
      <c r="B1105" s="48">
        <v>1</v>
      </c>
      <c r="C1105" s="171">
        <v>0</v>
      </c>
      <c r="D1105" s="134">
        <v>64430479.299999997</v>
      </c>
      <c r="E1105" s="134">
        <v>32405990.670000002</v>
      </c>
      <c r="F1105" s="134">
        <v>26478.278999999999</v>
      </c>
      <c r="G1105" s="134">
        <f t="shared" si="59"/>
        <v>26478.28</v>
      </c>
    </row>
    <row r="1106" spans="1:7" x14ac:dyDescent="0.25">
      <c r="A1106" s="47">
        <v>42902</v>
      </c>
      <c r="B1106" s="48">
        <v>1</v>
      </c>
      <c r="C1106" s="171">
        <v>0</v>
      </c>
      <c r="D1106" s="134">
        <v>64430479.299999997</v>
      </c>
      <c r="E1106" s="134">
        <v>32405990.670000002</v>
      </c>
      <c r="F1106" s="134">
        <v>26478.278999999999</v>
      </c>
      <c r="G1106" s="134">
        <f t="shared" si="59"/>
        <v>26478.28</v>
      </c>
    </row>
    <row r="1107" spans="1:7" x14ac:dyDescent="0.25">
      <c r="A1107" s="47">
        <v>42903</v>
      </c>
      <c r="B1107" s="48">
        <v>1</v>
      </c>
      <c r="C1107" s="171">
        <v>0</v>
      </c>
      <c r="D1107" s="134">
        <v>64430479.299999997</v>
      </c>
      <c r="E1107" s="134">
        <v>32405990.670000002</v>
      </c>
      <c r="F1107" s="134">
        <v>26478.278999999999</v>
      </c>
      <c r="G1107" s="134">
        <f t="shared" si="59"/>
        <v>26478.28</v>
      </c>
    </row>
    <row r="1108" spans="1:7" x14ac:dyDescent="0.25">
      <c r="A1108" s="47">
        <v>42904</v>
      </c>
      <c r="B1108" s="48">
        <v>1</v>
      </c>
      <c r="C1108" s="171">
        <v>0</v>
      </c>
      <c r="D1108" s="134">
        <v>64430479.299999997</v>
      </c>
      <c r="E1108" s="134">
        <v>32405990.670000002</v>
      </c>
      <c r="F1108" s="134">
        <v>26478.278999999999</v>
      </c>
      <c r="G1108" s="134">
        <f t="shared" si="59"/>
        <v>26478.28</v>
      </c>
    </row>
    <row r="1109" spans="1:7" x14ac:dyDescent="0.25">
      <c r="A1109" s="47">
        <v>42905</v>
      </c>
      <c r="B1109" s="48">
        <v>1</v>
      </c>
      <c r="C1109" s="171">
        <v>0</v>
      </c>
      <c r="D1109" s="134">
        <v>64430479.299999997</v>
      </c>
      <c r="E1109" s="134">
        <v>32405990.670000002</v>
      </c>
      <c r="F1109" s="134">
        <v>26478.278999999999</v>
      </c>
      <c r="G1109" s="134">
        <f t="shared" si="59"/>
        <v>26478.28</v>
      </c>
    </row>
    <row r="1110" spans="1:7" x14ac:dyDescent="0.25">
      <c r="A1110" s="47">
        <v>42906</v>
      </c>
      <c r="B1110" s="48">
        <v>1</v>
      </c>
      <c r="C1110" s="171">
        <v>0</v>
      </c>
      <c r="D1110" s="134">
        <v>64430479.299999997</v>
      </c>
      <c r="E1110" s="134">
        <v>32405990.670000002</v>
      </c>
      <c r="F1110" s="134">
        <v>26478.278999999999</v>
      </c>
      <c r="G1110" s="134">
        <f t="shared" si="59"/>
        <v>26478.28</v>
      </c>
    </row>
    <row r="1111" spans="1:7" x14ac:dyDescent="0.25">
      <c r="A1111" s="47">
        <v>42907</v>
      </c>
      <c r="B1111" s="48">
        <v>1</v>
      </c>
      <c r="C1111" s="171">
        <v>0</v>
      </c>
      <c r="D1111" s="134">
        <v>64430479.299999997</v>
      </c>
      <c r="E1111" s="134">
        <v>32405990.670000002</v>
      </c>
      <c r="F1111" s="134">
        <v>26478.278999999999</v>
      </c>
      <c r="G1111" s="134">
        <f t="shared" si="59"/>
        <v>26478.28</v>
      </c>
    </row>
    <row r="1112" spans="1:7" x14ac:dyDescent="0.25">
      <c r="A1112" s="47">
        <v>42908</v>
      </c>
      <c r="B1112" s="48">
        <v>1</v>
      </c>
      <c r="C1112" s="171">
        <v>0</v>
      </c>
      <c r="D1112" s="134">
        <v>64430479.299999997</v>
      </c>
      <c r="E1112" s="134">
        <v>32405990.670000002</v>
      </c>
      <c r="F1112" s="134">
        <v>26478.278999999999</v>
      </c>
      <c r="G1112" s="134">
        <f t="shared" si="59"/>
        <v>26478.28</v>
      </c>
    </row>
    <row r="1113" spans="1:7" x14ac:dyDescent="0.25">
      <c r="A1113" s="47">
        <v>42909</v>
      </c>
      <c r="B1113" s="48">
        <v>1</v>
      </c>
      <c r="C1113" s="171">
        <v>0</v>
      </c>
      <c r="D1113" s="134">
        <v>64430479.299999997</v>
      </c>
      <c r="E1113" s="134">
        <v>32405990.670000002</v>
      </c>
      <c r="F1113" s="134">
        <v>26478.278999999999</v>
      </c>
      <c r="G1113" s="134">
        <f t="shared" si="59"/>
        <v>26478.28</v>
      </c>
    </row>
    <row r="1114" spans="1:7" x14ac:dyDescent="0.25">
      <c r="A1114" s="47">
        <v>42910</v>
      </c>
      <c r="B1114" s="48">
        <v>1</v>
      </c>
      <c r="C1114" s="171">
        <v>0</v>
      </c>
      <c r="D1114" s="134">
        <v>64430479.299999997</v>
      </c>
      <c r="E1114" s="134">
        <v>32405990.670000002</v>
      </c>
      <c r="F1114" s="134">
        <v>26478.278999999999</v>
      </c>
      <c r="G1114" s="134">
        <f t="shared" si="59"/>
        <v>26478.28</v>
      </c>
    </row>
    <row r="1115" spans="1:7" x14ac:dyDescent="0.25">
      <c r="A1115" s="47">
        <v>42911</v>
      </c>
      <c r="B1115" s="48">
        <v>1</v>
      </c>
      <c r="C1115" s="171">
        <v>0</v>
      </c>
      <c r="D1115" s="134">
        <v>64430479.299999997</v>
      </c>
      <c r="E1115" s="134">
        <v>32405990.670000002</v>
      </c>
      <c r="F1115" s="134">
        <v>26478.278999999999</v>
      </c>
      <c r="G1115" s="134">
        <f t="shared" si="59"/>
        <v>26478.28</v>
      </c>
    </row>
    <row r="1116" spans="1:7" x14ac:dyDescent="0.25">
      <c r="A1116" s="47">
        <v>42912</v>
      </c>
      <c r="B1116" s="48">
        <v>1</v>
      </c>
      <c r="C1116" s="171">
        <v>0</v>
      </c>
      <c r="D1116" s="134">
        <v>64430479.299999997</v>
      </c>
      <c r="E1116" s="134">
        <v>32405990.670000002</v>
      </c>
      <c r="F1116" s="134">
        <v>26478.278999999999</v>
      </c>
      <c r="G1116" s="134">
        <f t="shared" si="59"/>
        <v>26478.28</v>
      </c>
    </row>
    <row r="1117" spans="1:7" x14ac:dyDescent="0.25">
      <c r="A1117" s="47">
        <v>42913</v>
      </c>
      <c r="B1117" s="48">
        <v>1</v>
      </c>
      <c r="C1117" s="171">
        <v>0</v>
      </c>
      <c r="D1117" s="134">
        <v>64430479.299999997</v>
      </c>
      <c r="E1117" s="134">
        <v>32405990.670000002</v>
      </c>
      <c r="F1117" s="134">
        <v>26478.278999999999</v>
      </c>
      <c r="G1117" s="134">
        <f t="shared" si="59"/>
        <v>26478.28</v>
      </c>
    </row>
    <row r="1118" spans="1:7" x14ac:dyDescent="0.25">
      <c r="A1118" s="47">
        <v>42914</v>
      </c>
      <c r="B1118" s="48">
        <v>1</v>
      </c>
      <c r="C1118" s="171">
        <v>0</v>
      </c>
      <c r="D1118" s="134">
        <v>64430479.299999997</v>
      </c>
      <c r="E1118" s="134">
        <v>32405990.670000002</v>
      </c>
      <c r="F1118" s="134">
        <v>26478.278999999999</v>
      </c>
      <c r="G1118" s="134">
        <f t="shared" si="59"/>
        <v>26478.28</v>
      </c>
    </row>
    <row r="1119" spans="1:7" x14ac:dyDescent="0.25">
      <c r="A1119" s="47">
        <v>42915</v>
      </c>
      <c r="B1119" s="48">
        <v>1</v>
      </c>
      <c r="C1119" s="171">
        <v>0</v>
      </c>
      <c r="D1119" s="134">
        <v>64430479.299999997</v>
      </c>
      <c r="E1119" s="134">
        <v>32405990.670000002</v>
      </c>
      <c r="F1119" s="134">
        <v>26478.278999999999</v>
      </c>
      <c r="G1119" s="134">
        <f t="shared" si="59"/>
        <v>26478.28</v>
      </c>
    </row>
    <row r="1120" spans="1:7" x14ac:dyDescent="0.25">
      <c r="A1120" s="47">
        <v>42916</v>
      </c>
      <c r="B1120" s="48">
        <v>1</v>
      </c>
      <c r="C1120" s="171">
        <v>0</v>
      </c>
      <c r="D1120" s="134">
        <v>64430479.299999997</v>
      </c>
      <c r="E1120" s="134">
        <v>32405990.670000002</v>
      </c>
      <c r="F1120" s="134">
        <v>26478.278999999999</v>
      </c>
      <c r="G1120" s="134">
        <f t="shared" si="59"/>
        <v>26478.28</v>
      </c>
    </row>
    <row r="1121" spans="1:7" x14ac:dyDescent="0.25">
      <c r="A1121" s="47">
        <v>42917</v>
      </c>
      <c r="B1121" s="48">
        <v>1</v>
      </c>
      <c r="C1121" s="171">
        <v>0</v>
      </c>
      <c r="D1121" s="134">
        <v>64430479.299999997</v>
      </c>
      <c r="E1121" s="134">
        <v>32405990.670000002</v>
      </c>
      <c r="F1121" s="134">
        <v>26478.278999999999</v>
      </c>
      <c r="G1121" s="134">
        <f t="shared" ref="G1121:G1156" si="60">ROUND(F1121,2)</f>
        <v>26478.28</v>
      </c>
    </row>
    <row r="1122" spans="1:7" x14ac:dyDescent="0.25">
      <c r="A1122" s="47">
        <v>42918</v>
      </c>
      <c r="B1122" s="48">
        <v>1</v>
      </c>
      <c r="C1122" s="171">
        <v>0</v>
      </c>
      <c r="D1122" s="134">
        <v>64430479.299999997</v>
      </c>
      <c r="E1122" s="134">
        <v>32405990.670000002</v>
      </c>
      <c r="F1122" s="134">
        <v>26478.278999999999</v>
      </c>
      <c r="G1122" s="134">
        <f t="shared" si="60"/>
        <v>26478.28</v>
      </c>
    </row>
    <row r="1123" spans="1:7" x14ac:dyDescent="0.25">
      <c r="A1123" s="47">
        <v>42919</v>
      </c>
      <c r="B1123" s="48">
        <v>1</v>
      </c>
      <c r="C1123" s="171">
        <v>0</v>
      </c>
      <c r="D1123" s="134">
        <v>64430479.299999997</v>
      </c>
      <c r="E1123" s="134">
        <v>32405990.670000002</v>
      </c>
      <c r="F1123" s="134">
        <v>26478.278999999999</v>
      </c>
      <c r="G1123" s="134">
        <f t="shared" si="60"/>
        <v>26478.28</v>
      </c>
    </row>
    <row r="1124" spans="1:7" x14ac:dyDescent="0.25">
      <c r="A1124" s="47">
        <v>42920</v>
      </c>
      <c r="B1124" s="48">
        <v>1</v>
      </c>
      <c r="C1124" s="171">
        <v>0</v>
      </c>
      <c r="D1124" s="134">
        <v>64430479.299999997</v>
      </c>
      <c r="E1124" s="134">
        <v>32405990.670000002</v>
      </c>
      <c r="F1124" s="134">
        <v>26478.278999999999</v>
      </c>
      <c r="G1124" s="134">
        <f t="shared" si="60"/>
        <v>26478.28</v>
      </c>
    </row>
    <row r="1125" spans="1:7" x14ac:dyDescent="0.25">
      <c r="A1125" s="47">
        <v>42921</v>
      </c>
      <c r="B1125" s="48">
        <v>1</v>
      </c>
      <c r="C1125" s="171">
        <v>0</v>
      </c>
      <c r="D1125" s="134">
        <v>64430479.299999997</v>
      </c>
      <c r="E1125" s="134">
        <v>32405990.670000002</v>
      </c>
      <c r="F1125" s="134">
        <v>26478.278999999999</v>
      </c>
      <c r="G1125" s="134">
        <f t="shared" si="60"/>
        <v>26478.28</v>
      </c>
    </row>
    <row r="1126" spans="1:7" x14ac:dyDescent="0.25">
      <c r="A1126" s="47">
        <v>42922</v>
      </c>
      <c r="B1126" s="48">
        <v>0</v>
      </c>
      <c r="C1126" s="171">
        <v>1</v>
      </c>
      <c r="D1126" s="134">
        <v>32405990.670000002</v>
      </c>
      <c r="E1126" s="134">
        <v>0</v>
      </c>
      <c r="F1126" s="134">
        <v>13317.623548387</v>
      </c>
      <c r="G1126" s="134">
        <f t="shared" si="60"/>
        <v>13317.62</v>
      </c>
    </row>
    <row r="1127" spans="1:7" x14ac:dyDescent="0.25">
      <c r="A1127" s="47">
        <v>42923</v>
      </c>
      <c r="B1127" s="48">
        <v>1</v>
      </c>
      <c r="C1127" s="171">
        <v>0</v>
      </c>
      <c r="D1127" s="134">
        <v>32405990.670000002</v>
      </c>
      <c r="E1127" s="134">
        <v>0</v>
      </c>
      <c r="F1127" s="134">
        <v>13317.623548387</v>
      </c>
      <c r="G1127" s="134">
        <f t="shared" si="60"/>
        <v>13317.62</v>
      </c>
    </row>
    <row r="1128" spans="1:7" x14ac:dyDescent="0.25">
      <c r="A1128" s="47">
        <v>42924</v>
      </c>
      <c r="B1128" s="48">
        <v>1</v>
      </c>
      <c r="C1128" s="171">
        <v>0</v>
      </c>
      <c r="D1128" s="134">
        <v>32405990.670000002</v>
      </c>
      <c r="E1128" s="134">
        <v>0</v>
      </c>
      <c r="F1128" s="134">
        <v>13317.623548387</v>
      </c>
      <c r="G1128" s="134">
        <f t="shared" si="60"/>
        <v>13317.62</v>
      </c>
    </row>
    <row r="1129" spans="1:7" x14ac:dyDescent="0.25">
      <c r="A1129" s="47">
        <v>42925</v>
      </c>
      <c r="B1129" s="48">
        <v>1</v>
      </c>
      <c r="C1129" s="171">
        <v>0</v>
      </c>
      <c r="D1129" s="134">
        <v>32405990.670000002</v>
      </c>
      <c r="E1129" s="134">
        <v>0</v>
      </c>
      <c r="F1129" s="134">
        <v>13317.623548387</v>
      </c>
      <c r="G1129" s="134">
        <f t="shared" si="60"/>
        <v>13317.62</v>
      </c>
    </row>
    <row r="1130" spans="1:7" x14ac:dyDescent="0.25">
      <c r="A1130" s="47">
        <v>42926</v>
      </c>
      <c r="B1130" s="48">
        <v>1</v>
      </c>
      <c r="C1130" s="171">
        <v>0</v>
      </c>
      <c r="D1130" s="134">
        <v>32405990.670000002</v>
      </c>
      <c r="E1130" s="134">
        <v>0</v>
      </c>
      <c r="F1130" s="134">
        <v>13317.623548387</v>
      </c>
      <c r="G1130" s="134">
        <f t="shared" si="60"/>
        <v>13317.62</v>
      </c>
    </row>
    <row r="1131" spans="1:7" x14ac:dyDescent="0.25">
      <c r="A1131" s="47">
        <v>42927</v>
      </c>
      <c r="B1131" s="48">
        <v>1</v>
      </c>
      <c r="C1131" s="171">
        <v>0</v>
      </c>
      <c r="D1131" s="134">
        <v>32405990.670000002</v>
      </c>
      <c r="E1131" s="134">
        <v>0</v>
      </c>
      <c r="F1131" s="134">
        <v>13317.623548387</v>
      </c>
      <c r="G1131" s="134">
        <f t="shared" si="60"/>
        <v>13317.62</v>
      </c>
    </row>
    <row r="1132" spans="1:7" x14ac:dyDescent="0.25">
      <c r="A1132" s="47">
        <v>42928</v>
      </c>
      <c r="B1132" s="48">
        <v>1</v>
      </c>
      <c r="C1132" s="171">
        <v>0</v>
      </c>
      <c r="D1132" s="134">
        <v>32405990.670000002</v>
      </c>
      <c r="E1132" s="134">
        <v>0</v>
      </c>
      <c r="F1132" s="134">
        <v>13317.623548387</v>
      </c>
      <c r="G1132" s="134">
        <f t="shared" si="60"/>
        <v>13317.62</v>
      </c>
    </row>
    <row r="1133" spans="1:7" x14ac:dyDescent="0.25">
      <c r="A1133" s="47">
        <v>42929</v>
      </c>
      <c r="B1133" s="48">
        <v>1</v>
      </c>
      <c r="C1133" s="171">
        <v>0</v>
      </c>
      <c r="D1133" s="134">
        <v>32405990.670000002</v>
      </c>
      <c r="E1133" s="134">
        <v>0</v>
      </c>
      <c r="F1133" s="134">
        <v>13317.623548387</v>
      </c>
      <c r="G1133" s="134">
        <f t="shared" si="60"/>
        <v>13317.62</v>
      </c>
    </row>
    <row r="1134" spans="1:7" x14ac:dyDescent="0.25">
      <c r="A1134" s="47">
        <v>42930</v>
      </c>
      <c r="B1134" s="48">
        <v>1</v>
      </c>
      <c r="C1134" s="171">
        <v>0</v>
      </c>
      <c r="D1134" s="134">
        <v>32405990.670000002</v>
      </c>
      <c r="E1134" s="134">
        <v>0</v>
      </c>
      <c r="F1134" s="134">
        <v>13317.623548387</v>
      </c>
      <c r="G1134" s="134">
        <f t="shared" si="60"/>
        <v>13317.62</v>
      </c>
    </row>
    <row r="1135" spans="1:7" x14ac:dyDescent="0.25">
      <c r="A1135" s="47">
        <v>42931</v>
      </c>
      <c r="B1135" s="48">
        <v>1</v>
      </c>
      <c r="C1135" s="171">
        <v>0</v>
      </c>
      <c r="D1135" s="134">
        <v>32405990.670000002</v>
      </c>
      <c r="E1135" s="134">
        <v>0</v>
      </c>
      <c r="F1135" s="134">
        <v>13317.623548387</v>
      </c>
      <c r="G1135" s="134">
        <f t="shared" si="60"/>
        <v>13317.62</v>
      </c>
    </row>
    <row r="1136" spans="1:7" x14ac:dyDescent="0.25">
      <c r="A1136" s="47">
        <v>42932</v>
      </c>
      <c r="B1136" s="48">
        <v>1</v>
      </c>
      <c r="C1136" s="171">
        <v>0</v>
      </c>
      <c r="D1136" s="134">
        <v>32405990.670000002</v>
      </c>
      <c r="E1136" s="134">
        <v>0</v>
      </c>
      <c r="F1136" s="134">
        <v>13317.623548387</v>
      </c>
      <c r="G1136" s="134">
        <f t="shared" si="60"/>
        <v>13317.62</v>
      </c>
    </row>
    <row r="1137" spans="1:7" x14ac:dyDescent="0.25">
      <c r="A1137" s="47">
        <v>42933</v>
      </c>
      <c r="B1137" s="48">
        <v>1</v>
      </c>
      <c r="C1137" s="171">
        <v>0</v>
      </c>
      <c r="D1137" s="134">
        <v>32405990.670000002</v>
      </c>
      <c r="E1137" s="134">
        <v>0</v>
      </c>
      <c r="F1137" s="134">
        <v>13317.623548387</v>
      </c>
      <c r="G1137" s="134">
        <f t="shared" si="60"/>
        <v>13317.62</v>
      </c>
    </row>
    <row r="1138" spans="1:7" x14ac:dyDescent="0.25">
      <c r="A1138" s="47">
        <v>42934</v>
      </c>
      <c r="B1138" s="48">
        <v>1</v>
      </c>
      <c r="C1138" s="171">
        <v>0</v>
      </c>
      <c r="D1138" s="134">
        <v>32405990.670000002</v>
      </c>
      <c r="E1138" s="134">
        <v>0</v>
      </c>
      <c r="F1138" s="134">
        <v>13317.623548387</v>
      </c>
      <c r="G1138" s="134">
        <f t="shared" si="60"/>
        <v>13317.62</v>
      </c>
    </row>
    <row r="1139" spans="1:7" x14ac:dyDescent="0.25">
      <c r="A1139" s="47">
        <v>42935</v>
      </c>
      <c r="B1139" s="48">
        <v>1</v>
      </c>
      <c r="C1139" s="171">
        <v>0</v>
      </c>
      <c r="D1139" s="134">
        <v>32405990.670000002</v>
      </c>
      <c r="E1139" s="134">
        <v>0</v>
      </c>
      <c r="F1139" s="134">
        <v>13317.623548387</v>
      </c>
      <c r="G1139" s="134">
        <f t="shared" si="60"/>
        <v>13317.62</v>
      </c>
    </row>
    <row r="1140" spans="1:7" x14ac:dyDescent="0.25">
      <c r="A1140" s="47">
        <v>42936</v>
      </c>
      <c r="B1140" s="48">
        <v>1</v>
      </c>
      <c r="C1140" s="171">
        <v>0</v>
      </c>
      <c r="D1140" s="134">
        <v>32405990.670000002</v>
      </c>
      <c r="E1140" s="134">
        <v>0</v>
      </c>
      <c r="F1140" s="134">
        <v>13317.623548387</v>
      </c>
      <c r="G1140" s="134">
        <f t="shared" si="60"/>
        <v>13317.62</v>
      </c>
    </row>
    <row r="1141" spans="1:7" x14ac:dyDescent="0.25">
      <c r="A1141" s="47">
        <v>42937</v>
      </c>
      <c r="B1141" s="48">
        <v>1</v>
      </c>
      <c r="C1141" s="171">
        <v>0</v>
      </c>
      <c r="D1141" s="134">
        <v>32405990.670000002</v>
      </c>
      <c r="E1141" s="134">
        <v>0</v>
      </c>
      <c r="F1141" s="134">
        <v>13317.623548387</v>
      </c>
      <c r="G1141" s="134">
        <f t="shared" si="60"/>
        <v>13317.62</v>
      </c>
    </row>
    <row r="1142" spans="1:7" x14ac:dyDescent="0.25">
      <c r="A1142" s="47">
        <v>42938</v>
      </c>
      <c r="B1142" s="48">
        <v>1</v>
      </c>
      <c r="C1142" s="171">
        <v>0</v>
      </c>
      <c r="D1142" s="134">
        <v>32405990.670000002</v>
      </c>
      <c r="E1142" s="134">
        <v>0</v>
      </c>
      <c r="F1142" s="134">
        <v>13317.623548387</v>
      </c>
      <c r="G1142" s="134">
        <f t="shared" si="60"/>
        <v>13317.62</v>
      </c>
    </row>
    <row r="1143" spans="1:7" x14ac:dyDescent="0.25">
      <c r="A1143" s="47">
        <v>42939</v>
      </c>
      <c r="B1143" s="48">
        <v>1</v>
      </c>
      <c r="C1143" s="171">
        <v>0</v>
      </c>
      <c r="D1143" s="134">
        <v>32405990.670000002</v>
      </c>
      <c r="E1143" s="134">
        <v>0</v>
      </c>
      <c r="F1143" s="134">
        <v>13317.623548387</v>
      </c>
      <c r="G1143" s="134">
        <f t="shared" si="60"/>
        <v>13317.62</v>
      </c>
    </row>
    <row r="1144" spans="1:7" x14ac:dyDescent="0.25">
      <c r="A1144" s="47">
        <v>42940</v>
      </c>
      <c r="B1144" s="48">
        <v>1</v>
      </c>
      <c r="C1144" s="171">
        <v>0</v>
      </c>
      <c r="D1144" s="134">
        <v>32405990.670000002</v>
      </c>
      <c r="E1144" s="134">
        <v>0</v>
      </c>
      <c r="F1144" s="134">
        <v>13317.623548387</v>
      </c>
      <c r="G1144" s="134">
        <f t="shared" si="60"/>
        <v>13317.62</v>
      </c>
    </row>
    <row r="1145" spans="1:7" x14ac:dyDescent="0.25">
      <c r="A1145" s="47">
        <v>42941</v>
      </c>
      <c r="B1145" s="48">
        <v>1</v>
      </c>
      <c r="C1145" s="171">
        <v>0</v>
      </c>
      <c r="D1145" s="134">
        <v>32405990.670000002</v>
      </c>
      <c r="E1145" s="134">
        <v>0</v>
      </c>
      <c r="F1145" s="134">
        <v>13317.623548387</v>
      </c>
      <c r="G1145" s="134">
        <f t="shared" si="60"/>
        <v>13317.62</v>
      </c>
    </row>
    <row r="1146" spans="1:7" x14ac:dyDescent="0.25">
      <c r="A1146" s="47">
        <v>42942</v>
      </c>
      <c r="B1146" s="48">
        <v>1</v>
      </c>
      <c r="C1146" s="171">
        <v>0</v>
      </c>
      <c r="D1146" s="134">
        <v>32405990.670000002</v>
      </c>
      <c r="E1146" s="134">
        <v>0</v>
      </c>
      <c r="F1146" s="134">
        <v>13317.623548387</v>
      </c>
      <c r="G1146" s="134">
        <f t="shared" si="60"/>
        <v>13317.62</v>
      </c>
    </row>
    <row r="1147" spans="1:7" x14ac:dyDescent="0.25">
      <c r="A1147" s="47">
        <v>42943</v>
      </c>
      <c r="B1147" s="48">
        <v>1</v>
      </c>
      <c r="C1147" s="171">
        <v>0</v>
      </c>
      <c r="D1147" s="134">
        <v>32405990.670000002</v>
      </c>
      <c r="E1147" s="134">
        <v>0</v>
      </c>
      <c r="F1147" s="134">
        <v>13317.623548387</v>
      </c>
      <c r="G1147" s="134">
        <f t="shared" si="60"/>
        <v>13317.62</v>
      </c>
    </row>
    <row r="1148" spans="1:7" x14ac:dyDescent="0.25">
      <c r="A1148" s="47">
        <v>42944</v>
      </c>
      <c r="B1148" s="48">
        <v>1</v>
      </c>
      <c r="C1148" s="171">
        <v>0</v>
      </c>
      <c r="D1148" s="134">
        <v>32405990.670000002</v>
      </c>
      <c r="E1148" s="134">
        <v>0</v>
      </c>
      <c r="F1148" s="134">
        <v>13317.623548387</v>
      </c>
      <c r="G1148" s="134">
        <f t="shared" si="60"/>
        <v>13317.62</v>
      </c>
    </row>
    <row r="1149" spans="1:7" x14ac:dyDescent="0.25">
      <c r="A1149" s="47">
        <v>42945</v>
      </c>
      <c r="B1149" s="48">
        <v>1</v>
      </c>
      <c r="C1149" s="171">
        <v>0</v>
      </c>
      <c r="D1149" s="134">
        <v>32405990.670000002</v>
      </c>
      <c r="E1149" s="134">
        <v>0</v>
      </c>
      <c r="F1149" s="134">
        <v>13317.623548387</v>
      </c>
      <c r="G1149" s="134">
        <f t="shared" si="60"/>
        <v>13317.62</v>
      </c>
    </row>
    <row r="1150" spans="1:7" x14ac:dyDescent="0.25">
      <c r="A1150" s="47">
        <v>42946</v>
      </c>
      <c r="B1150" s="48">
        <v>1</v>
      </c>
      <c r="C1150" s="171">
        <v>0</v>
      </c>
      <c r="D1150" s="134">
        <v>32405990.670000002</v>
      </c>
      <c r="E1150" s="134">
        <v>0</v>
      </c>
      <c r="F1150" s="134">
        <v>13317.623548387</v>
      </c>
      <c r="G1150" s="134">
        <f t="shared" si="60"/>
        <v>13317.62</v>
      </c>
    </row>
    <row r="1151" spans="1:7" x14ac:dyDescent="0.25">
      <c r="A1151" s="47">
        <v>42947</v>
      </c>
      <c r="B1151" s="48">
        <v>1</v>
      </c>
      <c r="C1151" s="171">
        <v>0</v>
      </c>
      <c r="D1151" s="134">
        <v>32405990.670000002</v>
      </c>
      <c r="E1151" s="134">
        <v>0</v>
      </c>
      <c r="F1151" s="134">
        <v>13317.623548387</v>
      </c>
      <c r="G1151" s="134">
        <f t="shared" si="60"/>
        <v>13317.62</v>
      </c>
    </row>
    <row r="1152" spans="1:7" x14ac:dyDescent="0.25">
      <c r="A1152" s="47">
        <v>42948</v>
      </c>
      <c r="B1152" s="48">
        <v>1</v>
      </c>
      <c r="C1152" s="171">
        <v>0</v>
      </c>
      <c r="D1152" s="134">
        <v>32405990.670000002</v>
      </c>
      <c r="E1152" s="134">
        <v>0</v>
      </c>
      <c r="F1152" s="134">
        <v>13317.623548387</v>
      </c>
      <c r="G1152" s="134">
        <f t="shared" si="60"/>
        <v>13317.62</v>
      </c>
    </row>
    <row r="1153" spans="1:7" x14ac:dyDescent="0.25">
      <c r="A1153" s="47">
        <v>42949</v>
      </c>
      <c r="B1153" s="48">
        <v>1</v>
      </c>
      <c r="C1153" s="171">
        <v>0</v>
      </c>
      <c r="D1153" s="134">
        <v>32405990.670000002</v>
      </c>
      <c r="E1153" s="134">
        <v>0</v>
      </c>
      <c r="F1153" s="134">
        <v>13317.623548387</v>
      </c>
      <c r="G1153" s="134">
        <f t="shared" si="60"/>
        <v>13317.62</v>
      </c>
    </row>
    <row r="1154" spans="1:7" x14ac:dyDescent="0.25">
      <c r="A1154" s="47">
        <v>42950</v>
      </c>
      <c r="B1154" s="48">
        <v>1</v>
      </c>
      <c r="C1154" s="171">
        <v>0</v>
      </c>
      <c r="D1154" s="134">
        <v>32405990.670000002</v>
      </c>
      <c r="E1154" s="134">
        <v>0</v>
      </c>
      <c r="F1154" s="134">
        <v>13317.623548387</v>
      </c>
      <c r="G1154" s="134">
        <f t="shared" si="60"/>
        <v>13317.62</v>
      </c>
    </row>
    <row r="1155" spans="1:7" x14ac:dyDescent="0.25">
      <c r="A1155" s="47">
        <v>42951</v>
      </c>
      <c r="B1155" s="48">
        <v>1</v>
      </c>
      <c r="C1155" s="171">
        <v>0</v>
      </c>
      <c r="D1155" s="134">
        <v>32405990.670000002</v>
      </c>
      <c r="E1155" s="134">
        <v>0</v>
      </c>
      <c r="F1155" s="134">
        <v>13317.623548387</v>
      </c>
      <c r="G1155" s="134">
        <f t="shared" si="60"/>
        <v>13317.62</v>
      </c>
    </row>
    <row r="1156" spans="1:7" x14ac:dyDescent="0.25">
      <c r="A1156" s="47">
        <v>42952</v>
      </c>
      <c r="B1156" s="48">
        <v>1</v>
      </c>
      <c r="C1156" s="171">
        <v>0</v>
      </c>
      <c r="D1156" s="134">
        <v>32405990.670000002</v>
      </c>
      <c r="E1156" s="134">
        <v>0</v>
      </c>
      <c r="F1156" s="134">
        <v>13317.623548387</v>
      </c>
      <c r="G1156" s="134">
        <f t="shared" si="60"/>
        <v>13317.62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106C-4DCC-472C-B8C9-DA46F0716927}">
  <dimension ref="A1:V2"/>
  <sheetViews>
    <sheetView workbookViewId="0">
      <selection activeCell="M1" sqref="M1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9.85546875" bestFit="1" customWidth="1"/>
    <col min="14" max="14" width="12.85546875" bestFit="1" customWidth="1"/>
    <col min="15" max="16" width="17" bestFit="1" customWidth="1"/>
    <col min="17" max="17" width="16.85546875" bestFit="1" customWidth="1"/>
    <col min="18" max="20" width="16.85546875" customWidth="1"/>
    <col min="21" max="21" width="135.570312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55</v>
      </c>
      <c r="D2" s="8" t="s">
        <v>107</v>
      </c>
      <c r="E2" s="8" t="s">
        <v>23</v>
      </c>
      <c r="F2" s="8" t="s">
        <v>38</v>
      </c>
      <c r="G2" s="8" t="s">
        <v>24</v>
      </c>
      <c r="H2" s="8" t="s">
        <v>13</v>
      </c>
      <c r="I2" s="8" t="s">
        <v>29</v>
      </c>
      <c r="J2" s="8" t="s">
        <v>39</v>
      </c>
      <c r="K2" s="8" t="s">
        <v>25</v>
      </c>
      <c r="L2" s="8" t="s">
        <v>26</v>
      </c>
      <c r="M2" s="9" t="s">
        <v>190</v>
      </c>
      <c r="N2" s="8" t="s">
        <v>27</v>
      </c>
      <c r="O2" s="7" t="s">
        <v>29</v>
      </c>
      <c r="P2" s="7" t="s">
        <v>56</v>
      </c>
      <c r="Q2" s="7" t="s">
        <v>21</v>
      </c>
      <c r="R2" s="7" t="s">
        <v>57</v>
      </c>
      <c r="S2" s="7" t="s">
        <v>74</v>
      </c>
      <c r="T2" s="7" t="s">
        <v>21</v>
      </c>
      <c r="U2" s="7" t="s">
        <v>58</v>
      </c>
      <c r="V2" s="79" t="s">
        <v>181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858-2C62-4E81-B566-3B243BB75884}">
  <dimension ref="A1:I1155"/>
  <sheetViews>
    <sheetView zoomScale="90" zoomScaleNormal="90" workbookViewId="0">
      <pane ySplit="3" topLeftCell="A49" activePane="bottomLeft" state="frozen"/>
      <selection activeCell="A2" sqref="A2"/>
      <selection pane="bottomLeft" activeCell="A60" sqref="A60:G1155"/>
    </sheetView>
  </sheetViews>
  <sheetFormatPr defaultRowHeight="15" x14ac:dyDescent="0.25"/>
  <cols>
    <col min="1" max="1" width="15.42578125" bestFit="1" customWidth="1"/>
    <col min="2" max="2" width="13" bestFit="1" customWidth="1"/>
    <col min="3" max="3" width="14.28515625" bestFit="1" customWidth="1"/>
    <col min="4" max="5" width="16.28515625" bestFit="1" customWidth="1"/>
    <col min="6" max="6" width="16" bestFit="1" customWidth="1"/>
    <col min="7" max="7" width="14.85546875" bestFit="1" customWidth="1"/>
    <col min="8" max="8" width="15.5703125" bestFit="1" customWidth="1"/>
    <col min="9" max="9" width="9" bestFit="1" customWidth="1"/>
    <col min="10" max="10" width="10.85546875" bestFit="1" customWidth="1"/>
  </cols>
  <sheetData>
    <row r="1" spans="1:9" x14ac:dyDescent="0.25">
      <c r="A1" s="14" t="s">
        <v>33</v>
      </c>
      <c r="B1" s="80">
        <v>41856</v>
      </c>
      <c r="C1" s="14" t="s">
        <v>152</v>
      </c>
      <c r="D1" s="158" t="s">
        <v>153</v>
      </c>
      <c r="E1" s="158" t="s">
        <v>154</v>
      </c>
      <c r="F1" s="123" t="s">
        <v>140</v>
      </c>
      <c r="G1" s="158" t="s">
        <v>158</v>
      </c>
      <c r="H1" s="158" t="s">
        <v>159</v>
      </c>
      <c r="I1" s="123" t="s">
        <v>173</v>
      </c>
    </row>
    <row r="2" spans="1:9" x14ac:dyDescent="0.25">
      <c r="A2" s="14" t="s">
        <v>34</v>
      </c>
      <c r="B2" s="15">
        <v>0.15</v>
      </c>
      <c r="C2" s="14">
        <f>ROUNDUP(34673.5343079289,0)</f>
        <v>34674</v>
      </c>
      <c r="D2" s="126">
        <v>42374</v>
      </c>
      <c r="E2" s="159">
        <f>ROUNDUP(36062.4790174031,0)</f>
        <v>36063</v>
      </c>
      <c r="F2" s="160">
        <v>0.2</v>
      </c>
      <c r="G2" s="126">
        <v>42740</v>
      </c>
      <c r="H2" s="159">
        <f>ROUNDUP(34917.9270430512,0)</f>
        <v>34918</v>
      </c>
      <c r="I2" s="160">
        <v>0.1</v>
      </c>
    </row>
    <row r="3" spans="1:9" x14ac:dyDescent="0.25">
      <c r="A3" s="132" t="s">
        <v>17</v>
      </c>
      <c r="B3" s="132" t="s">
        <v>18</v>
      </c>
      <c r="C3" s="132" t="s">
        <v>14</v>
      </c>
      <c r="D3" s="132" t="s">
        <v>22</v>
      </c>
      <c r="E3" s="132" t="s">
        <v>21</v>
      </c>
      <c r="F3" s="132" t="s">
        <v>19</v>
      </c>
      <c r="G3" s="132" t="s">
        <v>20</v>
      </c>
      <c r="H3" s="133" t="s">
        <v>120</v>
      </c>
      <c r="I3" s="133" t="s">
        <v>121</v>
      </c>
    </row>
    <row r="4" spans="1:9" x14ac:dyDescent="0.25">
      <c r="A4" s="26">
        <v>41887</v>
      </c>
      <c r="B4" s="1">
        <f>_xlfn.DAYS(A4,B1)</f>
        <v>31</v>
      </c>
      <c r="C4" s="4">
        <f t="shared" ref="C4:C40" si="0">$C$2</f>
        <v>34674</v>
      </c>
      <c r="D4" s="3">
        <f>C4-E4</f>
        <v>21934.27</v>
      </c>
      <c r="E4" s="134">
        <f>ROUND(F4*$B$2*B4/365,2)</f>
        <v>12739.73</v>
      </c>
      <c r="F4" s="20">
        <v>1000000</v>
      </c>
      <c r="G4" s="2">
        <f>F4-D4</f>
        <v>978065.73</v>
      </c>
      <c r="H4" s="134">
        <f>F4*$B$2*B4/365</f>
        <v>12739.726027397261</v>
      </c>
      <c r="I4" s="135">
        <f>H4-E4</f>
        <v>-3.9726027389406227E-3</v>
      </c>
    </row>
    <row r="5" spans="1:9" x14ac:dyDescent="0.25">
      <c r="A5" s="26">
        <v>41917</v>
      </c>
      <c r="B5" s="1">
        <f>_xlfn.DAYS(A5,A4)</f>
        <v>30</v>
      </c>
      <c r="C5" s="4">
        <f t="shared" si="0"/>
        <v>34674</v>
      </c>
      <c r="D5" s="2">
        <f t="shared" ref="D5:D59" si="1">C5-E5</f>
        <v>22615.66</v>
      </c>
      <c r="E5" s="134">
        <f>ROUND(F5*$B$2*B5/365,2)</f>
        <v>12058.34</v>
      </c>
      <c r="F5" s="2">
        <f>G4</f>
        <v>978065.73</v>
      </c>
      <c r="G5" s="2">
        <f>F5-D5</f>
        <v>955450.07</v>
      </c>
      <c r="H5" s="134">
        <f t="shared" ref="H5:H33" si="2">F5*$B$2*B5/365</f>
        <v>12058.344616438357</v>
      </c>
      <c r="I5" s="135">
        <f t="shared" ref="I5:I33" si="3">H5-E5</f>
        <v>4.6164383566065226E-3</v>
      </c>
    </row>
    <row r="6" spans="1:9" x14ac:dyDescent="0.25">
      <c r="A6" s="26">
        <v>41948</v>
      </c>
      <c r="B6" s="1">
        <f t="shared" ref="B6:B59" si="4">_xlfn.DAYS(A6,A5)</f>
        <v>31</v>
      </c>
      <c r="C6" s="4">
        <f t="shared" si="0"/>
        <v>34674</v>
      </c>
      <c r="D6" s="2">
        <f t="shared" si="1"/>
        <v>22501.83</v>
      </c>
      <c r="E6" s="134">
        <f t="shared" ref="E6:E38" si="5">ROUND(F6*$B$2*B6/365,2)</f>
        <v>12172.17</v>
      </c>
      <c r="F6" s="2">
        <f t="shared" ref="F6:F39" si="6">G5</f>
        <v>955450.07</v>
      </c>
      <c r="G6" s="2">
        <f t="shared" ref="G6:G39" si="7">F6-D6</f>
        <v>932948.24</v>
      </c>
      <c r="H6" s="134">
        <f t="shared" si="2"/>
        <v>12172.172124657533</v>
      </c>
      <c r="I6" s="135">
        <f t="shared" si="3"/>
        <v>2.1246575324767036E-3</v>
      </c>
    </row>
    <row r="7" spans="1:9" x14ac:dyDescent="0.25">
      <c r="A7" s="26">
        <v>41978</v>
      </c>
      <c r="B7" s="1">
        <f t="shared" si="4"/>
        <v>30</v>
      </c>
      <c r="C7" s="4">
        <f t="shared" si="0"/>
        <v>34674</v>
      </c>
      <c r="D7" s="2">
        <f t="shared" si="1"/>
        <v>23171.9</v>
      </c>
      <c r="E7" s="134">
        <f t="shared" si="5"/>
        <v>11502.1</v>
      </c>
      <c r="F7" s="2">
        <f t="shared" si="6"/>
        <v>932948.24</v>
      </c>
      <c r="G7" s="2">
        <f t="shared" si="7"/>
        <v>909776.34</v>
      </c>
      <c r="H7" s="134">
        <f t="shared" si="2"/>
        <v>11502.101589041096</v>
      </c>
      <c r="I7" s="135">
        <f t="shared" si="3"/>
        <v>1.5890410959400469E-3</v>
      </c>
    </row>
    <row r="8" spans="1:9" x14ac:dyDescent="0.25">
      <c r="A8" s="26">
        <v>42009</v>
      </c>
      <c r="B8" s="1">
        <f t="shared" si="4"/>
        <v>31</v>
      </c>
      <c r="C8" s="4">
        <f t="shared" si="0"/>
        <v>34674</v>
      </c>
      <c r="D8" s="2">
        <f t="shared" si="1"/>
        <v>23083.7</v>
      </c>
      <c r="E8" s="134">
        <f t="shared" si="5"/>
        <v>11590.3</v>
      </c>
      <c r="F8" s="2">
        <f t="shared" si="6"/>
        <v>909776.34</v>
      </c>
      <c r="G8" s="2">
        <f t="shared" si="7"/>
        <v>886692.64</v>
      </c>
      <c r="H8" s="134">
        <f t="shared" si="2"/>
        <v>11590.301317808218</v>
      </c>
      <c r="I8" s="135">
        <f t="shared" si="3"/>
        <v>1.3178082190279383E-3</v>
      </c>
    </row>
    <row r="9" spans="1:9" x14ac:dyDescent="0.25">
      <c r="A9" s="26">
        <v>42040</v>
      </c>
      <c r="B9" s="1">
        <f t="shared" si="4"/>
        <v>31</v>
      </c>
      <c r="C9" s="4">
        <f t="shared" si="0"/>
        <v>34674</v>
      </c>
      <c r="D9" s="2">
        <f t="shared" si="1"/>
        <v>23377.78</v>
      </c>
      <c r="E9" s="134">
        <f t="shared" si="5"/>
        <v>11296.22</v>
      </c>
      <c r="F9" s="2">
        <f t="shared" si="6"/>
        <v>886692.64</v>
      </c>
      <c r="G9" s="2">
        <f t="shared" si="7"/>
        <v>863314.86</v>
      </c>
      <c r="H9" s="134">
        <f t="shared" si="2"/>
        <v>11296.221304109589</v>
      </c>
      <c r="I9" s="135">
        <f t="shared" si="3"/>
        <v>1.3041095899097854E-3</v>
      </c>
    </row>
    <row r="10" spans="1:9" x14ac:dyDescent="0.25">
      <c r="A10" s="26">
        <v>42068</v>
      </c>
      <c r="B10" s="1">
        <f t="shared" si="4"/>
        <v>28</v>
      </c>
      <c r="C10" s="4">
        <f t="shared" si="0"/>
        <v>34674</v>
      </c>
      <c r="D10" s="2">
        <f t="shared" si="1"/>
        <v>24739.97</v>
      </c>
      <c r="E10" s="134">
        <f t="shared" si="5"/>
        <v>9934.0300000000007</v>
      </c>
      <c r="F10" s="2">
        <f t="shared" si="6"/>
        <v>863314.86</v>
      </c>
      <c r="G10" s="2">
        <f t="shared" si="7"/>
        <v>838574.89</v>
      </c>
      <c r="H10" s="134">
        <f t="shared" si="2"/>
        <v>9934.0340054794506</v>
      </c>
      <c r="I10" s="135">
        <f t="shared" si="3"/>
        <v>4.0054794499155832E-3</v>
      </c>
    </row>
    <row r="11" spans="1:9" x14ac:dyDescent="0.25">
      <c r="A11" s="26">
        <v>42099</v>
      </c>
      <c r="B11" s="1">
        <f t="shared" si="4"/>
        <v>31</v>
      </c>
      <c r="C11" s="4">
        <f t="shared" si="0"/>
        <v>34674</v>
      </c>
      <c r="D11" s="2">
        <f t="shared" si="1"/>
        <v>23990.79</v>
      </c>
      <c r="E11" s="134">
        <f t="shared" si="5"/>
        <v>10683.21</v>
      </c>
      <c r="F11" s="2">
        <f t="shared" si="6"/>
        <v>838574.89</v>
      </c>
      <c r="G11" s="2">
        <f t="shared" si="7"/>
        <v>814584.1</v>
      </c>
      <c r="H11" s="134">
        <f t="shared" si="2"/>
        <v>10683.214352054794</v>
      </c>
      <c r="I11" s="135">
        <f t="shared" si="3"/>
        <v>4.3520547951629851E-3</v>
      </c>
    </row>
    <row r="12" spans="1:9" x14ac:dyDescent="0.25">
      <c r="A12" s="26">
        <v>42129</v>
      </c>
      <c r="B12" s="1">
        <f t="shared" si="4"/>
        <v>30</v>
      </c>
      <c r="C12" s="4">
        <f t="shared" si="0"/>
        <v>34674</v>
      </c>
      <c r="D12" s="2">
        <f t="shared" si="1"/>
        <v>24631.18</v>
      </c>
      <c r="E12" s="134">
        <f t="shared" si="5"/>
        <v>10042.82</v>
      </c>
      <c r="F12" s="2">
        <f t="shared" si="6"/>
        <v>814584.1</v>
      </c>
      <c r="G12" s="2">
        <f t="shared" si="7"/>
        <v>789952.91999999993</v>
      </c>
      <c r="H12" s="134">
        <f t="shared" si="2"/>
        <v>10042.817671232877</v>
      </c>
      <c r="I12" s="135">
        <f t="shared" si="3"/>
        <v>-2.3287671228899853E-3</v>
      </c>
    </row>
    <row r="13" spans="1:9" x14ac:dyDescent="0.25">
      <c r="A13" s="26">
        <v>42160</v>
      </c>
      <c r="B13" s="1">
        <f t="shared" si="4"/>
        <v>31</v>
      </c>
      <c r="C13" s="4">
        <f t="shared" si="0"/>
        <v>34674</v>
      </c>
      <c r="D13" s="2">
        <f t="shared" si="1"/>
        <v>24610.22</v>
      </c>
      <c r="E13" s="134">
        <f t="shared" si="5"/>
        <v>10063.780000000001</v>
      </c>
      <c r="F13" s="2">
        <f t="shared" si="6"/>
        <v>789952.91999999993</v>
      </c>
      <c r="G13" s="2">
        <f t="shared" si="7"/>
        <v>765342.7</v>
      </c>
      <c r="H13" s="134">
        <f t="shared" si="2"/>
        <v>10063.783775342465</v>
      </c>
      <c r="I13" s="135">
        <f t="shared" si="3"/>
        <v>3.7753424639959121E-3</v>
      </c>
    </row>
    <row r="14" spans="1:9" x14ac:dyDescent="0.25">
      <c r="A14" s="26">
        <v>42190</v>
      </c>
      <c r="B14" s="1">
        <f t="shared" si="4"/>
        <v>30</v>
      </c>
      <c r="C14" s="4">
        <f t="shared" si="0"/>
        <v>34674</v>
      </c>
      <c r="D14" s="2">
        <f t="shared" si="1"/>
        <v>25238.27</v>
      </c>
      <c r="E14" s="134">
        <f t="shared" si="5"/>
        <v>9435.73</v>
      </c>
      <c r="F14" s="2">
        <f t="shared" si="6"/>
        <v>765342.7</v>
      </c>
      <c r="G14" s="2">
        <f t="shared" si="7"/>
        <v>740104.42999999993</v>
      </c>
      <c r="H14" s="134">
        <f t="shared" si="2"/>
        <v>9435.731917808218</v>
      </c>
      <c r="I14" s="135">
        <f t="shared" si="3"/>
        <v>1.9178082184225786E-3</v>
      </c>
    </row>
    <row r="15" spans="1:9" x14ac:dyDescent="0.25">
      <c r="A15" s="26">
        <v>42221</v>
      </c>
      <c r="B15" s="1">
        <f t="shared" si="4"/>
        <v>31</v>
      </c>
      <c r="C15" s="4">
        <f t="shared" si="0"/>
        <v>34674</v>
      </c>
      <c r="D15" s="2">
        <f t="shared" si="1"/>
        <v>25245.27</v>
      </c>
      <c r="E15" s="134">
        <f t="shared" si="5"/>
        <v>9428.73</v>
      </c>
      <c r="F15" s="2">
        <f t="shared" si="6"/>
        <v>740104.42999999993</v>
      </c>
      <c r="G15" s="2">
        <f t="shared" si="7"/>
        <v>714859.15999999992</v>
      </c>
      <c r="H15" s="134">
        <f t="shared" si="2"/>
        <v>9428.7276698630121</v>
      </c>
      <c r="I15" s="135">
        <f t="shared" si="3"/>
        <v>-2.3301369874388911E-3</v>
      </c>
    </row>
    <row r="16" spans="1:9" x14ac:dyDescent="0.25">
      <c r="A16" s="26">
        <v>42252</v>
      </c>
      <c r="B16" s="1">
        <f t="shared" si="4"/>
        <v>31</v>
      </c>
      <c r="C16" s="4">
        <f t="shared" si="0"/>
        <v>34674</v>
      </c>
      <c r="D16" s="2">
        <f t="shared" si="1"/>
        <v>25566.89</v>
      </c>
      <c r="E16" s="134">
        <f t="shared" si="5"/>
        <v>9107.11</v>
      </c>
      <c r="F16" s="2">
        <f t="shared" si="6"/>
        <v>714859.15999999992</v>
      </c>
      <c r="G16" s="2">
        <f t="shared" si="7"/>
        <v>689292.2699999999</v>
      </c>
      <c r="H16" s="134">
        <f t="shared" si="2"/>
        <v>9107.1098465753421</v>
      </c>
      <c r="I16" s="135">
        <f t="shared" si="3"/>
        <v>-1.5342465849244036E-4</v>
      </c>
    </row>
    <row r="17" spans="1:9" x14ac:dyDescent="0.25">
      <c r="A17" s="26">
        <v>42282</v>
      </c>
      <c r="B17" s="1">
        <f t="shared" si="4"/>
        <v>30</v>
      </c>
      <c r="C17" s="4">
        <f t="shared" si="0"/>
        <v>34674</v>
      </c>
      <c r="D17" s="2">
        <f t="shared" si="1"/>
        <v>26175.879999999997</v>
      </c>
      <c r="E17" s="134">
        <f t="shared" si="5"/>
        <v>8498.1200000000008</v>
      </c>
      <c r="F17" s="2">
        <f t="shared" si="6"/>
        <v>689292.2699999999</v>
      </c>
      <c r="G17" s="2">
        <f t="shared" si="7"/>
        <v>663116.3899999999</v>
      </c>
      <c r="H17" s="134">
        <f t="shared" si="2"/>
        <v>8498.1238767123268</v>
      </c>
      <c r="I17" s="135">
        <f t="shared" si="3"/>
        <v>3.8767123260186054E-3</v>
      </c>
    </row>
    <row r="18" spans="1:9" x14ac:dyDescent="0.25">
      <c r="A18" s="26">
        <v>42313</v>
      </c>
      <c r="B18" s="1">
        <f t="shared" si="4"/>
        <v>31</v>
      </c>
      <c r="C18" s="4">
        <f t="shared" si="0"/>
        <v>34674</v>
      </c>
      <c r="D18" s="2">
        <f t="shared" si="1"/>
        <v>26226.080000000002</v>
      </c>
      <c r="E18" s="134">
        <f t="shared" si="5"/>
        <v>8447.92</v>
      </c>
      <c r="F18" s="2">
        <f t="shared" si="6"/>
        <v>663116.3899999999</v>
      </c>
      <c r="G18" s="2">
        <f t="shared" si="7"/>
        <v>636890.30999999994</v>
      </c>
      <c r="H18" s="134">
        <f t="shared" si="2"/>
        <v>8447.9211328767105</v>
      </c>
      <c r="I18" s="135">
        <f t="shared" si="3"/>
        <v>1.1328767104714643E-3</v>
      </c>
    </row>
    <row r="19" spans="1:9" x14ac:dyDescent="0.25">
      <c r="A19" s="26">
        <v>42343</v>
      </c>
      <c r="B19" s="1">
        <f t="shared" si="4"/>
        <v>30</v>
      </c>
      <c r="C19" s="4">
        <f t="shared" si="0"/>
        <v>34674</v>
      </c>
      <c r="D19" s="2">
        <f t="shared" si="1"/>
        <v>26821.93</v>
      </c>
      <c r="E19" s="134">
        <f t="shared" si="5"/>
        <v>7852.07</v>
      </c>
      <c r="F19" s="2">
        <f t="shared" si="6"/>
        <v>636890.30999999994</v>
      </c>
      <c r="G19" s="2">
        <f t="shared" si="7"/>
        <v>610068.37999999989</v>
      </c>
      <c r="H19" s="134">
        <f t="shared" si="2"/>
        <v>7852.0723150684917</v>
      </c>
      <c r="I19" s="135">
        <f t="shared" si="3"/>
        <v>2.315068491952843E-3</v>
      </c>
    </row>
    <row r="20" spans="1:9" x14ac:dyDescent="0.25">
      <c r="A20" s="26">
        <v>42374</v>
      </c>
      <c r="B20" s="1">
        <f t="shared" si="4"/>
        <v>31</v>
      </c>
      <c r="C20" s="4">
        <f t="shared" si="0"/>
        <v>34674</v>
      </c>
      <c r="D20" s="2">
        <f t="shared" si="1"/>
        <v>26901.9</v>
      </c>
      <c r="E20" s="134">
        <f t="shared" si="5"/>
        <v>7772.1</v>
      </c>
      <c r="F20" s="2">
        <f t="shared" si="6"/>
        <v>610068.37999999989</v>
      </c>
      <c r="G20" s="2">
        <f t="shared" si="7"/>
        <v>583166.47999999986</v>
      </c>
      <c r="H20" s="134">
        <f t="shared" si="2"/>
        <v>7772.1040191780803</v>
      </c>
      <c r="I20" s="135">
        <f t="shared" si="3"/>
        <v>4.0191780799432308E-3</v>
      </c>
    </row>
    <row r="21" spans="1:9" x14ac:dyDescent="0.25">
      <c r="A21" s="26">
        <v>42405</v>
      </c>
      <c r="B21" s="1">
        <f t="shared" si="4"/>
        <v>31</v>
      </c>
      <c r="C21" s="4">
        <f t="shared" si="0"/>
        <v>34674</v>
      </c>
      <c r="D21" s="2">
        <f t="shared" si="1"/>
        <v>27244.62</v>
      </c>
      <c r="E21" s="134">
        <f t="shared" si="5"/>
        <v>7429.38</v>
      </c>
      <c r="F21" s="2">
        <f t="shared" si="6"/>
        <v>583166.47999999986</v>
      </c>
      <c r="G21" s="2">
        <f t="shared" si="7"/>
        <v>555921.85999999987</v>
      </c>
      <c r="H21" s="134">
        <f t="shared" si="2"/>
        <v>7429.3811835616416</v>
      </c>
      <c r="I21" s="135">
        <f t="shared" si="3"/>
        <v>1.183561641482811E-3</v>
      </c>
    </row>
    <row r="22" spans="1:9" x14ac:dyDescent="0.25">
      <c r="A22" s="26">
        <v>42434</v>
      </c>
      <c r="B22" s="1">
        <f t="shared" si="4"/>
        <v>29</v>
      </c>
      <c r="C22" s="4">
        <f t="shared" si="0"/>
        <v>34674</v>
      </c>
      <c r="D22" s="2">
        <f t="shared" si="1"/>
        <v>28048.63</v>
      </c>
      <c r="E22" s="134">
        <f t="shared" si="5"/>
        <v>6625.37</v>
      </c>
      <c r="F22" s="2">
        <f t="shared" si="6"/>
        <v>555921.85999999987</v>
      </c>
      <c r="G22" s="2">
        <f t="shared" si="7"/>
        <v>527873.22999999986</v>
      </c>
      <c r="H22" s="134">
        <f t="shared" si="2"/>
        <v>6625.3701123287656</v>
      </c>
      <c r="I22" s="135">
        <f t="shared" si="3"/>
        <v>1.1232876568101346E-4</v>
      </c>
    </row>
    <row r="23" spans="1:9" x14ac:dyDescent="0.25">
      <c r="A23" s="26">
        <v>42465</v>
      </c>
      <c r="B23" s="1">
        <f t="shared" si="4"/>
        <v>31</v>
      </c>
      <c r="C23" s="4">
        <f t="shared" si="0"/>
        <v>34674</v>
      </c>
      <c r="D23" s="2">
        <f t="shared" si="1"/>
        <v>27949.040000000001</v>
      </c>
      <c r="E23" s="134">
        <f t="shared" si="5"/>
        <v>6724.96</v>
      </c>
      <c r="F23" s="2">
        <f t="shared" si="6"/>
        <v>527873.22999999986</v>
      </c>
      <c r="G23" s="2">
        <f t="shared" si="7"/>
        <v>499924.18999999989</v>
      </c>
      <c r="H23" s="134">
        <f t="shared" si="2"/>
        <v>6724.9603273972589</v>
      </c>
      <c r="I23" s="135">
        <f t="shared" si="3"/>
        <v>3.2739725884312065E-4</v>
      </c>
    </row>
    <row r="24" spans="1:9" x14ac:dyDescent="0.25">
      <c r="A24" s="26">
        <v>42495</v>
      </c>
      <c r="B24" s="1">
        <f t="shared" si="4"/>
        <v>30</v>
      </c>
      <c r="C24" s="4">
        <f t="shared" si="0"/>
        <v>34674</v>
      </c>
      <c r="D24" s="2">
        <f t="shared" si="1"/>
        <v>28510.55</v>
      </c>
      <c r="E24" s="134">
        <f t="shared" si="5"/>
        <v>6163.45</v>
      </c>
      <c r="F24" s="2">
        <f t="shared" si="6"/>
        <v>499924.18999999989</v>
      </c>
      <c r="G24" s="2">
        <f t="shared" si="7"/>
        <v>471413.6399999999</v>
      </c>
      <c r="H24" s="134">
        <f t="shared" si="2"/>
        <v>6163.4489178082176</v>
      </c>
      <c r="I24" s="135">
        <f t="shared" si="3"/>
        <v>-1.0821917821886018E-3</v>
      </c>
    </row>
    <row r="25" spans="1:9" x14ac:dyDescent="0.25">
      <c r="A25" s="26">
        <v>42526</v>
      </c>
      <c r="B25" s="1">
        <f t="shared" si="4"/>
        <v>31</v>
      </c>
      <c r="C25" s="4">
        <f t="shared" si="0"/>
        <v>34674</v>
      </c>
      <c r="D25" s="2">
        <f t="shared" si="1"/>
        <v>28668.32</v>
      </c>
      <c r="E25" s="134">
        <f t="shared" si="5"/>
        <v>6005.68</v>
      </c>
      <c r="F25" s="2">
        <f t="shared" si="6"/>
        <v>471413.6399999999</v>
      </c>
      <c r="G25" s="2">
        <f t="shared" si="7"/>
        <v>442745.31999999989</v>
      </c>
      <c r="H25" s="134">
        <f t="shared" si="2"/>
        <v>6005.6806191780806</v>
      </c>
      <c r="I25" s="135">
        <f t="shared" si="3"/>
        <v>6.1917808034195332E-4</v>
      </c>
    </row>
    <row r="26" spans="1:9" x14ac:dyDescent="0.25">
      <c r="A26" s="26">
        <v>42556</v>
      </c>
      <c r="B26" s="1">
        <f t="shared" si="4"/>
        <v>30</v>
      </c>
      <c r="C26" s="4">
        <f t="shared" si="0"/>
        <v>34674</v>
      </c>
      <c r="D26" s="2">
        <f t="shared" si="1"/>
        <v>29215.5</v>
      </c>
      <c r="E26" s="134">
        <f t="shared" si="5"/>
        <v>5458.5</v>
      </c>
      <c r="F26" s="2">
        <f t="shared" si="6"/>
        <v>442745.31999999989</v>
      </c>
      <c r="G26" s="2">
        <f t="shared" si="7"/>
        <v>413529.81999999989</v>
      </c>
      <c r="H26" s="134">
        <f t="shared" si="2"/>
        <v>5458.503945205478</v>
      </c>
      <c r="I26" s="135">
        <f t="shared" si="3"/>
        <v>3.9452054779758328E-3</v>
      </c>
    </row>
    <row r="27" spans="1:9" x14ac:dyDescent="0.25">
      <c r="A27" s="26">
        <v>42587</v>
      </c>
      <c r="B27" s="1">
        <f t="shared" si="4"/>
        <v>31</v>
      </c>
      <c r="C27" s="4">
        <f t="shared" si="0"/>
        <v>34674</v>
      </c>
      <c r="D27" s="2">
        <f t="shared" si="1"/>
        <v>29405.739999999998</v>
      </c>
      <c r="E27" s="134">
        <f t="shared" si="5"/>
        <v>5268.26</v>
      </c>
      <c r="F27" s="2">
        <f t="shared" si="6"/>
        <v>413529.81999999989</v>
      </c>
      <c r="G27" s="2">
        <f t="shared" si="7"/>
        <v>384124.0799999999</v>
      </c>
      <c r="H27" s="134">
        <f t="shared" si="2"/>
        <v>5268.2566109589025</v>
      </c>
      <c r="I27" s="135">
        <f t="shared" si="3"/>
        <v>-3.3890410977619467E-3</v>
      </c>
    </row>
    <row r="28" spans="1:9" x14ac:dyDescent="0.25">
      <c r="A28" s="26">
        <v>42618</v>
      </c>
      <c r="B28" s="1">
        <f t="shared" si="4"/>
        <v>31</v>
      </c>
      <c r="C28" s="4">
        <f t="shared" si="0"/>
        <v>34674</v>
      </c>
      <c r="D28" s="2">
        <f t="shared" si="1"/>
        <v>29780.36</v>
      </c>
      <c r="E28" s="134">
        <f t="shared" si="5"/>
        <v>4893.6400000000003</v>
      </c>
      <c r="F28" s="2">
        <f t="shared" si="6"/>
        <v>384124.0799999999</v>
      </c>
      <c r="G28" s="2">
        <f t="shared" si="7"/>
        <v>354343.71999999991</v>
      </c>
      <c r="H28" s="134">
        <f t="shared" si="2"/>
        <v>4893.6355397260259</v>
      </c>
      <c r="I28" s="135">
        <f t="shared" si="3"/>
        <v>-4.4602739744732389E-3</v>
      </c>
    </row>
    <row r="29" spans="1:9" x14ac:dyDescent="0.25">
      <c r="A29" s="26">
        <v>42648</v>
      </c>
      <c r="B29" s="1">
        <f t="shared" si="4"/>
        <v>30</v>
      </c>
      <c r="C29" s="4">
        <f t="shared" si="0"/>
        <v>34674</v>
      </c>
      <c r="D29" s="2">
        <f t="shared" si="1"/>
        <v>30305.38</v>
      </c>
      <c r="E29" s="134">
        <f t="shared" si="5"/>
        <v>4368.62</v>
      </c>
      <c r="F29" s="2">
        <f t="shared" si="6"/>
        <v>354343.71999999991</v>
      </c>
      <c r="G29" s="2">
        <f t="shared" si="7"/>
        <v>324038.33999999991</v>
      </c>
      <c r="H29" s="134">
        <f t="shared" si="2"/>
        <v>4368.6212054794505</v>
      </c>
      <c r="I29" s="135">
        <f t="shared" si="3"/>
        <v>1.2054794506184408E-3</v>
      </c>
    </row>
    <row r="30" spans="1:9" x14ac:dyDescent="0.25">
      <c r="A30" s="26">
        <v>42679</v>
      </c>
      <c r="B30" s="1">
        <f t="shared" si="4"/>
        <v>31</v>
      </c>
      <c r="C30" s="4">
        <f t="shared" si="0"/>
        <v>34674</v>
      </c>
      <c r="D30" s="2">
        <f t="shared" si="1"/>
        <v>30545.84</v>
      </c>
      <c r="E30" s="134">
        <f t="shared" si="5"/>
        <v>4128.16</v>
      </c>
      <c r="F30" s="2">
        <f t="shared" si="6"/>
        <v>324038.33999999991</v>
      </c>
      <c r="G30" s="2">
        <f t="shared" si="7"/>
        <v>293492.49999999988</v>
      </c>
      <c r="H30" s="134">
        <f t="shared" si="2"/>
        <v>4128.159673972601</v>
      </c>
      <c r="I30" s="135">
        <f t="shared" si="3"/>
        <v>-3.2602739884168841E-4</v>
      </c>
    </row>
    <row r="31" spans="1:9" x14ac:dyDescent="0.25">
      <c r="A31" s="26">
        <v>42709</v>
      </c>
      <c r="B31" s="1">
        <f t="shared" si="4"/>
        <v>30</v>
      </c>
      <c r="C31" s="4">
        <f t="shared" si="0"/>
        <v>34674</v>
      </c>
      <c r="D31" s="2">
        <f t="shared" si="1"/>
        <v>31055.599999999999</v>
      </c>
      <c r="E31" s="134">
        <f t="shared" si="5"/>
        <v>3618.4</v>
      </c>
      <c r="F31" s="2">
        <f t="shared" si="6"/>
        <v>293492.49999999988</v>
      </c>
      <c r="G31" s="2">
        <f t="shared" si="7"/>
        <v>262436.89999999991</v>
      </c>
      <c r="H31" s="134">
        <f t="shared" si="2"/>
        <v>3618.4006849315051</v>
      </c>
      <c r="I31" s="135">
        <f t="shared" si="3"/>
        <v>6.849315050203586E-4</v>
      </c>
    </row>
    <row r="32" spans="1:9" x14ac:dyDescent="0.25">
      <c r="A32" s="26">
        <v>42740</v>
      </c>
      <c r="B32" s="1">
        <f t="shared" si="4"/>
        <v>31</v>
      </c>
      <c r="C32" s="4">
        <f t="shared" si="0"/>
        <v>34674</v>
      </c>
      <c r="D32" s="2">
        <f t="shared" si="1"/>
        <v>31330.63</v>
      </c>
      <c r="E32" s="134">
        <f t="shared" si="5"/>
        <v>3343.37</v>
      </c>
      <c r="F32" s="2">
        <f t="shared" si="6"/>
        <v>262436.89999999991</v>
      </c>
      <c r="G32" s="2">
        <f t="shared" si="7"/>
        <v>231106.2699999999</v>
      </c>
      <c r="H32" s="134">
        <f t="shared" si="2"/>
        <v>3343.3742054794507</v>
      </c>
      <c r="I32" s="135">
        <f t="shared" si="3"/>
        <v>4.2054794507748738E-3</v>
      </c>
    </row>
    <row r="33" spans="1:9" x14ac:dyDescent="0.25">
      <c r="A33" s="26">
        <v>42771</v>
      </c>
      <c r="B33" s="1">
        <f t="shared" si="4"/>
        <v>31</v>
      </c>
      <c r="C33" s="4">
        <f t="shared" si="0"/>
        <v>34674</v>
      </c>
      <c r="D33" s="2">
        <f t="shared" si="1"/>
        <v>31729.77</v>
      </c>
      <c r="E33" s="134">
        <f t="shared" si="5"/>
        <v>2944.23</v>
      </c>
      <c r="F33" s="2">
        <f t="shared" si="6"/>
        <v>231106.2699999999</v>
      </c>
      <c r="G33" s="2">
        <f t="shared" si="7"/>
        <v>199376.49999999991</v>
      </c>
      <c r="H33" s="134">
        <f t="shared" si="2"/>
        <v>2944.2305630136971</v>
      </c>
      <c r="I33" s="135">
        <f t="shared" si="3"/>
        <v>5.6301369704669924E-4</v>
      </c>
    </row>
    <row r="34" spans="1:9" x14ac:dyDescent="0.25">
      <c r="A34" s="26">
        <v>42799</v>
      </c>
      <c r="B34" s="1">
        <f t="shared" si="4"/>
        <v>28</v>
      </c>
      <c r="C34" s="4">
        <f t="shared" si="0"/>
        <v>34674</v>
      </c>
      <c r="D34" s="2">
        <f t="shared" si="1"/>
        <v>32379.8</v>
      </c>
      <c r="E34" s="134">
        <f t="shared" si="5"/>
        <v>2294.1999999999998</v>
      </c>
      <c r="F34" s="2">
        <f t="shared" si="6"/>
        <v>199376.49999999991</v>
      </c>
      <c r="G34" s="2">
        <f t="shared" si="7"/>
        <v>166996.69999999992</v>
      </c>
      <c r="H34" s="134"/>
      <c r="I34" s="135"/>
    </row>
    <row r="35" spans="1:9" x14ac:dyDescent="0.25">
      <c r="A35" s="26">
        <v>42830</v>
      </c>
      <c r="B35" s="1">
        <f t="shared" si="4"/>
        <v>31</v>
      </c>
      <c r="C35" s="4">
        <f t="shared" si="0"/>
        <v>34674</v>
      </c>
      <c r="D35" s="2">
        <f t="shared" si="1"/>
        <v>32546.510000000002</v>
      </c>
      <c r="E35" s="134">
        <f t="shared" si="5"/>
        <v>2127.4899999999998</v>
      </c>
      <c r="F35" s="2">
        <f t="shared" si="6"/>
        <v>166996.69999999992</v>
      </c>
      <c r="G35" s="2">
        <f t="shared" si="7"/>
        <v>134450.18999999992</v>
      </c>
      <c r="H35" s="134"/>
      <c r="I35" s="135"/>
    </row>
    <row r="36" spans="1:9" x14ac:dyDescent="0.25">
      <c r="A36" s="26">
        <v>42860</v>
      </c>
      <c r="B36" s="1">
        <f t="shared" si="4"/>
        <v>30</v>
      </c>
      <c r="C36" s="4">
        <f t="shared" si="0"/>
        <v>34674</v>
      </c>
      <c r="D36" s="2">
        <f t="shared" si="1"/>
        <v>33016.39</v>
      </c>
      <c r="E36" s="134">
        <f t="shared" si="5"/>
        <v>1657.61</v>
      </c>
      <c r="F36" s="2">
        <f t="shared" si="6"/>
        <v>134450.18999999992</v>
      </c>
      <c r="G36" s="2">
        <f t="shared" si="7"/>
        <v>101433.79999999992</v>
      </c>
      <c r="H36" s="134"/>
      <c r="I36" s="135"/>
    </row>
    <row r="37" spans="1:9" x14ac:dyDescent="0.25">
      <c r="A37" s="26">
        <v>42891</v>
      </c>
      <c r="B37" s="1">
        <f t="shared" si="4"/>
        <v>31</v>
      </c>
      <c r="C37" s="4">
        <f t="shared" si="0"/>
        <v>34674</v>
      </c>
      <c r="D37" s="2">
        <f t="shared" si="1"/>
        <v>33381.760000000002</v>
      </c>
      <c r="E37" s="134">
        <f t="shared" si="5"/>
        <v>1292.24</v>
      </c>
      <c r="F37" s="2">
        <f t="shared" si="6"/>
        <v>101433.79999999992</v>
      </c>
      <c r="G37" s="2">
        <f t="shared" si="7"/>
        <v>68052.039999999921</v>
      </c>
      <c r="H37" s="134"/>
      <c r="I37" s="135"/>
    </row>
    <row r="38" spans="1:9" x14ac:dyDescent="0.25">
      <c r="A38" s="26">
        <v>42921</v>
      </c>
      <c r="B38" s="1">
        <f t="shared" si="4"/>
        <v>30</v>
      </c>
      <c r="C38" s="4">
        <f t="shared" si="0"/>
        <v>34674</v>
      </c>
      <c r="D38" s="2">
        <f t="shared" si="1"/>
        <v>33835</v>
      </c>
      <c r="E38" s="134">
        <f t="shared" si="5"/>
        <v>839</v>
      </c>
      <c r="F38" s="2">
        <f t="shared" si="6"/>
        <v>68052.039999999921</v>
      </c>
      <c r="G38" s="2">
        <f t="shared" si="7"/>
        <v>34217.039999999921</v>
      </c>
      <c r="H38" s="134"/>
      <c r="I38" s="135"/>
    </row>
    <row r="39" spans="1:9" x14ac:dyDescent="0.25">
      <c r="A39" s="26">
        <v>42952</v>
      </c>
      <c r="B39" s="1">
        <f t="shared" si="4"/>
        <v>31</v>
      </c>
      <c r="C39" s="4">
        <f t="shared" si="0"/>
        <v>34674</v>
      </c>
      <c r="D39" s="2">
        <f t="shared" si="1"/>
        <v>34217.039999999921</v>
      </c>
      <c r="E39" s="134">
        <v>456.96000000008064</v>
      </c>
      <c r="F39" s="2">
        <f t="shared" si="6"/>
        <v>34217.039999999921</v>
      </c>
      <c r="G39" s="2">
        <f t="shared" si="7"/>
        <v>0</v>
      </c>
      <c r="H39" s="134"/>
      <c r="I39" s="135"/>
    </row>
    <row r="40" spans="1:9" x14ac:dyDescent="0.25">
      <c r="A40" s="119">
        <v>42374</v>
      </c>
      <c r="B40" s="161" t="s">
        <v>47</v>
      </c>
      <c r="C40" s="162">
        <f t="shared" si="0"/>
        <v>34674</v>
      </c>
      <c r="D40" s="163">
        <f t="shared" si="1"/>
        <v>26901.9</v>
      </c>
      <c r="E40" s="164">
        <f>ROUND(F20*$B$2*B20/365,2)</f>
        <v>7772.1</v>
      </c>
      <c r="F40" s="163">
        <f>G19</f>
        <v>610068.37999999989</v>
      </c>
      <c r="G40" s="163">
        <f>F20-D20</f>
        <v>583166.47999999986</v>
      </c>
      <c r="H40" s="134"/>
      <c r="I40" s="135"/>
    </row>
    <row r="41" spans="1:9" x14ac:dyDescent="0.25">
      <c r="A41" s="28">
        <v>42405</v>
      </c>
      <c r="B41" s="1">
        <f t="shared" si="4"/>
        <v>31</v>
      </c>
      <c r="C41" s="4">
        <f t="shared" ref="C41:C52" si="8">$E$2</f>
        <v>36063</v>
      </c>
      <c r="D41" s="2">
        <f t="shared" si="1"/>
        <v>26157.16</v>
      </c>
      <c r="E41" s="134">
        <f t="shared" ref="E41:E52" si="9">ROUND(F41*$F$2*B41/365,2)</f>
        <v>9905.84</v>
      </c>
      <c r="F41" s="2">
        <f>G20</f>
        <v>583166.47999999986</v>
      </c>
      <c r="G41" s="2">
        <f>F41-D41</f>
        <v>557009.31999999983</v>
      </c>
      <c r="H41" s="134"/>
      <c r="I41" s="135"/>
    </row>
    <row r="42" spans="1:9" x14ac:dyDescent="0.25">
      <c r="A42" s="28">
        <v>42434</v>
      </c>
      <c r="B42" s="1">
        <f t="shared" si="4"/>
        <v>29</v>
      </c>
      <c r="C42" s="4">
        <f t="shared" si="8"/>
        <v>36063</v>
      </c>
      <c r="D42" s="2">
        <f t="shared" si="1"/>
        <v>27211.89</v>
      </c>
      <c r="E42" s="134">
        <f t="shared" si="9"/>
        <v>8851.11</v>
      </c>
      <c r="F42" s="2">
        <f>G41</f>
        <v>557009.31999999983</v>
      </c>
      <c r="G42" s="2">
        <f t="shared" ref="G42:G59" si="10">F42-D42</f>
        <v>529797.42999999982</v>
      </c>
      <c r="H42" s="134"/>
      <c r="I42" s="135"/>
    </row>
    <row r="43" spans="1:9" x14ac:dyDescent="0.25">
      <c r="A43" s="28">
        <v>42465</v>
      </c>
      <c r="B43" s="1">
        <f t="shared" si="4"/>
        <v>31</v>
      </c>
      <c r="C43" s="4">
        <f t="shared" si="8"/>
        <v>36063</v>
      </c>
      <c r="D43" s="2">
        <f t="shared" si="1"/>
        <v>27063.7</v>
      </c>
      <c r="E43" s="134">
        <f t="shared" si="9"/>
        <v>8999.2999999999993</v>
      </c>
      <c r="F43" s="2">
        <f t="shared" ref="F43:F59" si="11">G42</f>
        <v>529797.42999999982</v>
      </c>
      <c r="G43" s="2">
        <f t="shared" si="10"/>
        <v>502733.72999999981</v>
      </c>
      <c r="H43" s="134"/>
      <c r="I43" s="135"/>
    </row>
    <row r="44" spans="1:9" x14ac:dyDescent="0.25">
      <c r="A44" s="28">
        <v>42495</v>
      </c>
      <c r="B44" s="1">
        <f t="shared" si="4"/>
        <v>30</v>
      </c>
      <c r="C44" s="4">
        <f t="shared" si="8"/>
        <v>36063</v>
      </c>
      <c r="D44" s="2">
        <f t="shared" si="1"/>
        <v>27798.879999999997</v>
      </c>
      <c r="E44" s="134">
        <f t="shared" si="9"/>
        <v>8264.1200000000008</v>
      </c>
      <c r="F44" s="2">
        <f t="shared" si="11"/>
        <v>502733.72999999981</v>
      </c>
      <c r="G44" s="2">
        <f t="shared" si="10"/>
        <v>474934.8499999998</v>
      </c>
      <c r="H44" s="134"/>
      <c r="I44" s="135"/>
    </row>
    <row r="45" spans="1:9" x14ac:dyDescent="0.25">
      <c r="A45" s="28">
        <v>42526</v>
      </c>
      <c r="B45" s="1">
        <f t="shared" si="4"/>
        <v>31</v>
      </c>
      <c r="C45" s="4">
        <f t="shared" si="8"/>
        <v>36063</v>
      </c>
      <c r="D45" s="2">
        <f t="shared" si="1"/>
        <v>27995.61</v>
      </c>
      <c r="E45" s="134">
        <f t="shared" si="9"/>
        <v>8067.39</v>
      </c>
      <c r="F45" s="2">
        <f t="shared" si="11"/>
        <v>474934.8499999998</v>
      </c>
      <c r="G45" s="2">
        <f t="shared" si="10"/>
        <v>446939.23999999982</v>
      </c>
      <c r="H45" s="134"/>
      <c r="I45" s="135"/>
    </row>
    <row r="46" spans="1:9" x14ac:dyDescent="0.25">
      <c r="A46" s="28">
        <v>42556</v>
      </c>
      <c r="B46" s="1">
        <f t="shared" si="4"/>
        <v>30</v>
      </c>
      <c r="C46" s="4">
        <f t="shared" si="8"/>
        <v>36063</v>
      </c>
      <c r="D46" s="2">
        <f t="shared" si="1"/>
        <v>28716.05</v>
      </c>
      <c r="E46" s="134">
        <f t="shared" si="9"/>
        <v>7346.95</v>
      </c>
      <c r="F46" s="2">
        <f t="shared" si="11"/>
        <v>446939.23999999982</v>
      </c>
      <c r="G46" s="2">
        <f t="shared" si="10"/>
        <v>418223.18999999983</v>
      </c>
      <c r="H46" s="134"/>
      <c r="I46" s="135"/>
    </row>
    <row r="47" spans="1:9" x14ac:dyDescent="0.25">
      <c r="A47" s="28">
        <v>42587</v>
      </c>
      <c r="B47" s="1">
        <f t="shared" si="4"/>
        <v>31</v>
      </c>
      <c r="C47" s="4">
        <f t="shared" si="8"/>
        <v>36063</v>
      </c>
      <c r="D47" s="2">
        <f t="shared" si="1"/>
        <v>28958.93</v>
      </c>
      <c r="E47" s="134">
        <f t="shared" si="9"/>
        <v>7104.07</v>
      </c>
      <c r="F47" s="2">
        <f t="shared" si="11"/>
        <v>418223.18999999983</v>
      </c>
      <c r="G47" s="2">
        <f t="shared" si="10"/>
        <v>389264.25999999983</v>
      </c>
      <c r="H47" s="134"/>
      <c r="I47" s="135"/>
    </row>
    <row r="48" spans="1:9" x14ac:dyDescent="0.25">
      <c r="A48" s="28">
        <v>42618</v>
      </c>
      <c r="B48" s="1">
        <f t="shared" si="4"/>
        <v>31</v>
      </c>
      <c r="C48" s="4">
        <f t="shared" si="8"/>
        <v>36063</v>
      </c>
      <c r="D48" s="2">
        <f t="shared" si="1"/>
        <v>29450.84</v>
      </c>
      <c r="E48" s="134">
        <f t="shared" si="9"/>
        <v>6612.16</v>
      </c>
      <c r="F48" s="2">
        <f t="shared" si="11"/>
        <v>389264.25999999983</v>
      </c>
      <c r="G48" s="2">
        <f t="shared" si="10"/>
        <v>359813.41999999981</v>
      </c>
      <c r="H48" s="134"/>
      <c r="I48" s="135"/>
    </row>
    <row r="49" spans="1:9" x14ac:dyDescent="0.25">
      <c r="A49" s="28">
        <v>42648</v>
      </c>
      <c r="B49" s="1">
        <f t="shared" si="4"/>
        <v>30</v>
      </c>
      <c r="C49" s="4">
        <f t="shared" si="8"/>
        <v>36063</v>
      </c>
      <c r="D49" s="2">
        <f t="shared" si="1"/>
        <v>30148.260000000002</v>
      </c>
      <c r="E49" s="134">
        <f t="shared" si="9"/>
        <v>5914.74</v>
      </c>
      <c r="F49" s="2">
        <f t="shared" si="11"/>
        <v>359813.41999999981</v>
      </c>
      <c r="G49" s="2">
        <f t="shared" si="10"/>
        <v>329665.1599999998</v>
      </c>
      <c r="H49" s="134"/>
      <c r="I49" s="135"/>
    </row>
    <row r="50" spans="1:9" x14ac:dyDescent="0.25">
      <c r="A50" s="28">
        <v>42679</v>
      </c>
      <c r="B50" s="1">
        <f t="shared" si="4"/>
        <v>31</v>
      </c>
      <c r="C50" s="4">
        <f t="shared" si="8"/>
        <v>36063</v>
      </c>
      <c r="D50" s="2">
        <f t="shared" si="1"/>
        <v>30463.21</v>
      </c>
      <c r="E50" s="134">
        <f t="shared" si="9"/>
        <v>5599.79</v>
      </c>
      <c r="F50" s="2">
        <f t="shared" si="11"/>
        <v>329665.1599999998</v>
      </c>
      <c r="G50" s="2">
        <f t="shared" si="10"/>
        <v>299201.94999999978</v>
      </c>
      <c r="H50" s="134"/>
      <c r="I50" s="135"/>
    </row>
    <row r="51" spans="1:9" x14ac:dyDescent="0.25">
      <c r="A51" s="28">
        <v>42709</v>
      </c>
      <c r="B51" s="1">
        <f t="shared" si="4"/>
        <v>30</v>
      </c>
      <c r="C51" s="4">
        <f t="shared" si="8"/>
        <v>36063</v>
      </c>
      <c r="D51" s="2">
        <f t="shared" si="1"/>
        <v>31144.61</v>
      </c>
      <c r="E51" s="134">
        <f t="shared" si="9"/>
        <v>4918.3900000000003</v>
      </c>
      <c r="F51" s="2">
        <f t="shared" si="11"/>
        <v>299201.94999999978</v>
      </c>
      <c r="G51" s="2">
        <f t="shared" si="10"/>
        <v>268057.33999999979</v>
      </c>
      <c r="H51" s="134"/>
      <c r="I51" s="135"/>
    </row>
    <row r="52" spans="1:9" x14ac:dyDescent="0.25">
      <c r="A52" s="119">
        <v>42740</v>
      </c>
      <c r="B52" s="161">
        <f t="shared" si="4"/>
        <v>31</v>
      </c>
      <c r="C52" s="162">
        <f t="shared" si="8"/>
        <v>36063</v>
      </c>
      <c r="D52" s="163">
        <f t="shared" si="1"/>
        <v>31509.7</v>
      </c>
      <c r="E52" s="164">
        <f t="shared" si="9"/>
        <v>4553.3</v>
      </c>
      <c r="F52" s="163">
        <f t="shared" si="11"/>
        <v>268057.33999999979</v>
      </c>
      <c r="G52" s="163">
        <f t="shared" si="10"/>
        <v>236547.63999999978</v>
      </c>
      <c r="H52" s="134"/>
      <c r="I52" s="135"/>
    </row>
    <row r="53" spans="1:9" x14ac:dyDescent="0.25">
      <c r="A53" s="28">
        <v>42771</v>
      </c>
      <c r="B53" s="1">
        <f t="shared" si="4"/>
        <v>31</v>
      </c>
      <c r="C53" s="4">
        <f>$H$2</f>
        <v>34918</v>
      </c>
      <c r="D53" s="2">
        <f t="shared" si="1"/>
        <v>32908.97</v>
      </c>
      <c r="E53" s="134">
        <f>ROUND(F53*$I$2*B53/365,2)</f>
        <v>2009.03</v>
      </c>
      <c r="F53" s="2">
        <f t="shared" si="11"/>
        <v>236547.63999999978</v>
      </c>
      <c r="G53" s="2">
        <f t="shared" si="10"/>
        <v>203638.66999999978</v>
      </c>
      <c r="H53" s="134"/>
      <c r="I53" s="135"/>
    </row>
    <row r="54" spans="1:9" x14ac:dyDescent="0.25">
      <c r="A54" s="28">
        <v>42799</v>
      </c>
      <c r="B54" s="1">
        <f t="shared" si="4"/>
        <v>28</v>
      </c>
      <c r="C54" s="4">
        <f t="shared" ref="C54:C59" si="12">$H$2</f>
        <v>34918</v>
      </c>
      <c r="D54" s="2">
        <f t="shared" si="1"/>
        <v>33355.839999999997</v>
      </c>
      <c r="E54" s="134">
        <f t="shared" ref="E54:E58" si="13">ROUND(F54*$I$2*B54/365,2)</f>
        <v>1562.16</v>
      </c>
      <c r="F54" s="2">
        <f t="shared" si="11"/>
        <v>203638.66999999978</v>
      </c>
      <c r="G54" s="2">
        <f t="shared" si="10"/>
        <v>170282.82999999978</v>
      </c>
      <c r="H54" s="134"/>
      <c r="I54" s="135"/>
    </row>
    <row r="55" spans="1:9" x14ac:dyDescent="0.25">
      <c r="A55" s="28">
        <v>42830</v>
      </c>
      <c r="B55" s="1">
        <f t="shared" si="4"/>
        <v>31</v>
      </c>
      <c r="C55" s="4">
        <f t="shared" si="12"/>
        <v>34918</v>
      </c>
      <c r="D55" s="2">
        <f t="shared" si="1"/>
        <v>33471.760000000002</v>
      </c>
      <c r="E55" s="134">
        <f t="shared" si="13"/>
        <v>1446.24</v>
      </c>
      <c r="F55" s="2">
        <f t="shared" si="11"/>
        <v>170282.82999999978</v>
      </c>
      <c r="G55" s="2">
        <f t="shared" si="10"/>
        <v>136811.06999999977</v>
      </c>
      <c r="H55" s="134"/>
      <c r="I55" s="135"/>
    </row>
    <row r="56" spans="1:9" x14ac:dyDescent="0.25">
      <c r="A56" s="28">
        <v>42860</v>
      </c>
      <c r="B56" s="1">
        <f t="shared" si="4"/>
        <v>30</v>
      </c>
      <c r="C56" s="4">
        <f t="shared" si="12"/>
        <v>34918</v>
      </c>
      <c r="D56" s="2">
        <f t="shared" si="1"/>
        <v>33793.53</v>
      </c>
      <c r="E56" s="134">
        <f t="shared" si="13"/>
        <v>1124.47</v>
      </c>
      <c r="F56" s="2">
        <f t="shared" si="11"/>
        <v>136811.06999999977</v>
      </c>
      <c r="G56" s="2">
        <f t="shared" si="10"/>
        <v>103017.53999999978</v>
      </c>
      <c r="H56" s="134"/>
      <c r="I56" s="135"/>
    </row>
    <row r="57" spans="1:9" x14ac:dyDescent="0.25">
      <c r="A57" s="28">
        <v>42891</v>
      </c>
      <c r="B57" s="1">
        <f t="shared" si="4"/>
        <v>31</v>
      </c>
      <c r="C57" s="4">
        <f t="shared" si="12"/>
        <v>34918</v>
      </c>
      <c r="D57" s="2">
        <f t="shared" si="1"/>
        <v>34043.06</v>
      </c>
      <c r="E57" s="134">
        <f t="shared" si="13"/>
        <v>874.94</v>
      </c>
      <c r="F57" s="2">
        <f t="shared" si="11"/>
        <v>103017.53999999978</v>
      </c>
      <c r="G57" s="2">
        <f t="shared" si="10"/>
        <v>68974.479999999778</v>
      </c>
      <c r="H57" s="134"/>
      <c r="I57" s="135"/>
    </row>
    <row r="58" spans="1:9" x14ac:dyDescent="0.25">
      <c r="A58" s="28">
        <v>42921</v>
      </c>
      <c r="B58" s="1">
        <f t="shared" si="4"/>
        <v>30</v>
      </c>
      <c r="C58" s="4">
        <f t="shared" si="12"/>
        <v>34918</v>
      </c>
      <c r="D58" s="2">
        <f t="shared" si="1"/>
        <v>34351.089999999997</v>
      </c>
      <c r="E58" s="134">
        <f t="shared" si="13"/>
        <v>566.91</v>
      </c>
      <c r="F58" s="2">
        <f t="shared" si="11"/>
        <v>68974.479999999778</v>
      </c>
      <c r="G58" s="2">
        <f t="shared" si="10"/>
        <v>34623.389999999781</v>
      </c>
      <c r="H58" s="134"/>
      <c r="I58" s="135"/>
    </row>
    <row r="59" spans="1:9" x14ac:dyDescent="0.25">
      <c r="A59" s="28">
        <v>42952</v>
      </c>
      <c r="B59" s="1">
        <f t="shared" si="4"/>
        <v>31</v>
      </c>
      <c r="C59" s="4">
        <f t="shared" si="12"/>
        <v>34918</v>
      </c>
      <c r="D59" s="2">
        <f t="shared" si="1"/>
        <v>34623.389999999781</v>
      </c>
      <c r="E59" s="134">
        <v>294.61000000022119</v>
      </c>
      <c r="F59" s="2">
        <f t="shared" si="11"/>
        <v>34623.389999999781</v>
      </c>
      <c r="G59" s="2">
        <f t="shared" si="10"/>
        <v>0</v>
      </c>
      <c r="H59" s="134"/>
      <c r="I59" s="135"/>
    </row>
    <row r="60" spans="1:9" x14ac:dyDescent="0.25">
      <c r="A60" s="47">
        <v>41857</v>
      </c>
      <c r="B60" s="48">
        <v>0</v>
      </c>
      <c r="C60" s="48">
        <v>1</v>
      </c>
      <c r="D60" s="29">
        <v>1000000</v>
      </c>
      <c r="E60" s="29">
        <f t="shared" ref="E60:E90" si="14">$D$60-$D$4</f>
        <v>978065.73</v>
      </c>
      <c r="F60" s="99">
        <f>($E$4/$B$4)*1</f>
        <v>410.9590322580645</v>
      </c>
      <c r="G60" s="29">
        <f t="shared" ref="G60:G122" si="15">ROUND(F60,2)</f>
        <v>410.96</v>
      </c>
    </row>
    <row r="61" spans="1:9" x14ac:dyDescent="0.25">
      <c r="A61" s="47">
        <v>41858</v>
      </c>
      <c r="B61" s="48">
        <v>1</v>
      </c>
      <c r="C61" s="48">
        <v>0</v>
      </c>
      <c r="D61" s="29">
        <v>1000000</v>
      </c>
      <c r="E61" s="29">
        <f t="shared" si="14"/>
        <v>978065.73</v>
      </c>
      <c r="F61" s="99">
        <f t="shared" ref="F61:F90" si="16">($E$4/$B$4)*1</f>
        <v>410.9590322580645</v>
      </c>
      <c r="G61" s="29">
        <f t="shared" si="15"/>
        <v>410.96</v>
      </c>
    </row>
    <row r="62" spans="1:9" x14ac:dyDescent="0.25">
      <c r="A62" s="47">
        <v>41859</v>
      </c>
      <c r="B62" s="48">
        <v>1</v>
      </c>
      <c r="C62" s="48">
        <v>0</v>
      </c>
      <c r="D62" s="29">
        <v>1000000</v>
      </c>
      <c r="E62" s="29">
        <f t="shared" si="14"/>
        <v>978065.73</v>
      </c>
      <c r="F62" s="99">
        <f t="shared" si="16"/>
        <v>410.9590322580645</v>
      </c>
      <c r="G62" s="29">
        <f t="shared" si="15"/>
        <v>410.96</v>
      </c>
    </row>
    <row r="63" spans="1:9" x14ac:dyDescent="0.25">
      <c r="A63" s="47">
        <v>41860</v>
      </c>
      <c r="B63" s="48">
        <v>1</v>
      </c>
      <c r="C63" s="48">
        <v>0</v>
      </c>
      <c r="D63" s="29">
        <v>1000000</v>
      </c>
      <c r="E63" s="29">
        <f t="shared" si="14"/>
        <v>978065.73</v>
      </c>
      <c r="F63" s="99">
        <f t="shared" si="16"/>
        <v>410.9590322580645</v>
      </c>
      <c r="G63" s="29">
        <f t="shared" si="15"/>
        <v>410.96</v>
      </c>
    </row>
    <row r="64" spans="1:9" x14ac:dyDescent="0.25">
      <c r="A64" s="47">
        <v>41861</v>
      </c>
      <c r="B64" s="48">
        <v>1</v>
      </c>
      <c r="C64" s="48">
        <v>0</v>
      </c>
      <c r="D64" s="29">
        <v>1000000</v>
      </c>
      <c r="E64" s="29">
        <f t="shared" si="14"/>
        <v>978065.73</v>
      </c>
      <c r="F64" s="99">
        <f t="shared" si="16"/>
        <v>410.9590322580645</v>
      </c>
      <c r="G64" s="29">
        <f t="shared" si="15"/>
        <v>410.96</v>
      </c>
    </row>
    <row r="65" spans="1:7" x14ac:dyDescent="0.25">
      <c r="A65" s="47">
        <v>41862</v>
      </c>
      <c r="B65" s="48">
        <v>1</v>
      </c>
      <c r="C65" s="48">
        <v>0</v>
      </c>
      <c r="D65" s="29">
        <v>1000000</v>
      </c>
      <c r="E65" s="29">
        <f t="shared" si="14"/>
        <v>978065.73</v>
      </c>
      <c r="F65" s="99">
        <f t="shared" si="16"/>
        <v>410.9590322580645</v>
      </c>
      <c r="G65" s="29">
        <f t="shared" si="15"/>
        <v>410.96</v>
      </c>
    </row>
    <row r="66" spans="1:7" x14ac:dyDescent="0.25">
      <c r="A66" s="47">
        <v>41863</v>
      </c>
      <c r="B66" s="48">
        <v>1</v>
      </c>
      <c r="C66" s="48">
        <v>0</v>
      </c>
      <c r="D66" s="29">
        <v>1000000</v>
      </c>
      <c r="E66" s="29">
        <f t="shared" si="14"/>
        <v>978065.73</v>
      </c>
      <c r="F66" s="99">
        <f t="shared" si="16"/>
        <v>410.9590322580645</v>
      </c>
      <c r="G66" s="49">
        <f t="shared" si="15"/>
        <v>410.96</v>
      </c>
    </row>
    <row r="67" spans="1:7" x14ac:dyDescent="0.25">
      <c r="A67" s="47">
        <v>41864</v>
      </c>
      <c r="B67" s="48">
        <v>1</v>
      </c>
      <c r="C67" s="48">
        <v>0</v>
      </c>
      <c r="D67" s="29">
        <v>1000000</v>
      </c>
      <c r="E67" s="29">
        <f t="shared" si="14"/>
        <v>978065.73</v>
      </c>
      <c r="F67" s="99">
        <f t="shared" si="16"/>
        <v>410.9590322580645</v>
      </c>
      <c r="G67" s="29">
        <f t="shared" si="15"/>
        <v>410.96</v>
      </c>
    </row>
    <row r="68" spans="1:7" x14ac:dyDescent="0.25">
      <c r="A68" s="47">
        <v>41865</v>
      </c>
      <c r="B68" s="48">
        <v>1</v>
      </c>
      <c r="C68" s="48">
        <v>0</v>
      </c>
      <c r="D68" s="29">
        <v>1000000</v>
      </c>
      <c r="E68" s="29">
        <f t="shared" si="14"/>
        <v>978065.73</v>
      </c>
      <c r="F68" s="99">
        <f t="shared" si="16"/>
        <v>410.9590322580645</v>
      </c>
      <c r="G68" s="30">
        <f t="shared" si="15"/>
        <v>410.96</v>
      </c>
    </row>
    <row r="69" spans="1:7" x14ac:dyDescent="0.25">
      <c r="A69" s="47">
        <v>41866</v>
      </c>
      <c r="B69" s="48">
        <v>1</v>
      </c>
      <c r="C69" s="48">
        <v>0</v>
      </c>
      <c r="D69" s="29">
        <v>1000000</v>
      </c>
      <c r="E69" s="29">
        <f t="shared" si="14"/>
        <v>978065.73</v>
      </c>
      <c r="F69" s="99">
        <f t="shared" si="16"/>
        <v>410.9590322580645</v>
      </c>
      <c r="G69" s="29">
        <f t="shared" si="15"/>
        <v>410.96</v>
      </c>
    </row>
    <row r="70" spans="1:7" x14ac:dyDescent="0.25">
      <c r="A70" s="47">
        <v>41867</v>
      </c>
      <c r="B70" s="48">
        <v>1</v>
      </c>
      <c r="C70" s="48">
        <v>0</v>
      </c>
      <c r="D70" s="29">
        <v>1000000</v>
      </c>
      <c r="E70" s="29">
        <f t="shared" si="14"/>
        <v>978065.73</v>
      </c>
      <c r="F70" s="99">
        <f t="shared" si="16"/>
        <v>410.9590322580645</v>
      </c>
      <c r="G70" s="29">
        <f t="shared" si="15"/>
        <v>410.96</v>
      </c>
    </row>
    <row r="71" spans="1:7" x14ac:dyDescent="0.25">
      <c r="A71" s="47">
        <v>41868</v>
      </c>
      <c r="B71" s="48">
        <v>1</v>
      </c>
      <c r="C71" s="48">
        <v>0</v>
      </c>
      <c r="D71" s="29">
        <v>1000000</v>
      </c>
      <c r="E71" s="29">
        <f t="shared" si="14"/>
        <v>978065.73</v>
      </c>
      <c r="F71" s="99">
        <f t="shared" si="16"/>
        <v>410.9590322580645</v>
      </c>
      <c r="G71" s="29">
        <f t="shared" si="15"/>
        <v>410.96</v>
      </c>
    </row>
    <row r="72" spans="1:7" x14ac:dyDescent="0.25">
      <c r="A72" s="47">
        <v>41869</v>
      </c>
      <c r="B72" s="48">
        <v>1</v>
      </c>
      <c r="C72" s="48">
        <v>0</v>
      </c>
      <c r="D72" s="29">
        <v>1000000</v>
      </c>
      <c r="E72" s="29">
        <f t="shared" si="14"/>
        <v>978065.73</v>
      </c>
      <c r="F72" s="99">
        <f t="shared" si="16"/>
        <v>410.9590322580645</v>
      </c>
      <c r="G72" s="29">
        <f t="shared" si="15"/>
        <v>410.96</v>
      </c>
    </row>
    <row r="73" spans="1:7" x14ac:dyDescent="0.25">
      <c r="A73" s="47">
        <v>41870</v>
      </c>
      <c r="B73" s="48">
        <v>1</v>
      </c>
      <c r="C73" s="48">
        <v>0</v>
      </c>
      <c r="D73" s="29">
        <v>1000000</v>
      </c>
      <c r="E73" s="29">
        <f t="shared" si="14"/>
        <v>978065.73</v>
      </c>
      <c r="F73" s="99">
        <f t="shared" si="16"/>
        <v>410.9590322580645</v>
      </c>
      <c r="G73" s="30">
        <f t="shared" si="15"/>
        <v>410.96</v>
      </c>
    </row>
    <row r="74" spans="1:7" x14ac:dyDescent="0.25">
      <c r="A74" s="47">
        <v>41871</v>
      </c>
      <c r="B74" s="48">
        <v>1</v>
      </c>
      <c r="C74" s="48">
        <v>0</v>
      </c>
      <c r="D74" s="29">
        <v>1000000</v>
      </c>
      <c r="E74" s="29">
        <f t="shared" si="14"/>
        <v>978065.73</v>
      </c>
      <c r="F74" s="99">
        <f t="shared" si="16"/>
        <v>410.9590322580645</v>
      </c>
      <c r="G74" s="29">
        <f t="shared" si="15"/>
        <v>410.96</v>
      </c>
    </row>
    <row r="75" spans="1:7" x14ac:dyDescent="0.25">
      <c r="A75" s="47">
        <v>41872</v>
      </c>
      <c r="B75" s="48">
        <v>1</v>
      </c>
      <c r="C75" s="48">
        <v>0</v>
      </c>
      <c r="D75" s="29">
        <v>1000000</v>
      </c>
      <c r="E75" s="29">
        <f t="shared" si="14"/>
        <v>978065.73</v>
      </c>
      <c r="F75" s="99">
        <f t="shared" si="16"/>
        <v>410.9590322580645</v>
      </c>
      <c r="G75" s="29">
        <f t="shared" si="15"/>
        <v>410.96</v>
      </c>
    </row>
    <row r="76" spans="1:7" x14ac:dyDescent="0.25">
      <c r="A76" s="47">
        <v>41873</v>
      </c>
      <c r="B76" s="48">
        <v>1</v>
      </c>
      <c r="C76" s="48">
        <v>0</v>
      </c>
      <c r="D76" s="29">
        <v>1000000</v>
      </c>
      <c r="E76" s="29">
        <f t="shared" si="14"/>
        <v>978065.73</v>
      </c>
      <c r="F76" s="99">
        <f t="shared" si="16"/>
        <v>410.9590322580645</v>
      </c>
      <c r="G76" s="29">
        <f t="shared" si="15"/>
        <v>410.96</v>
      </c>
    </row>
    <row r="77" spans="1:7" x14ac:dyDescent="0.25">
      <c r="A77" s="47">
        <v>41874</v>
      </c>
      <c r="B77" s="48">
        <v>1</v>
      </c>
      <c r="C77" s="48">
        <v>0</v>
      </c>
      <c r="D77" s="29">
        <v>1000000</v>
      </c>
      <c r="E77" s="29">
        <f t="shared" si="14"/>
        <v>978065.73</v>
      </c>
      <c r="F77" s="99">
        <f t="shared" si="16"/>
        <v>410.9590322580645</v>
      </c>
      <c r="G77" s="29">
        <f t="shared" si="15"/>
        <v>410.96</v>
      </c>
    </row>
    <row r="78" spans="1:7" x14ac:dyDescent="0.25">
      <c r="A78" s="47">
        <v>41875</v>
      </c>
      <c r="B78" s="48">
        <v>1</v>
      </c>
      <c r="C78" s="48">
        <v>0</v>
      </c>
      <c r="D78" s="29">
        <v>1000000</v>
      </c>
      <c r="E78" s="29">
        <f t="shared" si="14"/>
        <v>978065.73</v>
      </c>
      <c r="F78" s="99">
        <f t="shared" si="16"/>
        <v>410.9590322580645</v>
      </c>
      <c r="G78" s="29">
        <f t="shared" si="15"/>
        <v>410.96</v>
      </c>
    </row>
    <row r="79" spans="1:7" x14ac:dyDescent="0.25">
      <c r="A79" s="47">
        <v>41876</v>
      </c>
      <c r="B79" s="48">
        <v>1</v>
      </c>
      <c r="C79" s="48">
        <v>0</v>
      </c>
      <c r="D79" s="29">
        <v>1000000</v>
      </c>
      <c r="E79" s="29">
        <f t="shared" si="14"/>
        <v>978065.73</v>
      </c>
      <c r="F79" s="99">
        <f t="shared" si="16"/>
        <v>410.9590322580645</v>
      </c>
      <c r="G79" s="29">
        <f t="shared" si="15"/>
        <v>410.96</v>
      </c>
    </row>
    <row r="80" spans="1:7" x14ac:dyDescent="0.25">
      <c r="A80" s="47">
        <v>41877</v>
      </c>
      <c r="B80" s="48">
        <v>1</v>
      </c>
      <c r="C80" s="48">
        <v>0</v>
      </c>
      <c r="D80" s="29">
        <v>1000000</v>
      </c>
      <c r="E80" s="29">
        <f t="shared" si="14"/>
        <v>978065.73</v>
      </c>
      <c r="F80" s="99">
        <f t="shared" si="16"/>
        <v>410.9590322580645</v>
      </c>
      <c r="G80" s="29">
        <f t="shared" si="15"/>
        <v>410.96</v>
      </c>
    </row>
    <row r="81" spans="1:7" x14ac:dyDescent="0.25">
      <c r="A81" s="47">
        <v>41878</v>
      </c>
      <c r="B81" s="48">
        <v>1</v>
      </c>
      <c r="C81" s="48">
        <v>0</v>
      </c>
      <c r="D81" s="29">
        <v>1000000</v>
      </c>
      <c r="E81" s="29">
        <f t="shared" si="14"/>
        <v>978065.73</v>
      </c>
      <c r="F81" s="99">
        <f t="shared" si="16"/>
        <v>410.9590322580645</v>
      </c>
      <c r="G81" s="29">
        <f t="shared" si="15"/>
        <v>410.96</v>
      </c>
    </row>
    <row r="82" spans="1:7" x14ac:dyDescent="0.25">
      <c r="A82" s="47">
        <v>41879</v>
      </c>
      <c r="B82" s="48">
        <v>1</v>
      </c>
      <c r="C82" s="48">
        <v>0</v>
      </c>
      <c r="D82" s="29">
        <v>1000000</v>
      </c>
      <c r="E82" s="29">
        <f t="shared" si="14"/>
        <v>978065.73</v>
      </c>
      <c r="F82" s="99">
        <f t="shared" si="16"/>
        <v>410.9590322580645</v>
      </c>
      <c r="G82" s="29">
        <f t="shared" si="15"/>
        <v>410.96</v>
      </c>
    </row>
    <row r="83" spans="1:7" x14ac:dyDescent="0.25">
      <c r="A83" s="47">
        <v>41880</v>
      </c>
      <c r="B83" s="48">
        <v>1</v>
      </c>
      <c r="C83" s="48">
        <v>0</v>
      </c>
      <c r="D83" s="29">
        <v>1000000</v>
      </c>
      <c r="E83" s="29">
        <f t="shared" si="14"/>
        <v>978065.73</v>
      </c>
      <c r="F83" s="99">
        <f t="shared" si="16"/>
        <v>410.9590322580645</v>
      </c>
      <c r="G83" s="29">
        <f t="shared" si="15"/>
        <v>410.96</v>
      </c>
    </row>
    <row r="84" spans="1:7" x14ac:dyDescent="0.25">
      <c r="A84" s="47">
        <v>41881</v>
      </c>
      <c r="B84" s="48">
        <v>1</v>
      </c>
      <c r="C84" s="48">
        <v>0</v>
      </c>
      <c r="D84" s="29">
        <v>1000000</v>
      </c>
      <c r="E84" s="29">
        <f t="shared" si="14"/>
        <v>978065.73</v>
      </c>
      <c r="F84" s="99">
        <f t="shared" si="16"/>
        <v>410.9590322580645</v>
      </c>
      <c r="G84" s="29">
        <f t="shared" si="15"/>
        <v>410.96</v>
      </c>
    </row>
    <row r="85" spans="1:7" x14ac:dyDescent="0.25">
      <c r="A85" s="47">
        <v>41882</v>
      </c>
      <c r="B85" s="48">
        <v>1</v>
      </c>
      <c r="C85" s="48">
        <v>0</v>
      </c>
      <c r="D85" s="29">
        <v>1000000</v>
      </c>
      <c r="E85" s="29">
        <f t="shared" si="14"/>
        <v>978065.73</v>
      </c>
      <c r="F85" s="99">
        <f t="shared" si="16"/>
        <v>410.9590322580645</v>
      </c>
      <c r="G85" s="29">
        <f t="shared" si="15"/>
        <v>410.96</v>
      </c>
    </row>
    <row r="86" spans="1:7" x14ac:dyDescent="0.25">
      <c r="A86" s="47">
        <v>41883</v>
      </c>
      <c r="B86" s="48">
        <v>1</v>
      </c>
      <c r="C86" s="48">
        <v>0</v>
      </c>
      <c r="D86" s="29">
        <v>1000000</v>
      </c>
      <c r="E86" s="29">
        <f t="shared" si="14"/>
        <v>978065.73</v>
      </c>
      <c r="F86" s="99">
        <f t="shared" si="16"/>
        <v>410.9590322580645</v>
      </c>
      <c r="G86" s="29">
        <f t="shared" si="15"/>
        <v>410.96</v>
      </c>
    </row>
    <row r="87" spans="1:7" x14ac:dyDescent="0.25">
      <c r="A87" s="47">
        <v>41884</v>
      </c>
      <c r="B87" s="48">
        <v>1</v>
      </c>
      <c r="C87" s="48">
        <v>0</v>
      </c>
      <c r="D87" s="29">
        <v>1000000</v>
      </c>
      <c r="E87" s="29">
        <f t="shared" si="14"/>
        <v>978065.73</v>
      </c>
      <c r="F87" s="99">
        <f t="shared" si="16"/>
        <v>410.9590322580645</v>
      </c>
      <c r="G87" s="29">
        <f t="shared" si="15"/>
        <v>410.96</v>
      </c>
    </row>
    <row r="88" spans="1:7" x14ac:dyDescent="0.25">
      <c r="A88" s="47">
        <v>41885</v>
      </c>
      <c r="B88" s="48">
        <v>1</v>
      </c>
      <c r="C88" s="48">
        <v>0</v>
      </c>
      <c r="D88" s="29">
        <v>1000000</v>
      </c>
      <c r="E88" s="29">
        <f t="shared" si="14"/>
        <v>978065.73</v>
      </c>
      <c r="F88" s="99">
        <f t="shared" si="16"/>
        <v>410.9590322580645</v>
      </c>
      <c r="G88" s="29">
        <f t="shared" si="15"/>
        <v>410.96</v>
      </c>
    </row>
    <row r="89" spans="1:7" x14ac:dyDescent="0.25">
      <c r="A89" s="47">
        <v>41886</v>
      </c>
      <c r="B89" s="48">
        <v>1</v>
      </c>
      <c r="C89" s="48">
        <v>0</v>
      </c>
      <c r="D89" s="29">
        <v>1000000</v>
      </c>
      <c r="E89" s="29">
        <f t="shared" si="14"/>
        <v>978065.73</v>
      </c>
      <c r="F89" s="99">
        <f t="shared" si="16"/>
        <v>410.9590322580645</v>
      </c>
      <c r="G89" s="29">
        <f t="shared" si="15"/>
        <v>410.96</v>
      </c>
    </row>
    <row r="90" spans="1:7" x14ac:dyDescent="0.25">
      <c r="A90" s="47">
        <v>41887</v>
      </c>
      <c r="B90" s="48">
        <v>1</v>
      </c>
      <c r="C90" s="171">
        <v>0</v>
      </c>
      <c r="D90" s="29">
        <v>1000000</v>
      </c>
      <c r="E90" s="29">
        <f t="shared" si="14"/>
        <v>978065.73</v>
      </c>
      <c r="F90" s="99">
        <f t="shared" si="16"/>
        <v>410.9590322580645</v>
      </c>
      <c r="G90" s="29">
        <f t="shared" si="15"/>
        <v>410.96</v>
      </c>
    </row>
    <row r="91" spans="1:7" x14ac:dyDescent="0.25">
      <c r="A91" s="47">
        <v>41888</v>
      </c>
      <c r="B91" s="48">
        <v>0</v>
      </c>
      <c r="C91" s="171">
        <v>1</v>
      </c>
      <c r="D91" s="29">
        <f>$E$90</f>
        <v>978065.73</v>
      </c>
      <c r="E91" s="29">
        <f t="shared" ref="E91:E120" si="17">$D$91-$D$5</f>
        <v>955450.07</v>
      </c>
      <c r="F91" s="46">
        <f>($E$5/$B$5)*1</f>
        <v>401.94466666666665</v>
      </c>
      <c r="G91" s="29">
        <f t="shared" si="15"/>
        <v>401.94</v>
      </c>
    </row>
    <row r="92" spans="1:7" x14ac:dyDescent="0.25">
      <c r="A92" s="47">
        <v>41889</v>
      </c>
      <c r="B92" s="48">
        <v>1</v>
      </c>
      <c r="C92" s="171">
        <v>0</v>
      </c>
      <c r="D92" s="29">
        <f t="shared" ref="D92:D120" si="18">$E$90</f>
        <v>978065.73</v>
      </c>
      <c r="E92" s="29">
        <f t="shared" si="17"/>
        <v>955450.07</v>
      </c>
      <c r="F92" s="46">
        <f t="shared" ref="F92:F120" si="19">($E$5/$B$5)*1</f>
        <v>401.94466666666665</v>
      </c>
      <c r="G92" s="29">
        <f t="shared" si="15"/>
        <v>401.94</v>
      </c>
    </row>
    <row r="93" spans="1:7" x14ac:dyDescent="0.25">
      <c r="A93" s="47">
        <v>41890</v>
      </c>
      <c r="B93" s="48">
        <v>1</v>
      </c>
      <c r="C93" s="171">
        <v>0</v>
      </c>
      <c r="D93" s="29">
        <f t="shared" si="18"/>
        <v>978065.73</v>
      </c>
      <c r="E93" s="29">
        <f t="shared" si="17"/>
        <v>955450.07</v>
      </c>
      <c r="F93" s="46">
        <f t="shared" si="19"/>
        <v>401.94466666666665</v>
      </c>
      <c r="G93" s="29">
        <f t="shared" si="15"/>
        <v>401.94</v>
      </c>
    </row>
    <row r="94" spans="1:7" x14ac:dyDescent="0.25">
      <c r="A94" s="47">
        <v>41891</v>
      </c>
      <c r="B94" s="48">
        <v>1</v>
      </c>
      <c r="C94" s="171">
        <v>0</v>
      </c>
      <c r="D94" s="29">
        <f t="shared" si="18"/>
        <v>978065.73</v>
      </c>
      <c r="E94" s="29">
        <f t="shared" si="17"/>
        <v>955450.07</v>
      </c>
      <c r="F94" s="46">
        <f t="shared" si="19"/>
        <v>401.94466666666665</v>
      </c>
      <c r="G94" s="29">
        <f t="shared" si="15"/>
        <v>401.94</v>
      </c>
    </row>
    <row r="95" spans="1:7" x14ac:dyDescent="0.25">
      <c r="A95" s="47">
        <v>41892</v>
      </c>
      <c r="B95" s="48">
        <v>1</v>
      </c>
      <c r="C95" s="171">
        <v>0</v>
      </c>
      <c r="D95" s="29">
        <f t="shared" si="18"/>
        <v>978065.73</v>
      </c>
      <c r="E95" s="29">
        <f t="shared" si="17"/>
        <v>955450.07</v>
      </c>
      <c r="F95" s="46">
        <f t="shared" si="19"/>
        <v>401.94466666666665</v>
      </c>
      <c r="G95" s="29">
        <f t="shared" si="15"/>
        <v>401.94</v>
      </c>
    </row>
    <row r="96" spans="1:7" x14ac:dyDescent="0.25">
      <c r="A96" s="47">
        <v>41893</v>
      </c>
      <c r="B96" s="48">
        <v>1</v>
      </c>
      <c r="C96" s="171">
        <v>0</v>
      </c>
      <c r="D96" s="29">
        <f t="shared" si="18"/>
        <v>978065.73</v>
      </c>
      <c r="E96" s="29">
        <f t="shared" si="17"/>
        <v>955450.07</v>
      </c>
      <c r="F96" s="46">
        <f t="shared" si="19"/>
        <v>401.94466666666665</v>
      </c>
      <c r="G96" s="29">
        <f t="shared" si="15"/>
        <v>401.94</v>
      </c>
    </row>
    <row r="97" spans="1:7" x14ac:dyDescent="0.25">
      <c r="A97" s="47">
        <v>41894</v>
      </c>
      <c r="B97" s="48">
        <v>1</v>
      </c>
      <c r="C97" s="171">
        <v>0</v>
      </c>
      <c r="D97" s="29">
        <f t="shared" si="18"/>
        <v>978065.73</v>
      </c>
      <c r="E97" s="29">
        <f t="shared" si="17"/>
        <v>955450.07</v>
      </c>
      <c r="F97" s="46">
        <f t="shared" si="19"/>
        <v>401.94466666666665</v>
      </c>
      <c r="G97" s="29">
        <f t="shared" si="15"/>
        <v>401.94</v>
      </c>
    </row>
    <row r="98" spans="1:7" x14ac:dyDescent="0.25">
      <c r="A98" s="47">
        <v>41895</v>
      </c>
      <c r="B98" s="48">
        <v>1</v>
      </c>
      <c r="C98" s="171">
        <v>0</v>
      </c>
      <c r="D98" s="29">
        <f t="shared" si="18"/>
        <v>978065.73</v>
      </c>
      <c r="E98" s="29">
        <f t="shared" si="17"/>
        <v>955450.07</v>
      </c>
      <c r="F98" s="46">
        <f t="shared" si="19"/>
        <v>401.94466666666665</v>
      </c>
      <c r="G98" s="29">
        <f t="shared" si="15"/>
        <v>401.94</v>
      </c>
    </row>
    <row r="99" spans="1:7" x14ac:dyDescent="0.25">
      <c r="A99" s="47">
        <v>41896</v>
      </c>
      <c r="B99" s="48">
        <v>1</v>
      </c>
      <c r="C99" s="171">
        <v>0</v>
      </c>
      <c r="D99" s="29">
        <f t="shared" si="18"/>
        <v>978065.73</v>
      </c>
      <c r="E99" s="29">
        <f t="shared" si="17"/>
        <v>955450.07</v>
      </c>
      <c r="F99" s="46">
        <f t="shared" si="19"/>
        <v>401.94466666666665</v>
      </c>
      <c r="G99" s="29">
        <f t="shared" si="15"/>
        <v>401.94</v>
      </c>
    </row>
    <row r="100" spans="1:7" x14ac:dyDescent="0.25">
      <c r="A100" s="47">
        <v>41897</v>
      </c>
      <c r="B100" s="48">
        <v>1</v>
      </c>
      <c r="C100" s="171">
        <v>0</v>
      </c>
      <c r="D100" s="29">
        <f t="shared" si="18"/>
        <v>978065.73</v>
      </c>
      <c r="E100" s="29">
        <f t="shared" si="17"/>
        <v>955450.07</v>
      </c>
      <c r="F100" s="46">
        <f t="shared" si="19"/>
        <v>401.94466666666665</v>
      </c>
      <c r="G100" s="29">
        <f t="shared" si="15"/>
        <v>401.94</v>
      </c>
    </row>
    <row r="101" spans="1:7" x14ac:dyDescent="0.25">
      <c r="A101" s="47">
        <v>41898</v>
      </c>
      <c r="B101" s="48">
        <v>1</v>
      </c>
      <c r="C101" s="171">
        <v>0</v>
      </c>
      <c r="D101" s="29">
        <f t="shared" si="18"/>
        <v>978065.73</v>
      </c>
      <c r="E101" s="29">
        <f t="shared" si="17"/>
        <v>955450.07</v>
      </c>
      <c r="F101" s="46">
        <f t="shared" si="19"/>
        <v>401.94466666666665</v>
      </c>
      <c r="G101" s="29">
        <f t="shared" si="15"/>
        <v>401.94</v>
      </c>
    </row>
    <row r="102" spans="1:7" x14ac:dyDescent="0.25">
      <c r="A102" s="47">
        <v>41899</v>
      </c>
      <c r="B102" s="48">
        <v>1</v>
      </c>
      <c r="C102" s="171">
        <v>0</v>
      </c>
      <c r="D102" s="29">
        <f t="shared" si="18"/>
        <v>978065.73</v>
      </c>
      <c r="E102" s="29">
        <f t="shared" si="17"/>
        <v>955450.07</v>
      </c>
      <c r="F102" s="46">
        <f t="shared" si="19"/>
        <v>401.94466666666665</v>
      </c>
      <c r="G102" s="29">
        <f t="shared" si="15"/>
        <v>401.94</v>
      </c>
    </row>
    <row r="103" spans="1:7" x14ac:dyDescent="0.25">
      <c r="A103" s="47">
        <v>41900</v>
      </c>
      <c r="B103" s="48">
        <v>1</v>
      </c>
      <c r="C103" s="171">
        <v>0</v>
      </c>
      <c r="D103" s="29">
        <f t="shared" si="18"/>
        <v>978065.73</v>
      </c>
      <c r="E103" s="29">
        <f t="shared" si="17"/>
        <v>955450.07</v>
      </c>
      <c r="F103" s="46">
        <f t="shared" si="19"/>
        <v>401.94466666666665</v>
      </c>
      <c r="G103" s="29">
        <f t="shared" si="15"/>
        <v>401.94</v>
      </c>
    </row>
    <row r="104" spans="1:7" x14ac:dyDescent="0.25">
      <c r="A104" s="47">
        <v>41901</v>
      </c>
      <c r="B104" s="48">
        <v>1</v>
      </c>
      <c r="C104" s="171">
        <v>0</v>
      </c>
      <c r="D104" s="29">
        <f t="shared" si="18"/>
        <v>978065.73</v>
      </c>
      <c r="E104" s="29">
        <f t="shared" si="17"/>
        <v>955450.07</v>
      </c>
      <c r="F104" s="46">
        <f t="shared" si="19"/>
        <v>401.94466666666665</v>
      </c>
      <c r="G104" s="29">
        <f t="shared" si="15"/>
        <v>401.94</v>
      </c>
    </row>
    <row r="105" spans="1:7" x14ac:dyDescent="0.25">
      <c r="A105" s="47">
        <v>41902</v>
      </c>
      <c r="B105" s="48">
        <v>1</v>
      </c>
      <c r="C105" s="171">
        <v>0</v>
      </c>
      <c r="D105" s="29">
        <f t="shared" si="18"/>
        <v>978065.73</v>
      </c>
      <c r="E105" s="29">
        <f t="shared" si="17"/>
        <v>955450.07</v>
      </c>
      <c r="F105" s="46">
        <f t="shared" si="19"/>
        <v>401.94466666666665</v>
      </c>
      <c r="G105" s="29">
        <f t="shared" si="15"/>
        <v>401.94</v>
      </c>
    </row>
    <row r="106" spans="1:7" x14ac:dyDescent="0.25">
      <c r="A106" s="47">
        <v>41903</v>
      </c>
      <c r="B106" s="48">
        <v>1</v>
      </c>
      <c r="C106" s="171">
        <v>0</v>
      </c>
      <c r="D106" s="29">
        <f t="shared" si="18"/>
        <v>978065.73</v>
      </c>
      <c r="E106" s="29">
        <f t="shared" si="17"/>
        <v>955450.07</v>
      </c>
      <c r="F106" s="46">
        <f t="shared" si="19"/>
        <v>401.94466666666665</v>
      </c>
      <c r="G106" s="29">
        <f t="shared" si="15"/>
        <v>401.94</v>
      </c>
    </row>
    <row r="107" spans="1:7" x14ac:dyDescent="0.25">
      <c r="A107" s="47">
        <v>41904</v>
      </c>
      <c r="B107" s="48">
        <v>1</v>
      </c>
      <c r="C107" s="171">
        <v>0</v>
      </c>
      <c r="D107" s="29">
        <f t="shared" si="18"/>
        <v>978065.73</v>
      </c>
      <c r="E107" s="29">
        <f t="shared" si="17"/>
        <v>955450.07</v>
      </c>
      <c r="F107" s="46">
        <f t="shared" si="19"/>
        <v>401.94466666666665</v>
      </c>
      <c r="G107" s="29">
        <f t="shared" si="15"/>
        <v>401.94</v>
      </c>
    </row>
    <row r="108" spans="1:7" x14ac:dyDescent="0.25">
      <c r="A108" s="47">
        <v>41905</v>
      </c>
      <c r="B108" s="48">
        <v>1</v>
      </c>
      <c r="C108" s="171">
        <v>0</v>
      </c>
      <c r="D108" s="29">
        <f t="shared" si="18"/>
        <v>978065.73</v>
      </c>
      <c r="E108" s="29">
        <f t="shared" si="17"/>
        <v>955450.07</v>
      </c>
      <c r="F108" s="46">
        <f t="shared" si="19"/>
        <v>401.94466666666665</v>
      </c>
      <c r="G108" s="29">
        <f t="shared" si="15"/>
        <v>401.94</v>
      </c>
    </row>
    <row r="109" spans="1:7" x14ac:dyDescent="0.25">
      <c r="A109" s="47">
        <v>41906</v>
      </c>
      <c r="B109" s="48">
        <v>1</v>
      </c>
      <c r="C109" s="171">
        <v>0</v>
      </c>
      <c r="D109" s="29">
        <f t="shared" si="18"/>
        <v>978065.73</v>
      </c>
      <c r="E109" s="29">
        <f t="shared" si="17"/>
        <v>955450.07</v>
      </c>
      <c r="F109" s="46">
        <f t="shared" si="19"/>
        <v>401.94466666666665</v>
      </c>
      <c r="G109" s="29">
        <f t="shared" si="15"/>
        <v>401.94</v>
      </c>
    </row>
    <row r="110" spans="1:7" x14ac:dyDescent="0.25">
      <c r="A110" s="47">
        <v>41907</v>
      </c>
      <c r="B110" s="48">
        <v>1</v>
      </c>
      <c r="C110" s="171">
        <v>0</v>
      </c>
      <c r="D110" s="29">
        <f t="shared" si="18"/>
        <v>978065.73</v>
      </c>
      <c r="E110" s="29">
        <f t="shared" si="17"/>
        <v>955450.07</v>
      </c>
      <c r="F110" s="46">
        <f t="shared" si="19"/>
        <v>401.94466666666665</v>
      </c>
      <c r="G110" s="29">
        <f t="shared" si="15"/>
        <v>401.94</v>
      </c>
    </row>
    <row r="111" spans="1:7" x14ac:dyDescent="0.25">
      <c r="A111" s="47">
        <v>41908</v>
      </c>
      <c r="B111" s="48">
        <v>1</v>
      </c>
      <c r="C111" s="171">
        <v>0</v>
      </c>
      <c r="D111" s="29">
        <f t="shared" si="18"/>
        <v>978065.73</v>
      </c>
      <c r="E111" s="29">
        <f t="shared" si="17"/>
        <v>955450.07</v>
      </c>
      <c r="F111" s="46">
        <f t="shared" si="19"/>
        <v>401.94466666666665</v>
      </c>
      <c r="G111" s="29">
        <f t="shared" si="15"/>
        <v>401.94</v>
      </c>
    </row>
    <row r="112" spans="1:7" x14ac:dyDescent="0.25">
      <c r="A112" s="47">
        <v>41909</v>
      </c>
      <c r="B112" s="48">
        <v>1</v>
      </c>
      <c r="C112" s="171">
        <v>0</v>
      </c>
      <c r="D112" s="29">
        <f t="shared" si="18"/>
        <v>978065.73</v>
      </c>
      <c r="E112" s="29">
        <f t="shared" si="17"/>
        <v>955450.07</v>
      </c>
      <c r="F112" s="46">
        <f t="shared" si="19"/>
        <v>401.94466666666665</v>
      </c>
      <c r="G112" s="29">
        <f t="shared" si="15"/>
        <v>401.94</v>
      </c>
    </row>
    <row r="113" spans="1:7" x14ac:dyDescent="0.25">
      <c r="A113" s="47">
        <v>41910</v>
      </c>
      <c r="B113" s="48">
        <v>1</v>
      </c>
      <c r="C113" s="171">
        <v>0</v>
      </c>
      <c r="D113" s="29">
        <f t="shared" si="18"/>
        <v>978065.73</v>
      </c>
      <c r="E113" s="29">
        <f t="shared" si="17"/>
        <v>955450.07</v>
      </c>
      <c r="F113" s="46">
        <f t="shared" si="19"/>
        <v>401.94466666666665</v>
      </c>
      <c r="G113" s="29">
        <f t="shared" si="15"/>
        <v>401.94</v>
      </c>
    </row>
    <row r="114" spans="1:7" x14ac:dyDescent="0.25">
      <c r="A114" s="47">
        <v>41911</v>
      </c>
      <c r="B114" s="48">
        <v>1</v>
      </c>
      <c r="C114" s="171">
        <v>0</v>
      </c>
      <c r="D114" s="29">
        <f t="shared" si="18"/>
        <v>978065.73</v>
      </c>
      <c r="E114" s="29">
        <f t="shared" si="17"/>
        <v>955450.07</v>
      </c>
      <c r="F114" s="46">
        <f t="shared" si="19"/>
        <v>401.94466666666665</v>
      </c>
      <c r="G114" s="29">
        <f t="shared" si="15"/>
        <v>401.94</v>
      </c>
    </row>
    <row r="115" spans="1:7" x14ac:dyDescent="0.25">
      <c r="A115" s="47">
        <v>41912</v>
      </c>
      <c r="B115" s="48">
        <v>1</v>
      </c>
      <c r="C115" s="171">
        <v>0</v>
      </c>
      <c r="D115" s="29">
        <f t="shared" si="18"/>
        <v>978065.73</v>
      </c>
      <c r="E115" s="29">
        <f t="shared" si="17"/>
        <v>955450.07</v>
      </c>
      <c r="F115" s="46">
        <f t="shared" si="19"/>
        <v>401.94466666666665</v>
      </c>
      <c r="G115" s="29">
        <f t="shared" si="15"/>
        <v>401.94</v>
      </c>
    </row>
    <row r="116" spans="1:7" x14ac:dyDescent="0.25">
      <c r="A116" s="47">
        <v>41913</v>
      </c>
      <c r="B116" s="48">
        <v>1</v>
      </c>
      <c r="C116" s="171">
        <v>0</v>
      </c>
      <c r="D116" s="29">
        <f t="shared" si="18"/>
        <v>978065.73</v>
      </c>
      <c r="E116" s="29">
        <f t="shared" si="17"/>
        <v>955450.07</v>
      </c>
      <c r="F116" s="46">
        <f t="shared" si="19"/>
        <v>401.94466666666665</v>
      </c>
      <c r="G116" s="29">
        <f t="shared" si="15"/>
        <v>401.94</v>
      </c>
    </row>
    <row r="117" spans="1:7" x14ac:dyDescent="0.25">
      <c r="A117" s="47">
        <v>41914</v>
      </c>
      <c r="B117" s="48">
        <v>1</v>
      </c>
      <c r="C117" s="171">
        <v>0</v>
      </c>
      <c r="D117" s="29">
        <f t="shared" si="18"/>
        <v>978065.73</v>
      </c>
      <c r="E117" s="29">
        <f t="shared" si="17"/>
        <v>955450.07</v>
      </c>
      <c r="F117" s="46">
        <f t="shared" si="19"/>
        <v>401.94466666666665</v>
      </c>
      <c r="G117" s="29">
        <f t="shared" si="15"/>
        <v>401.94</v>
      </c>
    </row>
    <row r="118" spans="1:7" x14ac:dyDescent="0.25">
      <c r="A118" s="47">
        <v>41915</v>
      </c>
      <c r="B118" s="48">
        <v>1</v>
      </c>
      <c r="C118" s="171">
        <v>0</v>
      </c>
      <c r="D118" s="29">
        <f t="shared" si="18"/>
        <v>978065.73</v>
      </c>
      <c r="E118" s="29">
        <f t="shared" si="17"/>
        <v>955450.07</v>
      </c>
      <c r="F118" s="46">
        <f t="shared" si="19"/>
        <v>401.94466666666665</v>
      </c>
      <c r="G118" s="29">
        <f t="shared" si="15"/>
        <v>401.94</v>
      </c>
    </row>
    <row r="119" spans="1:7" x14ac:dyDescent="0.25">
      <c r="A119" s="47">
        <v>41916</v>
      </c>
      <c r="B119" s="48">
        <v>1</v>
      </c>
      <c r="C119" s="171">
        <v>0</v>
      </c>
      <c r="D119" s="29">
        <f t="shared" si="18"/>
        <v>978065.73</v>
      </c>
      <c r="E119" s="29">
        <f t="shared" si="17"/>
        <v>955450.07</v>
      </c>
      <c r="F119" s="46">
        <f t="shared" si="19"/>
        <v>401.94466666666665</v>
      </c>
      <c r="G119" s="29">
        <f t="shared" si="15"/>
        <v>401.94</v>
      </c>
    </row>
    <row r="120" spans="1:7" x14ac:dyDescent="0.25">
      <c r="A120" s="47">
        <v>41917</v>
      </c>
      <c r="B120" s="48">
        <v>1</v>
      </c>
      <c r="C120" s="171">
        <v>0</v>
      </c>
      <c r="D120" s="29">
        <f t="shared" si="18"/>
        <v>978065.73</v>
      </c>
      <c r="E120" s="29">
        <f t="shared" si="17"/>
        <v>955450.07</v>
      </c>
      <c r="F120" s="46">
        <f t="shared" si="19"/>
        <v>401.94466666666665</v>
      </c>
      <c r="G120" s="29">
        <f t="shared" si="15"/>
        <v>401.94</v>
      </c>
    </row>
    <row r="121" spans="1:7" x14ac:dyDescent="0.25">
      <c r="A121" s="47">
        <v>41918</v>
      </c>
      <c r="B121" s="48">
        <v>0</v>
      </c>
      <c r="C121" s="171">
        <v>1</v>
      </c>
      <c r="D121" s="29">
        <f>$E$120</f>
        <v>955450.07</v>
      </c>
      <c r="E121" s="29">
        <f t="shared" ref="E121:E151" si="20">$D$121-$D$6</f>
        <v>932948.24</v>
      </c>
      <c r="F121" s="46">
        <f>($E$5/$B$5)*0+($E$6/$B$6)*1</f>
        <v>392.6506451612903</v>
      </c>
      <c r="G121" s="29">
        <f t="shared" si="15"/>
        <v>392.65</v>
      </c>
    </row>
    <row r="122" spans="1:7" x14ac:dyDescent="0.25">
      <c r="A122" s="47">
        <v>41919</v>
      </c>
      <c r="B122" s="48">
        <v>1</v>
      </c>
      <c r="C122" s="171">
        <v>0</v>
      </c>
      <c r="D122" s="29">
        <f t="shared" ref="D122:D151" si="21">$E$120</f>
        <v>955450.07</v>
      </c>
      <c r="E122" s="29">
        <f t="shared" si="20"/>
        <v>932948.24</v>
      </c>
      <c r="F122" s="46">
        <f t="shared" ref="F122:F151" si="22">($E$5/$B$5)*0+($E$6/$B$6)*1</f>
        <v>392.6506451612903</v>
      </c>
      <c r="G122" s="29">
        <f t="shared" si="15"/>
        <v>392.65</v>
      </c>
    </row>
    <row r="123" spans="1:7" x14ac:dyDescent="0.25">
      <c r="A123" s="47">
        <v>41920</v>
      </c>
      <c r="B123" s="48">
        <v>1</v>
      </c>
      <c r="C123" s="171">
        <v>0</v>
      </c>
      <c r="D123" s="29">
        <f t="shared" si="21"/>
        <v>955450.07</v>
      </c>
      <c r="E123" s="29">
        <f t="shared" si="20"/>
        <v>932948.24</v>
      </c>
      <c r="F123" s="46">
        <f t="shared" si="22"/>
        <v>392.6506451612903</v>
      </c>
      <c r="G123" s="29">
        <f t="shared" ref="G123:G186" si="23">ROUND(F123,2)</f>
        <v>392.65</v>
      </c>
    </row>
    <row r="124" spans="1:7" x14ac:dyDescent="0.25">
      <c r="A124" s="47">
        <v>41921</v>
      </c>
      <c r="B124" s="48">
        <v>1</v>
      </c>
      <c r="C124" s="171">
        <v>0</v>
      </c>
      <c r="D124" s="29">
        <f t="shared" si="21"/>
        <v>955450.07</v>
      </c>
      <c r="E124" s="29">
        <f t="shared" si="20"/>
        <v>932948.24</v>
      </c>
      <c r="F124" s="46">
        <f t="shared" si="22"/>
        <v>392.6506451612903</v>
      </c>
      <c r="G124" s="29">
        <f t="shared" si="23"/>
        <v>392.65</v>
      </c>
    </row>
    <row r="125" spans="1:7" x14ac:dyDescent="0.25">
      <c r="A125" s="47">
        <v>41922</v>
      </c>
      <c r="B125" s="48">
        <v>1</v>
      </c>
      <c r="C125" s="171">
        <v>0</v>
      </c>
      <c r="D125" s="29">
        <f t="shared" si="21"/>
        <v>955450.07</v>
      </c>
      <c r="E125" s="29">
        <f t="shared" si="20"/>
        <v>932948.24</v>
      </c>
      <c r="F125" s="46">
        <f t="shared" si="22"/>
        <v>392.6506451612903</v>
      </c>
      <c r="G125" s="29">
        <f t="shared" si="23"/>
        <v>392.65</v>
      </c>
    </row>
    <row r="126" spans="1:7" x14ac:dyDescent="0.25">
      <c r="A126" s="47">
        <v>41923</v>
      </c>
      <c r="B126" s="48">
        <v>1</v>
      </c>
      <c r="C126" s="171">
        <v>0</v>
      </c>
      <c r="D126" s="29">
        <f t="shared" si="21"/>
        <v>955450.07</v>
      </c>
      <c r="E126" s="29">
        <f t="shared" si="20"/>
        <v>932948.24</v>
      </c>
      <c r="F126" s="46">
        <f t="shared" si="22"/>
        <v>392.6506451612903</v>
      </c>
      <c r="G126" s="29">
        <f t="shared" si="23"/>
        <v>392.65</v>
      </c>
    </row>
    <row r="127" spans="1:7" x14ac:dyDescent="0.25">
      <c r="A127" s="47">
        <v>41924</v>
      </c>
      <c r="B127" s="48">
        <v>1</v>
      </c>
      <c r="C127" s="171">
        <v>0</v>
      </c>
      <c r="D127" s="29">
        <f t="shared" si="21"/>
        <v>955450.07</v>
      </c>
      <c r="E127" s="29">
        <f t="shared" si="20"/>
        <v>932948.24</v>
      </c>
      <c r="F127" s="46">
        <f t="shared" si="22"/>
        <v>392.6506451612903</v>
      </c>
      <c r="G127" s="29">
        <f t="shared" si="23"/>
        <v>392.65</v>
      </c>
    </row>
    <row r="128" spans="1:7" x14ac:dyDescent="0.25">
      <c r="A128" s="47">
        <v>41925</v>
      </c>
      <c r="B128" s="48">
        <v>1</v>
      </c>
      <c r="C128" s="171">
        <v>0</v>
      </c>
      <c r="D128" s="29">
        <f t="shared" si="21"/>
        <v>955450.07</v>
      </c>
      <c r="E128" s="29">
        <f t="shared" si="20"/>
        <v>932948.24</v>
      </c>
      <c r="F128" s="46">
        <f t="shared" si="22"/>
        <v>392.6506451612903</v>
      </c>
      <c r="G128" s="29">
        <f t="shared" si="23"/>
        <v>392.65</v>
      </c>
    </row>
    <row r="129" spans="1:7" x14ac:dyDescent="0.25">
      <c r="A129" s="47">
        <v>41926</v>
      </c>
      <c r="B129" s="48">
        <v>1</v>
      </c>
      <c r="C129" s="171">
        <v>0</v>
      </c>
      <c r="D129" s="29">
        <f t="shared" si="21"/>
        <v>955450.07</v>
      </c>
      <c r="E129" s="29">
        <f t="shared" si="20"/>
        <v>932948.24</v>
      </c>
      <c r="F129" s="46">
        <f t="shared" si="22"/>
        <v>392.6506451612903</v>
      </c>
      <c r="G129" s="29">
        <f t="shared" si="23"/>
        <v>392.65</v>
      </c>
    </row>
    <row r="130" spans="1:7" x14ac:dyDescent="0.25">
      <c r="A130" s="47">
        <v>41927</v>
      </c>
      <c r="B130" s="48">
        <v>1</v>
      </c>
      <c r="C130" s="171">
        <v>0</v>
      </c>
      <c r="D130" s="29">
        <f t="shared" si="21"/>
        <v>955450.07</v>
      </c>
      <c r="E130" s="29">
        <f t="shared" si="20"/>
        <v>932948.24</v>
      </c>
      <c r="F130" s="46">
        <f t="shared" si="22"/>
        <v>392.6506451612903</v>
      </c>
      <c r="G130" s="29">
        <f t="shared" si="23"/>
        <v>392.65</v>
      </c>
    </row>
    <row r="131" spans="1:7" x14ac:dyDescent="0.25">
      <c r="A131" s="47">
        <v>41928</v>
      </c>
      <c r="B131" s="48">
        <v>1</v>
      </c>
      <c r="C131" s="171">
        <v>0</v>
      </c>
      <c r="D131" s="29">
        <f t="shared" si="21"/>
        <v>955450.07</v>
      </c>
      <c r="E131" s="29">
        <f t="shared" si="20"/>
        <v>932948.24</v>
      </c>
      <c r="F131" s="46">
        <f t="shared" si="22"/>
        <v>392.6506451612903</v>
      </c>
      <c r="G131" s="29">
        <f t="shared" si="23"/>
        <v>392.65</v>
      </c>
    </row>
    <row r="132" spans="1:7" x14ac:dyDescent="0.25">
      <c r="A132" s="47">
        <v>41929</v>
      </c>
      <c r="B132" s="48">
        <v>1</v>
      </c>
      <c r="C132" s="171">
        <v>0</v>
      </c>
      <c r="D132" s="29">
        <f t="shared" si="21"/>
        <v>955450.07</v>
      </c>
      <c r="E132" s="29">
        <f t="shared" si="20"/>
        <v>932948.24</v>
      </c>
      <c r="F132" s="46">
        <f t="shared" si="22"/>
        <v>392.6506451612903</v>
      </c>
      <c r="G132" s="29">
        <f t="shared" si="23"/>
        <v>392.65</v>
      </c>
    </row>
    <row r="133" spans="1:7" x14ac:dyDescent="0.25">
      <c r="A133" s="47">
        <v>41930</v>
      </c>
      <c r="B133" s="48">
        <v>1</v>
      </c>
      <c r="C133" s="171">
        <v>0</v>
      </c>
      <c r="D133" s="29">
        <f t="shared" si="21"/>
        <v>955450.07</v>
      </c>
      <c r="E133" s="29">
        <f t="shared" si="20"/>
        <v>932948.24</v>
      </c>
      <c r="F133" s="46">
        <f t="shared" si="22"/>
        <v>392.6506451612903</v>
      </c>
      <c r="G133" s="29">
        <f t="shared" si="23"/>
        <v>392.65</v>
      </c>
    </row>
    <row r="134" spans="1:7" x14ac:dyDescent="0.25">
      <c r="A134" s="47">
        <v>41931</v>
      </c>
      <c r="B134" s="48">
        <v>1</v>
      </c>
      <c r="C134" s="171">
        <v>0</v>
      </c>
      <c r="D134" s="29">
        <f t="shared" si="21"/>
        <v>955450.07</v>
      </c>
      <c r="E134" s="29">
        <f t="shared" si="20"/>
        <v>932948.24</v>
      </c>
      <c r="F134" s="46">
        <f t="shared" si="22"/>
        <v>392.6506451612903</v>
      </c>
      <c r="G134" s="29">
        <f t="shared" si="23"/>
        <v>392.65</v>
      </c>
    </row>
    <row r="135" spans="1:7" x14ac:dyDescent="0.25">
      <c r="A135" s="47">
        <v>41932</v>
      </c>
      <c r="B135" s="48">
        <v>1</v>
      </c>
      <c r="C135" s="171">
        <v>0</v>
      </c>
      <c r="D135" s="29">
        <f t="shared" si="21"/>
        <v>955450.07</v>
      </c>
      <c r="E135" s="29">
        <f t="shared" si="20"/>
        <v>932948.24</v>
      </c>
      <c r="F135" s="46">
        <f t="shared" si="22"/>
        <v>392.6506451612903</v>
      </c>
      <c r="G135" s="29">
        <f t="shared" si="23"/>
        <v>392.65</v>
      </c>
    </row>
    <row r="136" spans="1:7" x14ac:dyDescent="0.25">
      <c r="A136" s="47">
        <v>41933</v>
      </c>
      <c r="B136" s="48">
        <v>1</v>
      </c>
      <c r="C136" s="171">
        <v>0</v>
      </c>
      <c r="D136" s="29">
        <f t="shared" si="21"/>
        <v>955450.07</v>
      </c>
      <c r="E136" s="29">
        <f t="shared" si="20"/>
        <v>932948.24</v>
      </c>
      <c r="F136" s="46">
        <f t="shared" si="22"/>
        <v>392.6506451612903</v>
      </c>
      <c r="G136" s="29">
        <f t="shared" si="23"/>
        <v>392.65</v>
      </c>
    </row>
    <row r="137" spans="1:7" x14ac:dyDescent="0.25">
      <c r="A137" s="47">
        <v>41934</v>
      </c>
      <c r="B137" s="48">
        <v>1</v>
      </c>
      <c r="C137" s="171">
        <v>0</v>
      </c>
      <c r="D137" s="29">
        <f t="shared" si="21"/>
        <v>955450.07</v>
      </c>
      <c r="E137" s="29">
        <f t="shared" si="20"/>
        <v>932948.24</v>
      </c>
      <c r="F137" s="46">
        <f t="shared" si="22"/>
        <v>392.6506451612903</v>
      </c>
      <c r="G137" s="29">
        <f t="shared" si="23"/>
        <v>392.65</v>
      </c>
    </row>
    <row r="138" spans="1:7" x14ac:dyDescent="0.25">
      <c r="A138" s="47">
        <v>41935</v>
      </c>
      <c r="B138" s="48">
        <v>1</v>
      </c>
      <c r="C138" s="171">
        <v>0</v>
      </c>
      <c r="D138" s="29">
        <f t="shared" si="21"/>
        <v>955450.07</v>
      </c>
      <c r="E138" s="29">
        <f t="shared" si="20"/>
        <v>932948.24</v>
      </c>
      <c r="F138" s="46">
        <f t="shared" si="22"/>
        <v>392.6506451612903</v>
      </c>
      <c r="G138" s="29">
        <f t="shared" si="23"/>
        <v>392.65</v>
      </c>
    </row>
    <row r="139" spans="1:7" x14ac:dyDescent="0.25">
      <c r="A139" s="47">
        <v>41936</v>
      </c>
      <c r="B139" s="48">
        <v>1</v>
      </c>
      <c r="C139" s="171">
        <v>0</v>
      </c>
      <c r="D139" s="29">
        <f t="shared" si="21"/>
        <v>955450.07</v>
      </c>
      <c r="E139" s="29">
        <f t="shared" si="20"/>
        <v>932948.24</v>
      </c>
      <c r="F139" s="46">
        <f t="shared" si="22"/>
        <v>392.6506451612903</v>
      </c>
      <c r="G139" s="29">
        <f t="shared" si="23"/>
        <v>392.65</v>
      </c>
    </row>
    <row r="140" spans="1:7" x14ac:dyDescent="0.25">
      <c r="A140" s="47">
        <v>41937</v>
      </c>
      <c r="B140" s="48">
        <v>1</v>
      </c>
      <c r="C140" s="171">
        <v>0</v>
      </c>
      <c r="D140" s="29">
        <f t="shared" si="21"/>
        <v>955450.07</v>
      </c>
      <c r="E140" s="29">
        <f t="shared" si="20"/>
        <v>932948.24</v>
      </c>
      <c r="F140" s="46">
        <f t="shared" si="22"/>
        <v>392.6506451612903</v>
      </c>
      <c r="G140" s="29">
        <f t="shared" si="23"/>
        <v>392.65</v>
      </c>
    </row>
    <row r="141" spans="1:7" x14ac:dyDescent="0.25">
      <c r="A141" s="47">
        <v>41938</v>
      </c>
      <c r="B141" s="48">
        <v>1</v>
      </c>
      <c r="C141" s="171">
        <v>0</v>
      </c>
      <c r="D141" s="29">
        <f t="shared" si="21"/>
        <v>955450.07</v>
      </c>
      <c r="E141" s="29">
        <f t="shared" si="20"/>
        <v>932948.24</v>
      </c>
      <c r="F141" s="46">
        <f t="shared" si="22"/>
        <v>392.6506451612903</v>
      </c>
      <c r="G141" s="29">
        <f t="shared" si="23"/>
        <v>392.65</v>
      </c>
    </row>
    <row r="142" spans="1:7" x14ac:dyDescent="0.25">
      <c r="A142" s="47">
        <v>41939</v>
      </c>
      <c r="B142" s="48">
        <v>1</v>
      </c>
      <c r="C142" s="171">
        <v>0</v>
      </c>
      <c r="D142" s="29">
        <f t="shared" si="21"/>
        <v>955450.07</v>
      </c>
      <c r="E142" s="29">
        <f t="shared" si="20"/>
        <v>932948.24</v>
      </c>
      <c r="F142" s="46">
        <f t="shared" si="22"/>
        <v>392.6506451612903</v>
      </c>
      <c r="G142" s="29">
        <f t="shared" si="23"/>
        <v>392.65</v>
      </c>
    </row>
    <row r="143" spans="1:7" x14ac:dyDescent="0.25">
      <c r="A143" s="47">
        <v>41940</v>
      </c>
      <c r="B143" s="48">
        <v>1</v>
      </c>
      <c r="C143" s="171">
        <v>0</v>
      </c>
      <c r="D143" s="29">
        <f t="shared" si="21"/>
        <v>955450.07</v>
      </c>
      <c r="E143" s="29">
        <f t="shared" si="20"/>
        <v>932948.24</v>
      </c>
      <c r="F143" s="46">
        <f t="shared" si="22"/>
        <v>392.6506451612903</v>
      </c>
      <c r="G143" s="29">
        <f t="shared" si="23"/>
        <v>392.65</v>
      </c>
    </row>
    <row r="144" spans="1:7" x14ac:dyDescent="0.25">
      <c r="A144" s="47">
        <v>41941</v>
      </c>
      <c r="B144" s="48">
        <v>1</v>
      </c>
      <c r="C144" s="171">
        <v>0</v>
      </c>
      <c r="D144" s="29">
        <f t="shared" si="21"/>
        <v>955450.07</v>
      </c>
      <c r="E144" s="29">
        <f t="shared" si="20"/>
        <v>932948.24</v>
      </c>
      <c r="F144" s="46">
        <f t="shared" si="22"/>
        <v>392.6506451612903</v>
      </c>
      <c r="G144" s="29">
        <f t="shared" si="23"/>
        <v>392.65</v>
      </c>
    </row>
    <row r="145" spans="1:7" x14ac:dyDescent="0.25">
      <c r="A145" s="47">
        <v>41942</v>
      </c>
      <c r="B145" s="48">
        <v>1</v>
      </c>
      <c r="C145" s="171">
        <v>0</v>
      </c>
      <c r="D145" s="29">
        <f t="shared" si="21"/>
        <v>955450.07</v>
      </c>
      <c r="E145" s="29">
        <f t="shared" si="20"/>
        <v>932948.24</v>
      </c>
      <c r="F145" s="46">
        <f t="shared" si="22"/>
        <v>392.6506451612903</v>
      </c>
      <c r="G145" s="29">
        <f t="shared" si="23"/>
        <v>392.65</v>
      </c>
    </row>
    <row r="146" spans="1:7" x14ac:dyDescent="0.25">
      <c r="A146" s="47">
        <v>41943</v>
      </c>
      <c r="B146" s="48">
        <v>1</v>
      </c>
      <c r="C146" s="171">
        <v>0</v>
      </c>
      <c r="D146" s="29">
        <f t="shared" si="21"/>
        <v>955450.07</v>
      </c>
      <c r="E146" s="29">
        <f t="shared" si="20"/>
        <v>932948.24</v>
      </c>
      <c r="F146" s="46">
        <f t="shared" si="22"/>
        <v>392.6506451612903</v>
      </c>
      <c r="G146" s="29">
        <f t="shared" si="23"/>
        <v>392.65</v>
      </c>
    </row>
    <row r="147" spans="1:7" x14ac:dyDescent="0.25">
      <c r="A147" s="47">
        <v>41944</v>
      </c>
      <c r="B147" s="48">
        <v>1</v>
      </c>
      <c r="C147" s="171">
        <v>0</v>
      </c>
      <c r="D147" s="29">
        <f t="shared" si="21"/>
        <v>955450.07</v>
      </c>
      <c r="E147" s="29">
        <f t="shared" si="20"/>
        <v>932948.24</v>
      </c>
      <c r="F147" s="46">
        <f t="shared" si="22"/>
        <v>392.6506451612903</v>
      </c>
      <c r="G147" s="29">
        <f t="shared" si="23"/>
        <v>392.65</v>
      </c>
    </row>
    <row r="148" spans="1:7" x14ac:dyDescent="0.25">
      <c r="A148" s="47">
        <v>41945</v>
      </c>
      <c r="B148" s="48">
        <v>1</v>
      </c>
      <c r="C148" s="171">
        <v>0</v>
      </c>
      <c r="D148" s="29">
        <f t="shared" si="21"/>
        <v>955450.07</v>
      </c>
      <c r="E148" s="29">
        <f t="shared" si="20"/>
        <v>932948.24</v>
      </c>
      <c r="F148" s="46">
        <f t="shared" si="22"/>
        <v>392.6506451612903</v>
      </c>
      <c r="G148" s="29">
        <f t="shared" si="23"/>
        <v>392.65</v>
      </c>
    </row>
    <row r="149" spans="1:7" x14ac:dyDescent="0.25">
      <c r="A149" s="47">
        <v>41946</v>
      </c>
      <c r="B149" s="48">
        <v>1</v>
      </c>
      <c r="C149" s="171">
        <v>0</v>
      </c>
      <c r="D149" s="29">
        <f t="shared" si="21"/>
        <v>955450.07</v>
      </c>
      <c r="E149" s="29">
        <f t="shared" si="20"/>
        <v>932948.24</v>
      </c>
      <c r="F149" s="46">
        <f t="shared" si="22"/>
        <v>392.6506451612903</v>
      </c>
      <c r="G149" s="29">
        <f t="shared" si="23"/>
        <v>392.65</v>
      </c>
    </row>
    <row r="150" spans="1:7" x14ac:dyDescent="0.25">
      <c r="A150" s="47">
        <v>41947</v>
      </c>
      <c r="B150" s="48">
        <v>1</v>
      </c>
      <c r="C150" s="171">
        <v>0</v>
      </c>
      <c r="D150" s="29">
        <f t="shared" si="21"/>
        <v>955450.07</v>
      </c>
      <c r="E150" s="29">
        <f t="shared" si="20"/>
        <v>932948.24</v>
      </c>
      <c r="F150" s="46">
        <f t="shared" si="22"/>
        <v>392.6506451612903</v>
      </c>
      <c r="G150" s="29">
        <f t="shared" si="23"/>
        <v>392.65</v>
      </c>
    </row>
    <row r="151" spans="1:7" x14ac:dyDescent="0.25">
      <c r="A151" s="47">
        <v>41948</v>
      </c>
      <c r="B151" s="48">
        <v>1</v>
      </c>
      <c r="C151" s="171">
        <v>0</v>
      </c>
      <c r="D151" s="29">
        <f t="shared" si="21"/>
        <v>955450.07</v>
      </c>
      <c r="E151" s="29">
        <f t="shared" si="20"/>
        <v>932948.24</v>
      </c>
      <c r="F151" s="46">
        <f t="shared" si="22"/>
        <v>392.6506451612903</v>
      </c>
      <c r="G151" s="29">
        <f t="shared" si="23"/>
        <v>392.65</v>
      </c>
    </row>
    <row r="152" spans="1:7" x14ac:dyDescent="0.25">
      <c r="A152" s="47">
        <v>41949</v>
      </c>
      <c r="B152" s="48">
        <v>0</v>
      </c>
      <c r="C152" s="171">
        <v>1</v>
      </c>
      <c r="D152" s="29">
        <f>$E$151</f>
        <v>932948.24</v>
      </c>
      <c r="E152" s="29">
        <f t="shared" ref="E152:E181" si="24">$D$152-$D$7</f>
        <v>909776.34</v>
      </c>
      <c r="F152" s="46">
        <f>($E$6/$B$6)*0+($E$7/$B$7)*1</f>
        <v>383.40333333333336</v>
      </c>
      <c r="G152" s="29">
        <f t="shared" si="23"/>
        <v>383.4</v>
      </c>
    </row>
    <row r="153" spans="1:7" x14ac:dyDescent="0.25">
      <c r="A153" s="47">
        <v>41950</v>
      </c>
      <c r="B153" s="48">
        <v>1</v>
      </c>
      <c r="C153" s="171">
        <v>0</v>
      </c>
      <c r="D153" s="29">
        <f t="shared" ref="D153:D181" si="25">$E$151</f>
        <v>932948.24</v>
      </c>
      <c r="E153" s="29">
        <f t="shared" si="24"/>
        <v>909776.34</v>
      </c>
      <c r="F153" s="46">
        <f t="shared" ref="F153:F181" si="26">($E$6/$B$6)*0+($E$7/$B$7)*1</f>
        <v>383.40333333333336</v>
      </c>
      <c r="G153" s="29">
        <f t="shared" si="23"/>
        <v>383.4</v>
      </c>
    </row>
    <row r="154" spans="1:7" x14ac:dyDescent="0.25">
      <c r="A154" s="47">
        <v>41951</v>
      </c>
      <c r="B154" s="48">
        <v>1</v>
      </c>
      <c r="C154" s="171">
        <v>0</v>
      </c>
      <c r="D154" s="29">
        <f t="shared" si="25"/>
        <v>932948.24</v>
      </c>
      <c r="E154" s="29">
        <f t="shared" si="24"/>
        <v>909776.34</v>
      </c>
      <c r="F154" s="46">
        <f t="shared" si="26"/>
        <v>383.40333333333336</v>
      </c>
      <c r="G154" s="29">
        <f t="shared" si="23"/>
        <v>383.4</v>
      </c>
    </row>
    <row r="155" spans="1:7" x14ac:dyDescent="0.25">
      <c r="A155" s="47">
        <v>41952</v>
      </c>
      <c r="B155" s="48">
        <v>1</v>
      </c>
      <c r="C155" s="171">
        <v>0</v>
      </c>
      <c r="D155" s="29">
        <f t="shared" si="25"/>
        <v>932948.24</v>
      </c>
      <c r="E155" s="29">
        <f t="shared" si="24"/>
        <v>909776.34</v>
      </c>
      <c r="F155" s="46">
        <f t="shared" si="26"/>
        <v>383.40333333333336</v>
      </c>
      <c r="G155" s="29">
        <f t="shared" si="23"/>
        <v>383.4</v>
      </c>
    </row>
    <row r="156" spans="1:7" x14ac:dyDescent="0.25">
      <c r="A156" s="47">
        <v>41953</v>
      </c>
      <c r="B156" s="48">
        <v>1</v>
      </c>
      <c r="C156" s="171">
        <v>0</v>
      </c>
      <c r="D156" s="29">
        <f t="shared" si="25"/>
        <v>932948.24</v>
      </c>
      <c r="E156" s="29">
        <f t="shared" si="24"/>
        <v>909776.34</v>
      </c>
      <c r="F156" s="46">
        <f t="shared" si="26"/>
        <v>383.40333333333336</v>
      </c>
      <c r="G156" s="29">
        <f t="shared" si="23"/>
        <v>383.4</v>
      </c>
    </row>
    <row r="157" spans="1:7" x14ac:dyDescent="0.25">
      <c r="A157" s="47">
        <v>41954</v>
      </c>
      <c r="B157" s="48">
        <v>1</v>
      </c>
      <c r="C157" s="171">
        <v>0</v>
      </c>
      <c r="D157" s="29">
        <f t="shared" si="25"/>
        <v>932948.24</v>
      </c>
      <c r="E157" s="29">
        <f t="shared" si="24"/>
        <v>909776.34</v>
      </c>
      <c r="F157" s="46">
        <f t="shared" si="26"/>
        <v>383.40333333333336</v>
      </c>
      <c r="G157" s="29">
        <f t="shared" si="23"/>
        <v>383.4</v>
      </c>
    </row>
    <row r="158" spans="1:7" x14ac:dyDescent="0.25">
      <c r="A158" s="47">
        <v>41955</v>
      </c>
      <c r="B158" s="48">
        <v>1</v>
      </c>
      <c r="C158" s="171">
        <v>0</v>
      </c>
      <c r="D158" s="29">
        <f t="shared" si="25"/>
        <v>932948.24</v>
      </c>
      <c r="E158" s="29">
        <f t="shared" si="24"/>
        <v>909776.34</v>
      </c>
      <c r="F158" s="46">
        <f t="shared" si="26"/>
        <v>383.40333333333336</v>
      </c>
      <c r="G158" s="29">
        <f t="shared" si="23"/>
        <v>383.4</v>
      </c>
    </row>
    <row r="159" spans="1:7" x14ac:dyDescent="0.25">
      <c r="A159" s="47">
        <v>41956</v>
      </c>
      <c r="B159" s="48">
        <v>1</v>
      </c>
      <c r="C159" s="171">
        <v>0</v>
      </c>
      <c r="D159" s="29">
        <f t="shared" si="25"/>
        <v>932948.24</v>
      </c>
      <c r="E159" s="29">
        <f t="shared" si="24"/>
        <v>909776.34</v>
      </c>
      <c r="F159" s="46">
        <f t="shared" si="26"/>
        <v>383.40333333333336</v>
      </c>
      <c r="G159" s="29">
        <f t="shared" si="23"/>
        <v>383.4</v>
      </c>
    </row>
    <row r="160" spans="1:7" x14ac:dyDescent="0.25">
      <c r="A160" s="47">
        <v>41957</v>
      </c>
      <c r="B160" s="48">
        <v>1</v>
      </c>
      <c r="C160" s="171">
        <v>0</v>
      </c>
      <c r="D160" s="29">
        <f t="shared" si="25"/>
        <v>932948.24</v>
      </c>
      <c r="E160" s="29">
        <f t="shared" si="24"/>
        <v>909776.34</v>
      </c>
      <c r="F160" s="46">
        <f t="shared" si="26"/>
        <v>383.40333333333336</v>
      </c>
      <c r="G160" s="29">
        <f t="shared" si="23"/>
        <v>383.4</v>
      </c>
    </row>
    <row r="161" spans="1:7" x14ac:dyDescent="0.25">
      <c r="A161" s="47">
        <v>41958</v>
      </c>
      <c r="B161" s="48">
        <v>1</v>
      </c>
      <c r="C161" s="171">
        <v>0</v>
      </c>
      <c r="D161" s="29">
        <f t="shared" si="25"/>
        <v>932948.24</v>
      </c>
      <c r="E161" s="29">
        <f t="shared" si="24"/>
        <v>909776.34</v>
      </c>
      <c r="F161" s="46">
        <f t="shared" si="26"/>
        <v>383.40333333333336</v>
      </c>
      <c r="G161" s="29">
        <f t="shared" si="23"/>
        <v>383.4</v>
      </c>
    </row>
    <row r="162" spans="1:7" x14ac:dyDescent="0.25">
      <c r="A162" s="47">
        <v>41959</v>
      </c>
      <c r="B162" s="48">
        <v>1</v>
      </c>
      <c r="C162" s="171">
        <v>0</v>
      </c>
      <c r="D162" s="29">
        <f t="shared" si="25"/>
        <v>932948.24</v>
      </c>
      <c r="E162" s="29">
        <f t="shared" si="24"/>
        <v>909776.34</v>
      </c>
      <c r="F162" s="46">
        <f t="shared" si="26"/>
        <v>383.40333333333336</v>
      </c>
      <c r="G162" s="29">
        <f t="shared" si="23"/>
        <v>383.4</v>
      </c>
    </row>
    <row r="163" spans="1:7" x14ac:dyDescent="0.25">
      <c r="A163" s="47">
        <v>41960</v>
      </c>
      <c r="B163" s="48">
        <v>1</v>
      </c>
      <c r="C163" s="171">
        <v>0</v>
      </c>
      <c r="D163" s="29">
        <f t="shared" si="25"/>
        <v>932948.24</v>
      </c>
      <c r="E163" s="29">
        <f t="shared" si="24"/>
        <v>909776.34</v>
      </c>
      <c r="F163" s="46">
        <f t="shared" si="26"/>
        <v>383.40333333333336</v>
      </c>
      <c r="G163" s="29">
        <f t="shared" si="23"/>
        <v>383.4</v>
      </c>
    </row>
    <row r="164" spans="1:7" x14ac:dyDescent="0.25">
      <c r="A164" s="47">
        <v>41961</v>
      </c>
      <c r="B164" s="48">
        <v>1</v>
      </c>
      <c r="C164" s="171">
        <v>0</v>
      </c>
      <c r="D164" s="29">
        <f t="shared" si="25"/>
        <v>932948.24</v>
      </c>
      <c r="E164" s="29">
        <f t="shared" si="24"/>
        <v>909776.34</v>
      </c>
      <c r="F164" s="46">
        <f t="shared" si="26"/>
        <v>383.40333333333336</v>
      </c>
      <c r="G164" s="29">
        <f t="shared" si="23"/>
        <v>383.4</v>
      </c>
    </row>
    <row r="165" spans="1:7" x14ac:dyDescent="0.25">
      <c r="A165" s="47">
        <v>41962</v>
      </c>
      <c r="B165" s="48">
        <v>1</v>
      </c>
      <c r="C165" s="171">
        <v>0</v>
      </c>
      <c r="D165" s="29">
        <f t="shared" si="25"/>
        <v>932948.24</v>
      </c>
      <c r="E165" s="29">
        <f t="shared" si="24"/>
        <v>909776.34</v>
      </c>
      <c r="F165" s="46">
        <f t="shared" si="26"/>
        <v>383.40333333333336</v>
      </c>
      <c r="G165" s="29">
        <f t="shared" si="23"/>
        <v>383.4</v>
      </c>
    </row>
    <row r="166" spans="1:7" x14ac:dyDescent="0.25">
      <c r="A166" s="47">
        <v>41963</v>
      </c>
      <c r="B166" s="48">
        <v>1</v>
      </c>
      <c r="C166" s="171">
        <v>0</v>
      </c>
      <c r="D166" s="29">
        <f t="shared" si="25"/>
        <v>932948.24</v>
      </c>
      <c r="E166" s="29">
        <f t="shared" si="24"/>
        <v>909776.34</v>
      </c>
      <c r="F166" s="46">
        <f t="shared" si="26"/>
        <v>383.40333333333336</v>
      </c>
      <c r="G166" s="29">
        <f t="shared" si="23"/>
        <v>383.4</v>
      </c>
    </row>
    <row r="167" spans="1:7" x14ac:dyDescent="0.25">
      <c r="A167" s="47">
        <v>41964</v>
      </c>
      <c r="B167" s="48">
        <v>1</v>
      </c>
      <c r="C167" s="171">
        <v>0</v>
      </c>
      <c r="D167" s="29">
        <f t="shared" si="25"/>
        <v>932948.24</v>
      </c>
      <c r="E167" s="29">
        <f t="shared" si="24"/>
        <v>909776.34</v>
      </c>
      <c r="F167" s="46">
        <f t="shared" si="26"/>
        <v>383.40333333333336</v>
      </c>
      <c r="G167" s="29">
        <f t="shared" si="23"/>
        <v>383.4</v>
      </c>
    </row>
    <row r="168" spans="1:7" x14ac:dyDescent="0.25">
      <c r="A168" s="47">
        <v>41965</v>
      </c>
      <c r="B168" s="48">
        <v>1</v>
      </c>
      <c r="C168" s="171">
        <v>0</v>
      </c>
      <c r="D168" s="29">
        <f t="shared" si="25"/>
        <v>932948.24</v>
      </c>
      <c r="E168" s="29">
        <f t="shared" si="24"/>
        <v>909776.34</v>
      </c>
      <c r="F168" s="46">
        <f t="shared" si="26"/>
        <v>383.40333333333336</v>
      </c>
      <c r="G168" s="29">
        <f t="shared" si="23"/>
        <v>383.4</v>
      </c>
    </row>
    <row r="169" spans="1:7" x14ac:dyDescent="0.25">
      <c r="A169" s="47">
        <v>41966</v>
      </c>
      <c r="B169" s="48">
        <v>1</v>
      </c>
      <c r="C169" s="171">
        <v>0</v>
      </c>
      <c r="D169" s="29">
        <f t="shared" si="25"/>
        <v>932948.24</v>
      </c>
      <c r="E169" s="29">
        <f t="shared" si="24"/>
        <v>909776.34</v>
      </c>
      <c r="F169" s="46">
        <f t="shared" si="26"/>
        <v>383.40333333333336</v>
      </c>
      <c r="G169" s="29">
        <f t="shared" si="23"/>
        <v>383.4</v>
      </c>
    </row>
    <row r="170" spans="1:7" x14ac:dyDescent="0.25">
      <c r="A170" s="47">
        <v>41967</v>
      </c>
      <c r="B170" s="48">
        <v>1</v>
      </c>
      <c r="C170" s="171">
        <v>0</v>
      </c>
      <c r="D170" s="29">
        <f t="shared" si="25"/>
        <v>932948.24</v>
      </c>
      <c r="E170" s="29">
        <f t="shared" si="24"/>
        <v>909776.34</v>
      </c>
      <c r="F170" s="46">
        <f t="shared" si="26"/>
        <v>383.40333333333336</v>
      </c>
      <c r="G170" s="29">
        <f t="shared" si="23"/>
        <v>383.4</v>
      </c>
    </row>
    <row r="171" spans="1:7" x14ac:dyDescent="0.25">
      <c r="A171" s="47">
        <v>41968</v>
      </c>
      <c r="B171" s="48">
        <v>1</v>
      </c>
      <c r="C171" s="171">
        <v>0</v>
      </c>
      <c r="D171" s="29">
        <f t="shared" si="25"/>
        <v>932948.24</v>
      </c>
      <c r="E171" s="29">
        <f t="shared" si="24"/>
        <v>909776.34</v>
      </c>
      <c r="F171" s="46">
        <f t="shared" si="26"/>
        <v>383.40333333333336</v>
      </c>
      <c r="G171" s="29">
        <f t="shared" si="23"/>
        <v>383.4</v>
      </c>
    </row>
    <row r="172" spans="1:7" x14ac:dyDescent="0.25">
      <c r="A172" s="47">
        <v>41969</v>
      </c>
      <c r="B172" s="48">
        <v>1</v>
      </c>
      <c r="C172" s="171">
        <v>0</v>
      </c>
      <c r="D172" s="29">
        <f t="shared" si="25"/>
        <v>932948.24</v>
      </c>
      <c r="E172" s="29">
        <f t="shared" si="24"/>
        <v>909776.34</v>
      </c>
      <c r="F172" s="46">
        <f t="shared" si="26"/>
        <v>383.40333333333336</v>
      </c>
      <c r="G172" s="29">
        <f t="shared" si="23"/>
        <v>383.4</v>
      </c>
    </row>
    <row r="173" spans="1:7" x14ac:dyDescent="0.25">
      <c r="A173" s="47">
        <v>41970</v>
      </c>
      <c r="B173" s="48">
        <v>1</v>
      </c>
      <c r="C173" s="171">
        <v>0</v>
      </c>
      <c r="D173" s="29">
        <f t="shared" si="25"/>
        <v>932948.24</v>
      </c>
      <c r="E173" s="29">
        <f t="shared" si="24"/>
        <v>909776.34</v>
      </c>
      <c r="F173" s="46">
        <f t="shared" si="26"/>
        <v>383.40333333333336</v>
      </c>
      <c r="G173" s="29">
        <f t="shared" si="23"/>
        <v>383.4</v>
      </c>
    </row>
    <row r="174" spans="1:7" x14ac:dyDescent="0.25">
      <c r="A174" s="47">
        <v>41971</v>
      </c>
      <c r="B174" s="48">
        <v>1</v>
      </c>
      <c r="C174" s="171">
        <v>0</v>
      </c>
      <c r="D174" s="29">
        <f t="shared" si="25"/>
        <v>932948.24</v>
      </c>
      <c r="E174" s="29">
        <f t="shared" si="24"/>
        <v>909776.34</v>
      </c>
      <c r="F174" s="46">
        <f t="shared" si="26"/>
        <v>383.40333333333336</v>
      </c>
      <c r="G174" s="29">
        <f t="shared" si="23"/>
        <v>383.4</v>
      </c>
    </row>
    <row r="175" spans="1:7" x14ac:dyDescent="0.25">
      <c r="A175" s="47">
        <v>41972</v>
      </c>
      <c r="B175" s="48">
        <v>1</v>
      </c>
      <c r="C175" s="171">
        <v>0</v>
      </c>
      <c r="D175" s="29">
        <f t="shared" si="25"/>
        <v>932948.24</v>
      </c>
      <c r="E175" s="29">
        <f t="shared" si="24"/>
        <v>909776.34</v>
      </c>
      <c r="F175" s="46">
        <f t="shared" si="26"/>
        <v>383.40333333333336</v>
      </c>
      <c r="G175" s="29">
        <f t="shared" si="23"/>
        <v>383.4</v>
      </c>
    </row>
    <row r="176" spans="1:7" x14ac:dyDescent="0.25">
      <c r="A176" s="47">
        <v>41973</v>
      </c>
      <c r="B176" s="48">
        <v>1</v>
      </c>
      <c r="C176" s="171">
        <v>0</v>
      </c>
      <c r="D176" s="29">
        <f t="shared" si="25"/>
        <v>932948.24</v>
      </c>
      <c r="E176" s="29">
        <f t="shared" si="24"/>
        <v>909776.34</v>
      </c>
      <c r="F176" s="46">
        <f t="shared" si="26"/>
        <v>383.40333333333336</v>
      </c>
      <c r="G176" s="29">
        <f t="shared" si="23"/>
        <v>383.4</v>
      </c>
    </row>
    <row r="177" spans="1:7" x14ac:dyDescent="0.25">
      <c r="A177" s="47">
        <v>41974</v>
      </c>
      <c r="B177" s="48">
        <v>1</v>
      </c>
      <c r="C177" s="171">
        <v>0</v>
      </c>
      <c r="D177" s="29">
        <f t="shared" si="25"/>
        <v>932948.24</v>
      </c>
      <c r="E177" s="29">
        <f t="shared" si="24"/>
        <v>909776.34</v>
      </c>
      <c r="F177" s="46">
        <f t="shared" si="26"/>
        <v>383.40333333333336</v>
      </c>
      <c r="G177" s="29">
        <f t="shared" si="23"/>
        <v>383.4</v>
      </c>
    </row>
    <row r="178" spans="1:7" x14ac:dyDescent="0.25">
      <c r="A178" s="47">
        <v>41975</v>
      </c>
      <c r="B178" s="48">
        <v>1</v>
      </c>
      <c r="C178" s="171">
        <v>0</v>
      </c>
      <c r="D178" s="29">
        <f t="shared" si="25"/>
        <v>932948.24</v>
      </c>
      <c r="E178" s="29">
        <f t="shared" si="24"/>
        <v>909776.34</v>
      </c>
      <c r="F178" s="46">
        <f t="shared" si="26"/>
        <v>383.40333333333336</v>
      </c>
      <c r="G178" s="29">
        <f t="shared" si="23"/>
        <v>383.4</v>
      </c>
    </row>
    <row r="179" spans="1:7" x14ac:dyDescent="0.25">
      <c r="A179" s="47">
        <v>41976</v>
      </c>
      <c r="B179" s="48">
        <v>1</v>
      </c>
      <c r="C179" s="171">
        <v>0</v>
      </c>
      <c r="D179" s="29">
        <f t="shared" si="25"/>
        <v>932948.24</v>
      </c>
      <c r="E179" s="29">
        <f t="shared" si="24"/>
        <v>909776.34</v>
      </c>
      <c r="F179" s="46">
        <f t="shared" si="26"/>
        <v>383.40333333333336</v>
      </c>
      <c r="G179" s="29">
        <f t="shared" si="23"/>
        <v>383.4</v>
      </c>
    </row>
    <row r="180" spans="1:7" x14ac:dyDescent="0.25">
      <c r="A180" s="47">
        <v>41977</v>
      </c>
      <c r="B180" s="48">
        <v>1</v>
      </c>
      <c r="C180" s="171">
        <v>0</v>
      </c>
      <c r="D180" s="29">
        <f t="shared" si="25"/>
        <v>932948.24</v>
      </c>
      <c r="E180" s="29">
        <f t="shared" si="24"/>
        <v>909776.34</v>
      </c>
      <c r="F180" s="46">
        <f t="shared" si="26"/>
        <v>383.40333333333336</v>
      </c>
      <c r="G180" s="29">
        <f t="shared" si="23"/>
        <v>383.4</v>
      </c>
    </row>
    <row r="181" spans="1:7" x14ac:dyDescent="0.25">
      <c r="A181" s="47">
        <v>41978</v>
      </c>
      <c r="B181" s="48">
        <v>1</v>
      </c>
      <c r="C181" s="171">
        <v>0</v>
      </c>
      <c r="D181" s="29">
        <f t="shared" si="25"/>
        <v>932948.24</v>
      </c>
      <c r="E181" s="29">
        <f t="shared" si="24"/>
        <v>909776.34</v>
      </c>
      <c r="F181" s="46">
        <f t="shared" si="26"/>
        <v>383.40333333333336</v>
      </c>
      <c r="G181" s="29">
        <f t="shared" si="23"/>
        <v>383.4</v>
      </c>
    </row>
    <row r="182" spans="1:7" x14ac:dyDescent="0.25">
      <c r="A182" s="47">
        <v>41979</v>
      </c>
      <c r="B182" s="48">
        <v>0</v>
      </c>
      <c r="C182" s="171">
        <v>1</v>
      </c>
      <c r="D182" s="29">
        <f>$E$181</f>
        <v>909776.34</v>
      </c>
      <c r="E182" s="29">
        <f t="shared" ref="E182:E212" si="27">$D$182-$D$8</f>
        <v>886692.64</v>
      </c>
      <c r="F182" s="46">
        <f t="shared" ref="F182:F212" si="28">($E$7/$B$7)*0+($E$8/$B$8)*1</f>
        <v>373.88064516129032</v>
      </c>
      <c r="G182" s="29">
        <f t="shared" si="23"/>
        <v>373.88</v>
      </c>
    </row>
    <row r="183" spans="1:7" x14ac:dyDescent="0.25">
      <c r="A183" s="47">
        <v>41980</v>
      </c>
      <c r="B183" s="48">
        <v>1</v>
      </c>
      <c r="C183" s="171">
        <v>0</v>
      </c>
      <c r="D183" s="29">
        <f t="shared" ref="D183:D212" si="29">$E$181</f>
        <v>909776.34</v>
      </c>
      <c r="E183" s="29">
        <f t="shared" si="27"/>
        <v>886692.64</v>
      </c>
      <c r="F183" s="46">
        <f t="shared" si="28"/>
        <v>373.88064516129032</v>
      </c>
      <c r="G183" s="29">
        <f t="shared" si="23"/>
        <v>373.88</v>
      </c>
    </row>
    <row r="184" spans="1:7" x14ac:dyDescent="0.25">
      <c r="A184" s="47">
        <v>41981</v>
      </c>
      <c r="B184" s="48">
        <v>1</v>
      </c>
      <c r="C184" s="171">
        <v>0</v>
      </c>
      <c r="D184" s="29">
        <f t="shared" si="29"/>
        <v>909776.34</v>
      </c>
      <c r="E184" s="29">
        <f t="shared" si="27"/>
        <v>886692.64</v>
      </c>
      <c r="F184" s="46">
        <f t="shared" si="28"/>
        <v>373.88064516129032</v>
      </c>
      <c r="G184" s="29">
        <f t="shared" si="23"/>
        <v>373.88</v>
      </c>
    </row>
    <row r="185" spans="1:7" x14ac:dyDescent="0.25">
      <c r="A185" s="47">
        <v>41982</v>
      </c>
      <c r="B185" s="48">
        <v>1</v>
      </c>
      <c r="C185" s="171">
        <v>0</v>
      </c>
      <c r="D185" s="29">
        <f t="shared" si="29"/>
        <v>909776.34</v>
      </c>
      <c r="E185" s="29">
        <f t="shared" si="27"/>
        <v>886692.64</v>
      </c>
      <c r="F185" s="46">
        <f t="shared" si="28"/>
        <v>373.88064516129032</v>
      </c>
      <c r="G185" s="29">
        <f t="shared" si="23"/>
        <v>373.88</v>
      </c>
    </row>
    <row r="186" spans="1:7" x14ac:dyDescent="0.25">
      <c r="A186" s="47">
        <v>41983</v>
      </c>
      <c r="B186" s="48">
        <v>1</v>
      </c>
      <c r="C186" s="171">
        <v>0</v>
      </c>
      <c r="D186" s="29">
        <f t="shared" si="29"/>
        <v>909776.34</v>
      </c>
      <c r="E186" s="29">
        <f t="shared" si="27"/>
        <v>886692.64</v>
      </c>
      <c r="F186" s="46">
        <f t="shared" si="28"/>
        <v>373.88064516129032</v>
      </c>
      <c r="G186" s="29">
        <f t="shared" si="23"/>
        <v>373.88</v>
      </c>
    </row>
    <row r="187" spans="1:7" x14ac:dyDescent="0.25">
      <c r="A187" s="47">
        <v>41984</v>
      </c>
      <c r="B187" s="48">
        <v>1</v>
      </c>
      <c r="C187" s="171">
        <v>0</v>
      </c>
      <c r="D187" s="29">
        <f t="shared" si="29"/>
        <v>909776.34</v>
      </c>
      <c r="E187" s="29">
        <f t="shared" si="27"/>
        <v>886692.64</v>
      </c>
      <c r="F187" s="46">
        <f t="shared" si="28"/>
        <v>373.88064516129032</v>
      </c>
      <c r="G187" s="29">
        <f t="shared" ref="G187:G250" si="30">ROUND(F187,2)</f>
        <v>373.88</v>
      </c>
    </row>
    <row r="188" spans="1:7" x14ac:dyDescent="0.25">
      <c r="A188" s="47">
        <v>41985</v>
      </c>
      <c r="B188" s="48">
        <v>1</v>
      </c>
      <c r="C188" s="171">
        <v>0</v>
      </c>
      <c r="D188" s="29">
        <f t="shared" si="29"/>
        <v>909776.34</v>
      </c>
      <c r="E188" s="29">
        <f t="shared" si="27"/>
        <v>886692.64</v>
      </c>
      <c r="F188" s="46">
        <f t="shared" si="28"/>
        <v>373.88064516129032</v>
      </c>
      <c r="G188" s="29">
        <f t="shared" si="30"/>
        <v>373.88</v>
      </c>
    </row>
    <row r="189" spans="1:7" x14ac:dyDescent="0.25">
      <c r="A189" s="47">
        <v>41986</v>
      </c>
      <c r="B189" s="48">
        <v>1</v>
      </c>
      <c r="C189" s="171">
        <v>0</v>
      </c>
      <c r="D189" s="29">
        <f t="shared" si="29"/>
        <v>909776.34</v>
      </c>
      <c r="E189" s="29">
        <f t="shared" si="27"/>
        <v>886692.64</v>
      </c>
      <c r="F189" s="46">
        <f t="shared" si="28"/>
        <v>373.88064516129032</v>
      </c>
      <c r="G189" s="29">
        <f t="shared" si="30"/>
        <v>373.88</v>
      </c>
    </row>
    <row r="190" spans="1:7" x14ac:dyDescent="0.25">
      <c r="A190" s="47">
        <v>41987</v>
      </c>
      <c r="B190" s="48">
        <v>1</v>
      </c>
      <c r="C190" s="171">
        <v>0</v>
      </c>
      <c r="D190" s="29">
        <f t="shared" si="29"/>
        <v>909776.34</v>
      </c>
      <c r="E190" s="29">
        <f t="shared" si="27"/>
        <v>886692.64</v>
      </c>
      <c r="F190" s="46">
        <f t="shared" si="28"/>
        <v>373.88064516129032</v>
      </c>
      <c r="G190" s="29">
        <f t="shared" si="30"/>
        <v>373.88</v>
      </c>
    </row>
    <row r="191" spans="1:7" x14ac:dyDescent="0.25">
      <c r="A191" s="47">
        <v>41988</v>
      </c>
      <c r="B191" s="48">
        <v>1</v>
      </c>
      <c r="C191" s="171">
        <v>0</v>
      </c>
      <c r="D191" s="29">
        <f t="shared" si="29"/>
        <v>909776.34</v>
      </c>
      <c r="E191" s="29">
        <f t="shared" si="27"/>
        <v>886692.64</v>
      </c>
      <c r="F191" s="46">
        <f t="shared" si="28"/>
        <v>373.88064516129032</v>
      </c>
      <c r="G191" s="29">
        <f t="shared" si="30"/>
        <v>373.88</v>
      </c>
    </row>
    <row r="192" spans="1:7" x14ac:dyDescent="0.25">
      <c r="A192" s="47">
        <v>41989</v>
      </c>
      <c r="B192" s="48">
        <v>1</v>
      </c>
      <c r="C192" s="171">
        <v>0</v>
      </c>
      <c r="D192" s="29">
        <f t="shared" si="29"/>
        <v>909776.34</v>
      </c>
      <c r="E192" s="29">
        <f t="shared" si="27"/>
        <v>886692.64</v>
      </c>
      <c r="F192" s="46">
        <f t="shared" si="28"/>
        <v>373.88064516129032</v>
      </c>
      <c r="G192" s="29">
        <f t="shared" si="30"/>
        <v>373.88</v>
      </c>
    </row>
    <row r="193" spans="1:7" x14ac:dyDescent="0.25">
      <c r="A193" s="47">
        <v>41990</v>
      </c>
      <c r="B193" s="48">
        <v>1</v>
      </c>
      <c r="C193" s="171">
        <v>0</v>
      </c>
      <c r="D193" s="29">
        <f t="shared" si="29"/>
        <v>909776.34</v>
      </c>
      <c r="E193" s="29">
        <f t="shared" si="27"/>
        <v>886692.64</v>
      </c>
      <c r="F193" s="46">
        <f t="shared" si="28"/>
        <v>373.88064516129032</v>
      </c>
      <c r="G193" s="29">
        <f t="shared" si="30"/>
        <v>373.88</v>
      </c>
    </row>
    <row r="194" spans="1:7" x14ac:dyDescent="0.25">
      <c r="A194" s="47">
        <v>41991</v>
      </c>
      <c r="B194" s="48">
        <v>1</v>
      </c>
      <c r="C194" s="171">
        <v>0</v>
      </c>
      <c r="D194" s="29">
        <f t="shared" si="29"/>
        <v>909776.34</v>
      </c>
      <c r="E194" s="29">
        <f t="shared" si="27"/>
        <v>886692.64</v>
      </c>
      <c r="F194" s="46">
        <f t="shared" si="28"/>
        <v>373.88064516129032</v>
      </c>
      <c r="G194" s="29">
        <f t="shared" si="30"/>
        <v>373.88</v>
      </c>
    </row>
    <row r="195" spans="1:7" x14ac:dyDescent="0.25">
      <c r="A195" s="47">
        <v>41992</v>
      </c>
      <c r="B195" s="48">
        <v>1</v>
      </c>
      <c r="C195" s="171">
        <v>0</v>
      </c>
      <c r="D195" s="29">
        <f t="shared" si="29"/>
        <v>909776.34</v>
      </c>
      <c r="E195" s="29">
        <f t="shared" si="27"/>
        <v>886692.64</v>
      </c>
      <c r="F195" s="46">
        <f t="shared" si="28"/>
        <v>373.88064516129032</v>
      </c>
      <c r="G195" s="29">
        <f t="shared" si="30"/>
        <v>373.88</v>
      </c>
    </row>
    <row r="196" spans="1:7" x14ac:dyDescent="0.25">
      <c r="A196" s="47">
        <v>41993</v>
      </c>
      <c r="B196" s="48">
        <v>1</v>
      </c>
      <c r="C196" s="171">
        <v>0</v>
      </c>
      <c r="D196" s="29">
        <f t="shared" si="29"/>
        <v>909776.34</v>
      </c>
      <c r="E196" s="29">
        <f t="shared" si="27"/>
        <v>886692.64</v>
      </c>
      <c r="F196" s="46">
        <f t="shared" si="28"/>
        <v>373.88064516129032</v>
      </c>
      <c r="G196" s="29">
        <f t="shared" si="30"/>
        <v>373.88</v>
      </c>
    </row>
    <row r="197" spans="1:7" x14ac:dyDescent="0.25">
      <c r="A197" s="47">
        <v>41994</v>
      </c>
      <c r="B197" s="48">
        <v>1</v>
      </c>
      <c r="C197" s="171">
        <v>0</v>
      </c>
      <c r="D197" s="29">
        <f t="shared" si="29"/>
        <v>909776.34</v>
      </c>
      <c r="E197" s="29">
        <f t="shared" si="27"/>
        <v>886692.64</v>
      </c>
      <c r="F197" s="46">
        <f t="shared" si="28"/>
        <v>373.88064516129032</v>
      </c>
      <c r="G197" s="29">
        <f t="shared" si="30"/>
        <v>373.88</v>
      </c>
    </row>
    <row r="198" spans="1:7" x14ac:dyDescent="0.25">
      <c r="A198" s="47">
        <v>41995</v>
      </c>
      <c r="B198" s="48">
        <v>1</v>
      </c>
      <c r="C198" s="171">
        <v>0</v>
      </c>
      <c r="D198" s="29">
        <f t="shared" si="29"/>
        <v>909776.34</v>
      </c>
      <c r="E198" s="29">
        <f t="shared" si="27"/>
        <v>886692.64</v>
      </c>
      <c r="F198" s="46">
        <f t="shared" si="28"/>
        <v>373.88064516129032</v>
      </c>
      <c r="G198" s="29">
        <f t="shared" si="30"/>
        <v>373.88</v>
      </c>
    </row>
    <row r="199" spans="1:7" x14ac:dyDescent="0.25">
      <c r="A199" s="47">
        <v>41996</v>
      </c>
      <c r="B199" s="48">
        <v>1</v>
      </c>
      <c r="C199" s="171">
        <v>0</v>
      </c>
      <c r="D199" s="29">
        <f t="shared" si="29"/>
        <v>909776.34</v>
      </c>
      <c r="E199" s="29">
        <f t="shared" si="27"/>
        <v>886692.64</v>
      </c>
      <c r="F199" s="46">
        <f t="shared" si="28"/>
        <v>373.88064516129032</v>
      </c>
      <c r="G199" s="29">
        <f t="shared" si="30"/>
        <v>373.88</v>
      </c>
    </row>
    <row r="200" spans="1:7" x14ac:dyDescent="0.25">
      <c r="A200" s="47">
        <v>41997</v>
      </c>
      <c r="B200" s="48">
        <v>1</v>
      </c>
      <c r="C200" s="171">
        <v>0</v>
      </c>
      <c r="D200" s="29">
        <f t="shared" si="29"/>
        <v>909776.34</v>
      </c>
      <c r="E200" s="29">
        <f t="shared" si="27"/>
        <v>886692.64</v>
      </c>
      <c r="F200" s="46">
        <f t="shared" si="28"/>
        <v>373.88064516129032</v>
      </c>
      <c r="G200" s="29">
        <f t="shared" si="30"/>
        <v>373.88</v>
      </c>
    </row>
    <row r="201" spans="1:7" x14ac:dyDescent="0.25">
      <c r="A201" s="47">
        <v>41998</v>
      </c>
      <c r="B201" s="48">
        <v>1</v>
      </c>
      <c r="C201" s="171">
        <v>0</v>
      </c>
      <c r="D201" s="29">
        <f t="shared" si="29"/>
        <v>909776.34</v>
      </c>
      <c r="E201" s="29">
        <f t="shared" si="27"/>
        <v>886692.64</v>
      </c>
      <c r="F201" s="46">
        <f t="shared" si="28"/>
        <v>373.88064516129032</v>
      </c>
      <c r="G201" s="29">
        <f t="shared" si="30"/>
        <v>373.88</v>
      </c>
    </row>
    <row r="202" spans="1:7" x14ac:dyDescent="0.25">
      <c r="A202" s="47">
        <v>41999</v>
      </c>
      <c r="B202" s="48">
        <v>1</v>
      </c>
      <c r="C202" s="171">
        <v>0</v>
      </c>
      <c r="D202" s="29">
        <f t="shared" si="29"/>
        <v>909776.34</v>
      </c>
      <c r="E202" s="29">
        <f t="shared" si="27"/>
        <v>886692.64</v>
      </c>
      <c r="F202" s="46">
        <f t="shared" si="28"/>
        <v>373.88064516129032</v>
      </c>
      <c r="G202" s="29">
        <f t="shared" si="30"/>
        <v>373.88</v>
      </c>
    </row>
    <row r="203" spans="1:7" x14ac:dyDescent="0.25">
      <c r="A203" s="47">
        <v>42000</v>
      </c>
      <c r="B203" s="48">
        <v>1</v>
      </c>
      <c r="C203" s="171">
        <v>0</v>
      </c>
      <c r="D203" s="29">
        <f t="shared" si="29"/>
        <v>909776.34</v>
      </c>
      <c r="E203" s="29">
        <f t="shared" si="27"/>
        <v>886692.64</v>
      </c>
      <c r="F203" s="46">
        <f t="shared" si="28"/>
        <v>373.88064516129032</v>
      </c>
      <c r="G203" s="29">
        <f t="shared" si="30"/>
        <v>373.88</v>
      </c>
    </row>
    <row r="204" spans="1:7" x14ac:dyDescent="0.25">
      <c r="A204" s="47">
        <v>42001</v>
      </c>
      <c r="B204" s="48">
        <v>1</v>
      </c>
      <c r="C204" s="171">
        <v>0</v>
      </c>
      <c r="D204" s="29">
        <f t="shared" si="29"/>
        <v>909776.34</v>
      </c>
      <c r="E204" s="29">
        <f t="shared" si="27"/>
        <v>886692.64</v>
      </c>
      <c r="F204" s="46">
        <f t="shared" si="28"/>
        <v>373.88064516129032</v>
      </c>
      <c r="G204" s="29">
        <f t="shared" si="30"/>
        <v>373.88</v>
      </c>
    </row>
    <row r="205" spans="1:7" x14ac:dyDescent="0.25">
      <c r="A205" s="47">
        <v>42002</v>
      </c>
      <c r="B205" s="48">
        <v>1</v>
      </c>
      <c r="C205" s="171">
        <v>0</v>
      </c>
      <c r="D205" s="29">
        <f t="shared" si="29"/>
        <v>909776.34</v>
      </c>
      <c r="E205" s="29">
        <f t="shared" si="27"/>
        <v>886692.64</v>
      </c>
      <c r="F205" s="46">
        <f t="shared" si="28"/>
        <v>373.88064516129032</v>
      </c>
      <c r="G205" s="29">
        <f t="shared" si="30"/>
        <v>373.88</v>
      </c>
    </row>
    <row r="206" spans="1:7" x14ac:dyDescent="0.25">
      <c r="A206" s="47">
        <v>42003</v>
      </c>
      <c r="B206" s="48">
        <v>1</v>
      </c>
      <c r="C206" s="171">
        <v>0</v>
      </c>
      <c r="D206" s="29">
        <f t="shared" si="29"/>
        <v>909776.34</v>
      </c>
      <c r="E206" s="29">
        <f t="shared" si="27"/>
        <v>886692.64</v>
      </c>
      <c r="F206" s="46">
        <f t="shared" si="28"/>
        <v>373.88064516129032</v>
      </c>
      <c r="G206" s="29">
        <f t="shared" si="30"/>
        <v>373.88</v>
      </c>
    </row>
    <row r="207" spans="1:7" x14ac:dyDescent="0.25">
      <c r="A207" s="47">
        <v>42004</v>
      </c>
      <c r="B207" s="48">
        <v>1</v>
      </c>
      <c r="C207" s="171">
        <v>0</v>
      </c>
      <c r="D207" s="29">
        <f t="shared" si="29"/>
        <v>909776.34</v>
      </c>
      <c r="E207" s="29">
        <f t="shared" si="27"/>
        <v>886692.64</v>
      </c>
      <c r="F207" s="46">
        <f t="shared" si="28"/>
        <v>373.88064516129032</v>
      </c>
      <c r="G207" s="29">
        <f t="shared" si="30"/>
        <v>373.88</v>
      </c>
    </row>
    <row r="208" spans="1:7" x14ac:dyDescent="0.25">
      <c r="A208" s="47">
        <v>42005</v>
      </c>
      <c r="B208" s="48">
        <v>1</v>
      </c>
      <c r="C208" s="171">
        <v>0</v>
      </c>
      <c r="D208" s="29">
        <f t="shared" si="29"/>
        <v>909776.34</v>
      </c>
      <c r="E208" s="29">
        <f t="shared" si="27"/>
        <v>886692.64</v>
      </c>
      <c r="F208" s="46">
        <f t="shared" si="28"/>
        <v>373.88064516129032</v>
      </c>
      <c r="G208" s="29">
        <f t="shared" si="30"/>
        <v>373.88</v>
      </c>
    </row>
    <row r="209" spans="1:7" x14ac:dyDescent="0.25">
      <c r="A209" s="47">
        <v>42006</v>
      </c>
      <c r="B209" s="48">
        <v>1</v>
      </c>
      <c r="C209" s="171">
        <v>0</v>
      </c>
      <c r="D209" s="29">
        <f t="shared" si="29"/>
        <v>909776.34</v>
      </c>
      <c r="E209" s="29">
        <f t="shared" si="27"/>
        <v>886692.64</v>
      </c>
      <c r="F209" s="46">
        <f t="shared" si="28"/>
        <v>373.88064516129032</v>
      </c>
      <c r="G209" s="29">
        <f t="shared" si="30"/>
        <v>373.88</v>
      </c>
    </row>
    <row r="210" spans="1:7" x14ac:dyDescent="0.25">
      <c r="A210" s="47">
        <v>42007</v>
      </c>
      <c r="B210" s="48">
        <v>1</v>
      </c>
      <c r="C210" s="171">
        <v>0</v>
      </c>
      <c r="D210" s="29">
        <f t="shared" si="29"/>
        <v>909776.34</v>
      </c>
      <c r="E210" s="29">
        <f t="shared" si="27"/>
        <v>886692.64</v>
      </c>
      <c r="F210" s="46">
        <f t="shared" si="28"/>
        <v>373.88064516129032</v>
      </c>
      <c r="G210" s="29">
        <f t="shared" si="30"/>
        <v>373.88</v>
      </c>
    </row>
    <row r="211" spans="1:7" x14ac:dyDescent="0.25">
      <c r="A211" s="47">
        <v>42008</v>
      </c>
      <c r="B211" s="48">
        <v>1</v>
      </c>
      <c r="C211" s="171">
        <v>0</v>
      </c>
      <c r="D211" s="29">
        <f t="shared" si="29"/>
        <v>909776.34</v>
      </c>
      <c r="E211" s="29">
        <f t="shared" si="27"/>
        <v>886692.64</v>
      </c>
      <c r="F211" s="46">
        <f t="shared" si="28"/>
        <v>373.88064516129032</v>
      </c>
      <c r="G211" s="29">
        <f t="shared" si="30"/>
        <v>373.88</v>
      </c>
    </row>
    <row r="212" spans="1:7" x14ac:dyDescent="0.25">
      <c r="A212" s="47">
        <v>42009</v>
      </c>
      <c r="B212" s="48">
        <v>1</v>
      </c>
      <c r="C212" s="171">
        <v>0</v>
      </c>
      <c r="D212" s="29">
        <f t="shared" si="29"/>
        <v>909776.34</v>
      </c>
      <c r="E212" s="29">
        <f t="shared" si="27"/>
        <v>886692.64</v>
      </c>
      <c r="F212" s="46">
        <f t="shared" si="28"/>
        <v>373.88064516129032</v>
      </c>
      <c r="G212" s="29">
        <f t="shared" si="30"/>
        <v>373.88</v>
      </c>
    </row>
    <row r="213" spans="1:7" x14ac:dyDescent="0.25">
      <c r="A213" s="47">
        <v>42010</v>
      </c>
      <c r="B213" s="48">
        <v>0</v>
      </c>
      <c r="C213" s="171">
        <v>1</v>
      </c>
      <c r="D213" s="29">
        <f>$E$212</f>
        <v>886692.64</v>
      </c>
      <c r="E213" s="29">
        <f t="shared" ref="E213:E243" si="31">$D$213-$D$9</f>
        <v>863314.86</v>
      </c>
      <c r="F213" s="46">
        <f t="shared" ref="F213:F243" si="32">($E$8/$B$8)*0+($E$9/$B$9)*1</f>
        <v>364.39419354838708</v>
      </c>
      <c r="G213" s="29">
        <f t="shared" si="30"/>
        <v>364.39</v>
      </c>
    </row>
    <row r="214" spans="1:7" x14ac:dyDescent="0.25">
      <c r="A214" s="47">
        <v>42011</v>
      </c>
      <c r="B214" s="48">
        <v>1</v>
      </c>
      <c r="C214" s="171">
        <v>0</v>
      </c>
      <c r="D214" s="29">
        <f t="shared" ref="D214:D243" si="33">$E$212</f>
        <v>886692.64</v>
      </c>
      <c r="E214" s="29">
        <f t="shared" si="31"/>
        <v>863314.86</v>
      </c>
      <c r="F214" s="46">
        <f t="shared" si="32"/>
        <v>364.39419354838708</v>
      </c>
      <c r="G214" s="29">
        <f t="shared" si="30"/>
        <v>364.39</v>
      </c>
    </row>
    <row r="215" spans="1:7" x14ac:dyDescent="0.25">
      <c r="A215" s="47">
        <v>42012</v>
      </c>
      <c r="B215" s="48">
        <v>1</v>
      </c>
      <c r="C215" s="171">
        <v>0</v>
      </c>
      <c r="D215" s="29">
        <f t="shared" si="33"/>
        <v>886692.64</v>
      </c>
      <c r="E215" s="29">
        <f t="shared" si="31"/>
        <v>863314.86</v>
      </c>
      <c r="F215" s="46">
        <f t="shared" si="32"/>
        <v>364.39419354838708</v>
      </c>
      <c r="G215" s="29">
        <f t="shared" si="30"/>
        <v>364.39</v>
      </c>
    </row>
    <row r="216" spans="1:7" x14ac:dyDescent="0.25">
      <c r="A216" s="47">
        <v>42013</v>
      </c>
      <c r="B216" s="48">
        <v>1</v>
      </c>
      <c r="C216" s="171">
        <v>0</v>
      </c>
      <c r="D216" s="29">
        <f t="shared" si="33"/>
        <v>886692.64</v>
      </c>
      <c r="E216" s="29">
        <f t="shared" si="31"/>
        <v>863314.86</v>
      </c>
      <c r="F216" s="46">
        <f t="shared" si="32"/>
        <v>364.39419354838708</v>
      </c>
      <c r="G216" s="29">
        <f t="shared" si="30"/>
        <v>364.39</v>
      </c>
    </row>
    <row r="217" spans="1:7" x14ac:dyDescent="0.25">
      <c r="A217" s="47">
        <v>42014</v>
      </c>
      <c r="B217" s="48">
        <v>1</v>
      </c>
      <c r="C217" s="171">
        <v>0</v>
      </c>
      <c r="D217" s="29">
        <f t="shared" si="33"/>
        <v>886692.64</v>
      </c>
      <c r="E217" s="29">
        <f t="shared" si="31"/>
        <v>863314.86</v>
      </c>
      <c r="F217" s="46">
        <f t="shared" si="32"/>
        <v>364.39419354838708</v>
      </c>
      <c r="G217" s="29">
        <f t="shared" si="30"/>
        <v>364.39</v>
      </c>
    </row>
    <row r="218" spans="1:7" x14ac:dyDescent="0.25">
      <c r="A218" s="47">
        <v>42015</v>
      </c>
      <c r="B218" s="48">
        <v>1</v>
      </c>
      <c r="C218" s="171">
        <v>0</v>
      </c>
      <c r="D218" s="29">
        <f t="shared" si="33"/>
        <v>886692.64</v>
      </c>
      <c r="E218" s="29">
        <f t="shared" si="31"/>
        <v>863314.86</v>
      </c>
      <c r="F218" s="46">
        <f t="shared" si="32"/>
        <v>364.39419354838708</v>
      </c>
      <c r="G218" s="29">
        <f t="shared" si="30"/>
        <v>364.39</v>
      </c>
    </row>
    <row r="219" spans="1:7" x14ac:dyDescent="0.25">
      <c r="A219" s="47">
        <v>42016</v>
      </c>
      <c r="B219" s="48">
        <v>1</v>
      </c>
      <c r="C219" s="171">
        <v>0</v>
      </c>
      <c r="D219" s="29">
        <f t="shared" si="33"/>
        <v>886692.64</v>
      </c>
      <c r="E219" s="29">
        <f t="shared" si="31"/>
        <v>863314.86</v>
      </c>
      <c r="F219" s="46">
        <f t="shared" si="32"/>
        <v>364.39419354838708</v>
      </c>
      <c r="G219" s="29">
        <f t="shared" si="30"/>
        <v>364.39</v>
      </c>
    </row>
    <row r="220" spans="1:7" x14ac:dyDescent="0.25">
      <c r="A220" s="47">
        <v>42017</v>
      </c>
      <c r="B220" s="48">
        <v>1</v>
      </c>
      <c r="C220" s="171">
        <v>0</v>
      </c>
      <c r="D220" s="29">
        <f t="shared" si="33"/>
        <v>886692.64</v>
      </c>
      <c r="E220" s="29">
        <f t="shared" si="31"/>
        <v>863314.86</v>
      </c>
      <c r="F220" s="46">
        <f t="shared" si="32"/>
        <v>364.39419354838708</v>
      </c>
      <c r="G220" s="29">
        <f t="shared" si="30"/>
        <v>364.39</v>
      </c>
    </row>
    <row r="221" spans="1:7" x14ac:dyDescent="0.25">
      <c r="A221" s="47">
        <v>42018</v>
      </c>
      <c r="B221" s="48">
        <v>1</v>
      </c>
      <c r="C221" s="171">
        <v>0</v>
      </c>
      <c r="D221" s="29">
        <f t="shared" si="33"/>
        <v>886692.64</v>
      </c>
      <c r="E221" s="29">
        <f t="shared" si="31"/>
        <v>863314.86</v>
      </c>
      <c r="F221" s="46">
        <f t="shared" si="32"/>
        <v>364.39419354838708</v>
      </c>
      <c r="G221" s="29">
        <f t="shared" si="30"/>
        <v>364.39</v>
      </c>
    </row>
    <row r="222" spans="1:7" x14ac:dyDescent="0.25">
      <c r="A222" s="47">
        <v>42019</v>
      </c>
      <c r="B222" s="48">
        <v>1</v>
      </c>
      <c r="C222" s="171">
        <v>0</v>
      </c>
      <c r="D222" s="29">
        <f t="shared" si="33"/>
        <v>886692.64</v>
      </c>
      <c r="E222" s="29">
        <f t="shared" si="31"/>
        <v>863314.86</v>
      </c>
      <c r="F222" s="46">
        <f t="shared" si="32"/>
        <v>364.39419354838708</v>
      </c>
      <c r="G222" s="29">
        <f t="shared" si="30"/>
        <v>364.39</v>
      </c>
    </row>
    <row r="223" spans="1:7" x14ac:dyDescent="0.25">
      <c r="A223" s="47">
        <v>42020</v>
      </c>
      <c r="B223" s="48">
        <v>1</v>
      </c>
      <c r="C223" s="171">
        <v>0</v>
      </c>
      <c r="D223" s="29">
        <f t="shared" si="33"/>
        <v>886692.64</v>
      </c>
      <c r="E223" s="29">
        <f t="shared" si="31"/>
        <v>863314.86</v>
      </c>
      <c r="F223" s="46">
        <f t="shared" si="32"/>
        <v>364.39419354838708</v>
      </c>
      <c r="G223" s="29">
        <f t="shared" si="30"/>
        <v>364.39</v>
      </c>
    </row>
    <row r="224" spans="1:7" x14ac:dyDescent="0.25">
      <c r="A224" s="47">
        <v>42021</v>
      </c>
      <c r="B224" s="48">
        <v>1</v>
      </c>
      <c r="C224" s="171">
        <v>0</v>
      </c>
      <c r="D224" s="29">
        <f t="shared" si="33"/>
        <v>886692.64</v>
      </c>
      <c r="E224" s="29">
        <f t="shared" si="31"/>
        <v>863314.86</v>
      </c>
      <c r="F224" s="46">
        <f t="shared" si="32"/>
        <v>364.39419354838708</v>
      </c>
      <c r="G224" s="29">
        <f t="shared" si="30"/>
        <v>364.39</v>
      </c>
    </row>
    <row r="225" spans="1:7" x14ac:dyDescent="0.25">
      <c r="A225" s="47">
        <v>42022</v>
      </c>
      <c r="B225" s="48">
        <v>1</v>
      </c>
      <c r="C225" s="171">
        <v>0</v>
      </c>
      <c r="D225" s="29">
        <f t="shared" si="33"/>
        <v>886692.64</v>
      </c>
      <c r="E225" s="29">
        <f t="shared" si="31"/>
        <v>863314.86</v>
      </c>
      <c r="F225" s="46">
        <f t="shared" si="32"/>
        <v>364.39419354838708</v>
      </c>
      <c r="G225" s="29">
        <f t="shared" si="30"/>
        <v>364.39</v>
      </c>
    </row>
    <row r="226" spans="1:7" x14ac:dyDescent="0.25">
      <c r="A226" s="47">
        <v>42023</v>
      </c>
      <c r="B226" s="48">
        <v>1</v>
      </c>
      <c r="C226" s="171">
        <v>0</v>
      </c>
      <c r="D226" s="29">
        <f t="shared" si="33"/>
        <v>886692.64</v>
      </c>
      <c r="E226" s="29">
        <f t="shared" si="31"/>
        <v>863314.86</v>
      </c>
      <c r="F226" s="46">
        <f t="shared" si="32"/>
        <v>364.39419354838708</v>
      </c>
      <c r="G226" s="29">
        <f t="shared" si="30"/>
        <v>364.39</v>
      </c>
    </row>
    <row r="227" spans="1:7" x14ac:dyDescent="0.25">
      <c r="A227" s="47">
        <v>42024</v>
      </c>
      <c r="B227" s="48">
        <v>1</v>
      </c>
      <c r="C227" s="171">
        <v>0</v>
      </c>
      <c r="D227" s="29">
        <f t="shared" si="33"/>
        <v>886692.64</v>
      </c>
      <c r="E227" s="29">
        <f t="shared" si="31"/>
        <v>863314.86</v>
      </c>
      <c r="F227" s="46">
        <f t="shared" si="32"/>
        <v>364.39419354838708</v>
      </c>
      <c r="G227" s="29">
        <f t="shared" si="30"/>
        <v>364.39</v>
      </c>
    </row>
    <row r="228" spans="1:7" x14ac:dyDescent="0.25">
      <c r="A228" s="47">
        <v>42025</v>
      </c>
      <c r="B228" s="48">
        <v>1</v>
      </c>
      <c r="C228" s="171">
        <v>0</v>
      </c>
      <c r="D228" s="29">
        <f t="shared" si="33"/>
        <v>886692.64</v>
      </c>
      <c r="E228" s="29">
        <f t="shared" si="31"/>
        <v>863314.86</v>
      </c>
      <c r="F228" s="46">
        <f t="shared" si="32"/>
        <v>364.39419354838708</v>
      </c>
      <c r="G228" s="29">
        <f t="shared" si="30"/>
        <v>364.39</v>
      </c>
    </row>
    <row r="229" spans="1:7" x14ac:dyDescent="0.25">
      <c r="A229" s="47">
        <v>42026</v>
      </c>
      <c r="B229" s="48">
        <v>1</v>
      </c>
      <c r="C229" s="171">
        <v>0</v>
      </c>
      <c r="D229" s="29">
        <f t="shared" si="33"/>
        <v>886692.64</v>
      </c>
      <c r="E229" s="29">
        <f t="shared" si="31"/>
        <v>863314.86</v>
      </c>
      <c r="F229" s="46">
        <f t="shared" si="32"/>
        <v>364.39419354838708</v>
      </c>
      <c r="G229" s="29">
        <f t="shared" si="30"/>
        <v>364.39</v>
      </c>
    </row>
    <row r="230" spans="1:7" x14ac:dyDescent="0.25">
      <c r="A230" s="47">
        <v>42027</v>
      </c>
      <c r="B230" s="48">
        <v>1</v>
      </c>
      <c r="C230" s="171">
        <v>0</v>
      </c>
      <c r="D230" s="29">
        <f t="shared" si="33"/>
        <v>886692.64</v>
      </c>
      <c r="E230" s="29">
        <f t="shared" si="31"/>
        <v>863314.86</v>
      </c>
      <c r="F230" s="46">
        <f t="shared" si="32"/>
        <v>364.39419354838708</v>
      </c>
      <c r="G230" s="29">
        <f t="shared" si="30"/>
        <v>364.39</v>
      </c>
    </row>
    <row r="231" spans="1:7" x14ac:dyDescent="0.25">
      <c r="A231" s="47">
        <v>42028</v>
      </c>
      <c r="B231" s="48">
        <v>1</v>
      </c>
      <c r="C231" s="171">
        <v>0</v>
      </c>
      <c r="D231" s="29">
        <f t="shared" si="33"/>
        <v>886692.64</v>
      </c>
      <c r="E231" s="29">
        <f t="shared" si="31"/>
        <v>863314.86</v>
      </c>
      <c r="F231" s="46">
        <f t="shared" si="32"/>
        <v>364.39419354838708</v>
      </c>
      <c r="G231" s="29">
        <f t="shared" si="30"/>
        <v>364.39</v>
      </c>
    </row>
    <row r="232" spans="1:7" x14ac:dyDescent="0.25">
      <c r="A232" s="47">
        <v>42029</v>
      </c>
      <c r="B232" s="48">
        <v>1</v>
      </c>
      <c r="C232" s="171">
        <v>0</v>
      </c>
      <c r="D232" s="29">
        <f t="shared" si="33"/>
        <v>886692.64</v>
      </c>
      <c r="E232" s="29">
        <f t="shared" si="31"/>
        <v>863314.86</v>
      </c>
      <c r="F232" s="46">
        <f t="shared" si="32"/>
        <v>364.39419354838708</v>
      </c>
      <c r="G232" s="29">
        <f t="shared" si="30"/>
        <v>364.39</v>
      </c>
    </row>
    <row r="233" spans="1:7" x14ac:dyDescent="0.25">
      <c r="A233" s="47">
        <v>42030</v>
      </c>
      <c r="B233" s="48">
        <v>1</v>
      </c>
      <c r="C233" s="171">
        <v>0</v>
      </c>
      <c r="D233" s="29">
        <f t="shared" si="33"/>
        <v>886692.64</v>
      </c>
      <c r="E233" s="29">
        <f t="shared" si="31"/>
        <v>863314.86</v>
      </c>
      <c r="F233" s="46">
        <f t="shared" si="32"/>
        <v>364.39419354838708</v>
      </c>
      <c r="G233" s="29">
        <f t="shared" si="30"/>
        <v>364.39</v>
      </c>
    </row>
    <row r="234" spans="1:7" x14ac:dyDescent="0.25">
      <c r="A234" s="47">
        <v>42031</v>
      </c>
      <c r="B234" s="48">
        <v>1</v>
      </c>
      <c r="C234" s="171">
        <v>0</v>
      </c>
      <c r="D234" s="29">
        <f t="shared" si="33"/>
        <v>886692.64</v>
      </c>
      <c r="E234" s="29">
        <f t="shared" si="31"/>
        <v>863314.86</v>
      </c>
      <c r="F234" s="46">
        <f t="shared" si="32"/>
        <v>364.39419354838708</v>
      </c>
      <c r="G234" s="29">
        <f t="shared" si="30"/>
        <v>364.39</v>
      </c>
    </row>
    <row r="235" spans="1:7" x14ac:dyDescent="0.25">
      <c r="A235" s="47">
        <v>42032</v>
      </c>
      <c r="B235" s="48">
        <v>1</v>
      </c>
      <c r="C235" s="171">
        <v>0</v>
      </c>
      <c r="D235" s="29">
        <f t="shared" si="33"/>
        <v>886692.64</v>
      </c>
      <c r="E235" s="29">
        <f t="shared" si="31"/>
        <v>863314.86</v>
      </c>
      <c r="F235" s="46">
        <f t="shared" si="32"/>
        <v>364.39419354838708</v>
      </c>
      <c r="G235" s="29">
        <f t="shared" si="30"/>
        <v>364.39</v>
      </c>
    </row>
    <row r="236" spans="1:7" x14ac:dyDescent="0.25">
      <c r="A236" s="47">
        <v>42033</v>
      </c>
      <c r="B236" s="48">
        <v>1</v>
      </c>
      <c r="C236" s="171">
        <v>0</v>
      </c>
      <c r="D236" s="29">
        <f t="shared" si="33"/>
        <v>886692.64</v>
      </c>
      <c r="E236" s="29">
        <f t="shared" si="31"/>
        <v>863314.86</v>
      </c>
      <c r="F236" s="46">
        <f t="shared" si="32"/>
        <v>364.39419354838708</v>
      </c>
      <c r="G236" s="29">
        <f t="shared" si="30"/>
        <v>364.39</v>
      </c>
    </row>
    <row r="237" spans="1:7" x14ac:dyDescent="0.25">
      <c r="A237" s="47">
        <v>42034</v>
      </c>
      <c r="B237" s="48">
        <v>1</v>
      </c>
      <c r="C237" s="171">
        <v>0</v>
      </c>
      <c r="D237" s="29">
        <f t="shared" si="33"/>
        <v>886692.64</v>
      </c>
      <c r="E237" s="29">
        <f t="shared" si="31"/>
        <v>863314.86</v>
      </c>
      <c r="F237" s="46">
        <f t="shared" si="32"/>
        <v>364.39419354838708</v>
      </c>
      <c r="G237" s="29">
        <f t="shared" si="30"/>
        <v>364.39</v>
      </c>
    </row>
    <row r="238" spans="1:7" x14ac:dyDescent="0.25">
      <c r="A238" s="47">
        <v>42035</v>
      </c>
      <c r="B238" s="48">
        <v>1</v>
      </c>
      <c r="C238" s="171">
        <v>0</v>
      </c>
      <c r="D238" s="29">
        <f t="shared" si="33"/>
        <v>886692.64</v>
      </c>
      <c r="E238" s="29">
        <f t="shared" si="31"/>
        <v>863314.86</v>
      </c>
      <c r="F238" s="46">
        <f t="shared" si="32"/>
        <v>364.39419354838708</v>
      </c>
      <c r="G238" s="29">
        <f t="shared" si="30"/>
        <v>364.39</v>
      </c>
    </row>
    <row r="239" spans="1:7" x14ac:dyDescent="0.25">
      <c r="A239" s="47">
        <v>42036</v>
      </c>
      <c r="B239" s="48">
        <v>1</v>
      </c>
      <c r="C239" s="171">
        <v>0</v>
      </c>
      <c r="D239" s="29">
        <f t="shared" si="33"/>
        <v>886692.64</v>
      </c>
      <c r="E239" s="29">
        <f t="shared" si="31"/>
        <v>863314.86</v>
      </c>
      <c r="F239" s="46">
        <f t="shared" si="32"/>
        <v>364.39419354838708</v>
      </c>
      <c r="G239" s="29">
        <f t="shared" si="30"/>
        <v>364.39</v>
      </c>
    </row>
    <row r="240" spans="1:7" x14ac:dyDescent="0.25">
      <c r="A240" s="47">
        <v>42037</v>
      </c>
      <c r="B240" s="48">
        <v>1</v>
      </c>
      <c r="C240" s="171">
        <v>0</v>
      </c>
      <c r="D240" s="29">
        <f t="shared" si="33"/>
        <v>886692.64</v>
      </c>
      <c r="E240" s="29">
        <f t="shared" si="31"/>
        <v>863314.86</v>
      </c>
      <c r="F240" s="46">
        <f t="shared" si="32"/>
        <v>364.39419354838708</v>
      </c>
      <c r="G240" s="29">
        <f t="shared" si="30"/>
        <v>364.39</v>
      </c>
    </row>
    <row r="241" spans="1:7" x14ac:dyDescent="0.25">
      <c r="A241" s="47">
        <v>42038</v>
      </c>
      <c r="B241" s="48">
        <v>1</v>
      </c>
      <c r="C241" s="171">
        <v>0</v>
      </c>
      <c r="D241" s="29">
        <f t="shared" si="33"/>
        <v>886692.64</v>
      </c>
      <c r="E241" s="29">
        <f t="shared" si="31"/>
        <v>863314.86</v>
      </c>
      <c r="F241" s="46">
        <f t="shared" si="32"/>
        <v>364.39419354838708</v>
      </c>
      <c r="G241" s="29">
        <f t="shared" si="30"/>
        <v>364.39</v>
      </c>
    </row>
    <row r="242" spans="1:7" x14ac:dyDescent="0.25">
      <c r="A242" s="47">
        <v>42039</v>
      </c>
      <c r="B242" s="48">
        <v>1</v>
      </c>
      <c r="C242" s="171">
        <v>0</v>
      </c>
      <c r="D242" s="29">
        <f t="shared" si="33"/>
        <v>886692.64</v>
      </c>
      <c r="E242" s="29">
        <f t="shared" si="31"/>
        <v>863314.86</v>
      </c>
      <c r="F242" s="46">
        <f t="shared" si="32"/>
        <v>364.39419354838708</v>
      </c>
      <c r="G242" s="29">
        <f t="shared" si="30"/>
        <v>364.39</v>
      </c>
    </row>
    <row r="243" spans="1:7" x14ac:dyDescent="0.25">
      <c r="A243" s="47">
        <v>42040</v>
      </c>
      <c r="B243" s="48">
        <v>1</v>
      </c>
      <c r="C243" s="171">
        <v>0</v>
      </c>
      <c r="D243" s="29">
        <f t="shared" si="33"/>
        <v>886692.64</v>
      </c>
      <c r="E243" s="29">
        <f t="shared" si="31"/>
        <v>863314.86</v>
      </c>
      <c r="F243" s="46">
        <f t="shared" si="32"/>
        <v>364.39419354838708</v>
      </c>
      <c r="G243" s="29">
        <f t="shared" si="30"/>
        <v>364.39</v>
      </c>
    </row>
    <row r="244" spans="1:7" x14ac:dyDescent="0.25">
      <c r="A244" s="47">
        <v>42041</v>
      </c>
      <c r="B244" s="48">
        <v>0</v>
      </c>
      <c r="C244" s="171">
        <v>1</v>
      </c>
      <c r="D244" s="29">
        <f>$E$243</f>
        <v>863314.86</v>
      </c>
      <c r="E244" s="29">
        <f t="shared" ref="E244:E271" si="34">$D$244-$D$10</f>
        <v>838574.89</v>
      </c>
      <c r="F244" s="46">
        <f t="shared" ref="F244:F271" si="35">($E$9/$B$9)*0+($E$10/$B$10)*1</f>
        <v>354.78678571428571</v>
      </c>
      <c r="G244" s="29">
        <f t="shared" si="30"/>
        <v>354.79</v>
      </c>
    </row>
    <row r="245" spans="1:7" x14ac:dyDescent="0.25">
      <c r="A245" s="47">
        <v>42042</v>
      </c>
      <c r="B245" s="48">
        <v>1</v>
      </c>
      <c r="C245" s="171">
        <v>0</v>
      </c>
      <c r="D245" s="29">
        <f t="shared" ref="D245:D271" si="36">$E$243</f>
        <v>863314.86</v>
      </c>
      <c r="E245" s="29">
        <f t="shared" si="34"/>
        <v>838574.89</v>
      </c>
      <c r="F245" s="46">
        <f t="shared" si="35"/>
        <v>354.78678571428571</v>
      </c>
      <c r="G245" s="29">
        <f t="shared" si="30"/>
        <v>354.79</v>
      </c>
    </row>
    <row r="246" spans="1:7" x14ac:dyDescent="0.25">
      <c r="A246" s="47">
        <v>42043</v>
      </c>
      <c r="B246" s="48">
        <v>1</v>
      </c>
      <c r="C246" s="171">
        <v>0</v>
      </c>
      <c r="D246" s="29">
        <f t="shared" si="36"/>
        <v>863314.86</v>
      </c>
      <c r="E246" s="29">
        <f t="shared" si="34"/>
        <v>838574.89</v>
      </c>
      <c r="F246" s="46">
        <f t="shared" si="35"/>
        <v>354.78678571428571</v>
      </c>
      <c r="G246" s="29">
        <f t="shared" si="30"/>
        <v>354.79</v>
      </c>
    </row>
    <row r="247" spans="1:7" x14ac:dyDescent="0.25">
      <c r="A247" s="47">
        <v>42044</v>
      </c>
      <c r="B247" s="48">
        <v>1</v>
      </c>
      <c r="C247" s="171">
        <v>0</v>
      </c>
      <c r="D247" s="29">
        <f t="shared" si="36"/>
        <v>863314.86</v>
      </c>
      <c r="E247" s="29">
        <f t="shared" si="34"/>
        <v>838574.89</v>
      </c>
      <c r="F247" s="46">
        <f t="shared" si="35"/>
        <v>354.78678571428571</v>
      </c>
      <c r="G247" s="29">
        <f t="shared" si="30"/>
        <v>354.79</v>
      </c>
    </row>
    <row r="248" spans="1:7" x14ac:dyDescent="0.25">
      <c r="A248" s="47">
        <v>42045</v>
      </c>
      <c r="B248" s="48">
        <v>1</v>
      </c>
      <c r="C248" s="171">
        <v>0</v>
      </c>
      <c r="D248" s="29">
        <f t="shared" si="36"/>
        <v>863314.86</v>
      </c>
      <c r="E248" s="29">
        <f t="shared" si="34"/>
        <v>838574.89</v>
      </c>
      <c r="F248" s="46">
        <f t="shared" si="35"/>
        <v>354.78678571428571</v>
      </c>
      <c r="G248" s="29">
        <f t="shared" si="30"/>
        <v>354.79</v>
      </c>
    </row>
    <row r="249" spans="1:7" x14ac:dyDescent="0.25">
      <c r="A249" s="47">
        <v>42046</v>
      </c>
      <c r="B249" s="48">
        <v>1</v>
      </c>
      <c r="C249" s="171">
        <v>0</v>
      </c>
      <c r="D249" s="29">
        <f t="shared" si="36"/>
        <v>863314.86</v>
      </c>
      <c r="E249" s="29">
        <f t="shared" si="34"/>
        <v>838574.89</v>
      </c>
      <c r="F249" s="46">
        <f t="shared" si="35"/>
        <v>354.78678571428571</v>
      </c>
      <c r="G249" s="29">
        <f t="shared" si="30"/>
        <v>354.79</v>
      </c>
    </row>
    <row r="250" spans="1:7" x14ac:dyDescent="0.25">
      <c r="A250" s="47">
        <v>42047</v>
      </c>
      <c r="B250" s="48">
        <v>1</v>
      </c>
      <c r="C250" s="171">
        <v>0</v>
      </c>
      <c r="D250" s="29">
        <f t="shared" si="36"/>
        <v>863314.86</v>
      </c>
      <c r="E250" s="29">
        <f t="shared" si="34"/>
        <v>838574.89</v>
      </c>
      <c r="F250" s="46">
        <f t="shared" si="35"/>
        <v>354.78678571428571</v>
      </c>
      <c r="G250" s="29">
        <f t="shared" si="30"/>
        <v>354.79</v>
      </c>
    </row>
    <row r="251" spans="1:7" x14ac:dyDescent="0.25">
      <c r="A251" s="47">
        <v>42048</v>
      </c>
      <c r="B251" s="48">
        <v>1</v>
      </c>
      <c r="C251" s="171">
        <v>0</v>
      </c>
      <c r="D251" s="29">
        <f t="shared" si="36"/>
        <v>863314.86</v>
      </c>
      <c r="E251" s="29">
        <f t="shared" si="34"/>
        <v>838574.89</v>
      </c>
      <c r="F251" s="46">
        <f t="shared" si="35"/>
        <v>354.78678571428571</v>
      </c>
      <c r="G251" s="29">
        <f t="shared" ref="G251:G314" si="37">ROUND(F251,2)</f>
        <v>354.79</v>
      </c>
    </row>
    <row r="252" spans="1:7" x14ac:dyDescent="0.25">
      <c r="A252" s="47">
        <v>42049</v>
      </c>
      <c r="B252" s="48">
        <v>1</v>
      </c>
      <c r="C252" s="171">
        <v>0</v>
      </c>
      <c r="D252" s="29">
        <f t="shared" si="36"/>
        <v>863314.86</v>
      </c>
      <c r="E252" s="29">
        <f t="shared" si="34"/>
        <v>838574.89</v>
      </c>
      <c r="F252" s="46">
        <f t="shared" si="35"/>
        <v>354.78678571428571</v>
      </c>
      <c r="G252" s="29">
        <f t="shared" si="37"/>
        <v>354.79</v>
      </c>
    </row>
    <row r="253" spans="1:7" x14ac:dyDescent="0.25">
      <c r="A253" s="47">
        <v>42050</v>
      </c>
      <c r="B253" s="48">
        <v>1</v>
      </c>
      <c r="C253" s="171">
        <v>0</v>
      </c>
      <c r="D253" s="29">
        <f t="shared" si="36"/>
        <v>863314.86</v>
      </c>
      <c r="E253" s="29">
        <f t="shared" si="34"/>
        <v>838574.89</v>
      </c>
      <c r="F253" s="46">
        <f t="shared" si="35"/>
        <v>354.78678571428571</v>
      </c>
      <c r="G253" s="29">
        <f t="shared" si="37"/>
        <v>354.79</v>
      </c>
    </row>
    <row r="254" spans="1:7" x14ac:dyDescent="0.25">
      <c r="A254" s="47">
        <v>42051</v>
      </c>
      <c r="B254" s="48">
        <v>1</v>
      </c>
      <c r="C254" s="171">
        <v>0</v>
      </c>
      <c r="D254" s="29">
        <f t="shared" si="36"/>
        <v>863314.86</v>
      </c>
      <c r="E254" s="29">
        <f t="shared" si="34"/>
        <v>838574.89</v>
      </c>
      <c r="F254" s="46">
        <f t="shared" si="35"/>
        <v>354.78678571428571</v>
      </c>
      <c r="G254" s="29">
        <f t="shared" si="37"/>
        <v>354.79</v>
      </c>
    </row>
    <row r="255" spans="1:7" x14ac:dyDescent="0.25">
      <c r="A255" s="47">
        <v>42052</v>
      </c>
      <c r="B255" s="48">
        <v>1</v>
      </c>
      <c r="C255" s="171">
        <v>0</v>
      </c>
      <c r="D255" s="29">
        <f t="shared" si="36"/>
        <v>863314.86</v>
      </c>
      <c r="E255" s="29">
        <f t="shared" si="34"/>
        <v>838574.89</v>
      </c>
      <c r="F255" s="46">
        <f t="shared" si="35"/>
        <v>354.78678571428571</v>
      </c>
      <c r="G255" s="29">
        <f t="shared" si="37"/>
        <v>354.79</v>
      </c>
    </row>
    <row r="256" spans="1:7" x14ac:dyDescent="0.25">
      <c r="A256" s="47">
        <v>42053</v>
      </c>
      <c r="B256" s="48">
        <v>1</v>
      </c>
      <c r="C256" s="171">
        <v>0</v>
      </c>
      <c r="D256" s="29">
        <f t="shared" si="36"/>
        <v>863314.86</v>
      </c>
      <c r="E256" s="29">
        <f t="shared" si="34"/>
        <v>838574.89</v>
      </c>
      <c r="F256" s="46">
        <f t="shared" si="35"/>
        <v>354.78678571428571</v>
      </c>
      <c r="G256" s="29">
        <f t="shared" si="37"/>
        <v>354.79</v>
      </c>
    </row>
    <row r="257" spans="1:7" x14ac:dyDescent="0.25">
      <c r="A257" s="47">
        <v>42054</v>
      </c>
      <c r="B257" s="48">
        <v>1</v>
      </c>
      <c r="C257" s="171">
        <v>0</v>
      </c>
      <c r="D257" s="29">
        <f t="shared" si="36"/>
        <v>863314.86</v>
      </c>
      <c r="E257" s="29">
        <f t="shared" si="34"/>
        <v>838574.89</v>
      </c>
      <c r="F257" s="46">
        <f t="shared" si="35"/>
        <v>354.78678571428571</v>
      </c>
      <c r="G257" s="29">
        <f t="shared" si="37"/>
        <v>354.79</v>
      </c>
    </row>
    <row r="258" spans="1:7" x14ac:dyDescent="0.25">
      <c r="A258" s="47">
        <v>42055</v>
      </c>
      <c r="B258" s="48">
        <v>1</v>
      </c>
      <c r="C258" s="171">
        <v>0</v>
      </c>
      <c r="D258" s="29">
        <f t="shared" si="36"/>
        <v>863314.86</v>
      </c>
      <c r="E258" s="29">
        <f t="shared" si="34"/>
        <v>838574.89</v>
      </c>
      <c r="F258" s="46">
        <f t="shared" si="35"/>
        <v>354.78678571428571</v>
      </c>
      <c r="G258" s="29">
        <f t="shared" si="37"/>
        <v>354.79</v>
      </c>
    </row>
    <row r="259" spans="1:7" x14ac:dyDescent="0.25">
      <c r="A259" s="47">
        <v>42056</v>
      </c>
      <c r="B259" s="48">
        <v>1</v>
      </c>
      <c r="C259" s="171">
        <v>0</v>
      </c>
      <c r="D259" s="29">
        <f t="shared" si="36"/>
        <v>863314.86</v>
      </c>
      <c r="E259" s="29">
        <f t="shared" si="34"/>
        <v>838574.89</v>
      </c>
      <c r="F259" s="46">
        <f t="shared" si="35"/>
        <v>354.78678571428571</v>
      </c>
      <c r="G259" s="29">
        <f t="shared" si="37"/>
        <v>354.79</v>
      </c>
    </row>
    <row r="260" spans="1:7" x14ac:dyDescent="0.25">
      <c r="A260" s="47">
        <v>42057</v>
      </c>
      <c r="B260" s="48">
        <v>1</v>
      </c>
      <c r="C260" s="171">
        <v>0</v>
      </c>
      <c r="D260" s="29">
        <f t="shared" si="36"/>
        <v>863314.86</v>
      </c>
      <c r="E260" s="29">
        <f t="shared" si="34"/>
        <v>838574.89</v>
      </c>
      <c r="F260" s="46">
        <f t="shared" si="35"/>
        <v>354.78678571428571</v>
      </c>
      <c r="G260" s="29">
        <f t="shared" si="37"/>
        <v>354.79</v>
      </c>
    </row>
    <row r="261" spans="1:7" x14ac:dyDescent="0.25">
      <c r="A261" s="47">
        <v>42058</v>
      </c>
      <c r="B261" s="48">
        <v>1</v>
      </c>
      <c r="C261" s="171">
        <v>0</v>
      </c>
      <c r="D261" s="29">
        <f t="shared" si="36"/>
        <v>863314.86</v>
      </c>
      <c r="E261" s="29">
        <f t="shared" si="34"/>
        <v>838574.89</v>
      </c>
      <c r="F261" s="46">
        <f t="shared" si="35"/>
        <v>354.78678571428571</v>
      </c>
      <c r="G261" s="29">
        <f t="shared" si="37"/>
        <v>354.79</v>
      </c>
    </row>
    <row r="262" spans="1:7" x14ac:dyDescent="0.25">
      <c r="A262" s="47">
        <v>42059</v>
      </c>
      <c r="B262" s="48">
        <v>1</v>
      </c>
      <c r="C262" s="171">
        <v>0</v>
      </c>
      <c r="D262" s="29">
        <f t="shared" si="36"/>
        <v>863314.86</v>
      </c>
      <c r="E262" s="29">
        <f t="shared" si="34"/>
        <v>838574.89</v>
      </c>
      <c r="F262" s="46">
        <f t="shared" si="35"/>
        <v>354.78678571428571</v>
      </c>
      <c r="G262" s="29">
        <f t="shared" si="37"/>
        <v>354.79</v>
      </c>
    </row>
    <row r="263" spans="1:7" x14ac:dyDescent="0.25">
      <c r="A263" s="47">
        <v>42060</v>
      </c>
      <c r="B263" s="48">
        <v>1</v>
      </c>
      <c r="C263" s="171">
        <v>0</v>
      </c>
      <c r="D263" s="29">
        <f t="shared" si="36"/>
        <v>863314.86</v>
      </c>
      <c r="E263" s="29">
        <f t="shared" si="34"/>
        <v>838574.89</v>
      </c>
      <c r="F263" s="46">
        <f t="shared" si="35"/>
        <v>354.78678571428571</v>
      </c>
      <c r="G263" s="29">
        <f t="shared" si="37"/>
        <v>354.79</v>
      </c>
    </row>
    <row r="264" spans="1:7" x14ac:dyDescent="0.25">
      <c r="A264" s="47">
        <v>42061</v>
      </c>
      <c r="B264" s="48">
        <v>1</v>
      </c>
      <c r="C264" s="171">
        <v>0</v>
      </c>
      <c r="D264" s="29">
        <f t="shared" si="36"/>
        <v>863314.86</v>
      </c>
      <c r="E264" s="29">
        <f t="shared" si="34"/>
        <v>838574.89</v>
      </c>
      <c r="F264" s="46">
        <f t="shared" si="35"/>
        <v>354.78678571428571</v>
      </c>
      <c r="G264" s="29">
        <f t="shared" si="37"/>
        <v>354.79</v>
      </c>
    </row>
    <row r="265" spans="1:7" x14ac:dyDescent="0.25">
      <c r="A265" s="47">
        <v>42062</v>
      </c>
      <c r="B265" s="48">
        <v>1</v>
      </c>
      <c r="C265" s="171">
        <v>0</v>
      </c>
      <c r="D265" s="29">
        <f t="shared" si="36"/>
        <v>863314.86</v>
      </c>
      <c r="E265" s="29">
        <f t="shared" si="34"/>
        <v>838574.89</v>
      </c>
      <c r="F265" s="46">
        <f t="shared" si="35"/>
        <v>354.78678571428571</v>
      </c>
      <c r="G265" s="29">
        <f t="shared" si="37"/>
        <v>354.79</v>
      </c>
    </row>
    <row r="266" spans="1:7" x14ac:dyDescent="0.25">
      <c r="A266" s="47">
        <v>42063</v>
      </c>
      <c r="B266" s="48">
        <v>1</v>
      </c>
      <c r="C266" s="171">
        <v>0</v>
      </c>
      <c r="D266" s="29">
        <f t="shared" si="36"/>
        <v>863314.86</v>
      </c>
      <c r="E266" s="29">
        <f t="shared" si="34"/>
        <v>838574.89</v>
      </c>
      <c r="F266" s="46">
        <f t="shared" si="35"/>
        <v>354.78678571428571</v>
      </c>
      <c r="G266" s="29">
        <f t="shared" si="37"/>
        <v>354.79</v>
      </c>
    </row>
    <row r="267" spans="1:7" x14ac:dyDescent="0.25">
      <c r="A267" s="47">
        <v>42064</v>
      </c>
      <c r="B267" s="48">
        <v>1</v>
      </c>
      <c r="C267" s="171">
        <v>0</v>
      </c>
      <c r="D267" s="29">
        <f t="shared" si="36"/>
        <v>863314.86</v>
      </c>
      <c r="E267" s="29">
        <f t="shared" si="34"/>
        <v>838574.89</v>
      </c>
      <c r="F267" s="46">
        <f t="shared" si="35"/>
        <v>354.78678571428571</v>
      </c>
      <c r="G267" s="29">
        <f t="shared" si="37"/>
        <v>354.79</v>
      </c>
    </row>
    <row r="268" spans="1:7" x14ac:dyDescent="0.25">
      <c r="A268" s="47">
        <v>42065</v>
      </c>
      <c r="B268" s="48">
        <v>1</v>
      </c>
      <c r="C268" s="171">
        <v>0</v>
      </c>
      <c r="D268" s="29">
        <f t="shared" si="36"/>
        <v>863314.86</v>
      </c>
      <c r="E268" s="29">
        <f t="shared" si="34"/>
        <v>838574.89</v>
      </c>
      <c r="F268" s="46">
        <f t="shared" si="35"/>
        <v>354.78678571428571</v>
      </c>
      <c r="G268" s="29">
        <f t="shared" si="37"/>
        <v>354.79</v>
      </c>
    </row>
    <row r="269" spans="1:7" x14ac:dyDescent="0.25">
      <c r="A269" s="47">
        <v>42066</v>
      </c>
      <c r="B269" s="48">
        <v>1</v>
      </c>
      <c r="C269" s="171">
        <v>0</v>
      </c>
      <c r="D269" s="29">
        <f t="shared" si="36"/>
        <v>863314.86</v>
      </c>
      <c r="E269" s="29">
        <f t="shared" si="34"/>
        <v>838574.89</v>
      </c>
      <c r="F269" s="46">
        <f t="shared" si="35"/>
        <v>354.78678571428571</v>
      </c>
      <c r="G269" s="29">
        <f t="shared" si="37"/>
        <v>354.79</v>
      </c>
    </row>
    <row r="270" spans="1:7" x14ac:dyDescent="0.25">
      <c r="A270" s="47">
        <v>42067</v>
      </c>
      <c r="B270" s="48">
        <v>1</v>
      </c>
      <c r="C270" s="171">
        <v>0</v>
      </c>
      <c r="D270" s="29">
        <f t="shared" si="36"/>
        <v>863314.86</v>
      </c>
      <c r="E270" s="29">
        <f t="shared" si="34"/>
        <v>838574.89</v>
      </c>
      <c r="F270" s="46">
        <f t="shared" si="35"/>
        <v>354.78678571428571</v>
      </c>
      <c r="G270" s="29">
        <f t="shared" si="37"/>
        <v>354.79</v>
      </c>
    </row>
    <row r="271" spans="1:7" x14ac:dyDescent="0.25">
      <c r="A271" s="47">
        <v>42068</v>
      </c>
      <c r="B271" s="48">
        <v>1</v>
      </c>
      <c r="C271" s="171">
        <v>0</v>
      </c>
      <c r="D271" s="29">
        <f t="shared" si="36"/>
        <v>863314.86</v>
      </c>
      <c r="E271" s="29">
        <f t="shared" si="34"/>
        <v>838574.89</v>
      </c>
      <c r="F271" s="46">
        <f t="shared" si="35"/>
        <v>354.78678571428571</v>
      </c>
      <c r="G271" s="29">
        <f t="shared" si="37"/>
        <v>354.79</v>
      </c>
    </row>
    <row r="272" spans="1:7" x14ac:dyDescent="0.25">
      <c r="A272" s="47">
        <v>42069</v>
      </c>
      <c r="B272" s="48">
        <v>0</v>
      </c>
      <c r="C272" s="171">
        <v>1</v>
      </c>
      <c r="D272" s="29">
        <f>$E$271</f>
        <v>838574.89</v>
      </c>
      <c r="E272" s="29">
        <f t="shared" ref="E272:E302" si="38">$D$272-$D$11</f>
        <v>814584.1</v>
      </c>
      <c r="F272" s="46">
        <f>($E$10/$B$10*0+($E$11/$B$11)*1)</f>
        <v>344.61967741935479</v>
      </c>
      <c r="G272" s="29">
        <f t="shared" si="37"/>
        <v>344.62</v>
      </c>
    </row>
    <row r="273" spans="1:7" x14ac:dyDescent="0.25">
      <c r="A273" s="47">
        <v>42070</v>
      </c>
      <c r="B273" s="48">
        <v>1</v>
      </c>
      <c r="C273" s="171">
        <v>0</v>
      </c>
      <c r="D273" s="29">
        <f t="shared" ref="D273:D302" si="39">$E$271</f>
        <v>838574.89</v>
      </c>
      <c r="E273" s="29">
        <f t="shared" si="38"/>
        <v>814584.1</v>
      </c>
      <c r="F273" s="46">
        <f>($E$10/$B$10*0+($E$11/$B$11)*1)</f>
        <v>344.61967741935479</v>
      </c>
      <c r="G273" s="29">
        <f t="shared" si="37"/>
        <v>344.62</v>
      </c>
    </row>
    <row r="274" spans="1:7" x14ac:dyDescent="0.25">
      <c r="A274" s="47">
        <v>42071</v>
      </c>
      <c r="B274" s="48">
        <v>1</v>
      </c>
      <c r="C274" s="171">
        <v>0</v>
      </c>
      <c r="D274" s="29">
        <f t="shared" si="39"/>
        <v>838574.89</v>
      </c>
      <c r="E274" s="29">
        <f t="shared" si="38"/>
        <v>814584.1</v>
      </c>
      <c r="F274" s="46">
        <f>($E$10/$B$10*0+($E$11/$B$11)*1)</f>
        <v>344.61967741935479</v>
      </c>
      <c r="G274" s="29">
        <f t="shared" si="37"/>
        <v>344.62</v>
      </c>
    </row>
    <row r="275" spans="1:7" x14ac:dyDescent="0.25">
      <c r="A275" s="47">
        <v>42072</v>
      </c>
      <c r="B275" s="48">
        <v>1</v>
      </c>
      <c r="C275" s="171">
        <v>0</v>
      </c>
      <c r="D275" s="29">
        <f t="shared" si="39"/>
        <v>838574.89</v>
      </c>
      <c r="E275" s="29">
        <f t="shared" si="38"/>
        <v>814584.1</v>
      </c>
      <c r="F275" s="46">
        <f t="shared" ref="F275:F302" si="40">($E$10/$B$10*0+($E$11/$B$11)*1)</f>
        <v>344.61967741935479</v>
      </c>
      <c r="G275" s="29">
        <f t="shared" si="37"/>
        <v>344.62</v>
      </c>
    </row>
    <row r="276" spans="1:7" x14ac:dyDescent="0.25">
      <c r="A276" s="47">
        <v>42073</v>
      </c>
      <c r="B276" s="48">
        <v>1</v>
      </c>
      <c r="C276" s="171">
        <v>0</v>
      </c>
      <c r="D276" s="29">
        <f t="shared" si="39"/>
        <v>838574.89</v>
      </c>
      <c r="E276" s="29">
        <f t="shared" si="38"/>
        <v>814584.1</v>
      </c>
      <c r="F276" s="46">
        <f t="shared" si="40"/>
        <v>344.61967741935479</v>
      </c>
      <c r="G276" s="29">
        <f t="shared" si="37"/>
        <v>344.62</v>
      </c>
    </row>
    <row r="277" spans="1:7" x14ac:dyDescent="0.25">
      <c r="A277" s="47">
        <v>42074</v>
      </c>
      <c r="B277" s="48">
        <v>1</v>
      </c>
      <c r="C277" s="171">
        <v>0</v>
      </c>
      <c r="D277" s="29">
        <f t="shared" si="39"/>
        <v>838574.89</v>
      </c>
      <c r="E277" s="29">
        <f t="shared" si="38"/>
        <v>814584.1</v>
      </c>
      <c r="F277" s="46">
        <f t="shared" si="40"/>
        <v>344.61967741935479</v>
      </c>
      <c r="G277" s="29">
        <f t="shared" si="37"/>
        <v>344.62</v>
      </c>
    </row>
    <row r="278" spans="1:7" x14ac:dyDescent="0.25">
      <c r="A278" s="47">
        <v>42075</v>
      </c>
      <c r="B278" s="48">
        <v>1</v>
      </c>
      <c r="C278" s="171">
        <v>0</v>
      </c>
      <c r="D278" s="29">
        <f t="shared" si="39"/>
        <v>838574.89</v>
      </c>
      <c r="E278" s="29">
        <f t="shared" si="38"/>
        <v>814584.1</v>
      </c>
      <c r="F278" s="46">
        <f t="shared" si="40"/>
        <v>344.61967741935479</v>
      </c>
      <c r="G278" s="29">
        <f t="shared" si="37"/>
        <v>344.62</v>
      </c>
    </row>
    <row r="279" spans="1:7" x14ac:dyDescent="0.25">
      <c r="A279" s="47">
        <v>42076</v>
      </c>
      <c r="B279" s="48">
        <v>1</v>
      </c>
      <c r="C279" s="171">
        <v>0</v>
      </c>
      <c r="D279" s="29">
        <f t="shared" si="39"/>
        <v>838574.89</v>
      </c>
      <c r="E279" s="29">
        <f t="shared" si="38"/>
        <v>814584.1</v>
      </c>
      <c r="F279" s="46">
        <f t="shared" si="40"/>
        <v>344.61967741935479</v>
      </c>
      <c r="G279" s="29">
        <f t="shared" si="37"/>
        <v>344.62</v>
      </c>
    </row>
    <row r="280" spans="1:7" x14ac:dyDescent="0.25">
      <c r="A280" s="47">
        <v>42077</v>
      </c>
      <c r="B280" s="48">
        <v>1</v>
      </c>
      <c r="C280" s="171">
        <v>0</v>
      </c>
      <c r="D280" s="29">
        <f t="shared" si="39"/>
        <v>838574.89</v>
      </c>
      <c r="E280" s="29">
        <f t="shared" si="38"/>
        <v>814584.1</v>
      </c>
      <c r="F280" s="46">
        <f t="shared" si="40"/>
        <v>344.61967741935479</v>
      </c>
      <c r="G280" s="29">
        <f t="shared" si="37"/>
        <v>344.62</v>
      </c>
    </row>
    <row r="281" spans="1:7" x14ac:dyDescent="0.25">
      <c r="A281" s="47">
        <v>42078</v>
      </c>
      <c r="B281" s="48">
        <v>1</v>
      </c>
      <c r="C281" s="171">
        <v>0</v>
      </c>
      <c r="D281" s="29">
        <f t="shared" si="39"/>
        <v>838574.89</v>
      </c>
      <c r="E281" s="29">
        <f t="shared" si="38"/>
        <v>814584.1</v>
      </c>
      <c r="F281" s="46">
        <f t="shared" si="40"/>
        <v>344.61967741935479</v>
      </c>
      <c r="G281" s="29">
        <f t="shared" si="37"/>
        <v>344.62</v>
      </c>
    </row>
    <row r="282" spans="1:7" x14ac:dyDescent="0.25">
      <c r="A282" s="47">
        <v>42079</v>
      </c>
      <c r="B282" s="48">
        <v>1</v>
      </c>
      <c r="C282" s="171">
        <v>0</v>
      </c>
      <c r="D282" s="29">
        <f t="shared" si="39"/>
        <v>838574.89</v>
      </c>
      <c r="E282" s="29">
        <f t="shared" si="38"/>
        <v>814584.1</v>
      </c>
      <c r="F282" s="46">
        <f t="shared" si="40"/>
        <v>344.61967741935479</v>
      </c>
      <c r="G282" s="29">
        <f t="shared" si="37"/>
        <v>344.62</v>
      </c>
    </row>
    <row r="283" spans="1:7" x14ac:dyDescent="0.25">
      <c r="A283" s="47">
        <v>42080</v>
      </c>
      <c r="B283" s="48">
        <v>1</v>
      </c>
      <c r="C283" s="171">
        <v>0</v>
      </c>
      <c r="D283" s="29">
        <f t="shared" si="39"/>
        <v>838574.89</v>
      </c>
      <c r="E283" s="29">
        <f t="shared" si="38"/>
        <v>814584.1</v>
      </c>
      <c r="F283" s="46">
        <f t="shared" si="40"/>
        <v>344.61967741935479</v>
      </c>
      <c r="G283" s="29">
        <f t="shared" si="37"/>
        <v>344.62</v>
      </c>
    </row>
    <row r="284" spans="1:7" x14ac:dyDescent="0.25">
      <c r="A284" s="47">
        <v>42081</v>
      </c>
      <c r="B284" s="48">
        <v>1</v>
      </c>
      <c r="C284" s="171">
        <v>0</v>
      </c>
      <c r="D284" s="29">
        <f t="shared" si="39"/>
        <v>838574.89</v>
      </c>
      <c r="E284" s="29">
        <f t="shared" si="38"/>
        <v>814584.1</v>
      </c>
      <c r="F284" s="46">
        <f t="shared" si="40"/>
        <v>344.61967741935479</v>
      </c>
      <c r="G284" s="29">
        <f t="shared" si="37"/>
        <v>344.62</v>
      </c>
    </row>
    <row r="285" spans="1:7" x14ac:dyDescent="0.25">
      <c r="A285" s="47">
        <v>42082</v>
      </c>
      <c r="B285" s="48">
        <v>1</v>
      </c>
      <c r="C285" s="171">
        <v>0</v>
      </c>
      <c r="D285" s="29">
        <f t="shared" si="39"/>
        <v>838574.89</v>
      </c>
      <c r="E285" s="29">
        <f t="shared" si="38"/>
        <v>814584.1</v>
      </c>
      <c r="F285" s="46">
        <f t="shared" si="40"/>
        <v>344.61967741935479</v>
      </c>
      <c r="G285" s="29">
        <f t="shared" si="37"/>
        <v>344.62</v>
      </c>
    </row>
    <row r="286" spans="1:7" x14ac:dyDescent="0.25">
      <c r="A286" s="47">
        <v>42083</v>
      </c>
      <c r="B286" s="48">
        <v>1</v>
      </c>
      <c r="C286" s="171">
        <v>0</v>
      </c>
      <c r="D286" s="29">
        <f t="shared" si="39"/>
        <v>838574.89</v>
      </c>
      <c r="E286" s="29">
        <f t="shared" si="38"/>
        <v>814584.1</v>
      </c>
      <c r="F286" s="46">
        <f t="shared" si="40"/>
        <v>344.61967741935479</v>
      </c>
      <c r="G286" s="29">
        <f t="shared" si="37"/>
        <v>344.62</v>
      </c>
    </row>
    <row r="287" spans="1:7" x14ac:dyDescent="0.25">
      <c r="A287" s="47">
        <v>42084</v>
      </c>
      <c r="B287" s="48">
        <v>1</v>
      </c>
      <c r="C287" s="171">
        <v>0</v>
      </c>
      <c r="D287" s="29">
        <f t="shared" si="39"/>
        <v>838574.89</v>
      </c>
      <c r="E287" s="29">
        <f t="shared" si="38"/>
        <v>814584.1</v>
      </c>
      <c r="F287" s="46">
        <f t="shared" si="40"/>
        <v>344.61967741935479</v>
      </c>
      <c r="G287" s="29">
        <f t="shared" si="37"/>
        <v>344.62</v>
      </c>
    </row>
    <row r="288" spans="1:7" x14ac:dyDescent="0.25">
      <c r="A288" s="47">
        <v>42085</v>
      </c>
      <c r="B288" s="48">
        <v>1</v>
      </c>
      <c r="C288" s="171">
        <v>0</v>
      </c>
      <c r="D288" s="29">
        <f t="shared" si="39"/>
        <v>838574.89</v>
      </c>
      <c r="E288" s="29">
        <f t="shared" si="38"/>
        <v>814584.1</v>
      </c>
      <c r="F288" s="46">
        <f t="shared" si="40"/>
        <v>344.61967741935479</v>
      </c>
      <c r="G288" s="29">
        <f t="shared" si="37"/>
        <v>344.62</v>
      </c>
    </row>
    <row r="289" spans="1:7" x14ac:dyDescent="0.25">
      <c r="A289" s="47">
        <v>42086</v>
      </c>
      <c r="B289" s="48">
        <v>1</v>
      </c>
      <c r="C289" s="171">
        <v>0</v>
      </c>
      <c r="D289" s="29">
        <f t="shared" si="39"/>
        <v>838574.89</v>
      </c>
      <c r="E289" s="29">
        <f t="shared" si="38"/>
        <v>814584.1</v>
      </c>
      <c r="F289" s="46">
        <f t="shared" si="40"/>
        <v>344.61967741935479</v>
      </c>
      <c r="G289" s="29">
        <f t="shared" si="37"/>
        <v>344.62</v>
      </c>
    </row>
    <row r="290" spans="1:7" x14ac:dyDescent="0.25">
      <c r="A290" s="47">
        <v>42087</v>
      </c>
      <c r="B290" s="48">
        <v>1</v>
      </c>
      <c r="C290" s="171">
        <v>0</v>
      </c>
      <c r="D290" s="29">
        <f t="shared" si="39"/>
        <v>838574.89</v>
      </c>
      <c r="E290" s="29">
        <f t="shared" si="38"/>
        <v>814584.1</v>
      </c>
      <c r="F290" s="46">
        <f t="shared" si="40"/>
        <v>344.61967741935479</v>
      </c>
      <c r="G290" s="29">
        <f t="shared" si="37"/>
        <v>344.62</v>
      </c>
    </row>
    <row r="291" spans="1:7" x14ac:dyDescent="0.25">
      <c r="A291" s="47">
        <v>42088</v>
      </c>
      <c r="B291" s="48">
        <v>1</v>
      </c>
      <c r="C291" s="171">
        <v>0</v>
      </c>
      <c r="D291" s="29">
        <f t="shared" si="39"/>
        <v>838574.89</v>
      </c>
      <c r="E291" s="29">
        <f t="shared" si="38"/>
        <v>814584.1</v>
      </c>
      <c r="F291" s="46">
        <f t="shared" si="40"/>
        <v>344.61967741935479</v>
      </c>
      <c r="G291" s="29">
        <f t="shared" si="37"/>
        <v>344.62</v>
      </c>
    </row>
    <row r="292" spans="1:7" x14ac:dyDescent="0.25">
      <c r="A292" s="47">
        <v>42089</v>
      </c>
      <c r="B292" s="48">
        <v>1</v>
      </c>
      <c r="C292" s="171">
        <v>0</v>
      </c>
      <c r="D292" s="29">
        <f t="shared" si="39"/>
        <v>838574.89</v>
      </c>
      <c r="E292" s="29">
        <f t="shared" si="38"/>
        <v>814584.1</v>
      </c>
      <c r="F292" s="46">
        <f t="shared" si="40"/>
        <v>344.61967741935479</v>
      </c>
      <c r="G292" s="29">
        <f t="shared" si="37"/>
        <v>344.62</v>
      </c>
    </row>
    <row r="293" spans="1:7" x14ac:dyDescent="0.25">
      <c r="A293" s="47">
        <v>42090</v>
      </c>
      <c r="B293" s="48">
        <v>1</v>
      </c>
      <c r="C293" s="171">
        <v>0</v>
      </c>
      <c r="D293" s="29">
        <f t="shared" si="39"/>
        <v>838574.89</v>
      </c>
      <c r="E293" s="29">
        <f t="shared" si="38"/>
        <v>814584.1</v>
      </c>
      <c r="F293" s="46">
        <f t="shared" si="40"/>
        <v>344.61967741935479</v>
      </c>
      <c r="G293" s="29">
        <f t="shared" si="37"/>
        <v>344.62</v>
      </c>
    </row>
    <row r="294" spans="1:7" x14ac:dyDescent="0.25">
      <c r="A294" s="47">
        <v>42091</v>
      </c>
      <c r="B294" s="48">
        <v>1</v>
      </c>
      <c r="C294" s="171">
        <v>0</v>
      </c>
      <c r="D294" s="29">
        <f t="shared" si="39"/>
        <v>838574.89</v>
      </c>
      <c r="E294" s="29">
        <f t="shared" si="38"/>
        <v>814584.1</v>
      </c>
      <c r="F294" s="46">
        <f t="shared" si="40"/>
        <v>344.61967741935479</v>
      </c>
      <c r="G294" s="29">
        <f t="shared" si="37"/>
        <v>344.62</v>
      </c>
    </row>
    <row r="295" spans="1:7" x14ac:dyDescent="0.25">
      <c r="A295" s="47">
        <v>42092</v>
      </c>
      <c r="B295" s="48">
        <v>1</v>
      </c>
      <c r="C295" s="171">
        <v>0</v>
      </c>
      <c r="D295" s="29">
        <f t="shared" si="39"/>
        <v>838574.89</v>
      </c>
      <c r="E295" s="29">
        <f t="shared" si="38"/>
        <v>814584.1</v>
      </c>
      <c r="F295" s="46">
        <f t="shared" si="40"/>
        <v>344.61967741935479</v>
      </c>
      <c r="G295" s="29">
        <f t="shared" si="37"/>
        <v>344.62</v>
      </c>
    </row>
    <row r="296" spans="1:7" x14ac:dyDescent="0.25">
      <c r="A296" s="47">
        <v>42093</v>
      </c>
      <c r="B296" s="48">
        <v>1</v>
      </c>
      <c r="C296" s="171">
        <v>0</v>
      </c>
      <c r="D296" s="29">
        <f t="shared" si="39"/>
        <v>838574.89</v>
      </c>
      <c r="E296" s="29">
        <f t="shared" si="38"/>
        <v>814584.1</v>
      </c>
      <c r="F296" s="46">
        <f t="shared" si="40"/>
        <v>344.61967741935479</v>
      </c>
      <c r="G296" s="29">
        <f t="shared" si="37"/>
        <v>344.62</v>
      </c>
    </row>
    <row r="297" spans="1:7" x14ac:dyDescent="0.25">
      <c r="A297" s="47">
        <v>42094</v>
      </c>
      <c r="B297" s="48">
        <v>1</v>
      </c>
      <c r="C297" s="171">
        <v>0</v>
      </c>
      <c r="D297" s="29">
        <f t="shared" si="39"/>
        <v>838574.89</v>
      </c>
      <c r="E297" s="29">
        <f t="shared" si="38"/>
        <v>814584.1</v>
      </c>
      <c r="F297" s="46">
        <f t="shared" si="40"/>
        <v>344.61967741935479</v>
      </c>
      <c r="G297" s="29">
        <f t="shared" si="37"/>
        <v>344.62</v>
      </c>
    </row>
    <row r="298" spans="1:7" x14ac:dyDescent="0.25">
      <c r="A298" s="47">
        <v>42095</v>
      </c>
      <c r="B298" s="48">
        <v>1</v>
      </c>
      <c r="C298" s="171">
        <v>0</v>
      </c>
      <c r="D298" s="29">
        <f t="shared" si="39"/>
        <v>838574.89</v>
      </c>
      <c r="E298" s="29">
        <f t="shared" si="38"/>
        <v>814584.1</v>
      </c>
      <c r="F298" s="46">
        <f t="shared" si="40"/>
        <v>344.61967741935479</v>
      </c>
      <c r="G298" s="29">
        <f t="shared" si="37"/>
        <v>344.62</v>
      </c>
    </row>
    <row r="299" spans="1:7" x14ac:dyDescent="0.25">
      <c r="A299" s="47">
        <v>42096</v>
      </c>
      <c r="B299" s="48">
        <v>1</v>
      </c>
      <c r="C299" s="171">
        <v>0</v>
      </c>
      <c r="D299" s="29">
        <f t="shared" si="39"/>
        <v>838574.89</v>
      </c>
      <c r="E299" s="29">
        <f t="shared" si="38"/>
        <v>814584.1</v>
      </c>
      <c r="F299" s="46">
        <f t="shared" si="40"/>
        <v>344.61967741935479</v>
      </c>
      <c r="G299" s="29">
        <f t="shared" si="37"/>
        <v>344.62</v>
      </c>
    </row>
    <row r="300" spans="1:7" x14ac:dyDescent="0.25">
      <c r="A300" s="47">
        <v>42097</v>
      </c>
      <c r="B300" s="48">
        <v>1</v>
      </c>
      <c r="C300" s="171">
        <v>0</v>
      </c>
      <c r="D300" s="29">
        <f t="shared" si="39"/>
        <v>838574.89</v>
      </c>
      <c r="E300" s="29">
        <f t="shared" si="38"/>
        <v>814584.1</v>
      </c>
      <c r="F300" s="46">
        <f t="shared" si="40"/>
        <v>344.61967741935479</v>
      </c>
      <c r="G300" s="29">
        <f t="shared" si="37"/>
        <v>344.62</v>
      </c>
    </row>
    <row r="301" spans="1:7" x14ac:dyDescent="0.25">
      <c r="A301" s="47">
        <v>42098</v>
      </c>
      <c r="B301" s="48">
        <v>1</v>
      </c>
      <c r="C301" s="171">
        <v>0</v>
      </c>
      <c r="D301" s="29">
        <f t="shared" si="39"/>
        <v>838574.89</v>
      </c>
      <c r="E301" s="29">
        <f t="shared" si="38"/>
        <v>814584.1</v>
      </c>
      <c r="F301" s="46">
        <f t="shared" si="40"/>
        <v>344.61967741935479</v>
      </c>
      <c r="G301" s="29">
        <f t="shared" si="37"/>
        <v>344.62</v>
      </c>
    </row>
    <row r="302" spans="1:7" x14ac:dyDescent="0.25">
      <c r="A302" s="47">
        <v>42099</v>
      </c>
      <c r="B302" s="48">
        <v>1</v>
      </c>
      <c r="C302" s="171">
        <v>0</v>
      </c>
      <c r="D302" s="29">
        <f t="shared" si="39"/>
        <v>838574.89</v>
      </c>
      <c r="E302" s="29">
        <f t="shared" si="38"/>
        <v>814584.1</v>
      </c>
      <c r="F302" s="46">
        <f t="shared" si="40"/>
        <v>344.61967741935479</v>
      </c>
      <c r="G302" s="29">
        <f t="shared" si="37"/>
        <v>344.62</v>
      </c>
    </row>
    <row r="303" spans="1:7" x14ac:dyDescent="0.25">
      <c r="A303" s="47">
        <v>42100</v>
      </c>
      <c r="B303" s="48">
        <v>0</v>
      </c>
      <c r="C303" s="171">
        <v>1</v>
      </c>
      <c r="D303" s="29">
        <f>$E$302</f>
        <v>814584.1</v>
      </c>
      <c r="E303" s="29">
        <f t="shared" ref="E303:E332" si="41">$D$303-$D$12</f>
        <v>789952.91999999993</v>
      </c>
      <c r="F303" s="46">
        <f t="shared" ref="F303:F332" si="42">($E$11/$B$11*0+($E$12/$B$12)*1)</f>
        <v>334.76066666666668</v>
      </c>
      <c r="G303" s="29">
        <f t="shared" si="37"/>
        <v>334.76</v>
      </c>
    </row>
    <row r="304" spans="1:7" x14ac:dyDescent="0.25">
      <c r="A304" s="47">
        <v>42101</v>
      </c>
      <c r="B304" s="48">
        <v>1</v>
      </c>
      <c r="C304" s="171">
        <v>0</v>
      </c>
      <c r="D304" s="29">
        <f t="shared" ref="D304:D332" si="43">$E$302</f>
        <v>814584.1</v>
      </c>
      <c r="E304" s="29">
        <f t="shared" si="41"/>
        <v>789952.91999999993</v>
      </c>
      <c r="F304" s="46">
        <f t="shared" si="42"/>
        <v>334.76066666666668</v>
      </c>
      <c r="G304" s="29">
        <f t="shared" si="37"/>
        <v>334.76</v>
      </c>
    </row>
    <row r="305" spans="1:7" x14ac:dyDescent="0.25">
      <c r="A305" s="47">
        <v>42102</v>
      </c>
      <c r="B305" s="48">
        <v>1</v>
      </c>
      <c r="C305" s="171">
        <v>0</v>
      </c>
      <c r="D305" s="29">
        <f t="shared" si="43"/>
        <v>814584.1</v>
      </c>
      <c r="E305" s="29">
        <f t="shared" si="41"/>
        <v>789952.91999999993</v>
      </c>
      <c r="F305" s="46">
        <f t="shared" si="42"/>
        <v>334.76066666666668</v>
      </c>
      <c r="G305" s="29">
        <f t="shared" si="37"/>
        <v>334.76</v>
      </c>
    </row>
    <row r="306" spans="1:7" x14ac:dyDescent="0.25">
      <c r="A306" s="47">
        <v>42103</v>
      </c>
      <c r="B306" s="48">
        <v>1</v>
      </c>
      <c r="C306" s="171">
        <v>0</v>
      </c>
      <c r="D306" s="29">
        <f t="shared" si="43"/>
        <v>814584.1</v>
      </c>
      <c r="E306" s="29">
        <f t="shared" si="41"/>
        <v>789952.91999999993</v>
      </c>
      <c r="F306" s="46">
        <f t="shared" si="42"/>
        <v>334.76066666666668</v>
      </c>
      <c r="G306" s="29">
        <f t="shared" si="37"/>
        <v>334.76</v>
      </c>
    </row>
    <row r="307" spans="1:7" x14ac:dyDescent="0.25">
      <c r="A307" s="47">
        <v>42104</v>
      </c>
      <c r="B307" s="48">
        <v>1</v>
      </c>
      <c r="C307" s="171">
        <v>0</v>
      </c>
      <c r="D307" s="29">
        <f t="shared" si="43"/>
        <v>814584.1</v>
      </c>
      <c r="E307" s="29">
        <f t="shared" si="41"/>
        <v>789952.91999999993</v>
      </c>
      <c r="F307" s="46">
        <f t="shared" si="42"/>
        <v>334.76066666666668</v>
      </c>
      <c r="G307" s="29">
        <f t="shared" si="37"/>
        <v>334.76</v>
      </c>
    </row>
    <row r="308" spans="1:7" x14ac:dyDescent="0.25">
      <c r="A308" s="47">
        <v>42105</v>
      </c>
      <c r="B308" s="48">
        <v>1</v>
      </c>
      <c r="C308" s="171">
        <v>0</v>
      </c>
      <c r="D308" s="29">
        <f t="shared" si="43"/>
        <v>814584.1</v>
      </c>
      <c r="E308" s="29">
        <f t="shared" si="41"/>
        <v>789952.91999999993</v>
      </c>
      <c r="F308" s="46">
        <f t="shared" si="42"/>
        <v>334.76066666666668</v>
      </c>
      <c r="G308" s="29">
        <f t="shared" si="37"/>
        <v>334.76</v>
      </c>
    </row>
    <row r="309" spans="1:7" x14ac:dyDescent="0.25">
      <c r="A309" s="47">
        <v>42106</v>
      </c>
      <c r="B309" s="48">
        <v>1</v>
      </c>
      <c r="C309" s="171">
        <v>0</v>
      </c>
      <c r="D309" s="29">
        <f t="shared" si="43"/>
        <v>814584.1</v>
      </c>
      <c r="E309" s="29">
        <f t="shared" si="41"/>
        <v>789952.91999999993</v>
      </c>
      <c r="F309" s="46">
        <f t="shared" si="42"/>
        <v>334.76066666666668</v>
      </c>
      <c r="G309" s="29">
        <f t="shared" si="37"/>
        <v>334.76</v>
      </c>
    </row>
    <row r="310" spans="1:7" x14ac:dyDescent="0.25">
      <c r="A310" s="47">
        <v>42107</v>
      </c>
      <c r="B310" s="48">
        <v>1</v>
      </c>
      <c r="C310" s="171">
        <v>0</v>
      </c>
      <c r="D310" s="29">
        <f t="shared" si="43"/>
        <v>814584.1</v>
      </c>
      <c r="E310" s="29">
        <f t="shared" si="41"/>
        <v>789952.91999999993</v>
      </c>
      <c r="F310" s="46">
        <f t="shared" si="42"/>
        <v>334.76066666666668</v>
      </c>
      <c r="G310" s="29">
        <f t="shared" si="37"/>
        <v>334.76</v>
      </c>
    </row>
    <row r="311" spans="1:7" x14ac:dyDescent="0.25">
      <c r="A311" s="47">
        <v>42108</v>
      </c>
      <c r="B311" s="48">
        <v>1</v>
      </c>
      <c r="C311" s="171">
        <v>0</v>
      </c>
      <c r="D311" s="29">
        <f t="shared" si="43"/>
        <v>814584.1</v>
      </c>
      <c r="E311" s="29">
        <f t="shared" si="41"/>
        <v>789952.91999999993</v>
      </c>
      <c r="F311" s="46">
        <f t="shared" si="42"/>
        <v>334.76066666666668</v>
      </c>
      <c r="G311" s="29">
        <f t="shared" si="37"/>
        <v>334.76</v>
      </c>
    </row>
    <row r="312" spans="1:7" x14ac:dyDescent="0.25">
      <c r="A312" s="47">
        <v>42109</v>
      </c>
      <c r="B312" s="48">
        <v>1</v>
      </c>
      <c r="C312" s="171">
        <v>0</v>
      </c>
      <c r="D312" s="29">
        <f t="shared" si="43"/>
        <v>814584.1</v>
      </c>
      <c r="E312" s="29">
        <f t="shared" si="41"/>
        <v>789952.91999999993</v>
      </c>
      <c r="F312" s="46">
        <f t="shared" si="42"/>
        <v>334.76066666666668</v>
      </c>
      <c r="G312" s="29">
        <f t="shared" si="37"/>
        <v>334.76</v>
      </c>
    </row>
    <row r="313" spans="1:7" x14ac:dyDescent="0.25">
      <c r="A313" s="47">
        <v>42110</v>
      </c>
      <c r="B313" s="48">
        <v>1</v>
      </c>
      <c r="C313" s="171">
        <v>0</v>
      </c>
      <c r="D313" s="29">
        <f t="shared" si="43"/>
        <v>814584.1</v>
      </c>
      <c r="E313" s="29">
        <f t="shared" si="41"/>
        <v>789952.91999999993</v>
      </c>
      <c r="F313" s="46">
        <f t="shared" si="42"/>
        <v>334.76066666666668</v>
      </c>
      <c r="G313" s="29">
        <f t="shared" si="37"/>
        <v>334.76</v>
      </c>
    </row>
    <row r="314" spans="1:7" x14ac:dyDescent="0.25">
      <c r="A314" s="47">
        <v>42111</v>
      </c>
      <c r="B314" s="48">
        <v>1</v>
      </c>
      <c r="C314" s="171">
        <v>0</v>
      </c>
      <c r="D314" s="29">
        <f t="shared" si="43"/>
        <v>814584.1</v>
      </c>
      <c r="E314" s="29">
        <f t="shared" si="41"/>
        <v>789952.91999999993</v>
      </c>
      <c r="F314" s="46">
        <f t="shared" si="42"/>
        <v>334.76066666666668</v>
      </c>
      <c r="G314" s="29">
        <f t="shared" si="37"/>
        <v>334.76</v>
      </c>
    </row>
    <row r="315" spans="1:7" x14ac:dyDescent="0.25">
      <c r="A315" s="47">
        <v>42112</v>
      </c>
      <c r="B315" s="48">
        <v>1</v>
      </c>
      <c r="C315" s="171">
        <v>0</v>
      </c>
      <c r="D315" s="29">
        <f t="shared" si="43"/>
        <v>814584.1</v>
      </c>
      <c r="E315" s="29">
        <f t="shared" si="41"/>
        <v>789952.91999999993</v>
      </c>
      <c r="F315" s="46">
        <f t="shared" si="42"/>
        <v>334.76066666666668</v>
      </c>
      <c r="G315" s="29">
        <f t="shared" ref="G315:G378" si="44">ROUND(F315,2)</f>
        <v>334.76</v>
      </c>
    </row>
    <row r="316" spans="1:7" x14ac:dyDescent="0.25">
      <c r="A316" s="47">
        <v>42113</v>
      </c>
      <c r="B316" s="48">
        <v>1</v>
      </c>
      <c r="C316" s="171">
        <v>0</v>
      </c>
      <c r="D316" s="29">
        <f t="shared" si="43"/>
        <v>814584.1</v>
      </c>
      <c r="E316" s="29">
        <f t="shared" si="41"/>
        <v>789952.91999999993</v>
      </c>
      <c r="F316" s="46">
        <f t="shared" si="42"/>
        <v>334.76066666666668</v>
      </c>
      <c r="G316" s="29">
        <f t="shared" si="44"/>
        <v>334.76</v>
      </c>
    </row>
    <row r="317" spans="1:7" x14ac:dyDescent="0.25">
      <c r="A317" s="47">
        <v>42114</v>
      </c>
      <c r="B317" s="48">
        <v>1</v>
      </c>
      <c r="C317" s="171">
        <v>0</v>
      </c>
      <c r="D317" s="29">
        <f t="shared" si="43"/>
        <v>814584.1</v>
      </c>
      <c r="E317" s="29">
        <f t="shared" si="41"/>
        <v>789952.91999999993</v>
      </c>
      <c r="F317" s="46">
        <f t="shared" si="42"/>
        <v>334.76066666666668</v>
      </c>
      <c r="G317" s="29">
        <f t="shared" si="44"/>
        <v>334.76</v>
      </c>
    </row>
    <row r="318" spans="1:7" x14ac:dyDescent="0.25">
      <c r="A318" s="47">
        <v>42115</v>
      </c>
      <c r="B318" s="48">
        <v>1</v>
      </c>
      <c r="C318" s="171">
        <v>0</v>
      </c>
      <c r="D318" s="29">
        <f t="shared" si="43"/>
        <v>814584.1</v>
      </c>
      <c r="E318" s="29">
        <f t="shared" si="41"/>
        <v>789952.91999999993</v>
      </c>
      <c r="F318" s="46">
        <f t="shared" si="42"/>
        <v>334.76066666666668</v>
      </c>
      <c r="G318" s="29">
        <f t="shared" si="44"/>
        <v>334.76</v>
      </c>
    </row>
    <row r="319" spans="1:7" x14ac:dyDescent="0.25">
      <c r="A319" s="47">
        <v>42116</v>
      </c>
      <c r="B319" s="48">
        <v>1</v>
      </c>
      <c r="C319" s="171">
        <v>0</v>
      </c>
      <c r="D319" s="29">
        <f t="shared" si="43"/>
        <v>814584.1</v>
      </c>
      <c r="E319" s="29">
        <f t="shared" si="41"/>
        <v>789952.91999999993</v>
      </c>
      <c r="F319" s="46">
        <f t="shared" si="42"/>
        <v>334.76066666666668</v>
      </c>
      <c r="G319" s="29">
        <f t="shared" si="44"/>
        <v>334.76</v>
      </c>
    </row>
    <row r="320" spans="1:7" x14ac:dyDescent="0.25">
      <c r="A320" s="47">
        <v>42117</v>
      </c>
      <c r="B320" s="48">
        <v>1</v>
      </c>
      <c r="C320" s="171">
        <v>0</v>
      </c>
      <c r="D320" s="29">
        <f t="shared" si="43"/>
        <v>814584.1</v>
      </c>
      <c r="E320" s="29">
        <f t="shared" si="41"/>
        <v>789952.91999999993</v>
      </c>
      <c r="F320" s="46">
        <f t="shared" si="42"/>
        <v>334.76066666666668</v>
      </c>
      <c r="G320" s="29">
        <f t="shared" si="44"/>
        <v>334.76</v>
      </c>
    </row>
    <row r="321" spans="1:7" x14ac:dyDescent="0.25">
      <c r="A321" s="47">
        <v>42118</v>
      </c>
      <c r="B321" s="48">
        <v>1</v>
      </c>
      <c r="C321" s="171">
        <v>0</v>
      </c>
      <c r="D321" s="29">
        <f t="shared" si="43"/>
        <v>814584.1</v>
      </c>
      <c r="E321" s="29">
        <f t="shared" si="41"/>
        <v>789952.91999999993</v>
      </c>
      <c r="F321" s="46">
        <f t="shared" si="42"/>
        <v>334.76066666666668</v>
      </c>
      <c r="G321" s="29">
        <f t="shared" si="44"/>
        <v>334.76</v>
      </c>
    </row>
    <row r="322" spans="1:7" x14ac:dyDescent="0.25">
      <c r="A322" s="47">
        <v>42119</v>
      </c>
      <c r="B322" s="48">
        <v>1</v>
      </c>
      <c r="C322" s="171">
        <v>0</v>
      </c>
      <c r="D322" s="29">
        <f t="shared" si="43"/>
        <v>814584.1</v>
      </c>
      <c r="E322" s="29">
        <f t="shared" si="41"/>
        <v>789952.91999999993</v>
      </c>
      <c r="F322" s="46">
        <f t="shared" si="42"/>
        <v>334.76066666666668</v>
      </c>
      <c r="G322" s="29">
        <f t="shared" si="44"/>
        <v>334.76</v>
      </c>
    </row>
    <row r="323" spans="1:7" x14ac:dyDescent="0.25">
      <c r="A323" s="47">
        <v>42120</v>
      </c>
      <c r="B323" s="48">
        <v>1</v>
      </c>
      <c r="C323" s="171">
        <v>0</v>
      </c>
      <c r="D323" s="29">
        <f t="shared" si="43"/>
        <v>814584.1</v>
      </c>
      <c r="E323" s="29">
        <f t="shared" si="41"/>
        <v>789952.91999999993</v>
      </c>
      <c r="F323" s="46">
        <f t="shared" si="42"/>
        <v>334.76066666666668</v>
      </c>
      <c r="G323" s="29">
        <f t="shared" si="44"/>
        <v>334.76</v>
      </c>
    </row>
    <row r="324" spans="1:7" x14ac:dyDescent="0.25">
      <c r="A324" s="47">
        <v>42121</v>
      </c>
      <c r="B324" s="48">
        <v>1</v>
      </c>
      <c r="C324" s="171">
        <v>0</v>
      </c>
      <c r="D324" s="29">
        <f t="shared" si="43"/>
        <v>814584.1</v>
      </c>
      <c r="E324" s="29">
        <f t="shared" si="41"/>
        <v>789952.91999999993</v>
      </c>
      <c r="F324" s="46">
        <f t="shared" si="42"/>
        <v>334.76066666666668</v>
      </c>
      <c r="G324" s="29">
        <f t="shared" si="44"/>
        <v>334.76</v>
      </c>
    </row>
    <row r="325" spans="1:7" x14ac:dyDescent="0.25">
      <c r="A325" s="47">
        <v>42122</v>
      </c>
      <c r="B325" s="48">
        <v>1</v>
      </c>
      <c r="C325" s="171">
        <v>0</v>
      </c>
      <c r="D325" s="29">
        <f t="shared" si="43"/>
        <v>814584.1</v>
      </c>
      <c r="E325" s="29">
        <f t="shared" si="41"/>
        <v>789952.91999999993</v>
      </c>
      <c r="F325" s="46">
        <f t="shared" si="42"/>
        <v>334.76066666666668</v>
      </c>
      <c r="G325" s="29">
        <f t="shared" si="44"/>
        <v>334.76</v>
      </c>
    </row>
    <row r="326" spans="1:7" x14ac:dyDescent="0.25">
      <c r="A326" s="47">
        <v>42123</v>
      </c>
      <c r="B326" s="48">
        <v>1</v>
      </c>
      <c r="C326" s="171">
        <v>0</v>
      </c>
      <c r="D326" s="29">
        <f t="shared" si="43"/>
        <v>814584.1</v>
      </c>
      <c r="E326" s="29">
        <f t="shared" si="41"/>
        <v>789952.91999999993</v>
      </c>
      <c r="F326" s="46">
        <f t="shared" si="42"/>
        <v>334.76066666666668</v>
      </c>
      <c r="G326" s="29">
        <f t="shared" si="44"/>
        <v>334.76</v>
      </c>
    </row>
    <row r="327" spans="1:7" x14ac:dyDescent="0.25">
      <c r="A327" s="47">
        <v>42124</v>
      </c>
      <c r="B327" s="48">
        <v>1</v>
      </c>
      <c r="C327" s="171">
        <v>0</v>
      </c>
      <c r="D327" s="29">
        <f t="shared" si="43"/>
        <v>814584.1</v>
      </c>
      <c r="E327" s="29">
        <f t="shared" si="41"/>
        <v>789952.91999999993</v>
      </c>
      <c r="F327" s="46">
        <f t="shared" si="42"/>
        <v>334.76066666666668</v>
      </c>
      <c r="G327" s="29">
        <f t="shared" si="44"/>
        <v>334.76</v>
      </c>
    </row>
    <row r="328" spans="1:7" x14ac:dyDescent="0.25">
      <c r="A328" s="47">
        <v>42125</v>
      </c>
      <c r="B328" s="48">
        <v>1</v>
      </c>
      <c r="C328" s="171">
        <v>0</v>
      </c>
      <c r="D328" s="29">
        <f t="shared" si="43"/>
        <v>814584.1</v>
      </c>
      <c r="E328" s="29">
        <f t="shared" si="41"/>
        <v>789952.91999999993</v>
      </c>
      <c r="F328" s="46">
        <f t="shared" si="42"/>
        <v>334.76066666666668</v>
      </c>
      <c r="G328" s="29">
        <f t="shared" si="44"/>
        <v>334.76</v>
      </c>
    </row>
    <row r="329" spans="1:7" x14ac:dyDescent="0.25">
      <c r="A329" s="47">
        <v>42126</v>
      </c>
      <c r="B329" s="48">
        <v>1</v>
      </c>
      <c r="C329" s="171">
        <v>0</v>
      </c>
      <c r="D329" s="29">
        <f t="shared" si="43"/>
        <v>814584.1</v>
      </c>
      <c r="E329" s="29">
        <f t="shared" si="41"/>
        <v>789952.91999999993</v>
      </c>
      <c r="F329" s="46">
        <f t="shared" si="42"/>
        <v>334.76066666666668</v>
      </c>
      <c r="G329" s="29">
        <f t="shared" si="44"/>
        <v>334.76</v>
      </c>
    </row>
    <row r="330" spans="1:7" x14ac:dyDescent="0.25">
      <c r="A330" s="47">
        <v>42127</v>
      </c>
      <c r="B330" s="48">
        <v>1</v>
      </c>
      <c r="C330" s="171">
        <v>0</v>
      </c>
      <c r="D330" s="29">
        <f t="shared" si="43"/>
        <v>814584.1</v>
      </c>
      <c r="E330" s="29">
        <f t="shared" si="41"/>
        <v>789952.91999999993</v>
      </c>
      <c r="F330" s="46">
        <f t="shared" si="42"/>
        <v>334.76066666666668</v>
      </c>
      <c r="G330" s="29">
        <f t="shared" si="44"/>
        <v>334.76</v>
      </c>
    </row>
    <row r="331" spans="1:7" x14ac:dyDescent="0.25">
      <c r="A331" s="47">
        <v>42128</v>
      </c>
      <c r="B331" s="48">
        <v>1</v>
      </c>
      <c r="C331" s="171">
        <v>0</v>
      </c>
      <c r="D331" s="29">
        <f t="shared" si="43"/>
        <v>814584.1</v>
      </c>
      <c r="E331" s="29">
        <f t="shared" si="41"/>
        <v>789952.91999999993</v>
      </c>
      <c r="F331" s="46">
        <f t="shared" si="42"/>
        <v>334.76066666666668</v>
      </c>
      <c r="G331" s="29">
        <f t="shared" si="44"/>
        <v>334.76</v>
      </c>
    </row>
    <row r="332" spans="1:7" x14ac:dyDescent="0.25">
      <c r="A332" s="47">
        <v>42129</v>
      </c>
      <c r="B332" s="48">
        <v>1</v>
      </c>
      <c r="C332" s="171">
        <v>0</v>
      </c>
      <c r="D332" s="29">
        <f t="shared" si="43"/>
        <v>814584.1</v>
      </c>
      <c r="E332" s="29">
        <f t="shared" si="41"/>
        <v>789952.91999999993</v>
      </c>
      <c r="F332" s="46">
        <f t="shared" si="42"/>
        <v>334.76066666666668</v>
      </c>
      <c r="G332" s="29">
        <f t="shared" si="44"/>
        <v>334.76</v>
      </c>
    </row>
    <row r="333" spans="1:7" x14ac:dyDescent="0.25">
      <c r="A333" s="47">
        <v>42130</v>
      </c>
      <c r="B333" s="48">
        <v>0</v>
      </c>
      <c r="C333" s="171">
        <v>1</v>
      </c>
      <c r="D333" s="29">
        <f>$E$332</f>
        <v>789952.91999999993</v>
      </c>
      <c r="E333" s="29">
        <f t="shared" ref="E333:E363" si="45">$D$333-$D$13</f>
        <v>765342.7</v>
      </c>
      <c r="F333" s="46">
        <f>($E$12/$B$12*0+($E$13/$B$13)*1)</f>
        <v>324.63806451612908</v>
      </c>
      <c r="G333" s="29">
        <f t="shared" si="44"/>
        <v>324.64</v>
      </c>
    </row>
    <row r="334" spans="1:7" x14ac:dyDescent="0.25">
      <c r="A334" s="47">
        <v>42131</v>
      </c>
      <c r="B334" s="48">
        <v>1</v>
      </c>
      <c r="C334" s="171">
        <v>0</v>
      </c>
      <c r="D334" s="29">
        <f t="shared" ref="D334:D363" si="46">$E$332</f>
        <v>789952.91999999993</v>
      </c>
      <c r="E334" s="29">
        <f t="shared" si="45"/>
        <v>765342.7</v>
      </c>
      <c r="F334" s="46">
        <f t="shared" ref="F334:F363" si="47">($E$12/$B$12*0+($E$13/$B$13)*1)</f>
        <v>324.63806451612908</v>
      </c>
      <c r="G334" s="29">
        <f t="shared" si="44"/>
        <v>324.64</v>
      </c>
    </row>
    <row r="335" spans="1:7" x14ac:dyDescent="0.25">
      <c r="A335" s="47">
        <v>42132</v>
      </c>
      <c r="B335" s="48">
        <v>1</v>
      </c>
      <c r="C335" s="171">
        <v>0</v>
      </c>
      <c r="D335" s="29">
        <f t="shared" si="46"/>
        <v>789952.91999999993</v>
      </c>
      <c r="E335" s="29">
        <f t="shared" si="45"/>
        <v>765342.7</v>
      </c>
      <c r="F335" s="46">
        <f t="shared" si="47"/>
        <v>324.63806451612908</v>
      </c>
      <c r="G335" s="29">
        <f t="shared" si="44"/>
        <v>324.64</v>
      </c>
    </row>
    <row r="336" spans="1:7" x14ac:dyDescent="0.25">
      <c r="A336" s="47">
        <v>42133</v>
      </c>
      <c r="B336" s="48">
        <v>1</v>
      </c>
      <c r="C336" s="171">
        <v>0</v>
      </c>
      <c r="D336" s="29">
        <f t="shared" si="46"/>
        <v>789952.91999999993</v>
      </c>
      <c r="E336" s="29">
        <f t="shared" si="45"/>
        <v>765342.7</v>
      </c>
      <c r="F336" s="46">
        <f t="shared" si="47"/>
        <v>324.63806451612908</v>
      </c>
      <c r="G336" s="29">
        <f t="shared" si="44"/>
        <v>324.64</v>
      </c>
    </row>
    <row r="337" spans="1:7" x14ac:dyDescent="0.25">
      <c r="A337" s="47">
        <v>42134</v>
      </c>
      <c r="B337" s="48">
        <v>1</v>
      </c>
      <c r="C337" s="171">
        <v>0</v>
      </c>
      <c r="D337" s="29">
        <f t="shared" si="46"/>
        <v>789952.91999999993</v>
      </c>
      <c r="E337" s="29">
        <f t="shared" si="45"/>
        <v>765342.7</v>
      </c>
      <c r="F337" s="46">
        <f t="shared" si="47"/>
        <v>324.63806451612908</v>
      </c>
      <c r="G337" s="29">
        <f t="shared" si="44"/>
        <v>324.64</v>
      </c>
    </row>
    <row r="338" spans="1:7" x14ac:dyDescent="0.25">
      <c r="A338" s="47">
        <v>42135</v>
      </c>
      <c r="B338" s="48">
        <v>1</v>
      </c>
      <c r="C338" s="171">
        <v>0</v>
      </c>
      <c r="D338" s="29">
        <f t="shared" si="46"/>
        <v>789952.91999999993</v>
      </c>
      <c r="E338" s="29">
        <f t="shared" si="45"/>
        <v>765342.7</v>
      </c>
      <c r="F338" s="46">
        <f t="shared" si="47"/>
        <v>324.63806451612908</v>
      </c>
      <c r="G338" s="29">
        <f t="shared" si="44"/>
        <v>324.64</v>
      </c>
    </row>
    <row r="339" spans="1:7" x14ac:dyDescent="0.25">
      <c r="A339" s="47">
        <v>42136</v>
      </c>
      <c r="B339" s="48">
        <v>1</v>
      </c>
      <c r="C339" s="171">
        <v>0</v>
      </c>
      <c r="D339" s="29">
        <f t="shared" si="46"/>
        <v>789952.91999999993</v>
      </c>
      <c r="E339" s="29">
        <f t="shared" si="45"/>
        <v>765342.7</v>
      </c>
      <c r="F339" s="46">
        <f t="shared" si="47"/>
        <v>324.63806451612908</v>
      </c>
      <c r="G339" s="29">
        <f t="shared" si="44"/>
        <v>324.64</v>
      </c>
    </row>
    <row r="340" spans="1:7" x14ac:dyDescent="0.25">
      <c r="A340" s="47">
        <v>42137</v>
      </c>
      <c r="B340" s="48">
        <v>1</v>
      </c>
      <c r="C340" s="171">
        <v>0</v>
      </c>
      <c r="D340" s="29">
        <f t="shared" si="46"/>
        <v>789952.91999999993</v>
      </c>
      <c r="E340" s="29">
        <f t="shared" si="45"/>
        <v>765342.7</v>
      </c>
      <c r="F340" s="46">
        <f t="shared" si="47"/>
        <v>324.63806451612908</v>
      </c>
      <c r="G340" s="29">
        <f t="shared" si="44"/>
        <v>324.64</v>
      </c>
    </row>
    <row r="341" spans="1:7" x14ac:dyDescent="0.25">
      <c r="A341" s="47">
        <v>42138</v>
      </c>
      <c r="B341" s="48">
        <v>1</v>
      </c>
      <c r="C341" s="171">
        <v>0</v>
      </c>
      <c r="D341" s="29">
        <f t="shared" si="46"/>
        <v>789952.91999999993</v>
      </c>
      <c r="E341" s="29">
        <f t="shared" si="45"/>
        <v>765342.7</v>
      </c>
      <c r="F341" s="46">
        <f t="shared" si="47"/>
        <v>324.63806451612908</v>
      </c>
      <c r="G341" s="29">
        <f t="shared" si="44"/>
        <v>324.64</v>
      </c>
    </row>
    <row r="342" spans="1:7" x14ac:dyDescent="0.25">
      <c r="A342" s="47">
        <v>42139</v>
      </c>
      <c r="B342" s="48">
        <v>1</v>
      </c>
      <c r="C342" s="171">
        <v>0</v>
      </c>
      <c r="D342" s="29">
        <f t="shared" si="46"/>
        <v>789952.91999999993</v>
      </c>
      <c r="E342" s="29">
        <f t="shared" si="45"/>
        <v>765342.7</v>
      </c>
      <c r="F342" s="46">
        <f t="shared" si="47"/>
        <v>324.63806451612908</v>
      </c>
      <c r="G342" s="29">
        <f t="shared" si="44"/>
        <v>324.64</v>
      </c>
    </row>
    <row r="343" spans="1:7" x14ac:dyDescent="0.25">
      <c r="A343" s="47">
        <v>42140</v>
      </c>
      <c r="B343" s="48">
        <v>1</v>
      </c>
      <c r="C343" s="171">
        <v>0</v>
      </c>
      <c r="D343" s="29">
        <f t="shared" si="46"/>
        <v>789952.91999999993</v>
      </c>
      <c r="E343" s="29">
        <f t="shared" si="45"/>
        <v>765342.7</v>
      </c>
      <c r="F343" s="46">
        <f t="shared" si="47"/>
        <v>324.63806451612908</v>
      </c>
      <c r="G343" s="29">
        <f t="shared" si="44"/>
        <v>324.64</v>
      </c>
    </row>
    <row r="344" spans="1:7" x14ac:dyDescent="0.25">
      <c r="A344" s="47">
        <v>42141</v>
      </c>
      <c r="B344" s="48">
        <v>1</v>
      </c>
      <c r="C344" s="171">
        <v>0</v>
      </c>
      <c r="D344" s="29">
        <f t="shared" si="46"/>
        <v>789952.91999999993</v>
      </c>
      <c r="E344" s="29">
        <f t="shared" si="45"/>
        <v>765342.7</v>
      </c>
      <c r="F344" s="46">
        <f t="shared" si="47"/>
        <v>324.63806451612908</v>
      </c>
      <c r="G344" s="29">
        <f t="shared" si="44"/>
        <v>324.64</v>
      </c>
    </row>
    <row r="345" spans="1:7" x14ac:dyDescent="0.25">
      <c r="A345" s="47">
        <v>42142</v>
      </c>
      <c r="B345" s="48">
        <v>1</v>
      </c>
      <c r="C345" s="171">
        <v>0</v>
      </c>
      <c r="D345" s="29">
        <f t="shared" si="46"/>
        <v>789952.91999999993</v>
      </c>
      <c r="E345" s="29">
        <f t="shared" si="45"/>
        <v>765342.7</v>
      </c>
      <c r="F345" s="46">
        <f t="shared" si="47"/>
        <v>324.63806451612908</v>
      </c>
      <c r="G345" s="29">
        <f t="shared" si="44"/>
        <v>324.64</v>
      </c>
    </row>
    <row r="346" spans="1:7" x14ac:dyDescent="0.25">
      <c r="A346" s="47">
        <v>42143</v>
      </c>
      <c r="B346" s="48">
        <v>1</v>
      </c>
      <c r="C346" s="171">
        <v>0</v>
      </c>
      <c r="D346" s="29">
        <f t="shared" si="46"/>
        <v>789952.91999999993</v>
      </c>
      <c r="E346" s="29">
        <f t="shared" si="45"/>
        <v>765342.7</v>
      </c>
      <c r="F346" s="46">
        <f t="shared" si="47"/>
        <v>324.63806451612908</v>
      </c>
      <c r="G346" s="29">
        <f t="shared" si="44"/>
        <v>324.64</v>
      </c>
    </row>
    <row r="347" spans="1:7" x14ac:dyDescent="0.25">
      <c r="A347" s="47">
        <v>42144</v>
      </c>
      <c r="B347" s="48">
        <v>1</v>
      </c>
      <c r="C347" s="171">
        <v>0</v>
      </c>
      <c r="D347" s="29">
        <f t="shared" si="46"/>
        <v>789952.91999999993</v>
      </c>
      <c r="E347" s="29">
        <f t="shared" si="45"/>
        <v>765342.7</v>
      </c>
      <c r="F347" s="46">
        <f t="shared" si="47"/>
        <v>324.63806451612908</v>
      </c>
      <c r="G347" s="29">
        <f t="shared" si="44"/>
        <v>324.64</v>
      </c>
    </row>
    <row r="348" spans="1:7" x14ac:dyDescent="0.25">
      <c r="A348" s="47">
        <v>42145</v>
      </c>
      <c r="B348" s="48">
        <v>1</v>
      </c>
      <c r="C348" s="171">
        <v>0</v>
      </c>
      <c r="D348" s="29">
        <f t="shared" si="46"/>
        <v>789952.91999999993</v>
      </c>
      <c r="E348" s="29">
        <f t="shared" si="45"/>
        <v>765342.7</v>
      </c>
      <c r="F348" s="46">
        <f t="shared" si="47"/>
        <v>324.63806451612908</v>
      </c>
      <c r="G348" s="29">
        <f t="shared" si="44"/>
        <v>324.64</v>
      </c>
    </row>
    <row r="349" spans="1:7" x14ac:dyDescent="0.25">
      <c r="A349" s="47">
        <v>42146</v>
      </c>
      <c r="B349" s="48">
        <v>1</v>
      </c>
      <c r="C349" s="171">
        <v>0</v>
      </c>
      <c r="D349" s="29">
        <f t="shared" si="46"/>
        <v>789952.91999999993</v>
      </c>
      <c r="E349" s="29">
        <f t="shared" si="45"/>
        <v>765342.7</v>
      </c>
      <c r="F349" s="46">
        <f t="shared" si="47"/>
        <v>324.63806451612908</v>
      </c>
      <c r="G349" s="29">
        <f t="shared" si="44"/>
        <v>324.64</v>
      </c>
    </row>
    <row r="350" spans="1:7" x14ac:dyDescent="0.25">
      <c r="A350" s="47">
        <v>42147</v>
      </c>
      <c r="B350" s="48">
        <v>1</v>
      </c>
      <c r="C350" s="171">
        <v>0</v>
      </c>
      <c r="D350" s="29">
        <f t="shared" si="46"/>
        <v>789952.91999999993</v>
      </c>
      <c r="E350" s="29">
        <f t="shared" si="45"/>
        <v>765342.7</v>
      </c>
      <c r="F350" s="46">
        <f t="shared" si="47"/>
        <v>324.63806451612908</v>
      </c>
      <c r="G350" s="29">
        <f t="shared" si="44"/>
        <v>324.64</v>
      </c>
    </row>
    <row r="351" spans="1:7" x14ac:dyDescent="0.25">
      <c r="A351" s="47">
        <v>42148</v>
      </c>
      <c r="B351" s="48">
        <v>1</v>
      </c>
      <c r="C351" s="171">
        <v>0</v>
      </c>
      <c r="D351" s="29">
        <f t="shared" si="46"/>
        <v>789952.91999999993</v>
      </c>
      <c r="E351" s="29">
        <f t="shared" si="45"/>
        <v>765342.7</v>
      </c>
      <c r="F351" s="46">
        <f t="shared" si="47"/>
        <v>324.63806451612908</v>
      </c>
      <c r="G351" s="29">
        <f t="shared" si="44"/>
        <v>324.64</v>
      </c>
    </row>
    <row r="352" spans="1:7" x14ac:dyDescent="0.25">
      <c r="A352" s="47">
        <v>42149</v>
      </c>
      <c r="B352" s="48">
        <v>1</v>
      </c>
      <c r="C352" s="171">
        <v>0</v>
      </c>
      <c r="D352" s="29">
        <f t="shared" si="46"/>
        <v>789952.91999999993</v>
      </c>
      <c r="E352" s="29">
        <f t="shared" si="45"/>
        <v>765342.7</v>
      </c>
      <c r="F352" s="46">
        <f t="shared" si="47"/>
        <v>324.63806451612908</v>
      </c>
      <c r="G352" s="29">
        <f t="shared" si="44"/>
        <v>324.64</v>
      </c>
    </row>
    <row r="353" spans="1:7" x14ac:dyDescent="0.25">
      <c r="A353" s="47">
        <v>42150</v>
      </c>
      <c r="B353" s="48">
        <v>1</v>
      </c>
      <c r="C353" s="171">
        <v>0</v>
      </c>
      <c r="D353" s="29">
        <f t="shared" si="46"/>
        <v>789952.91999999993</v>
      </c>
      <c r="E353" s="29">
        <f t="shared" si="45"/>
        <v>765342.7</v>
      </c>
      <c r="F353" s="46">
        <f t="shared" si="47"/>
        <v>324.63806451612908</v>
      </c>
      <c r="G353" s="29">
        <f t="shared" si="44"/>
        <v>324.64</v>
      </c>
    </row>
    <row r="354" spans="1:7" x14ac:dyDescent="0.25">
      <c r="A354" s="47">
        <v>42151</v>
      </c>
      <c r="B354" s="48">
        <v>1</v>
      </c>
      <c r="C354" s="171">
        <v>0</v>
      </c>
      <c r="D354" s="29">
        <f t="shared" si="46"/>
        <v>789952.91999999993</v>
      </c>
      <c r="E354" s="29">
        <f t="shared" si="45"/>
        <v>765342.7</v>
      </c>
      <c r="F354" s="46">
        <f t="shared" si="47"/>
        <v>324.63806451612908</v>
      </c>
      <c r="G354" s="29">
        <f t="shared" si="44"/>
        <v>324.64</v>
      </c>
    </row>
    <row r="355" spans="1:7" x14ac:dyDescent="0.25">
      <c r="A355" s="47">
        <v>42152</v>
      </c>
      <c r="B355" s="48">
        <v>1</v>
      </c>
      <c r="C355" s="171">
        <v>0</v>
      </c>
      <c r="D355" s="29">
        <f t="shared" si="46"/>
        <v>789952.91999999993</v>
      </c>
      <c r="E355" s="29">
        <f t="shared" si="45"/>
        <v>765342.7</v>
      </c>
      <c r="F355" s="46">
        <f t="shared" si="47"/>
        <v>324.63806451612908</v>
      </c>
      <c r="G355" s="29">
        <f t="shared" si="44"/>
        <v>324.64</v>
      </c>
    </row>
    <row r="356" spans="1:7" x14ac:dyDescent="0.25">
      <c r="A356" s="47">
        <v>42153</v>
      </c>
      <c r="B356" s="48">
        <v>1</v>
      </c>
      <c r="C356" s="171">
        <v>0</v>
      </c>
      <c r="D356" s="29">
        <f t="shared" si="46"/>
        <v>789952.91999999993</v>
      </c>
      <c r="E356" s="29">
        <f t="shared" si="45"/>
        <v>765342.7</v>
      </c>
      <c r="F356" s="46">
        <f t="shared" si="47"/>
        <v>324.63806451612908</v>
      </c>
      <c r="G356" s="29">
        <f t="shared" si="44"/>
        <v>324.64</v>
      </c>
    </row>
    <row r="357" spans="1:7" x14ac:dyDescent="0.25">
      <c r="A357" s="47">
        <v>42154</v>
      </c>
      <c r="B357" s="48">
        <v>1</v>
      </c>
      <c r="C357" s="171">
        <v>0</v>
      </c>
      <c r="D357" s="29">
        <f t="shared" si="46"/>
        <v>789952.91999999993</v>
      </c>
      <c r="E357" s="29">
        <f t="shared" si="45"/>
        <v>765342.7</v>
      </c>
      <c r="F357" s="46">
        <f t="shared" si="47"/>
        <v>324.63806451612908</v>
      </c>
      <c r="G357" s="29">
        <f t="shared" si="44"/>
        <v>324.64</v>
      </c>
    </row>
    <row r="358" spans="1:7" x14ac:dyDescent="0.25">
      <c r="A358" s="47">
        <v>42155</v>
      </c>
      <c r="B358" s="48">
        <v>1</v>
      </c>
      <c r="C358" s="171">
        <v>0</v>
      </c>
      <c r="D358" s="29">
        <f t="shared" si="46"/>
        <v>789952.91999999993</v>
      </c>
      <c r="E358" s="29">
        <f t="shared" si="45"/>
        <v>765342.7</v>
      </c>
      <c r="F358" s="46">
        <f t="shared" si="47"/>
        <v>324.63806451612908</v>
      </c>
      <c r="G358" s="29">
        <f t="shared" si="44"/>
        <v>324.64</v>
      </c>
    </row>
    <row r="359" spans="1:7" x14ac:dyDescent="0.25">
      <c r="A359" s="47">
        <v>42156</v>
      </c>
      <c r="B359" s="48">
        <v>1</v>
      </c>
      <c r="C359" s="171">
        <v>0</v>
      </c>
      <c r="D359" s="29">
        <f t="shared" si="46"/>
        <v>789952.91999999993</v>
      </c>
      <c r="E359" s="29">
        <f t="shared" si="45"/>
        <v>765342.7</v>
      </c>
      <c r="F359" s="46">
        <f t="shared" si="47"/>
        <v>324.63806451612908</v>
      </c>
      <c r="G359" s="29">
        <f t="shared" si="44"/>
        <v>324.64</v>
      </c>
    </row>
    <row r="360" spans="1:7" x14ac:dyDescent="0.25">
      <c r="A360" s="47">
        <v>42157</v>
      </c>
      <c r="B360" s="48">
        <v>1</v>
      </c>
      <c r="C360" s="171">
        <v>0</v>
      </c>
      <c r="D360" s="29">
        <f t="shared" si="46"/>
        <v>789952.91999999993</v>
      </c>
      <c r="E360" s="29">
        <f t="shared" si="45"/>
        <v>765342.7</v>
      </c>
      <c r="F360" s="46">
        <f t="shared" si="47"/>
        <v>324.63806451612908</v>
      </c>
      <c r="G360" s="29">
        <f t="shared" si="44"/>
        <v>324.64</v>
      </c>
    </row>
    <row r="361" spans="1:7" x14ac:dyDescent="0.25">
      <c r="A361" s="47">
        <v>42158</v>
      </c>
      <c r="B361" s="48">
        <v>1</v>
      </c>
      <c r="C361" s="171">
        <v>0</v>
      </c>
      <c r="D361" s="29">
        <f t="shared" si="46"/>
        <v>789952.91999999993</v>
      </c>
      <c r="E361" s="29">
        <f t="shared" si="45"/>
        <v>765342.7</v>
      </c>
      <c r="F361" s="46">
        <f t="shared" si="47"/>
        <v>324.63806451612908</v>
      </c>
      <c r="G361" s="29">
        <f t="shared" si="44"/>
        <v>324.64</v>
      </c>
    </row>
    <row r="362" spans="1:7" x14ac:dyDescent="0.25">
      <c r="A362" s="47">
        <v>42159</v>
      </c>
      <c r="B362" s="48">
        <v>1</v>
      </c>
      <c r="C362" s="171">
        <v>0</v>
      </c>
      <c r="D362" s="172">
        <f t="shared" si="46"/>
        <v>789952.91999999993</v>
      </c>
      <c r="E362" s="29">
        <f t="shared" si="45"/>
        <v>765342.7</v>
      </c>
      <c r="F362" s="46">
        <f t="shared" si="47"/>
        <v>324.63806451612908</v>
      </c>
      <c r="G362" s="29">
        <f t="shared" si="44"/>
        <v>324.64</v>
      </c>
    </row>
    <row r="363" spans="1:7" x14ac:dyDescent="0.25">
      <c r="A363" s="47">
        <v>42160</v>
      </c>
      <c r="B363" s="48">
        <v>1</v>
      </c>
      <c r="C363" s="171">
        <v>0</v>
      </c>
      <c r="D363" s="134">
        <f t="shared" si="46"/>
        <v>789952.91999999993</v>
      </c>
      <c r="E363" s="29">
        <f t="shared" si="45"/>
        <v>765342.7</v>
      </c>
      <c r="F363" s="46">
        <f t="shared" si="47"/>
        <v>324.63806451612908</v>
      </c>
      <c r="G363" s="29">
        <f t="shared" si="44"/>
        <v>324.64</v>
      </c>
    </row>
    <row r="364" spans="1:7" x14ac:dyDescent="0.25">
      <c r="A364" s="47">
        <v>42161</v>
      </c>
      <c r="B364" s="48">
        <v>0</v>
      </c>
      <c r="C364" s="171">
        <v>1</v>
      </c>
      <c r="D364" s="134">
        <f>$E$333</f>
        <v>765342.7</v>
      </c>
      <c r="E364" s="29">
        <f t="shared" ref="E364:E393" si="48">$D$364-$D$14</f>
        <v>740104.42999999993</v>
      </c>
      <c r="F364" s="46">
        <f t="shared" ref="F364:F393" si="49">($E$13/$B$13*0+($E$14/$B$14)*1)</f>
        <v>314.52433333333335</v>
      </c>
      <c r="G364" s="29">
        <f t="shared" si="44"/>
        <v>314.52</v>
      </c>
    </row>
    <row r="365" spans="1:7" x14ac:dyDescent="0.25">
      <c r="A365" s="47">
        <v>42162</v>
      </c>
      <c r="B365" s="48">
        <v>1</v>
      </c>
      <c r="C365" s="171">
        <v>0</v>
      </c>
      <c r="D365" s="134">
        <f t="shared" ref="D365:D393" si="50">$E$333</f>
        <v>765342.7</v>
      </c>
      <c r="E365" s="29">
        <f t="shared" si="48"/>
        <v>740104.42999999993</v>
      </c>
      <c r="F365" s="46">
        <f t="shared" si="49"/>
        <v>314.52433333333335</v>
      </c>
      <c r="G365" s="29">
        <f t="shared" si="44"/>
        <v>314.52</v>
      </c>
    </row>
    <row r="366" spans="1:7" x14ac:dyDescent="0.25">
      <c r="A366" s="47">
        <v>42163</v>
      </c>
      <c r="B366" s="48">
        <v>1</v>
      </c>
      <c r="C366" s="171">
        <v>0</v>
      </c>
      <c r="D366" s="134">
        <f t="shared" si="50"/>
        <v>765342.7</v>
      </c>
      <c r="E366" s="29">
        <f t="shared" si="48"/>
        <v>740104.42999999993</v>
      </c>
      <c r="F366" s="46">
        <f t="shared" si="49"/>
        <v>314.52433333333335</v>
      </c>
      <c r="G366" s="29">
        <f t="shared" si="44"/>
        <v>314.52</v>
      </c>
    </row>
    <row r="367" spans="1:7" x14ac:dyDescent="0.25">
      <c r="A367" s="47">
        <v>42164</v>
      </c>
      <c r="B367" s="48">
        <v>1</v>
      </c>
      <c r="C367" s="171">
        <v>0</v>
      </c>
      <c r="D367" s="134">
        <f t="shared" si="50"/>
        <v>765342.7</v>
      </c>
      <c r="E367" s="29">
        <f t="shared" si="48"/>
        <v>740104.42999999993</v>
      </c>
      <c r="F367" s="46">
        <f t="shared" si="49"/>
        <v>314.52433333333335</v>
      </c>
      <c r="G367" s="29">
        <f t="shared" si="44"/>
        <v>314.52</v>
      </c>
    </row>
    <row r="368" spans="1:7" x14ac:dyDescent="0.25">
      <c r="A368" s="47">
        <v>42165</v>
      </c>
      <c r="B368" s="48">
        <v>1</v>
      </c>
      <c r="C368" s="171">
        <v>0</v>
      </c>
      <c r="D368" s="134">
        <f t="shared" si="50"/>
        <v>765342.7</v>
      </c>
      <c r="E368" s="29">
        <f t="shared" si="48"/>
        <v>740104.42999999993</v>
      </c>
      <c r="F368" s="46">
        <f t="shared" si="49"/>
        <v>314.52433333333335</v>
      </c>
      <c r="G368" s="29">
        <f t="shared" si="44"/>
        <v>314.52</v>
      </c>
    </row>
    <row r="369" spans="1:7" x14ac:dyDescent="0.25">
      <c r="A369" s="47">
        <v>42166</v>
      </c>
      <c r="B369" s="48">
        <v>1</v>
      </c>
      <c r="C369" s="171">
        <v>0</v>
      </c>
      <c r="D369" s="134">
        <f t="shared" si="50"/>
        <v>765342.7</v>
      </c>
      <c r="E369" s="29">
        <f t="shared" si="48"/>
        <v>740104.42999999993</v>
      </c>
      <c r="F369" s="46">
        <f t="shared" si="49"/>
        <v>314.52433333333335</v>
      </c>
      <c r="G369" s="29">
        <f t="shared" si="44"/>
        <v>314.52</v>
      </c>
    </row>
    <row r="370" spans="1:7" x14ac:dyDescent="0.25">
      <c r="A370" s="47">
        <v>42167</v>
      </c>
      <c r="B370" s="48">
        <v>1</v>
      </c>
      <c r="C370" s="171">
        <v>0</v>
      </c>
      <c r="D370" s="134">
        <f t="shared" si="50"/>
        <v>765342.7</v>
      </c>
      <c r="E370" s="29">
        <f t="shared" si="48"/>
        <v>740104.42999999993</v>
      </c>
      <c r="F370" s="46">
        <f t="shared" si="49"/>
        <v>314.52433333333335</v>
      </c>
      <c r="G370" s="29">
        <f t="shared" si="44"/>
        <v>314.52</v>
      </c>
    </row>
    <row r="371" spans="1:7" x14ac:dyDescent="0.25">
      <c r="A371" s="47">
        <v>42168</v>
      </c>
      <c r="B371" s="48">
        <v>1</v>
      </c>
      <c r="C371" s="171">
        <v>0</v>
      </c>
      <c r="D371" s="134">
        <f t="shared" si="50"/>
        <v>765342.7</v>
      </c>
      <c r="E371" s="29">
        <f t="shared" si="48"/>
        <v>740104.42999999993</v>
      </c>
      <c r="F371" s="46">
        <f t="shared" si="49"/>
        <v>314.52433333333335</v>
      </c>
      <c r="G371" s="29">
        <f t="shared" si="44"/>
        <v>314.52</v>
      </c>
    </row>
    <row r="372" spans="1:7" x14ac:dyDescent="0.25">
      <c r="A372" s="47">
        <v>42169</v>
      </c>
      <c r="B372" s="48">
        <v>1</v>
      </c>
      <c r="C372" s="171">
        <v>0</v>
      </c>
      <c r="D372" s="134">
        <f t="shared" si="50"/>
        <v>765342.7</v>
      </c>
      <c r="E372" s="29">
        <f t="shared" si="48"/>
        <v>740104.42999999993</v>
      </c>
      <c r="F372" s="46">
        <f t="shared" si="49"/>
        <v>314.52433333333335</v>
      </c>
      <c r="G372" s="29">
        <f t="shared" si="44"/>
        <v>314.52</v>
      </c>
    </row>
    <row r="373" spans="1:7" x14ac:dyDescent="0.25">
      <c r="A373" s="47">
        <v>42170</v>
      </c>
      <c r="B373" s="48">
        <v>1</v>
      </c>
      <c r="C373" s="171">
        <v>0</v>
      </c>
      <c r="D373" s="134">
        <f t="shared" si="50"/>
        <v>765342.7</v>
      </c>
      <c r="E373" s="29">
        <f t="shared" si="48"/>
        <v>740104.42999999993</v>
      </c>
      <c r="F373" s="46">
        <f t="shared" si="49"/>
        <v>314.52433333333335</v>
      </c>
      <c r="G373" s="29">
        <f t="shared" si="44"/>
        <v>314.52</v>
      </c>
    </row>
    <row r="374" spans="1:7" x14ac:dyDescent="0.25">
      <c r="A374" s="47">
        <v>42171</v>
      </c>
      <c r="B374" s="48">
        <v>1</v>
      </c>
      <c r="C374" s="171">
        <v>0</v>
      </c>
      <c r="D374" s="134">
        <f t="shared" si="50"/>
        <v>765342.7</v>
      </c>
      <c r="E374" s="29">
        <f t="shared" si="48"/>
        <v>740104.42999999993</v>
      </c>
      <c r="F374" s="46">
        <f t="shared" si="49"/>
        <v>314.52433333333335</v>
      </c>
      <c r="G374" s="29">
        <f t="shared" si="44"/>
        <v>314.52</v>
      </c>
    </row>
    <row r="375" spans="1:7" x14ac:dyDescent="0.25">
      <c r="A375" s="47">
        <v>42172</v>
      </c>
      <c r="B375" s="48">
        <v>1</v>
      </c>
      <c r="C375" s="171">
        <v>0</v>
      </c>
      <c r="D375" s="134">
        <f t="shared" si="50"/>
        <v>765342.7</v>
      </c>
      <c r="E375" s="29">
        <f t="shared" si="48"/>
        <v>740104.42999999993</v>
      </c>
      <c r="F375" s="46">
        <f t="shared" si="49"/>
        <v>314.52433333333335</v>
      </c>
      <c r="G375" s="29">
        <f t="shared" si="44"/>
        <v>314.52</v>
      </c>
    </row>
    <row r="376" spans="1:7" x14ac:dyDescent="0.25">
      <c r="A376" s="47">
        <v>42173</v>
      </c>
      <c r="B376" s="48">
        <v>1</v>
      </c>
      <c r="C376" s="171">
        <v>0</v>
      </c>
      <c r="D376" s="134">
        <f t="shared" si="50"/>
        <v>765342.7</v>
      </c>
      <c r="E376" s="29">
        <f t="shared" si="48"/>
        <v>740104.42999999993</v>
      </c>
      <c r="F376" s="46">
        <f t="shared" si="49"/>
        <v>314.52433333333335</v>
      </c>
      <c r="G376" s="29">
        <f t="shared" si="44"/>
        <v>314.52</v>
      </c>
    </row>
    <row r="377" spans="1:7" x14ac:dyDescent="0.25">
      <c r="A377" s="47">
        <v>42174</v>
      </c>
      <c r="B377" s="48">
        <v>1</v>
      </c>
      <c r="C377" s="171">
        <v>0</v>
      </c>
      <c r="D377" s="134">
        <f t="shared" si="50"/>
        <v>765342.7</v>
      </c>
      <c r="E377" s="29">
        <f t="shared" si="48"/>
        <v>740104.42999999993</v>
      </c>
      <c r="F377" s="46">
        <f t="shared" si="49"/>
        <v>314.52433333333335</v>
      </c>
      <c r="G377" s="29">
        <f t="shared" si="44"/>
        <v>314.52</v>
      </c>
    </row>
    <row r="378" spans="1:7" x14ac:dyDescent="0.25">
      <c r="A378" s="47">
        <v>42175</v>
      </c>
      <c r="B378" s="48">
        <v>1</v>
      </c>
      <c r="C378" s="171">
        <v>0</v>
      </c>
      <c r="D378" s="134">
        <f t="shared" si="50"/>
        <v>765342.7</v>
      </c>
      <c r="E378" s="29">
        <f t="shared" si="48"/>
        <v>740104.42999999993</v>
      </c>
      <c r="F378" s="46">
        <f t="shared" si="49"/>
        <v>314.52433333333335</v>
      </c>
      <c r="G378" s="29">
        <f t="shared" si="44"/>
        <v>314.52</v>
      </c>
    </row>
    <row r="379" spans="1:7" x14ac:dyDescent="0.25">
      <c r="A379" s="47">
        <v>42176</v>
      </c>
      <c r="B379" s="48">
        <v>1</v>
      </c>
      <c r="C379" s="171">
        <v>0</v>
      </c>
      <c r="D379" s="134">
        <f t="shared" si="50"/>
        <v>765342.7</v>
      </c>
      <c r="E379" s="29">
        <f t="shared" si="48"/>
        <v>740104.42999999993</v>
      </c>
      <c r="F379" s="46">
        <f t="shared" si="49"/>
        <v>314.52433333333335</v>
      </c>
      <c r="G379" s="29">
        <f t="shared" ref="G379:G442" si="51">ROUND(F379,2)</f>
        <v>314.52</v>
      </c>
    </row>
    <row r="380" spans="1:7" x14ac:dyDescent="0.25">
      <c r="A380" s="47">
        <v>42177</v>
      </c>
      <c r="B380" s="48">
        <v>1</v>
      </c>
      <c r="C380" s="171">
        <v>0</v>
      </c>
      <c r="D380" s="134">
        <f t="shared" si="50"/>
        <v>765342.7</v>
      </c>
      <c r="E380" s="29">
        <f t="shared" si="48"/>
        <v>740104.42999999993</v>
      </c>
      <c r="F380" s="46">
        <f t="shared" si="49"/>
        <v>314.52433333333335</v>
      </c>
      <c r="G380" s="29">
        <f t="shared" si="51"/>
        <v>314.52</v>
      </c>
    </row>
    <row r="381" spans="1:7" x14ac:dyDescent="0.25">
      <c r="A381" s="47">
        <v>42178</v>
      </c>
      <c r="B381" s="48">
        <v>1</v>
      </c>
      <c r="C381" s="171">
        <v>0</v>
      </c>
      <c r="D381" s="134">
        <f t="shared" si="50"/>
        <v>765342.7</v>
      </c>
      <c r="E381" s="29">
        <f t="shared" si="48"/>
        <v>740104.42999999993</v>
      </c>
      <c r="F381" s="46">
        <f t="shared" si="49"/>
        <v>314.52433333333335</v>
      </c>
      <c r="G381" s="29">
        <f t="shared" si="51"/>
        <v>314.52</v>
      </c>
    </row>
    <row r="382" spans="1:7" x14ac:dyDescent="0.25">
      <c r="A382" s="47">
        <v>42179</v>
      </c>
      <c r="B382" s="48">
        <v>1</v>
      </c>
      <c r="C382" s="171">
        <v>0</v>
      </c>
      <c r="D382" s="134">
        <f t="shared" si="50"/>
        <v>765342.7</v>
      </c>
      <c r="E382" s="29">
        <f t="shared" si="48"/>
        <v>740104.42999999993</v>
      </c>
      <c r="F382" s="46">
        <f t="shared" si="49"/>
        <v>314.52433333333335</v>
      </c>
      <c r="G382" s="29">
        <f t="shared" si="51"/>
        <v>314.52</v>
      </c>
    </row>
    <row r="383" spans="1:7" x14ac:dyDescent="0.25">
      <c r="A383" s="47">
        <v>42180</v>
      </c>
      <c r="B383" s="48">
        <v>1</v>
      </c>
      <c r="C383" s="171">
        <v>0</v>
      </c>
      <c r="D383" s="134">
        <f t="shared" si="50"/>
        <v>765342.7</v>
      </c>
      <c r="E383" s="29">
        <f t="shared" si="48"/>
        <v>740104.42999999993</v>
      </c>
      <c r="F383" s="46">
        <f t="shared" si="49"/>
        <v>314.52433333333335</v>
      </c>
      <c r="G383" s="29">
        <f t="shared" si="51"/>
        <v>314.52</v>
      </c>
    </row>
    <row r="384" spans="1:7" x14ac:dyDescent="0.25">
      <c r="A384" s="47">
        <v>42181</v>
      </c>
      <c r="B384" s="48">
        <v>1</v>
      </c>
      <c r="C384" s="171">
        <v>0</v>
      </c>
      <c r="D384" s="134">
        <f t="shared" si="50"/>
        <v>765342.7</v>
      </c>
      <c r="E384" s="29">
        <f t="shared" si="48"/>
        <v>740104.42999999993</v>
      </c>
      <c r="F384" s="46">
        <f t="shared" si="49"/>
        <v>314.52433333333335</v>
      </c>
      <c r="G384" s="29">
        <f t="shared" si="51"/>
        <v>314.52</v>
      </c>
    </row>
    <row r="385" spans="1:7" x14ac:dyDescent="0.25">
      <c r="A385" s="47">
        <v>42182</v>
      </c>
      <c r="B385" s="48">
        <v>1</v>
      </c>
      <c r="C385" s="171">
        <v>0</v>
      </c>
      <c r="D385" s="134">
        <f t="shared" si="50"/>
        <v>765342.7</v>
      </c>
      <c r="E385" s="29">
        <f t="shared" si="48"/>
        <v>740104.42999999993</v>
      </c>
      <c r="F385" s="46">
        <f t="shared" si="49"/>
        <v>314.52433333333335</v>
      </c>
      <c r="G385" s="29">
        <f t="shared" si="51"/>
        <v>314.52</v>
      </c>
    </row>
    <row r="386" spans="1:7" x14ac:dyDescent="0.25">
      <c r="A386" s="47">
        <v>42183</v>
      </c>
      <c r="B386" s="48">
        <v>1</v>
      </c>
      <c r="C386" s="171">
        <v>0</v>
      </c>
      <c r="D386" s="134">
        <f t="shared" si="50"/>
        <v>765342.7</v>
      </c>
      <c r="E386" s="29">
        <f t="shared" si="48"/>
        <v>740104.42999999993</v>
      </c>
      <c r="F386" s="46">
        <f t="shared" si="49"/>
        <v>314.52433333333335</v>
      </c>
      <c r="G386" s="29">
        <f t="shared" si="51"/>
        <v>314.52</v>
      </c>
    </row>
    <row r="387" spans="1:7" x14ac:dyDescent="0.25">
      <c r="A387" s="47">
        <v>42184</v>
      </c>
      <c r="B387" s="48">
        <v>1</v>
      </c>
      <c r="C387" s="171">
        <v>0</v>
      </c>
      <c r="D387" s="134">
        <f t="shared" si="50"/>
        <v>765342.7</v>
      </c>
      <c r="E387" s="29">
        <f t="shared" si="48"/>
        <v>740104.42999999993</v>
      </c>
      <c r="F387" s="46">
        <f t="shared" si="49"/>
        <v>314.52433333333335</v>
      </c>
      <c r="G387" s="29">
        <f t="shared" si="51"/>
        <v>314.52</v>
      </c>
    </row>
    <row r="388" spans="1:7" x14ac:dyDescent="0.25">
      <c r="A388" s="47">
        <v>42185</v>
      </c>
      <c r="B388" s="48">
        <v>1</v>
      </c>
      <c r="C388" s="171">
        <v>0</v>
      </c>
      <c r="D388" s="134">
        <f t="shared" si="50"/>
        <v>765342.7</v>
      </c>
      <c r="E388" s="29">
        <f t="shared" si="48"/>
        <v>740104.42999999993</v>
      </c>
      <c r="F388" s="46">
        <f t="shared" si="49"/>
        <v>314.52433333333335</v>
      </c>
      <c r="G388" s="29">
        <f t="shared" si="51"/>
        <v>314.52</v>
      </c>
    </row>
    <row r="389" spans="1:7" x14ac:dyDescent="0.25">
      <c r="A389" s="47">
        <v>42186</v>
      </c>
      <c r="B389" s="48">
        <v>1</v>
      </c>
      <c r="C389" s="171">
        <v>0</v>
      </c>
      <c r="D389" s="134">
        <f t="shared" si="50"/>
        <v>765342.7</v>
      </c>
      <c r="E389" s="29">
        <f t="shared" si="48"/>
        <v>740104.42999999993</v>
      </c>
      <c r="F389" s="46">
        <f t="shared" si="49"/>
        <v>314.52433333333335</v>
      </c>
      <c r="G389" s="29">
        <f t="shared" si="51"/>
        <v>314.52</v>
      </c>
    </row>
    <row r="390" spans="1:7" x14ac:dyDescent="0.25">
      <c r="A390" s="47">
        <v>42187</v>
      </c>
      <c r="B390" s="48">
        <v>1</v>
      </c>
      <c r="C390" s="171">
        <v>0</v>
      </c>
      <c r="D390" s="134">
        <f t="shared" si="50"/>
        <v>765342.7</v>
      </c>
      <c r="E390" s="29">
        <f t="shared" si="48"/>
        <v>740104.42999999993</v>
      </c>
      <c r="F390" s="46">
        <f t="shared" si="49"/>
        <v>314.52433333333335</v>
      </c>
      <c r="G390" s="29">
        <f t="shared" si="51"/>
        <v>314.52</v>
      </c>
    </row>
    <row r="391" spans="1:7" x14ac:dyDescent="0.25">
      <c r="A391" s="47">
        <v>42188</v>
      </c>
      <c r="B391" s="48">
        <v>1</v>
      </c>
      <c r="C391" s="171">
        <v>0</v>
      </c>
      <c r="D391" s="134">
        <f t="shared" si="50"/>
        <v>765342.7</v>
      </c>
      <c r="E391" s="29">
        <f t="shared" si="48"/>
        <v>740104.42999999993</v>
      </c>
      <c r="F391" s="46">
        <f t="shared" si="49"/>
        <v>314.52433333333335</v>
      </c>
      <c r="G391" s="29">
        <f t="shared" si="51"/>
        <v>314.52</v>
      </c>
    </row>
    <row r="392" spans="1:7" x14ac:dyDescent="0.25">
      <c r="A392" s="47">
        <v>42189</v>
      </c>
      <c r="B392" s="48">
        <v>1</v>
      </c>
      <c r="C392" s="171">
        <v>0</v>
      </c>
      <c r="D392" s="134">
        <f t="shared" si="50"/>
        <v>765342.7</v>
      </c>
      <c r="E392" s="29">
        <f t="shared" si="48"/>
        <v>740104.42999999993</v>
      </c>
      <c r="F392" s="174">
        <f t="shared" si="49"/>
        <v>314.52433333333335</v>
      </c>
      <c r="G392" s="29">
        <f t="shared" si="51"/>
        <v>314.52</v>
      </c>
    </row>
    <row r="393" spans="1:7" x14ac:dyDescent="0.25">
      <c r="A393" s="47">
        <v>42190</v>
      </c>
      <c r="B393" s="48">
        <v>1</v>
      </c>
      <c r="C393" s="171">
        <v>0</v>
      </c>
      <c r="D393" s="134">
        <f t="shared" si="50"/>
        <v>765342.7</v>
      </c>
      <c r="E393" s="29">
        <f t="shared" si="48"/>
        <v>740104.42999999993</v>
      </c>
      <c r="F393" s="175">
        <f t="shared" si="49"/>
        <v>314.52433333333335</v>
      </c>
      <c r="G393" s="29">
        <f t="shared" si="51"/>
        <v>314.52</v>
      </c>
    </row>
    <row r="394" spans="1:7" x14ac:dyDescent="0.25">
      <c r="A394" s="47">
        <v>42191</v>
      </c>
      <c r="B394" s="48">
        <v>0</v>
      </c>
      <c r="C394" s="171">
        <v>1</v>
      </c>
      <c r="D394" s="134">
        <f>$E$393</f>
        <v>740104.42999999993</v>
      </c>
      <c r="E394" s="29">
        <f t="shared" ref="E394:E424" si="52">$D$394-$D$15</f>
        <v>714859.15999999992</v>
      </c>
      <c r="F394" s="175">
        <f>($E$14/$B$14*0+($E$15/$B$15)*1)</f>
        <v>304.15258064516127</v>
      </c>
      <c r="G394" s="29">
        <f t="shared" si="51"/>
        <v>304.14999999999998</v>
      </c>
    </row>
    <row r="395" spans="1:7" x14ac:dyDescent="0.25">
      <c r="A395" s="47">
        <v>42192</v>
      </c>
      <c r="B395" s="48">
        <v>1</v>
      </c>
      <c r="C395" s="171">
        <v>0</v>
      </c>
      <c r="D395" s="134">
        <f t="shared" ref="D395:D424" si="53">$E$393</f>
        <v>740104.42999999993</v>
      </c>
      <c r="E395" s="29">
        <f t="shared" si="52"/>
        <v>714859.15999999992</v>
      </c>
      <c r="F395" s="175">
        <f t="shared" ref="F395:F424" si="54">($E$14/$B$14*0+($E$15/$B$15)*1)</f>
        <v>304.15258064516127</v>
      </c>
      <c r="G395" s="29">
        <f t="shared" si="51"/>
        <v>304.14999999999998</v>
      </c>
    </row>
    <row r="396" spans="1:7" x14ac:dyDescent="0.25">
      <c r="A396" s="47">
        <v>42193</v>
      </c>
      <c r="B396" s="48">
        <v>1</v>
      </c>
      <c r="C396" s="171">
        <v>0</v>
      </c>
      <c r="D396" s="134">
        <f t="shared" si="53"/>
        <v>740104.42999999993</v>
      </c>
      <c r="E396" s="29">
        <f t="shared" si="52"/>
        <v>714859.15999999992</v>
      </c>
      <c r="F396" s="175">
        <f t="shared" si="54"/>
        <v>304.15258064516127</v>
      </c>
      <c r="G396" s="29">
        <f t="shared" si="51"/>
        <v>304.14999999999998</v>
      </c>
    </row>
    <row r="397" spans="1:7" x14ac:dyDescent="0.25">
      <c r="A397" s="47">
        <v>42194</v>
      </c>
      <c r="B397" s="48">
        <v>1</v>
      </c>
      <c r="C397" s="171">
        <v>0</v>
      </c>
      <c r="D397" s="134">
        <f t="shared" si="53"/>
        <v>740104.42999999993</v>
      </c>
      <c r="E397" s="29">
        <f t="shared" si="52"/>
        <v>714859.15999999992</v>
      </c>
      <c r="F397" s="175">
        <f t="shared" si="54"/>
        <v>304.15258064516127</v>
      </c>
      <c r="G397" s="29">
        <f t="shared" si="51"/>
        <v>304.14999999999998</v>
      </c>
    </row>
    <row r="398" spans="1:7" x14ac:dyDescent="0.25">
      <c r="A398" s="47">
        <v>42195</v>
      </c>
      <c r="B398" s="48">
        <v>1</v>
      </c>
      <c r="C398" s="171">
        <v>0</v>
      </c>
      <c r="D398" s="134">
        <f t="shared" si="53"/>
        <v>740104.42999999993</v>
      </c>
      <c r="E398" s="29">
        <f t="shared" si="52"/>
        <v>714859.15999999992</v>
      </c>
      <c r="F398" s="175">
        <f t="shared" si="54"/>
        <v>304.15258064516127</v>
      </c>
      <c r="G398" s="29">
        <f t="shared" si="51"/>
        <v>304.14999999999998</v>
      </c>
    </row>
    <row r="399" spans="1:7" x14ac:dyDescent="0.25">
      <c r="A399" s="47">
        <v>42196</v>
      </c>
      <c r="B399" s="48">
        <v>1</v>
      </c>
      <c r="C399" s="171">
        <v>0</v>
      </c>
      <c r="D399" s="134">
        <f t="shared" si="53"/>
        <v>740104.42999999993</v>
      </c>
      <c r="E399" s="29">
        <f t="shared" si="52"/>
        <v>714859.15999999992</v>
      </c>
      <c r="F399" s="175">
        <f t="shared" si="54"/>
        <v>304.15258064516127</v>
      </c>
      <c r="G399" s="29">
        <f t="shared" si="51"/>
        <v>304.14999999999998</v>
      </c>
    </row>
    <row r="400" spans="1:7" x14ac:dyDescent="0.25">
      <c r="A400" s="47">
        <v>42197</v>
      </c>
      <c r="B400" s="48">
        <v>1</v>
      </c>
      <c r="C400" s="171">
        <v>0</v>
      </c>
      <c r="D400" s="134">
        <f t="shared" si="53"/>
        <v>740104.42999999993</v>
      </c>
      <c r="E400" s="29">
        <f t="shared" si="52"/>
        <v>714859.15999999992</v>
      </c>
      <c r="F400" s="175">
        <f t="shared" si="54"/>
        <v>304.15258064516127</v>
      </c>
      <c r="G400" s="29">
        <f t="shared" si="51"/>
        <v>304.14999999999998</v>
      </c>
    </row>
    <row r="401" spans="1:7" x14ac:dyDescent="0.25">
      <c r="A401" s="47">
        <v>42198</v>
      </c>
      <c r="B401" s="48">
        <v>1</v>
      </c>
      <c r="C401" s="171">
        <v>0</v>
      </c>
      <c r="D401" s="134">
        <f t="shared" si="53"/>
        <v>740104.42999999993</v>
      </c>
      <c r="E401" s="29">
        <f t="shared" si="52"/>
        <v>714859.15999999992</v>
      </c>
      <c r="F401" s="175">
        <f t="shared" si="54"/>
        <v>304.15258064516127</v>
      </c>
      <c r="G401" s="29">
        <f t="shared" si="51"/>
        <v>304.14999999999998</v>
      </c>
    </row>
    <row r="402" spans="1:7" x14ac:dyDescent="0.25">
      <c r="A402" s="47">
        <v>42199</v>
      </c>
      <c r="B402" s="48">
        <v>1</v>
      </c>
      <c r="C402" s="171">
        <v>0</v>
      </c>
      <c r="D402" s="134">
        <f t="shared" si="53"/>
        <v>740104.42999999993</v>
      </c>
      <c r="E402" s="29">
        <f t="shared" si="52"/>
        <v>714859.15999999992</v>
      </c>
      <c r="F402" s="175">
        <f t="shared" si="54"/>
        <v>304.15258064516127</v>
      </c>
      <c r="G402" s="29">
        <f t="shared" si="51"/>
        <v>304.14999999999998</v>
      </c>
    </row>
    <row r="403" spans="1:7" x14ac:dyDescent="0.25">
      <c r="A403" s="47">
        <v>42200</v>
      </c>
      <c r="B403" s="48">
        <v>1</v>
      </c>
      <c r="C403" s="171">
        <v>0</v>
      </c>
      <c r="D403" s="134">
        <f t="shared" si="53"/>
        <v>740104.42999999993</v>
      </c>
      <c r="E403" s="29">
        <f t="shared" si="52"/>
        <v>714859.15999999992</v>
      </c>
      <c r="F403" s="175">
        <f t="shared" si="54"/>
        <v>304.15258064516127</v>
      </c>
      <c r="G403" s="29">
        <f t="shared" si="51"/>
        <v>304.14999999999998</v>
      </c>
    </row>
    <row r="404" spans="1:7" x14ac:dyDescent="0.25">
      <c r="A404" s="47">
        <v>42201</v>
      </c>
      <c r="B404" s="48">
        <v>1</v>
      </c>
      <c r="C404" s="171">
        <v>0</v>
      </c>
      <c r="D404" s="134">
        <f t="shared" si="53"/>
        <v>740104.42999999993</v>
      </c>
      <c r="E404" s="29">
        <f t="shared" si="52"/>
        <v>714859.15999999992</v>
      </c>
      <c r="F404" s="175">
        <f t="shared" si="54"/>
        <v>304.15258064516127</v>
      </c>
      <c r="G404" s="29">
        <f t="shared" si="51"/>
        <v>304.14999999999998</v>
      </c>
    </row>
    <row r="405" spans="1:7" x14ac:dyDescent="0.25">
      <c r="A405" s="47">
        <v>42202</v>
      </c>
      <c r="B405" s="48">
        <v>1</v>
      </c>
      <c r="C405" s="171">
        <v>0</v>
      </c>
      <c r="D405" s="134">
        <f t="shared" si="53"/>
        <v>740104.42999999993</v>
      </c>
      <c r="E405" s="29">
        <f t="shared" si="52"/>
        <v>714859.15999999992</v>
      </c>
      <c r="F405" s="175">
        <f t="shared" si="54"/>
        <v>304.15258064516127</v>
      </c>
      <c r="G405" s="29">
        <f t="shared" si="51"/>
        <v>304.14999999999998</v>
      </c>
    </row>
    <row r="406" spans="1:7" x14ac:dyDescent="0.25">
      <c r="A406" s="47">
        <v>42203</v>
      </c>
      <c r="B406" s="48">
        <v>1</v>
      </c>
      <c r="C406" s="171">
        <v>0</v>
      </c>
      <c r="D406" s="134">
        <f t="shared" si="53"/>
        <v>740104.42999999993</v>
      </c>
      <c r="E406" s="29">
        <f t="shared" si="52"/>
        <v>714859.15999999992</v>
      </c>
      <c r="F406" s="175">
        <f t="shared" si="54"/>
        <v>304.15258064516127</v>
      </c>
      <c r="G406" s="29">
        <f t="shared" si="51"/>
        <v>304.14999999999998</v>
      </c>
    </row>
    <row r="407" spans="1:7" x14ac:dyDescent="0.25">
      <c r="A407" s="47">
        <v>42204</v>
      </c>
      <c r="B407" s="48">
        <v>1</v>
      </c>
      <c r="C407" s="171">
        <v>0</v>
      </c>
      <c r="D407" s="134">
        <f t="shared" si="53"/>
        <v>740104.42999999993</v>
      </c>
      <c r="E407" s="29">
        <f t="shared" si="52"/>
        <v>714859.15999999992</v>
      </c>
      <c r="F407" s="175">
        <f t="shared" si="54"/>
        <v>304.15258064516127</v>
      </c>
      <c r="G407" s="29">
        <f t="shared" si="51"/>
        <v>304.14999999999998</v>
      </c>
    </row>
    <row r="408" spans="1:7" x14ac:dyDescent="0.25">
      <c r="A408" s="47">
        <v>42205</v>
      </c>
      <c r="B408" s="48">
        <v>1</v>
      </c>
      <c r="C408" s="171">
        <v>0</v>
      </c>
      <c r="D408" s="134">
        <f t="shared" si="53"/>
        <v>740104.42999999993</v>
      </c>
      <c r="E408" s="29">
        <f t="shared" si="52"/>
        <v>714859.15999999992</v>
      </c>
      <c r="F408" s="175">
        <f t="shared" si="54"/>
        <v>304.15258064516127</v>
      </c>
      <c r="G408" s="29">
        <f t="shared" si="51"/>
        <v>304.14999999999998</v>
      </c>
    </row>
    <row r="409" spans="1:7" x14ac:dyDescent="0.25">
      <c r="A409" s="47">
        <v>42206</v>
      </c>
      <c r="B409" s="48">
        <v>1</v>
      </c>
      <c r="C409" s="171">
        <v>0</v>
      </c>
      <c r="D409" s="134">
        <f t="shared" si="53"/>
        <v>740104.42999999993</v>
      </c>
      <c r="E409" s="29">
        <f t="shared" si="52"/>
        <v>714859.15999999992</v>
      </c>
      <c r="F409" s="175">
        <f t="shared" si="54"/>
        <v>304.15258064516127</v>
      </c>
      <c r="G409" s="29">
        <f t="shared" si="51"/>
        <v>304.14999999999998</v>
      </c>
    </row>
    <row r="410" spans="1:7" x14ac:dyDescent="0.25">
      <c r="A410" s="47">
        <v>42207</v>
      </c>
      <c r="B410" s="48">
        <v>1</v>
      </c>
      <c r="C410" s="171">
        <v>0</v>
      </c>
      <c r="D410" s="134">
        <f t="shared" si="53"/>
        <v>740104.42999999993</v>
      </c>
      <c r="E410" s="29">
        <f t="shared" si="52"/>
        <v>714859.15999999992</v>
      </c>
      <c r="F410" s="175">
        <f t="shared" si="54"/>
        <v>304.15258064516127</v>
      </c>
      <c r="G410" s="29">
        <f t="shared" si="51"/>
        <v>304.14999999999998</v>
      </c>
    </row>
    <row r="411" spans="1:7" x14ac:dyDescent="0.25">
      <c r="A411" s="47">
        <v>42208</v>
      </c>
      <c r="B411" s="48">
        <v>1</v>
      </c>
      <c r="C411" s="171">
        <v>0</v>
      </c>
      <c r="D411" s="134">
        <f t="shared" si="53"/>
        <v>740104.42999999993</v>
      </c>
      <c r="E411" s="29">
        <f t="shared" si="52"/>
        <v>714859.15999999992</v>
      </c>
      <c r="F411" s="175">
        <f t="shared" si="54"/>
        <v>304.15258064516127</v>
      </c>
      <c r="G411" s="29">
        <f t="shared" si="51"/>
        <v>304.14999999999998</v>
      </c>
    </row>
    <row r="412" spans="1:7" x14ac:dyDescent="0.25">
      <c r="A412" s="47">
        <v>42209</v>
      </c>
      <c r="B412" s="48">
        <v>1</v>
      </c>
      <c r="C412" s="171">
        <v>0</v>
      </c>
      <c r="D412" s="134">
        <f t="shared" si="53"/>
        <v>740104.42999999993</v>
      </c>
      <c r="E412" s="29">
        <f t="shared" si="52"/>
        <v>714859.15999999992</v>
      </c>
      <c r="F412" s="175">
        <f t="shared" si="54"/>
        <v>304.15258064516127</v>
      </c>
      <c r="G412" s="29">
        <f t="shared" si="51"/>
        <v>304.14999999999998</v>
      </c>
    </row>
    <row r="413" spans="1:7" x14ac:dyDescent="0.25">
      <c r="A413" s="47">
        <v>42210</v>
      </c>
      <c r="B413" s="48">
        <v>1</v>
      </c>
      <c r="C413" s="171">
        <v>0</v>
      </c>
      <c r="D413" s="134">
        <f t="shared" si="53"/>
        <v>740104.42999999993</v>
      </c>
      <c r="E413" s="29">
        <f t="shared" si="52"/>
        <v>714859.15999999992</v>
      </c>
      <c r="F413" s="175">
        <f t="shared" si="54"/>
        <v>304.15258064516127</v>
      </c>
      <c r="G413" s="29">
        <f t="shared" si="51"/>
        <v>304.14999999999998</v>
      </c>
    </row>
    <row r="414" spans="1:7" x14ac:dyDescent="0.25">
      <c r="A414" s="47">
        <v>42211</v>
      </c>
      <c r="B414" s="48">
        <v>1</v>
      </c>
      <c r="C414" s="171">
        <v>0</v>
      </c>
      <c r="D414" s="134">
        <f t="shared" si="53"/>
        <v>740104.42999999993</v>
      </c>
      <c r="E414" s="29">
        <f t="shared" si="52"/>
        <v>714859.15999999992</v>
      </c>
      <c r="F414" s="175">
        <f t="shared" si="54"/>
        <v>304.15258064516127</v>
      </c>
      <c r="G414" s="29">
        <f t="shared" si="51"/>
        <v>304.14999999999998</v>
      </c>
    </row>
    <row r="415" spans="1:7" x14ac:dyDescent="0.25">
      <c r="A415" s="47">
        <v>42212</v>
      </c>
      <c r="B415" s="48">
        <v>1</v>
      </c>
      <c r="C415" s="171">
        <v>0</v>
      </c>
      <c r="D415" s="134">
        <f t="shared" si="53"/>
        <v>740104.42999999993</v>
      </c>
      <c r="E415" s="29">
        <f t="shared" si="52"/>
        <v>714859.15999999992</v>
      </c>
      <c r="F415" s="175">
        <f t="shared" si="54"/>
        <v>304.15258064516127</v>
      </c>
      <c r="G415" s="29">
        <f t="shared" si="51"/>
        <v>304.14999999999998</v>
      </c>
    </row>
    <row r="416" spans="1:7" x14ac:dyDescent="0.25">
      <c r="A416" s="47">
        <v>42213</v>
      </c>
      <c r="B416" s="48">
        <v>1</v>
      </c>
      <c r="C416" s="171">
        <v>0</v>
      </c>
      <c r="D416" s="134">
        <f t="shared" si="53"/>
        <v>740104.42999999993</v>
      </c>
      <c r="E416" s="29">
        <f t="shared" si="52"/>
        <v>714859.15999999992</v>
      </c>
      <c r="F416" s="175">
        <f t="shared" si="54"/>
        <v>304.15258064516127</v>
      </c>
      <c r="G416" s="29">
        <f t="shared" si="51"/>
        <v>304.14999999999998</v>
      </c>
    </row>
    <row r="417" spans="1:7" x14ac:dyDescent="0.25">
      <c r="A417" s="47">
        <v>42214</v>
      </c>
      <c r="B417" s="48">
        <v>1</v>
      </c>
      <c r="C417" s="171">
        <v>0</v>
      </c>
      <c r="D417" s="134">
        <f t="shared" si="53"/>
        <v>740104.42999999993</v>
      </c>
      <c r="E417" s="29">
        <f t="shared" si="52"/>
        <v>714859.15999999992</v>
      </c>
      <c r="F417" s="175">
        <f t="shared" si="54"/>
        <v>304.15258064516127</v>
      </c>
      <c r="G417" s="29">
        <f t="shared" si="51"/>
        <v>304.14999999999998</v>
      </c>
    </row>
    <row r="418" spans="1:7" x14ac:dyDescent="0.25">
      <c r="A418" s="47">
        <v>42215</v>
      </c>
      <c r="B418" s="48">
        <v>1</v>
      </c>
      <c r="C418" s="171">
        <v>0</v>
      </c>
      <c r="D418" s="134">
        <f t="shared" si="53"/>
        <v>740104.42999999993</v>
      </c>
      <c r="E418" s="29">
        <f t="shared" si="52"/>
        <v>714859.15999999992</v>
      </c>
      <c r="F418" s="175">
        <f t="shared" si="54"/>
        <v>304.15258064516127</v>
      </c>
      <c r="G418" s="29">
        <f t="shared" si="51"/>
        <v>304.14999999999998</v>
      </c>
    </row>
    <row r="419" spans="1:7" x14ac:dyDescent="0.25">
      <c r="A419" s="47">
        <v>42216</v>
      </c>
      <c r="B419" s="48">
        <v>1</v>
      </c>
      <c r="C419" s="171">
        <v>0</v>
      </c>
      <c r="D419" s="134">
        <f t="shared" si="53"/>
        <v>740104.42999999993</v>
      </c>
      <c r="E419" s="29">
        <f t="shared" si="52"/>
        <v>714859.15999999992</v>
      </c>
      <c r="F419" s="175">
        <f t="shared" si="54"/>
        <v>304.15258064516127</v>
      </c>
      <c r="G419" s="29">
        <f t="shared" si="51"/>
        <v>304.14999999999998</v>
      </c>
    </row>
    <row r="420" spans="1:7" x14ac:dyDescent="0.25">
      <c r="A420" s="47">
        <v>42217</v>
      </c>
      <c r="B420" s="48">
        <v>1</v>
      </c>
      <c r="C420" s="171">
        <v>0</v>
      </c>
      <c r="D420" s="134">
        <f t="shared" si="53"/>
        <v>740104.42999999993</v>
      </c>
      <c r="E420" s="29">
        <f t="shared" si="52"/>
        <v>714859.15999999992</v>
      </c>
      <c r="F420" s="175">
        <f t="shared" si="54"/>
        <v>304.15258064516127</v>
      </c>
      <c r="G420" s="29">
        <f t="shared" si="51"/>
        <v>304.14999999999998</v>
      </c>
    </row>
    <row r="421" spans="1:7" x14ac:dyDescent="0.25">
      <c r="A421" s="47">
        <v>42218</v>
      </c>
      <c r="B421" s="48">
        <v>1</v>
      </c>
      <c r="C421" s="171">
        <v>0</v>
      </c>
      <c r="D421" s="134">
        <f t="shared" si="53"/>
        <v>740104.42999999993</v>
      </c>
      <c r="E421" s="29">
        <f t="shared" si="52"/>
        <v>714859.15999999992</v>
      </c>
      <c r="F421" s="175">
        <f t="shared" si="54"/>
        <v>304.15258064516127</v>
      </c>
      <c r="G421" s="29">
        <f t="shared" si="51"/>
        <v>304.14999999999998</v>
      </c>
    </row>
    <row r="422" spans="1:7" x14ac:dyDescent="0.25">
      <c r="A422" s="47">
        <v>42219</v>
      </c>
      <c r="B422" s="48">
        <v>1</v>
      </c>
      <c r="C422" s="171">
        <v>0</v>
      </c>
      <c r="D422" s="134">
        <f t="shared" si="53"/>
        <v>740104.42999999993</v>
      </c>
      <c r="E422" s="29">
        <f t="shared" si="52"/>
        <v>714859.15999999992</v>
      </c>
      <c r="F422" s="175">
        <f t="shared" si="54"/>
        <v>304.15258064516127</v>
      </c>
      <c r="G422" s="29">
        <f t="shared" si="51"/>
        <v>304.14999999999998</v>
      </c>
    </row>
    <row r="423" spans="1:7" x14ac:dyDescent="0.25">
      <c r="A423" s="47">
        <v>42220</v>
      </c>
      <c r="B423" s="48">
        <v>1</v>
      </c>
      <c r="C423" s="171">
        <v>0</v>
      </c>
      <c r="D423" s="134">
        <f t="shared" si="53"/>
        <v>740104.42999999993</v>
      </c>
      <c r="E423" s="29">
        <f t="shared" si="52"/>
        <v>714859.15999999992</v>
      </c>
      <c r="F423" s="175">
        <f t="shared" si="54"/>
        <v>304.15258064516127</v>
      </c>
      <c r="G423" s="29">
        <f t="shared" si="51"/>
        <v>304.14999999999998</v>
      </c>
    </row>
    <row r="424" spans="1:7" x14ac:dyDescent="0.25">
      <c r="A424" s="47">
        <v>42221</v>
      </c>
      <c r="B424" s="48">
        <v>1</v>
      </c>
      <c r="C424" s="171">
        <v>0</v>
      </c>
      <c r="D424" s="134">
        <f t="shared" si="53"/>
        <v>740104.42999999993</v>
      </c>
      <c r="E424" s="29">
        <f t="shared" si="52"/>
        <v>714859.15999999992</v>
      </c>
      <c r="F424" s="175">
        <f t="shared" si="54"/>
        <v>304.15258064516127</v>
      </c>
      <c r="G424" s="29">
        <f t="shared" si="51"/>
        <v>304.14999999999998</v>
      </c>
    </row>
    <row r="425" spans="1:7" x14ac:dyDescent="0.25">
      <c r="A425" s="47">
        <v>42222</v>
      </c>
      <c r="B425" s="48">
        <v>0</v>
      </c>
      <c r="C425" s="171">
        <v>1</v>
      </c>
      <c r="D425" s="134">
        <f>$E$424</f>
        <v>714859.15999999992</v>
      </c>
      <c r="E425" s="29">
        <f t="shared" ref="E425:E455" si="55">$D$425-$D$16</f>
        <v>689292.2699999999</v>
      </c>
      <c r="F425" s="175">
        <f>($E$15/$B$15*0+($E$16/$B$16)*1)</f>
        <v>293.7777419354839</v>
      </c>
      <c r="G425" s="29">
        <f t="shared" si="51"/>
        <v>293.77999999999997</v>
      </c>
    </row>
    <row r="426" spans="1:7" x14ac:dyDescent="0.25">
      <c r="A426" s="47">
        <v>42223</v>
      </c>
      <c r="B426" s="48">
        <v>1</v>
      </c>
      <c r="C426" s="171">
        <v>0</v>
      </c>
      <c r="D426" s="134">
        <f t="shared" ref="D426:D455" si="56">$E$424</f>
        <v>714859.15999999992</v>
      </c>
      <c r="E426" s="29">
        <f t="shared" si="55"/>
        <v>689292.2699999999</v>
      </c>
      <c r="F426" s="175">
        <f t="shared" ref="F426:F455" si="57">($E$15/$B$15*0+($E$16/$B$16)*1)</f>
        <v>293.7777419354839</v>
      </c>
      <c r="G426" s="29">
        <f t="shared" si="51"/>
        <v>293.77999999999997</v>
      </c>
    </row>
    <row r="427" spans="1:7" x14ac:dyDescent="0.25">
      <c r="A427" s="47">
        <v>42224</v>
      </c>
      <c r="B427" s="48">
        <v>1</v>
      </c>
      <c r="C427" s="171">
        <v>0</v>
      </c>
      <c r="D427" s="134">
        <f t="shared" si="56"/>
        <v>714859.15999999992</v>
      </c>
      <c r="E427" s="29">
        <f t="shared" si="55"/>
        <v>689292.2699999999</v>
      </c>
      <c r="F427" s="175">
        <f t="shared" si="57"/>
        <v>293.7777419354839</v>
      </c>
      <c r="G427" s="29">
        <f t="shared" si="51"/>
        <v>293.77999999999997</v>
      </c>
    </row>
    <row r="428" spans="1:7" x14ac:dyDescent="0.25">
      <c r="A428" s="47">
        <v>42225</v>
      </c>
      <c r="B428" s="48">
        <v>1</v>
      </c>
      <c r="C428" s="171">
        <v>0</v>
      </c>
      <c r="D428" s="134">
        <f t="shared" si="56"/>
        <v>714859.15999999992</v>
      </c>
      <c r="E428" s="29">
        <f t="shared" si="55"/>
        <v>689292.2699999999</v>
      </c>
      <c r="F428" s="175">
        <f t="shared" si="57"/>
        <v>293.7777419354839</v>
      </c>
      <c r="G428" s="29">
        <f t="shared" si="51"/>
        <v>293.77999999999997</v>
      </c>
    </row>
    <row r="429" spans="1:7" x14ac:dyDescent="0.25">
      <c r="A429" s="47">
        <v>42226</v>
      </c>
      <c r="B429" s="48">
        <v>1</v>
      </c>
      <c r="C429" s="171">
        <v>0</v>
      </c>
      <c r="D429" s="134">
        <f t="shared" si="56"/>
        <v>714859.15999999992</v>
      </c>
      <c r="E429" s="29">
        <f t="shared" si="55"/>
        <v>689292.2699999999</v>
      </c>
      <c r="F429" s="175">
        <f t="shared" si="57"/>
        <v>293.7777419354839</v>
      </c>
      <c r="G429" s="29">
        <f t="shared" si="51"/>
        <v>293.77999999999997</v>
      </c>
    </row>
    <row r="430" spans="1:7" x14ac:dyDescent="0.25">
      <c r="A430" s="47">
        <v>42227</v>
      </c>
      <c r="B430" s="48">
        <v>1</v>
      </c>
      <c r="C430" s="171">
        <v>0</v>
      </c>
      <c r="D430" s="134">
        <f t="shared" si="56"/>
        <v>714859.15999999992</v>
      </c>
      <c r="E430" s="29">
        <f t="shared" si="55"/>
        <v>689292.2699999999</v>
      </c>
      <c r="F430" s="175">
        <f t="shared" si="57"/>
        <v>293.7777419354839</v>
      </c>
      <c r="G430" s="29">
        <f t="shared" si="51"/>
        <v>293.77999999999997</v>
      </c>
    </row>
    <row r="431" spans="1:7" x14ac:dyDescent="0.25">
      <c r="A431" s="47">
        <v>42228</v>
      </c>
      <c r="B431" s="48">
        <v>1</v>
      </c>
      <c r="C431" s="171">
        <v>0</v>
      </c>
      <c r="D431" s="134">
        <f t="shared" si="56"/>
        <v>714859.15999999992</v>
      </c>
      <c r="E431" s="29">
        <f t="shared" si="55"/>
        <v>689292.2699999999</v>
      </c>
      <c r="F431" s="175">
        <f t="shared" si="57"/>
        <v>293.7777419354839</v>
      </c>
      <c r="G431" s="29">
        <f t="shared" si="51"/>
        <v>293.77999999999997</v>
      </c>
    </row>
    <row r="432" spans="1:7" x14ac:dyDescent="0.25">
      <c r="A432" s="47">
        <v>42229</v>
      </c>
      <c r="B432" s="48">
        <v>1</v>
      </c>
      <c r="C432" s="171">
        <v>0</v>
      </c>
      <c r="D432" s="134">
        <f t="shared" si="56"/>
        <v>714859.15999999992</v>
      </c>
      <c r="E432" s="29">
        <f t="shared" si="55"/>
        <v>689292.2699999999</v>
      </c>
      <c r="F432" s="175">
        <f t="shared" si="57"/>
        <v>293.7777419354839</v>
      </c>
      <c r="G432" s="29">
        <f t="shared" si="51"/>
        <v>293.77999999999997</v>
      </c>
    </row>
    <row r="433" spans="1:7" x14ac:dyDescent="0.25">
      <c r="A433" s="47">
        <v>42230</v>
      </c>
      <c r="B433" s="48">
        <v>1</v>
      </c>
      <c r="C433" s="171">
        <v>0</v>
      </c>
      <c r="D433" s="134">
        <f t="shared" si="56"/>
        <v>714859.15999999992</v>
      </c>
      <c r="E433" s="29">
        <f t="shared" si="55"/>
        <v>689292.2699999999</v>
      </c>
      <c r="F433" s="175">
        <f t="shared" si="57"/>
        <v>293.7777419354839</v>
      </c>
      <c r="G433" s="29">
        <f t="shared" si="51"/>
        <v>293.77999999999997</v>
      </c>
    </row>
    <row r="434" spans="1:7" x14ac:dyDescent="0.25">
      <c r="A434" s="47">
        <v>42231</v>
      </c>
      <c r="B434" s="48">
        <v>1</v>
      </c>
      <c r="C434" s="171">
        <v>0</v>
      </c>
      <c r="D434" s="134">
        <f t="shared" si="56"/>
        <v>714859.15999999992</v>
      </c>
      <c r="E434" s="29">
        <f t="shared" si="55"/>
        <v>689292.2699999999</v>
      </c>
      <c r="F434" s="175">
        <f t="shared" si="57"/>
        <v>293.7777419354839</v>
      </c>
      <c r="G434" s="29">
        <f t="shared" si="51"/>
        <v>293.77999999999997</v>
      </c>
    </row>
    <row r="435" spans="1:7" x14ac:dyDescent="0.25">
      <c r="A435" s="47">
        <v>42232</v>
      </c>
      <c r="B435" s="48">
        <v>1</v>
      </c>
      <c r="C435" s="171">
        <v>0</v>
      </c>
      <c r="D435" s="134">
        <f t="shared" si="56"/>
        <v>714859.15999999992</v>
      </c>
      <c r="E435" s="29">
        <f t="shared" si="55"/>
        <v>689292.2699999999</v>
      </c>
      <c r="F435" s="175">
        <f t="shared" si="57"/>
        <v>293.7777419354839</v>
      </c>
      <c r="G435" s="29">
        <f t="shared" si="51"/>
        <v>293.77999999999997</v>
      </c>
    </row>
    <row r="436" spans="1:7" x14ac:dyDescent="0.25">
      <c r="A436" s="47">
        <v>42233</v>
      </c>
      <c r="B436" s="48">
        <v>1</v>
      </c>
      <c r="C436" s="171">
        <v>0</v>
      </c>
      <c r="D436" s="134">
        <f t="shared" si="56"/>
        <v>714859.15999999992</v>
      </c>
      <c r="E436" s="29">
        <f t="shared" si="55"/>
        <v>689292.2699999999</v>
      </c>
      <c r="F436" s="175">
        <f t="shared" si="57"/>
        <v>293.7777419354839</v>
      </c>
      <c r="G436" s="29">
        <f t="shared" si="51"/>
        <v>293.77999999999997</v>
      </c>
    </row>
    <row r="437" spans="1:7" x14ac:dyDescent="0.25">
      <c r="A437" s="47">
        <v>42234</v>
      </c>
      <c r="B437" s="48">
        <v>1</v>
      </c>
      <c r="C437" s="171">
        <v>0</v>
      </c>
      <c r="D437" s="134">
        <f t="shared" si="56"/>
        <v>714859.15999999992</v>
      </c>
      <c r="E437" s="29">
        <f t="shared" si="55"/>
        <v>689292.2699999999</v>
      </c>
      <c r="F437" s="175">
        <f t="shared" si="57"/>
        <v>293.7777419354839</v>
      </c>
      <c r="G437" s="29">
        <f t="shared" si="51"/>
        <v>293.77999999999997</v>
      </c>
    </row>
    <row r="438" spans="1:7" x14ac:dyDescent="0.25">
      <c r="A438" s="47">
        <v>42235</v>
      </c>
      <c r="B438" s="48">
        <v>1</v>
      </c>
      <c r="C438" s="171">
        <v>0</v>
      </c>
      <c r="D438" s="134">
        <f t="shared" si="56"/>
        <v>714859.15999999992</v>
      </c>
      <c r="E438" s="29">
        <f t="shared" si="55"/>
        <v>689292.2699999999</v>
      </c>
      <c r="F438" s="175">
        <f t="shared" si="57"/>
        <v>293.7777419354839</v>
      </c>
      <c r="G438" s="29">
        <f t="shared" si="51"/>
        <v>293.77999999999997</v>
      </c>
    </row>
    <row r="439" spans="1:7" x14ac:dyDescent="0.25">
      <c r="A439" s="47">
        <v>42236</v>
      </c>
      <c r="B439" s="48">
        <v>1</v>
      </c>
      <c r="C439" s="171">
        <v>0</v>
      </c>
      <c r="D439" s="134">
        <f t="shared" si="56"/>
        <v>714859.15999999992</v>
      </c>
      <c r="E439" s="29">
        <f t="shared" si="55"/>
        <v>689292.2699999999</v>
      </c>
      <c r="F439" s="175">
        <f t="shared" si="57"/>
        <v>293.7777419354839</v>
      </c>
      <c r="G439" s="29">
        <f t="shared" si="51"/>
        <v>293.77999999999997</v>
      </c>
    </row>
    <row r="440" spans="1:7" x14ac:dyDescent="0.25">
      <c r="A440" s="47">
        <v>42237</v>
      </c>
      <c r="B440" s="48">
        <v>1</v>
      </c>
      <c r="C440" s="171">
        <v>0</v>
      </c>
      <c r="D440" s="134">
        <f t="shared" si="56"/>
        <v>714859.15999999992</v>
      </c>
      <c r="E440" s="29">
        <f t="shared" si="55"/>
        <v>689292.2699999999</v>
      </c>
      <c r="F440" s="175">
        <f t="shared" si="57"/>
        <v>293.7777419354839</v>
      </c>
      <c r="G440" s="29">
        <f t="shared" si="51"/>
        <v>293.77999999999997</v>
      </c>
    </row>
    <row r="441" spans="1:7" x14ac:dyDescent="0.25">
      <c r="A441" s="47">
        <v>42238</v>
      </c>
      <c r="B441" s="48">
        <v>1</v>
      </c>
      <c r="C441" s="171">
        <v>0</v>
      </c>
      <c r="D441" s="134">
        <f t="shared" si="56"/>
        <v>714859.15999999992</v>
      </c>
      <c r="E441" s="29">
        <f t="shared" si="55"/>
        <v>689292.2699999999</v>
      </c>
      <c r="F441" s="175">
        <f t="shared" si="57"/>
        <v>293.7777419354839</v>
      </c>
      <c r="G441" s="29">
        <f t="shared" si="51"/>
        <v>293.77999999999997</v>
      </c>
    </row>
    <row r="442" spans="1:7" x14ac:dyDescent="0.25">
      <c r="A442" s="47">
        <v>42239</v>
      </c>
      <c r="B442" s="48">
        <v>1</v>
      </c>
      <c r="C442" s="171">
        <v>0</v>
      </c>
      <c r="D442" s="134">
        <f t="shared" si="56"/>
        <v>714859.15999999992</v>
      </c>
      <c r="E442" s="29">
        <f t="shared" si="55"/>
        <v>689292.2699999999</v>
      </c>
      <c r="F442" s="175">
        <f t="shared" si="57"/>
        <v>293.7777419354839</v>
      </c>
      <c r="G442" s="29">
        <f t="shared" si="51"/>
        <v>293.77999999999997</v>
      </c>
    </row>
    <row r="443" spans="1:7" x14ac:dyDescent="0.25">
      <c r="A443" s="47">
        <v>42240</v>
      </c>
      <c r="B443" s="48">
        <v>1</v>
      </c>
      <c r="C443" s="171">
        <v>0</v>
      </c>
      <c r="D443" s="134">
        <f t="shared" si="56"/>
        <v>714859.15999999992</v>
      </c>
      <c r="E443" s="29">
        <f t="shared" si="55"/>
        <v>689292.2699999999</v>
      </c>
      <c r="F443" s="175">
        <f t="shared" si="57"/>
        <v>293.7777419354839</v>
      </c>
      <c r="G443" s="29">
        <f t="shared" ref="G443:G506" si="58">ROUND(F443,2)</f>
        <v>293.77999999999997</v>
      </c>
    </row>
    <row r="444" spans="1:7" x14ac:dyDescent="0.25">
      <c r="A444" s="47">
        <v>42241</v>
      </c>
      <c r="B444" s="48">
        <v>1</v>
      </c>
      <c r="C444" s="171">
        <v>0</v>
      </c>
      <c r="D444" s="134">
        <f t="shared" si="56"/>
        <v>714859.15999999992</v>
      </c>
      <c r="E444" s="29">
        <f t="shared" si="55"/>
        <v>689292.2699999999</v>
      </c>
      <c r="F444" s="175">
        <f t="shared" si="57"/>
        <v>293.7777419354839</v>
      </c>
      <c r="G444" s="29">
        <f t="shared" si="58"/>
        <v>293.77999999999997</v>
      </c>
    </row>
    <row r="445" spans="1:7" x14ac:dyDescent="0.25">
      <c r="A445" s="47">
        <v>42242</v>
      </c>
      <c r="B445" s="48">
        <v>1</v>
      </c>
      <c r="C445" s="171">
        <v>0</v>
      </c>
      <c r="D445" s="134">
        <f t="shared" si="56"/>
        <v>714859.15999999992</v>
      </c>
      <c r="E445" s="29">
        <f t="shared" si="55"/>
        <v>689292.2699999999</v>
      </c>
      <c r="F445" s="175">
        <f t="shared" si="57"/>
        <v>293.7777419354839</v>
      </c>
      <c r="G445" s="29">
        <f t="shared" si="58"/>
        <v>293.77999999999997</v>
      </c>
    </row>
    <row r="446" spans="1:7" x14ac:dyDescent="0.25">
      <c r="A446" s="47">
        <v>42243</v>
      </c>
      <c r="B446" s="48">
        <v>1</v>
      </c>
      <c r="C446" s="171">
        <v>0</v>
      </c>
      <c r="D446" s="134">
        <f t="shared" si="56"/>
        <v>714859.15999999992</v>
      </c>
      <c r="E446" s="29">
        <f t="shared" si="55"/>
        <v>689292.2699999999</v>
      </c>
      <c r="F446" s="175">
        <f t="shared" si="57"/>
        <v>293.7777419354839</v>
      </c>
      <c r="G446" s="29">
        <f t="shared" si="58"/>
        <v>293.77999999999997</v>
      </c>
    </row>
    <row r="447" spans="1:7" x14ac:dyDescent="0.25">
      <c r="A447" s="47">
        <v>42244</v>
      </c>
      <c r="B447" s="48">
        <v>1</v>
      </c>
      <c r="C447" s="171">
        <v>0</v>
      </c>
      <c r="D447" s="134">
        <f t="shared" si="56"/>
        <v>714859.15999999992</v>
      </c>
      <c r="E447" s="29">
        <f t="shared" si="55"/>
        <v>689292.2699999999</v>
      </c>
      <c r="F447" s="175">
        <f t="shared" si="57"/>
        <v>293.7777419354839</v>
      </c>
      <c r="G447" s="29">
        <f t="shared" si="58"/>
        <v>293.77999999999997</v>
      </c>
    </row>
    <row r="448" spans="1:7" x14ac:dyDescent="0.25">
      <c r="A448" s="47">
        <v>42245</v>
      </c>
      <c r="B448" s="48">
        <v>1</v>
      </c>
      <c r="C448" s="171">
        <v>0</v>
      </c>
      <c r="D448" s="134">
        <f t="shared" si="56"/>
        <v>714859.15999999992</v>
      </c>
      <c r="E448" s="29">
        <f t="shared" si="55"/>
        <v>689292.2699999999</v>
      </c>
      <c r="F448" s="175">
        <f t="shared" si="57"/>
        <v>293.7777419354839</v>
      </c>
      <c r="G448" s="29">
        <f t="shared" si="58"/>
        <v>293.77999999999997</v>
      </c>
    </row>
    <row r="449" spans="1:7" x14ac:dyDescent="0.25">
      <c r="A449" s="47">
        <v>42246</v>
      </c>
      <c r="B449" s="48">
        <v>1</v>
      </c>
      <c r="C449" s="171">
        <v>0</v>
      </c>
      <c r="D449" s="134">
        <f t="shared" si="56"/>
        <v>714859.15999999992</v>
      </c>
      <c r="E449" s="29">
        <f t="shared" si="55"/>
        <v>689292.2699999999</v>
      </c>
      <c r="F449" s="175">
        <f t="shared" si="57"/>
        <v>293.7777419354839</v>
      </c>
      <c r="G449" s="29">
        <f t="shared" si="58"/>
        <v>293.77999999999997</v>
      </c>
    </row>
    <row r="450" spans="1:7" x14ac:dyDescent="0.25">
      <c r="A450" s="47">
        <v>42247</v>
      </c>
      <c r="B450" s="48">
        <v>1</v>
      </c>
      <c r="C450" s="171">
        <v>0</v>
      </c>
      <c r="D450" s="134">
        <f t="shared" si="56"/>
        <v>714859.15999999992</v>
      </c>
      <c r="E450" s="29">
        <f t="shared" si="55"/>
        <v>689292.2699999999</v>
      </c>
      <c r="F450" s="175">
        <f t="shared" si="57"/>
        <v>293.7777419354839</v>
      </c>
      <c r="G450" s="29">
        <f t="shared" si="58"/>
        <v>293.77999999999997</v>
      </c>
    </row>
    <row r="451" spans="1:7" x14ac:dyDescent="0.25">
      <c r="A451" s="47">
        <v>42248</v>
      </c>
      <c r="B451" s="48">
        <v>1</v>
      </c>
      <c r="C451" s="171">
        <v>0</v>
      </c>
      <c r="D451" s="134">
        <f t="shared" si="56"/>
        <v>714859.15999999992</v>
      </c>
      <c r="E451" s="29">
        <f t="shared" si="55"/>
        <v>689292.2699999999</v>
      </c>
      <c r="F451" s="175">
        <f t="shared" si="57"/>
        <v>293.7777419354839</v>
      </c>
      <c r="G451" s="29">
        <f t="shared" si="58"/>
        <v>293.77999999999997</v>
      </c>
    </row>
    <row r="452" spans="1:7" x14ac:dyDescent="0.25">
      <c r="A452" s="47">
        <v>42249</v>
      </c>
      <c r="B452" s="48">
        <v>1</v>
      </c>
      <c r="C452" s="171">
        <v>0</v>
      </c>
      <c r="D452" s="134">
        <f t="shared" si="56"/>
        <v>714859.15999999992</v>
      </c>
      <c r="E452" s="29">
        <f t="shared" si="55"/>
        <v>689292.2699999999</v>
      </c>
      <c r="F452" s="175">
        <f t="shared" si="57"/>
        <v>293.7777419354839</v>
      </c>
      <c r="G452" s="29">
        <f t="shared" si="58"/>
        <v>293.77999999999997</v>
      </c>
    </row>
    <row r="453" spans="1:7" x14ac:dyDescent="0.25">
      <c r="A453" s="47">
        <v>42250</v>
      </c>
      <c r="B453" s="48">
        <v>1</v>
      </c>
      <c r="C453" s="171">
        <v>0</v>
      </c>
      <c r="D453" s="134">
        <f t="shared" si="56"/>
        <v>714859.15999999992</v>
      </c>
      <c r="E453" s="29">
        <f t="shared" si="55"/>
        <v>689292.2699999999</v>
      </c>
      <c r="F453" s="175">
        <f t="shared" si="57"/>
        <v>293.7777419354839</v>
      </c>
      <c r="G453" s="29">
        <f t="shared" si="58"/>
        <v>293.77999999999997</v>
      </c>
    </row>
    <row r="454" spans="1:7" x14ac:dyDescent="0.25">
      <c r="A454" s="47">
        <v>42251</v>
      </c>
      <c r="B454" s="48">
        <v>1</v>
      </c>
      <c r="C454" s="171">
        <v>0</v>
      </c>
      <c r="D454" s="134">
        <f t="shared" si="56"/>
        <v>714859.15999999992</v>
      </c>
      <c r="E454" s="29">
        <f t="shared" si="55"/>
        <v>689292.2699999999</v>
      </c>
      <c r="F454" s="175">
        <f t="shared" si="57"/>
        <v>293.7777419354839</v>
      </c>
      <c r="G454" s="29">
        <f t="shared" si="58"/>
        <v>293.77999999999997</v>
      </c>
    </row>
    <row r="455" spans="1:7" x14ac:dyDescent="0.25">
      <c r="A455" s="47">
        <v>42252</v>
      </c>
      <c r="B455" s="48">
        <v>1</v>
      </c>
      <c r="C455" s="171">
        <v>0</v>
      </c>
      <c r="D455" s="134">
        <f t="shared" si="56"/>
        <v>714859.15999999992</v>
      </c>
      <c r="E455" s="29">
        <f t="shared" si="55"/>
        <v>689292.2699999999</v>
      </c>
      <c r="F455" s="175">
        <f t="shared" si="57"/>
        <v>293.7777419354839</v>
      </c>
      <c r="G455" s="29">
        <f t="shared" si="58"/>
        <v>293.77999999999997</v>
      </c>
    </row>
    <row r="456" spans="1:7" x14ac:dyDescent="0.25">
      <c r="A456" s="47">
        <v>42253</v>
      </c>
      <c r="B456" s="48">
        <v>0</v>
      </c>
      <c r="C456" s="171">
        <v>1</v>
      </c>
      <c r="D456" s="134">
        <f t="shared" ref="D456:D485" si="59">$E$455</f>
        <v>689292.2699999999</v>
      </c>
      <c r="E456" s="29">
        <f t="shared" ref="E456:E485" si="60">$D$456-$D$17</f>
        <v>663116.3899999999</v>
      </c>
      <c r="F456" s="175">
        <f>($E$16/$B$16*0+($E$17/$B$17)*1)</f>
        <v>283.27066666666667</v>
      </c>
      <c r="G456" s="29">
        <f t="shared" si="58"/>
        <v>283.27</v>
      </c>
    </row>
    <row r="457" spans="1:7" x14ac:dyDescent="0.25">
      <c r="A457" s="47">
        <v>42254</v>
      </c>
      <c r="B457" s="48">
        <v>1</v>
      </c>
      <c r="C457" s="171">
        <v>0</v>
      </c>
      <c r="D457" s="134">
        <f t="shared" si="59"/>
        <v>689292.2699999999</v>
      </c>
      <c r="E457" s="29">
        <f t="shared" si="60"/>
        <v>663116.3899999999</v>
      </c>
      <c r="F457" s="175">
        <f t="shared" ref="F457:F485" si="61">($E$16/$B$16*0+($E$17/$B$17)*1)</f>
        <v>283.27066666666667</v>
      </c>
      <c r="G457" s="29">
        <f t="shared" si="58"/>
        <v>283.27</v>
      </c>
    </row>
    <row r="458" spans="1:7" x14ac:dyDescent="0.25">
      <c r="A458" s="47">
        <v>42255</v>
      </c>
      <c r="B458" s="48">
        <v>1</v>
      </c>
      <c r="C458" s="171">
        <v>0</v>
      </c>
      <c r="D458" s="134">
        <f t="shared" si="59"/>
        <v>689292.2699999999</v>
      </c>
      <c r="E458" s="29">
        <f t="shared" si="60"/>
        <v>663116.3899999999</v>
      </c>
      <c r="F458" s="175">
        <f t="shared" si="61"/>
        <v>283.27066666666667</v>
      </c>
      <c r="G458" s="29">
        <f t="shared" si="58"/>
        <v>283.27</v>
      </c>
    </row>
    <row r="459" spans="1:7" x14ac:dyDescent="0.25">
      <c r="A459" s="47">
        <v>42256</v>
      </c>
      <c r="B459" s="48">
        <v>1</v>
      </c>
      <c r="C459" s="171">
        <v>0</v>
      </c>
      <c r="D459" s="134">
        <f t="shared" si="59"/>
        <v>689292.2699999999</v>
      </c>
      <c r="E459" s="29">
        <f t="shared" si="60"/>
        <v>663116.3899999999</v>
      </c>
      <c r="F459" s="175">
        <f t="shared" si="61"/>
        <v>283.27066666666667</v>
      </c>
      <c r="G459" s="29">
        <f t="shared" si="58"/>
        <v>283.27</v>
      </c>
    </row>
    <row r="460" spans="1:7" x14ac:dyDescent="0.25">
      <c r="A460" s="47">
        <v>42257</v>
      </c>
      <c r="B460" s="48">
        <v>1</v>
      </c>
      <c r="C460" s="171">
        <v>0</v>
      </c>
      <c r="D460" s="134">
        <f t="shared" si="59"/>
        <v>689292.2699999999</v>
      </c>
      <c r="E460" s="29">
        <f t="shared" si="60"/>
        <v>663116.3899999999</v>
      </c>
      <c r="F460" s="175">
        <f t="shared" si="61"/>
        <v>283.27066666666667</v>
      </c>
      <c r="G460" s="29">
        <f t="shared" si="58"/>
        <v>283.27</v>
      </c>
    </row>
    <row r="461" spans="1:7" x14ac:dyDescent="0.25">
      <c r="A461" s="47">
        <v>42258</v>
      </c>
      <c r="B461" s="48">
        <v>1</v>
      </c>
      <c r="C461" s="171">
        <v>0</v>
      </c>
      <c r="D461" s="134">
        <f t="shared" si="59"/>
        <v>689292.2699999999</v>
      </c>
      <c r="E461" s="29">
        <f t="shared" si="60"/>
        <v>663116.3899999999</v>
      </c>
      <c r="F461" s="175">
        <f t="shared" si="61"/>
        <v>283.27066666666667</v>
      </c>
      <c r="G461" s="29">
        <f t="shared" si="58"/>
        <v>283.27</v>
      </c>
    </row>
    <row r="462" spans="1:7" x14ac:dyDescent="0.25">
      <c r="A462" s="47">
        <v>42259</v>
      </c>
      <c r="B462" s="48">
        <v>1</v>
      </c>
      <c r="C462" s="171">
        <v>0</v>
      </c>
      <c r="D462" s="134">
        <f t="shared" si="59"/>
        <v>689292.2699999999</v>
      </c>
      <c r="E462" s="29">
        <f t="shared" si="60"/>
        <v>663116.3899999999</v>
      </c>
      <c r="F462" s="175">
        <f t="shared" si="61"/>
        <v>283.27066666666667</v>
      </c>
      <c r="G462" s="29">
        <f t="shared" si="58"/>
        <v>283.27</v>
      </c>
    </row>
    <row r="463" spans="1:7" x14ac:dyDescent="0.25">
      <c r="A463" s="47">
        <v>42260</v>
      </c>
      <c r="B463" s="48">
        <v>1</v>
      </c>
      <c r="C463" s="171">
        <v>0</v>
      </c>
      <c r="D463" s="134">
        <f t="shared" si="59"/>
        <v>689292.2699999999</v>
      </c>
      <c r="E463" s="29">
        <f t="shared" si="60"/>
        <v>663116.3899999999</v>
      </c>
      <c r="F463" s="175">
        <f t="shared" si="61"/>
        <v>283.27066666666667</v>
      </c>
      <c r="G463" s="29">
        <f t="shared" si="58"/>
        <v>283.27</v>
      </c>
    </row>
    <row r="464" spans="1:7" x14ac:dyDescent="0.25">
      <c r="A464" s="47">
        <v>42261</v>
      </c>
      <c r="B464" s="48">
        <v>1</v>
      </c>
      <c r="C464" s="171">
        <v>0</v>
      </c>
      <c r="D464" s="134">
        <f t="shared" si="59"/>
        <v>689292.2699999999</v>
      </c>
      <c r="E464" s="29">
        <f t="shared" si="60"/>
        <v>663116.3899999999</v>
      </c>
      <c r="F464" s="175">
        <f t="shared" si="61"/>
        <v>283.27066666666667</v>
      </c>
      <c r="G464" s="29">
        <f t="shared" si="58"/>
        <v>283.27</v>
      </c>
    </row>
    <row r="465" spans="1:7" x14ac:dyDescent="0.25">
      <c r="A465" s="47">
        <v>42262</v>
      </c>
      <c r="B465" s="48">
        <v>1</v>
      </c>
      <c r="C465" s="171">
        <v>0</v>
      </c>
      <c r="D465" s="134">
        <f t="shared" si="59"/>
        <v>689292.2699999999</v>
      </c>
      <c r="E465" s="29">
        <f t="shared" si="60"/>
        <v>663116.3899999999</v>
      </c>
      <c r="F465" s="175">
        <f t="shared" si="61"/>
        <v>283.27066666666667</v>
      </c>
      <c r="G465" s="29">
        <f t="shared" si="58"/>
        <v>283.27</v>
      </c>
    </row>
    <row r="466" spans="1:7" x14ac:dyDescent="0.25">
      <c r="A466" s="47">
        <v>42263</v>
      </c>
      <c r="B466" s="48">
        <v>1</v>
      </c>
      <c r="C466" s="171">
        <v>0</v>
      </c>
      <c r="D466" s="134">
        <f t="shared" si="59"/>
        <v>689292.2699999999</v>
      </c>
      <c r="E466" s="29">
        <f t="shared" si="60"/>
        <v>663116.3899999999</v>
      </c>
      <c r="F466" s="175">
        <f t="shared" si="61"/>
        <v>283.27066666666667</v>
      </c>
      <c r="G466" s="29">
        <f t="shared" si="58"/>
        <v>283.27</v>
      </c>
    </row>
    <row r="467" spans="1:7" x14ac:dyDescent="0.25">
      <c r="A467" s="47">
        <v>42264</v>
      </c>
      <c r="B467" s="48">
        <v>1</v>
      </c>
      <c r="C467" s="171">
        <v>0</v>
      </c>
      <c r="D467" s="134">
        <f t="shared" si="59"/>
        <v>689292.2699999999</v>
      </c>
      <c r="E467" s="29">
        <f t="shared" si="60"/>
        <v>663116.3899999999</v>
      </c>
      <c r="F467" s="175">
        <f t="shared" si="61"/>
        <v>283.27066666666667</v>
      </c>
      <c r="G467" s="29">
        <f t="shared" si="58"/>
        <v>283.27</v>
      </c>
    </row>
    <row r="468" spans="1:7" x14ac:dyDescent="0.25">
      <c r="A468" s="47">
        <v>42265</v>
      </c>
      <c r="B468" s="48">
        <v>1</v>
      </c>
      <c r="C468" s="171">
        <v>0</v>
      </c>
      <c r="D468" s="134">
        <f t="shared" si="59"/>
        <v>689292.2699999999</v>
      </c>
      <c r="E468" s="29">
        <f t="shared" si="60"/>
        <v>663116.3899999999</v>
      </c>
      <c r="F468" s="175">
        <f t="shared" si="61"/>
        <v>283.27066666666667</v>
      </c>
      <c r="G468" s="29">
        <f t="shared" si="58"/>
        <v>283.27</v>
      </c>
    </row>
    <row r="469" spans="1:7" x14ac:dyDescent="0.25">
      <c r="A469" s="47">
        <v>42266</v>
      </c>
      <c r="B469" s="48">
        <v>1</v>
      </c>
      <c r="C469" s="171">
        <v>0</v>
      </c>
      <c r="D469" s="134">
        <f t="shared" si="59"/>
        <v>689292.2699999999</v>
      </c>
      <c r="E469" s="29">
        <f t="shared" si="60"/>
        <v>663116.3899999999</v>
      </c>
      <c r="F469" s="175">
        <f t="shared" si="61"/>
        <v>283.27066666666667</v>
      </c>
      <c r="G469" s="29">
        <f t="shared" si="58"/>
        <v>283.27</v>
      </c>
    </row>
    <row r="470" spans="1:7" x14ac:dyDescent="0.25">
      <c r="A470" s="47">
        <v>42267</v>
      </c>
      <c r="B470" s="48">
        <v>1</v>
      </c>
      <c r="C470" s="171">
        <v>0</v>
      </c>
      <c r="D470" s="134">
        <f t="shared" si="59"/>
        <v>689292.2699999999</v>
      </c>
      <c r="E470" s="29">
        <f t="shared" si="60"/>
        <v>663116.3899999999</v>
      </c>
      <c r="F470" s="175">
        <f t="shared" si="61"/>
        <v>283.27066666666667</v>
      </c>
      <c r="G470" s="29">
        <f t="shared" si="58"/>
        <v>283.27</v>
      </c>
    </row>
    <row r="471" spans="1:7" x14ac:dyDescent="0.25">
      <c r="A471" s="47">
        <v>42268</v>
      </c>
      <c r="B471" s="48">
        <v>1</v>
      </c>
      <c r="C471" s="171">
        <v>0</v>
      </c>
      <c r="D471" s="134">
        <f t="shared" si="59"/>
        <v>689292.2699999999</v>
      </c>
      <c r="E471" s="29">
        <f t="shared" si="60"/>
        <v>663116.3899999999</v>
      </c>
      <c r="F471" s="175">
        <f t="shared" si="61"/>
        <v>283.27066666666667</v>
      </c>
      <c r="G471" s="29">
        <f t="shared" si="58"/>
        <v>283.27</v>
      </c>
    </row>
    <row r="472" spans="1:7" x14ac:dyDescent="0.25">
      <c r="A472" s="47">
        <v>42269</v>
      </c>
      <c r="B472" s="48">
        <v>1</v>
      </c>
      <c r="C472" s="171">
        <v>0</v>
      </c>
      <c r="D472" s="134">
        <f t="shared" si="59"/>
        <v>689292.2699999999</v>
      </c>
      <c r="E472" s="29">
        <f t="shared" si="60"/>
        <v>663116.3899999999</v>
      </c>
      <c r="F472" s="175">
        <f t="shared" si="61"/>
        <v>283.27066666666667</v>
      </c>
      <c r="G472" s="29">
        <f t="shared" si="58"/>
        <v>283.27</v>
      </c>
    </row>
    <row r="473" spans="1:7" x14ac:dyDescent="0.25">
      <c r="A473" s="47">
        <v>42270</v>
      </c>
      <c r="B473" s="48">
        <v>1</v>
      </c>
      <c r="C473" s="171">
        <v>0</v>
      </c>
      <c r="D473" s="134">
        <f t="shared" si="59"/>
        <v>689292.2699999999</v>
      </c>
      <c r="E473" s="29">
        <f t="shared" si="60"/>
        <v>663116.3899999999</v>
      </c>
      <c r="F473" s="175">
        <f t="shared" si="61"/>
        <v>283.27066666666667</v>
      </c>
      <c r="G473" s="29">
        <f t="shared" si="58"/>
        <v>283.27</v>
      </c>
    </row>
    <row r="474" spans="1:7" x14ac:dyDescent="0.25">
      <c r="A474" s="47">
        <v>42271</v>
      </c>
      <c r="B474" s="48">
        <v>1</v>
      </c>
      <c r="C474" s="171">
        <v>0</v>
      </c>
      <c r="D474" s="134">
        <f t="shared" si="59"/>
        <v>689292.2699999999</v>
      </c>
      <c r="E474" s="29">
        <f t="shared" si="60"/>
        <v>663116.3899999999</v>
      </c>
      <c r="F474" s="175">
        <f t="shared" si="61"/>
        <v>283.27066666666667</v>
      </c>
      <c r="G474" s="29">
        <f t="shared" si="58"/>
        <v>283.27</v>
      </c>
    </row>
    <row r="475" spans="1:7" x14ac:dyDescent="0.25">
      <c r="A475" s="47">
        <v>42272</v>
      </c>
      <c r="B475" s="48">
        <v>1</v>
      </c>
      <c r="C475" s="171">
        <v>0</v>
      </c>
      <c r="D475" s="134">
        <f t="shared" si="59"/>
        <v>689292.2699999999</v>
      </c>
      <c r="E475" s="29">
        <f t="shared" si="60"/>
        <v>663116.3899999999</v>
      </c>
      <c r="F475" s="175">
        <f t="shared" si="61"/>
        <v>283.27066666666667</v>
      </c>
      <c r="G475" s="29">
        <f t="shared" si="58"/>
        <v>283.27</v>
      </c>
    </row>
    <row r="476" spans="1:7" x14ac:dyDescent="0.25">
      <c r="A476" s="47">
        <v>42273</v>
      </c>
      <c r="B476" s="48">
        <v>1</v>
      </c>
      <c r="C476" s="171">
        <v>0</v>
      </c>
      <c r="D476" s="134">
        <f t="shared" si="59"/>
        <v>689292.2699999999</v>
      </c>
      <c r="E476" s="29">
        <f t="shared" si="60"/>
        <v>663116.3899999999</v>
      </c>
      <c r="F476" s="175">
        <f t="shared" si="61"/>
        <v>283.27066666666667</v>
      </c>
      <c r="G476" s="29">
        <f t="shared" si="58"/>
        <v>283.27</v>
      </c>
    </row>
    <row r="477" spans="1:7" x14ac:dyDescent="0.25">
      <c r="A477" s="47">
        <v>42274</v>
      </c>
      <c r="B477" s="48">
        <v>1</v>
      </c>
      <c r="C477" s="171">
        <v>0</v>
      </c>
      <c r="D477" s="134">
        <f t="shared" si="59"/>
        <v>689292.2699999999</v>
      </c>
      <c r="E477" s="29">
        <f t="shared" si="60"/>
        <v>663116.3899999999</v>
      </c>
      <c r="F477" s="175">
        <f t="shared" si="61"/>
        <v>283.27066666666667</v>
      </c>
      <c r="G477" s="29">
        <f t="shared" si="58"/>
        <v>283.27</v>
      </c>
    </row>
    <row r="478" spans="1:7" x14ac:dyDescent="0.25">
      <c r="A478" s="47">
        <v>42275</v>
      </c>
      <c r="B478" s="48">
        <v>1</v>
      </c>
      <c r="C478" s="171">
        <v>0</v>
      </c>
      <c r="D478" s="134">
        <f t="shared" si="59"/>
        <v>689292.2699999999</v>
      </c>
      <c r="E478" s="29">
        <f t="shared" si="60"/>
        <v>663116.3899999999</v>
      </c>
      <c r="F478" s="175">
        <f t="shared" si="61"/>
        <v>283.27066666666667</v>
      </c>
      <c r="G478" s="29">
        <f t="shared" si="58"/>
        <v>283.27</v>
      </c>
    </row>
    <row r="479" spans="1:7" x14ac:dyDescent="0.25">
      <c r="A479" s="47">
        <v>42276</v>
      </c>
      <c r="B479" s="48">
        <v>1</v>
      </c>
      <c r="C479" s="171">
        <v>0</v>
      </c>
      <c r="D479" s="134">
        <f t="shared" si="59"/>
        <v>689292.2699999999</v>
      </c>
      <c r="E479" s="29">
        <f t="shared" si="60"/>
        <v>663116.3899999999</v>
      </c>
      <c r="F479" s="175">
        <f t="shared" si="61"/>
        <v>283.27066666666667</v>
      </c>
      <c r="G479" s="29">
        <f t="shared" si="58"/>
        <v>283.27</v>
      </c>
    </row>
    <row r="480" spans="1:7" x14ac:dyDescent="0.25">
      <c r="A480" s="47">
        <v>42277</v>
      </c>
      <c r="B480" s="48">
        <v>1</v>
      </c>
      <c r="C480" s="171">
        <v>0</v>
      </c>
      <c r="D480" s="134">
        <f t="shared" si="59"/>
        <v>689292.2699999999</v>
      </c>
      <c r="E480" s="29">
        <f t="shared" si="60"/>
        <v>663116.3899999999</v>
      </c>
      <c r="F480" s="175">
        <f t="shared" si="61"/>
        <v>283.27066666666667</v>
      </c>
      <c r="G480" s="29">
        <f t="shared" si="58"/>
        <v>283.27</v>
      </c>
    </row>
    <row r="481" spans="1:7" x14ac:dyDescent="0.25">
      <c r="A481" s="47">
        <v>42278</v>
      </c>
      <c r="B481" s="48">
        <v>1</v>
      </c>
      <c r="C481" s="171">
        <v>0</v>
      </c>
      <c r="D481" s="134">
        <f t="shared" si="59"/>
        <v>689292.2699999999</v>
      </c>
      <c r="E481" s="29">
        <f t="shared" si="60"/>
        <v>663116.3899999999</v>
      </c>
      <c r="F481" s="175">
        <f t="shared" si="61"/>
        <v>283.27066666666667</v>
      </c>
      <c r="G481" s="29">
        <f t="shared" si="58"/>
        <v>283.27</v>
      </c>
    </row>
    <row r="482" spans="1:7" x14ac:dyDescent="0.25">
      <c r="A482" s="47">
        <v>42279</v>
      </c>
      <c r="B482" s="48">
        <v>1</v>
      </c>
      <c r="C482" s="171">
        <v>0</v>
      </c>
      <c r="D482" s="134">
        <f t="shared" si="59"/>
        <v>689292.2699999999</v>
      </c>
      <c r="E482" s="29">
        <f t="shared" si="60"/>
        <v>663116.3899999999</v>
      </c>
      <c r="F482" s="175">
        <f t="shared" si="61"/>
        <v>283.27066666666667</v>
      </c>
      <c r="G482" s="29">
        <f t="shared" si="58"/>
        <v>283.27</v>
      </c>
    </row>
    <row r="483" spans="1:7" x14ac:dyDescent="0.25">
      <c r="A483" s="47">
        <v>42280</v>
      </c>
      <c r="B483" s="48">
        <v>1</v>
      </c>
      <c r="C483" s="171">
        <v>0</v>
      </c>
      <c r="D483" s="134">
        <f t="shared" si="59"/>
        <v>689292.2699999999</v>
      </c>
      <c r="E483" s="29">
        <f t="shared" si="60"/>
        <v>663116.3899999999</v>
      </c>
      <c r="F483" s="175">
        <f t="shared" si="61"/>
        <v>283.27066666666667</v>
      </c>
      <c r="G483" s="29">
        <f t="shared" si="58"/>
        <v>283.27</v>
      </c>
    </row>
    <row r="484" spans="1:7" x14ac:dyDescent="0.25">
      <c r="A484" s="47">
        <v>42281</v>
      </c>
      <c r="B484" s="48">
        <v>1</v>
      </c>
      <c r="C484" s="171">
        <v>0</v>
      </c>
      <c r="D484" s="134">
        <f t="shared" si="59"/>
        <v>689292.2699999999</v>
      </c>
      <c r="E484" s="29">
        <f t="shared" si="60"/>
        <v>663116.3899999999</v>
      </c>
      <c r="F484" s="175">
        <f t="shared" si="61"/>
        <v>283.27066666666667</v>
      </c>
      <c r="G484" s="29">
        <f t="shared" si="58"/>
        <v>283.27</v>
      </c>
    </row>
    <row r="485" spans="1:7" x14ac:dyDescent="0.25">
      <c r="A485" s="47">
        <v>42282</v>
      </c>
      <c r="B485" s="48">
        <v>1</v>
      </c>
      <c r="C485" s="171">
        <v>0</v>
      </c>
      <c r="D485" s="134">
        <f t="shared" si="59"/>
        <v>689292.2699999999</v>
      </c>
      <c r="E485" s="29">
        <f t="shared" si="60"/>
        <v>663116.3899999999</v>
      </c>
      <c r="F485" s="175">
        <f t="shared" si="61"/>
        <v>283.27066666666667</v>
      </c>
      <c r="G485" s="29">
        <f t="shared" si="58"/>
        <v>283.27</v>
      </c>
    </row>
    <row r="486" spans="1:7" x14ac:dyDescent="0.25">
      <c r="A486" s="47">
        <v>42283</v>
      </c>
      <c r="B486" s="48">
        <v>0</v>
      </c>
      <c r="C486" s="171">
        <v>1</v>
      </c>
      <c r="D486" s="134">
        <f t="shared" ref="D486:D516" si="62">$E$485</f>
        <v>663116.3899999999</v>
      </c>
      <c r="E486" s="29">
        <f t="shared" ref="E486:E516" si="63">$D$486-$D$18</f>
        <v>636890.30999999994</v>
      </c>
      <c r="F486" s="175">
        <f>($E$17/$B$17*0+($E$18/$B$18)*1)</f>
        <v>272.51354838709676</v>
      </c>
      <c r="G486" s="29">
        <f t="shared" si="58"/>
        <v>272.51</v>
      </c>
    </row>
    <row r="487" spans="1:7" x14ac:dyDescent="0.25">
      <c r="A487" s="47">
        <v>42284</v>
      </c>
      <c r="B487" s="48">
        <v>1</v>
      </c>
      <c r="C487" s="171">
        <v>0</v>
      </c>
      <c r="D487" s="134">
        <f t="shared" si="62"/>
        <v>663116.3899999999</v>
      </c>
      <c r="E487" s="29">
        <f t="shared" si="63"/>
        <v>636890.30999999994</v>
      </c>
      <c r="F487" s="175">
        <f t="shared" ref="F487:F516" si="64">($E$17/$B$17*0+($E$18/$B$18)*1)</f>
        <v>272.51354838709676</v>
      </c>
      <c r="G487" s="29">
        <f t="shared" si="58"/>
        <v>272.51</v>
      </c>
    </row>
    <row r="488" spans="1:7" x14ac:dyDescent="0.25">
      <c r="A488" s="47">
        <v>42285</v>
      </c>
      <c r="B488" s="48">
        <v>1</v>
      </c>
      <c r="C488" s="171">
        <v>0</v>
      </c>
      <c r="D488" s="134">
        <f t="shared" si="62"/>
        <v>663116.3899999999</v>
      </c>
      <c r="E488" s="29">
        <f t="shared" si="63"/>
        <v>636890.30999999994</v>
      </c>
      <c r="F488" s="175">
        <f t="shared" si="64"/>
        <v>272.51354838709676</v>
      </c>
      <c r="G488" s="29">
        <f t="shared" si="58"/>
        <v>272.51</v>
      </c>
    </row>
    <row r="489" spans="1:7" x14ac:dyDescent="0.25">
      <c r="A489" s="47">
        <v>42286</v>
      </c>
      <c r="B489" s="48">
        <v>1</v>
      </c>
      <c r="C489" s="171">
        <v>0</v>
      </c>
      <c r="D489" s="134">
        <f t="shared" si="62"/>
        <v>663116.3899999999</v>
      </c>
      <c r="E489" s="29">
        <f t="shared" si="63"/>
        <v>636890.30999999994</v>
      </c>
      <c r="F489" s="175">
        <f t="shared" si="64"/>
        <v>272.51354838709676</v>
      </c>
      <c r="G489" s="29">
        <f t="shared" si="58"/>
        <v>272.51</v>
      </c>
    </row>
    <row r="490" spans="1:7" x14ac:dyDescent="0.25">
      <c r="A490" s="47">
        <v>42287</v>
      </c>
      <c r="B490" s="48">
        <v>1</v>
      </c>
      <c r="C490" s="171">
        <v>0</v>
      </c>
      <c r="D490" s="134">
        <f t="shared" si="62"/>
        <v>663116.3899999999</v>
      </c>
      <c r="E490" s="29">
        <f t="shared" si="63"/>
        <v>636890.30999999994</v>
      </c>
      <c r="F490" s="175">
        <f t="shared" si="64"/>
        <v>272.51354838709676</v>
      </c>
      <c r="G490" s="29">
        <f t="shared" si="58"/>
        <v>272.51</v>
      </c>
    </row>
    <row r="491" spans="1:7" x14ac:dyDescent="0.25">
      <c r="A491" s="47">
        <v>42288</v>
      </c>
      <c r="B491" s="48">
        <v>1</v>
      </c>
      <c r="C491" s="171">
        <v>0</v>
      </c>
      <c r="D491" s="134">
        <f t="shared" si="62"/>
        <v>663116.3899999999</v>
      </c>
      <c r="E491" s="29">
        <f t="shared" si="63"/>
        <v>636890.30999999994</v>
      </c>
      <c r="F491" s="175">
        <f t="shared" si="64"/>
        <v>272.51354838709676</v>
      </c>
      <c r="G491" s="29">
        <f t="shared" si="58"/>
        <v>272.51</v>
      </c>
    </row>
    <row r="492" spans="1:7" x14ac:dyDescent="0.25">
      <c r="A492" s="47">
        <v>42289</v>
      </c>
      <c r="B492" s="48">
        <v>1</v>
      </c>
      <c r="C492" s="171">
        <v>0</v>
      </c>
      <c r="D492" s="134">
        <f t="shared" si="62"/>
        <v>663116.3899999999</v>
      </c>
      <c r="E492" s="29">
        <f t="shared" si="63"/>
        <v>636890.30999999994</v>
      </c>
      <c r="F492" s="175">
        <f t="shared" si="64"/>
        <v>272.51354838709676</v>
      </c>
      <c r="G492" s="29">
        <f t="shared" si="58"/>
        <v>272.51</v>
      </c>
    </row>
    <row r="493" spans="1:7" x14ac:dyDescent="0.25">
      <c r="A493" s="47">
        <v>42290</v>
      </c>
      <c r="B493" s="48">
        <v>1</v>
      </c>
      <c r="C493" s="171">
        <v>0</v>
      </c>
      <c r="D493" s="134">
        <f t="shared" si="62"/>
        <v>663116.3899999999</v>
      </c>
      <c r="E493" s="29">
        <f t="shared" si="63"/>
        <v>636890.30999999994</v>
      </c>
      <c r="F493" s="175">
        <f t="shared" si="64"/>
        <v>272.51354838709676</v>
      </c>
      <c r="G493" s="29">
        <f t="shared" si="58"/>
        <v>272.51</v>
      </c>
    </row>
    <row r="494" spans="1:7" x14ac:dyDescent="0.25">
      <c r="A494" s="47">
        <v>42291</v>
      </c>
      <c r="B494" s="48">
        <v>1</v>
      </c>
      <c r="C494" s="171">
        <v>0</v>
      </c>
      <c r="D494" s="134">
        <f t="shared" si="62"/>
        <v>663116.3899999999</v>
      </c>
      <c r="E494" s="29">
        <f t="shared" si="63"/>
        <v>636890.30999999994</v>
      </c>
      <c r="F494" s="175">
        <f t="shared" si="64"/>
        <v>272.51354838709676</v>
      </c>
      <c r="G494" s="29">
        <f t="shared" si="58"/>
        <v>272.51</v>
      </c>
    </row>
    <row r="495" spans="1:7" x14ac:dyDescent="0.25">
      <c r="A495" s="47">
        <v>42292</v>
      </c>
      <c r="B495" s="48">
        <v>1</v>
      </c>
      <c r="C495" s="171">
        <v>0</v>
      </c>
      <c r="D495" s="134">
        <f t="shared" si="62"/>
        <v>663116.3899999999</v>
      </c>
      <c r="E495" s="29">
        <f t="shared" si="63"/>
        <v>636890.30999999994</v>
      </c>
      <c r="F495" s="175">
        <f t="shared" si="64"/>
        <v>272.51354838709676</v>
      </c>
      <c r="G495" s="29">
        <f t="shared" si="58"/>
        <v>272.51</v>
      </c>
    </row>
    <row r="496" spans="1:7" x14ac:dyDescent="0.25">
      <c r="A496" s="47">
        <v>42293</v>
      </c>
      <c r="B496" s="48">
        <v>1</v>
      </c>
      <c r="C496" s="171">
        <v>0</v>
      </c>
      <c r="D496" s="134">
        <f t="shared" si="62"/>
        <v>663116.3899999999</v>
      </c>
      <c r="E496" s="29">
        <f t="shared" si="63"/>
        <v>636890.30999999994</v>
      </c>
      <c r="F496" s="175">
        <f t="shared" si="64"/>
        <v>272.51354838709676</v>
      </c>
      <c r="G496" s="29">
        <f t="shared" si="58"/>
        <v>272.51</v>
      </c>
    </row>
    <row r="497" spans="1:7" x14ac:dyDescent="0.25">
      <c r="A497" s="47">
        <v>42294</v>
      </c>
      <c r="B497" s="48">
        <v>1</v>
      </c>
      <c r="C497" s="171">
        <v>0</v>
      </c>
      <c r="D497" s="134">
        <f t="shared" si="62"/>
        <v>663116.3899999999</v>
      </c>
      <c r="E497" s="29">
        <f t="shared" si="63"/>
        <v>636890.30999999994</v>
      </c>
      <c r="F497" s="175">
        <f t="shared" si="64"/>
        <v>272.51354838709676</v>
      </c>
      <c r="G497" s="29">
        <f t="shared" si="58"/>
        <v>272.51</v>
      </c>
    </row>
    <row r="498" spans="1:7" x14ac:dyDescent="0.25">
      <c r="A498" s="47">
        <v>42295</v>
      </c>
      <c r="B498" s="48">
        <v>1</v>
      </c>
      <c r="C498" s="171">
        <v>0</v>
      </c>
      <c r="D498" s="134">
        <f t="shared" si="62"/>
        <v>663116.3899999999</v>
      </c>
      <c r="E498" s="29">
        <f t="shared" si="63"/>
        <v>636890.30999999994</v>
      </c>
      <c r="F498" s="175">
        <f t="shared" si="64"/>
        <v>272.51354838709676</v>
      </c>
      <c r="G498" s="29">
        <f t="shared" si="58"/>
        <v>272.51</v>
      </c>
    </row>
    <row r="499" spans="1:7" x14ac:dyDescent="0.25">
      <c r="A499" s="47">
        <v>42296</v>
      </c>
      <c r="B499" s="48">
        <v>1</v>
      </c>
      <c r="C499" s="171">
        <v>0</v>
      </c>
      <c r="D499" s="134">
        <f t="shared" si="62"/>
        <v>663116.3899999999</v>
      </c>
      <c r="E499" s="29">
        <f t="shared" si="63"/>
        <v>636890.30999999994</v>
      </c>
      <c r="F499" s="175">
        <f t="shared" si="64"/>
        <v>272.51354838709676</v>
      </c>
      <c r="G499" s="29">
        <f t="shared" si="58"/>
        <v>272.51</v>
      </c>
    </row>
    <row r="500" spans="1:7" x14ac:dyDescent="0.25">
      <c r="A500" s="47">
        <v>42297</v>
      </c>
      <c r="B500" s="48">
        <v>1</v>
      </c>
      <c r="C500" s="171">
        <v>0</v>
      </c>
      <c r="D500" s="134">
        <f t="shared" si="62"/>
        <v>663116.3899999999</v>
      </c>
      <c r="E500" s="29">
        <f t="shared" si="63"/>
        <v>636890.30999999994</v>
      </c>
      <c r="F500" s="175">
        <f t="shared" si="64"/>
        <v>272.51354838709676</v>
      </c>
      <c r="G500" s="29">
        <f t="shared" si="58"/>
        <v>272.51</v>
      </c>
    </row>
    <row r="501" spans="1:7" x14ac:dyDescent="0.25">
      <c r="A501" s="47">
        <v>42298</v>
      </c>
      <c r="B501" s="48">
        <v>1</v>
      </c>
      <c r="C501" s="171">
        <v>0</v>
      </c>
      <c r="D501" s="134">
        <f t="shared" si="62"/>
        <v>663116.3899999999</v>
      </c>
      <c r="E501" s="29">
        <f t="shared" si="63"/>
        <v>636890.30999999994</v>
      </c>
      <c r="F501" s="175">
        <f t="shared" si="64"/>
        <v>272.51354838709676</v>
      </c>
      <c r="G501" s="29">
        <f t="shared" si="58"/>
        <v>272.51</v>
      </c>
    </row>
    <row r="502" spans="1:7" x14ac:dyDescent="0.25">
      <c r="A502" s="47">
        <v>42299</v>
      </c>
      <c r="B502" s="48">
        <v>1</v>
      </c>
      <c r="C502" s="171">
        <v>0</v>
      </c>
      <c r="D502" s="134">
        <f t="shared" si="62"/>
        <v>663116.3899999999</v>
      </c>
      <c r="E502" s="29">
        <f t="shared" si="63"/>
        <v>636890.30999999994</v>
      </c>
      <c r="F502" s="175">
        <f t="shared" si="64"/>
        <v>272.51354838709676</v>
      </c>
      <c r="G502" s="29">
        <f t="shared" si="58"/>
        <v>272.51</v>
      </c>
    </row>
    <row r="503" spans="1:7" x14ac:dyDescent="0.25">
      <c r="A503" s="47">
        <v>42300</v>
      </c>
      <c r="B503" s="48">
        <v>1</v>
      </c>
      <c r="C503" s="171">
        <v>0</v>
      </c>
      <c r="D503" s="134">
        <f t="shared" si="62"/>
        <v>663116.3899999999</v>
      </c>
      <c r="E503" s="29">
        <f t="shared" si="63"/>
        <v>636890.30999999994</v>
      </c>
      <c r="F503" s="175">
        <f t="shared" si="64"/>
        <v>272.51354838709676</v>
      </c>
      <c r="G503" s="29">
        <f t="shared" si="58"/>
        <v>272.51</v>
      </c>
    </row>
    <row r="504" spans="1:7" x14ac:dyDescent="0.25">
      <c r="A504" s="47">
        <v>42301</v>
      </c>
      <c r="B504" s="48">
        <v>1</v>
      </c>
      <c r="C504" s="171">
        <v>0</v>
      </c>
      <c r="D504" s="134">
        <f t="shared" si="62"/>
        <v>663116.3899999999</v>
      </c>
      <c r="E504" s="29">
        <f t="shared" si="63"/>
        <v>636890.30999999994</v>
      </c>
      <c r="F504" s="175">
        <f t="shared" si="64"/>
        <v>272.51354838709676</v>
      </c>
      <c r="G504" s="29">
        <f t="shared" si="58"/>
        <v>272.51</v>
      </c>
    </row>
    <row r="505" spans="1:7" x14ac:dyDescent="0.25">
      <c r="A505" s="47">
        <v>42302</v>
      </c>
      <c r="B505" s="48">
        <v>1</v>
      </c>
      <c r="C505" s="171">
        <v>0</v>
      </c>
      <c r="D505" s="134">
        <f t="shared" si="62"/>
        <v>663116.3899999999</v>
      </c>
      <c r="E505" s="29">
        <f t="shared" si="63"/>
        <v>636890.30999999994</v>
      </c>
      <c r="F505" s="175">
        <f t="shared" si="64"/>
        <v>272.51354838709676</v>
      </c>
      <c r="G505" s="29">
        <f t="shared" si="58"/>
        <v>272.51</v>
      </c>
    </row>
    <row r="506" spans="1:7" x14ac:dyDescent="0.25">
      <c r="A506" s="47">
        <v>42303</v>
      </c>
      <c r="B506" s="48">
        <v>1</v>
      </c>
      <c r="C506" s="171">
        <v>0</v>
      </c>
      <c r="D506" s="134">
        <f t="shared" si="62"/>
        <v>663116.3899999999</v>
      </c>
      <c r="E506" s="29">
        <f t="shared" si="63"/>
        <v>636890.30999999994</v>
      </c>
      <c r="F506" s="175">
        <f t="shared" si="64"/>
        <v>272.51354838709676</v>
      </c>
      <c r="G506" s="29">
        <f t="shared" si="58"/>
        <v>272.51</v>
      </c>
    </row>
    <row r="507" spans="1:7" x14ac:dyDescent="0.25">
      <c r="A507" s="47">
        <v>42304</v>
      </c>
      <c r="B507" s="48">
        <v>1</v>
      </c>
      <c r="C507" s="171">
        <v>0</v>
      </c>
      <c r="D507" s="134">
        <f t="shared" si="62"/>
        <v>663116.3899999999</v>
      </c>
      <c r="E507" s="29">
        <f t="shared" si="63"/>
        <v>636890.30999999994</v>
      </c>
      <c r="F507" s="175">
        <f t="shared" si="64"/>
        <v>272.51354838709676</v>
      </c>
      <c r="G507" s="29">
        <f t="shared" ref="G507:G570" si="65">ROUND(F507,2)</f>
        <v>272.51</v>
      </c>
    </row>
    <row r="508" spans="1:7" x14ac:dyDescent="0.25">
      <c r="A508" s="47">
        <v>42305</v>
      </c>
      <c r="B508" s="48">
        <v>1</v>
      </c>
      <c r="C508" s="171">
        <v>0</v>
      </c>
      <c r="D508" s="134">
        <f t="shared" si="62"/>
        <v>663116.3899999999</v>
      </c>
      <c r="E508" s="29">
        <f t="shared" si="63"/>
        <v>636890.30999999994</v>
      </c>
      <c r="F508" s="175">
        <f t="shared" si="64"/>
        <v>272.51354838709676</v>
      </c>
      <c r="G508" s="29">
        <f t="shared" si="65"/>
        <v>272.51</v>
      </c>
    </row>
    <row r="509" spans="1:7" x14ac:dyDescent="0.25">
      <c r="A509" s="47">
        <v>42306</v>
      </c>
      <c r="B509" s="48">
        <v>1</v>
      </c>
      <c r="C509" s="171">
        <v>0</v>
      </c>
      <c r="D509" s="134">
        <f t="shared" si="62"/>
        <v>663116.3899999999</v>
      </c>
      <c r="E509" s="29">
        <f t="shared" si="63"/>
        <v>636890.30999999994</v>
      </c>
      <c r="F509" s="175">
        <f t="shared" si="64"/>
        <v>272.51354838709676</v>
      </c>
      <c r="G509" s="29">
        <f t="shared" si="65"/>
        <v>272.51</v>
      </c>
    </row>
    <row r="510" spans="1:7" x14ac:dyDescent="0.25">
      <c r="A510" s="47">
        <v>42307</v>
      </c>
      <c r="B510" s="48">
        <v>1</v>
      </c>
      <c r="C510" s="171">
        <v>0</v>
      </c>
      <c r="D510" s="134">
        <f t="shared" si="62"/>
        <v>663116.3899999999</v>
      </c>
      <c r="E510" s="29">
        <f t="shared" si="63"/>
        <v>636890.30999999994</v>
      </c>
      <c r="F510" s="175">
        <f t="shared" si="64"/>
        <v>272.51354838709676</v>
      </c>
      <c r="G510" s="29">
        <f t="shared" si="65"/>
        <v>272.51</v>
      </c>
    </row>
    <row r="511" spans="1:7" x14ac:dyDescent="0.25">
      <c r="A511" s="47">
        <v>42308</v>
      </c>
      <c r="B511" s="48">
        <v>1</v>
      </c>
      <c r="C511" s="171">
        <v>0</v>
      </c>
      <c r="D511" s="134">
        <f t="shared" si="62"/>
        <v>663116.3899999999</v>
      </c>
      <c r="E511" s="29">
        <f t="shared" si="63"/>
        <v>636890.30999999994</v>
      </c>
      <c r="F511" s="175">
        <f t="shared" si="64"/>
        <v>272.51354838709676</v>
      </c>
      <c r="G511" s="29">
        <f t="shared" si="65"/>
        <v>272.51</v>
      </c>
    </row>
    <row r="512" spans="1:7" x14ac:dyDescent="0.25">
      <c r="A512" s="47">
        <v>42309</v>
      </c>
      <c r="B512" s="48">
        <v>1</v>
      </c>
      <c r="C512" s="171">
        <v>0</v>
      </c>
      <c r="D512" s="134">
        <f t="shared" si="62"/>
        <v>663116.3899999999</v>
      </c>
      <c r="E512" s="29">
        <f t="shared" si="63"/>
        <v>636890.30999999994</v>
      </c>
      <c r="F512" s="175">
        <f t="shared" si="64"/>
        <v>272.51354838709676</v>
      </c>
      <c r="G512" s="29">
        <f t="shared" si="65"/>
        <v>272.51</v>
      </c>
    </row>
    <row r="513" spans="1:7" x14ac:dyDescent="0.25">
      <c r="A513" s="47">
        <v>42310</v>
      </c>
      <c r="B513" s="48">
        <v>1</v>
      </c>
      <c r="C513" s="171">
        <v>0</v>
      </c>
      <c r="D513" s="134">
        <f t="shared" si="62"/>
        <v>663116.3899999999</v>
      </c>
      <c r="E513" s="29">
        <f t="shared" si="63"/>
        <v>636890.30999999994</v>
      </c>
      <c r="F513" s="175">
        <f t="shared" si="64"/>
        <v>272.51354838709676</v>
      </c>
      <c r="G513" s="29">
        <f t="shared" si="65"/>
        <v>272.51</v>
      </c>
    </row>
    <row r="514" spans="1:7" x14ac:dyDescent="0.25">
      <c r="A514" s="47">
        <v>42311</v>
      </c>
      <c r="B514" s="48">
        <v>1</v>
      </c>
      <c r="C514" s="171">
        <v>0</v>
      </c>
      <c r="D514" s="134">
        <f t="shared" si="62"/>
        <v>663116.3899999999</v>
      </c>
      <c r="E514" s="29">
        <f t="shared" si="63"/>
        <v>636890.30999999994</v>
      </c>
      <c r="F514" s="175">
        <f t="shared" si="64"/>
        <v>272.51354838709676</v>
      </c>
      <c r="G514" s="29">
        <f t="shared" si="65"/>
        <v>272.51</v>
      </c>
    </row>
    <row r="515" spans="1:7" x14ac:dyDescent="0.25">
      <c r="A515" s="47">
        <v>42312</v>
      </c>
      <c r="B515" s="48">
        <v>1</v>
      </c>
      <c r="C515" s="171">
        <v>0</v>
      </c>
      <c r="D515" s="134">
        <f t="shared" si="62"/>
        <v>663116.3899999999</v>
      </c>
      <c r="E515" s="29">
        <f t="shared" si="63"/>
        <v>636890.30999999994</v>
      </c>
      <c r="F515" s="175">
        <f t="shared" si="64"/>
        <v>272.51354838709676</v>
      </c>
      <c r="G515" s="29">
        <f t="shared" si="65"/>
        <v>272.51</v>
      </c>
    </row>
    <row r="516" spans="1:7" x14ac:dyDescent="0.25">
      <c r="A516" s="47">
        <v>42313</v>
      </c>
      <c r="B516" s="48">
        <v>1</v>
      </c>
      <c r="C516" s="171">
        <v>0</v>
      </c>
      <c r="D516" s="134">
        <f t="shared" si="62"/>
        <v>663116.3899999999</v>
      </c>
      <c r="E516" s="29">
        <f t="shared" si="63"/>
        <v>636890.30999999994</v>
      </c>
      <c r="F516" s="175">
        <f t="shared" si="64"/>
        <v>272.51354838709676</v>
      </c>
      <c r="G516" s="29">
        <f t="shared" si="65"/>
        <v>272.51</v>
      </c>
    </row>
    <row r="517" spans="1:7" x14ac:dyDescent="0.25">
      <c r="A517" s="47">
        <v>42314</v>
      </c>
      <c r="B517" s="48">
        <v>0</v>
      </c>
      <c r="C517" s="171">
        <v>1</v>
      </c>
      <c r="D517" s="134">
        <f t="shared" ref="D517:D546" si="66">$E$516</f>
        <v>636890.30999999994</v>
      </c>
      <c r="E517" s="29">
        <f t="shared" ref="E517:E546" si="67">$D$517-$D$19</f>
        <v>610068.37999999989</v>
      </c>
      <c r="F517" s="175">
        <f>($E$18/$B$18*0+($E$19/$B$19)*1)</f>
        <v>261.73566666666665</v>
      </c>
      <c r="G517" s="29">
        <f t="shared" si="65"/>
        <v>261.74</v>
      </c>
    </row>
    <row r="518" spans="1:7" x14ac:dyDescent="0.25">
      <c r="A518" s="47">
        <v>42315</v>
      </c>
      <c r="B518" s="48">
        <v>1</v>
      </c>
      <c r="C518" s="171">
        <v>0</v>
      </c>
      <c r="D518" s="134">
        <f t="shared" si="66"/>
        <v>636890.30999999994</v>
      </c>
      <c r="E518" s="29">
        <f t="shared" si="67"/>
        <v>610068.37999999989</v>
      </c>
      <c r="F518" s="175">
        <f t="shared" ref="F518:F546" si="68">($E$18/$B$18*0+($E$19/$B$19)*1)</f>
        <v>261.73566666666665</v>
      </c>
      <c r="G518" s="29">
        <f t="shared" si="65"/>
        <v>261.74</v>
      </c>
    </row>
    <row r="519" spans="1:7" x14ac:dyDescent="0.25">
      <c r="A519" s="47">
        <v>42316</v>
      </c>
      <c r="B519" s="48">
        <v>1</v>
      </c>
      <c r="C519" s="171">
        <v>0</v>
      </c>
      <c r="D519" s="134">
        <f t="shared" si="66"/>
        <v>636890.30999999994</v>
      </c>
      <c r="E519" s="29">
        <f t="shared" si="67"/>
        <v>610068.37999999989</v>
      </c>
      <c r="F519" s="175">
        <f t="shared" si="68"/>
        <v>261.73566666666665</v>
      </c>
      <c r="G519" s="29">
        <f t="shared" si="65"/>
        <v>261.74</v>
      </c>
    </row>
    <row r="520" spans="1:7" x14ac:dyDescent="0.25">
      <c r="A520" s="47">
        <v>42317</v>
      </c>
      <c r="B520" s="48">
        <v>1</v>
      </c>
      <c r="C520" s="171">
        <v>0</v>
      </c>
      <c r="D520" s="134">
        <f t="shared" si="66"/>
        <v>636890.30999999994</v>
      </c>
      <c r="E520" s="29">
        <f t="shared" si="67"/>
        <v>610068.37999999989</v>
      </c>
      <c r="F520" s="175">
        <f t="shared" si="68"/>
        <v>261.73566666666665</v>
      </c>
      <c r="G520" s="29">
        <f t="shared" si="65"/>
        <v>261.74</v>
      </c>
    </row>
    <row r="521" spans="1:7" x14ac:dyDescent="0.25">
      <c r="A521" s="47">
        <v>42318</v>
      </c>
      <c r="B521" s="48">
        <v>1</v>
      </c>
      <c r="C521" s="171">
        <v>0</v>
      </c>
      <c r="D521" s="134">
        <f t="shared" si="66"/>
        <v>636890.30999999994</v>
      </c>
      <c r="E521" s="29">
        <f t="shared" si="67"/>
        <v>610068.37999999989</v>
      </c>
      <c r="F521" s="175">
        <f t="shared" si="68"/>
        <v>261.73566666666665</v>
      </c>
      <c r="G521" s="29">
        <f t="shared" si="65"/>
        <v>261.74</v>
      </c>
    </row>
    <row r="522" spans="1:7" x14ac:dyDescent="0.25">
      <c r="A522" s="47">
        <v>42319</v>
      </c>
      <c r="B522" s="48">
        <v>1</v>
      </c>
      <c r="C522" s="171">
        <v>0</v>
      </c>
      <c r="D522" s="134">
        <f t="shared" si="66"/>
        <v>636890.30999999994</v>
      </c>
      <c r="E522" s="29">
        <f t="shared" si="67"/>
        <v>610068.37999999989</v>
      </c>
      <c r="F522" s="175">
        <f t="shared" si="68"/>
        <v>261.73566666666665</v>
      </c>
      <c r="G522" s="29">
        <f t="shared" si="65"/>
        <v>261.74</v>
      </c>
    </row>
    <row r="523" spans="1:7" x14ac:dyDescent="0.25">
      <c r="A523" s="47">
        <v>42320</v>
      </c>
      <c r="B523" s="48">
        <v>1</v>
      </c>
      <c r="C523" s="171">
        <v>0</v>
      </c>
      <c r="D523" s="134">
        <f t="shared" si="66"/>
        <v>636890.30999999994</v>
      </c>
      <c r="E523" s="29">
        <f t="shared" si="67"/>
        <v>610068.37999999989</v>
      </c>
      <c r="F523" s="175">
        <f t="shared" si="68"/>
        <v>261.73566666666665</v>
      </c>
      <c r="G523" s="29">
        <f t="shared" si="65"/>
        <v>261.74</v>
      </c>
    </row>
    <row r="524" spans="1:7" x14ac:dyDescent="0.25">
      <c r="A524" s="47">
        <v>42321</v>
      </c>
      <c r="B524" s="48">
        <v>1</v>
      </c>
      <c r="C524" s="171">
        <v>0</v>
      </c>
      <c r="D524" s="134">
        <f t="shared" si="66"/>
        <v>636890.30999999994</v>
      </c>
      <c r="E524" s="29">
        <f t="shared" si="67"/>
        <v>610068.37999999989</v>
      </c>
      <c r="F524" s="175">
        <f t="shared" si="68"/>
        <v>261.73566666666665</v>
      </c>
      <c r="G524" s="29">
        <f t="shared" si="65"/>
        <v>261.74</v>
      </c>
    </row>
    <row r="525" spans="1:7" x14ac:dyDescent="0.25">
      <c r="A525" s="47">
        <v>42322</v>
      </c>
      <c r="B525" s="48">
        <v>1</v>
      </c>
      <c r="C525" s="171">
        <v>0</v>
      </c>
      <c r="D525" s="134">
        <f t="shared" si="66"/>
        <v>636890.30999999994</v>
      </c>
      <c r="E525" s="29">
        <f t="shared" si="67"/>
        <v>610068.37999999989</v>
      </c>
      <c r="F525" s="175">
        <f t="shared" si="68"/>
        <v>261.73566666666665</v>
      </c>
      <c r="G525" s="29">
        <f t="shared" si="65"/>
        <v>261.74</v>
      </c>
    </row>
    <row r="526" spans="1:7" x14ac:dyDescent="0.25">
      <c r="A526" s="47">
        <v>42323</v>
      </c>
      <c r="B526" s="48">
        <v>1</v>
      </c>
      <c r="C526" s="171">
        <v>0</v>
      </c>
      <c r="D526" s="134">
        <f t="shared" si="66"/>
        <v>636890.30999999994</v>
      </c>
      <c r="E526" s="29">
        <f t="shared" si="67"/>
        <v>610068.37999999989</v>
      </c>
      <c r="F526" s="175">
        <f t="shared" si="68"/>
        <v>261.73566666666665</v>
      </c>
      <c r="G526" s="29">
        <f t="shared" si="65"/>
        <v>261.74</v>
      </c>
    </row>
    <row r="527" spans="1:7" x14ac:dyDescent="0.25">
      <c r="A527" s="47">
        <v>42324</v>
      </c>
      <c r="B527" s="48">
        <v>1</v>
      </c>
      <c r="C527" s="171">
        <v>0</v>
      </c>
      <c r="D527" s="134">
        <f t="shared" si="66"/>
        <v>636890.30999999994</v>
      </c>
      <c r="E527" s="29">
        <f t="shared" si="67"/>
        <v>610068.37999999989</v>
      </c>
      <c r="F527" s="175">
        <f t="shared" si="68"/>
        <v>261.73566666666665</v>
      </c>
      <c r="G527" s="29">
        <f t="shared" si="65"/>
        <v>261.74</v>
      </c>
    </row>
    <row r="528" spans="1:7" x14ac:dyDescent="0.25">
      <c r="A528" s="47">
        <v>42325</v>
      </c>
      <c r="B528" s="48">
        <v>1</v>
      </c>
      <c r="C528" s="171">
        <v>0</v>
      </c>
      <c r="D528" s="134">
        <f t="shared" si="66"/>
        <v>636890.30999999994</v>
      </c>
      <c r="E528" s="29">
        <f t="shared" si="67"/>
        <v>610068.37999999989</v>
      </c>
      <c r="F528" s="175">
        <f t="shared" si="68"/>
        <v>261.73566666666665</v>
      </c>
      <c r="G528" s="29">
        <f t="shared" si="65"/>
        <v>261.74</v>
      </c>
    </row>
    <row r="529" spans="1:7" x14ac:dyDescent="0.25">
      <c r="A529" s="47">
        <v>42326</v>
      </c>
      <c r="B529" s="48">
        <v>1</v>
      </c>
      <c r="C529" s="171">
        <v>0</v>
      </c>
      <c r="D529" s="134">
        <f t="shared" si="66"/>
        <v>636890.30999999994</v>
      </c>
      <c r="E529" s="29">
        <f t="shared" si="67"/>
        <v>610068.37999999989</v>
      </c>
      <c r="F529" s="175">
        <f t="shared" si="68"/>
        <v>261.73566666666665</v>
      </c>
      <c r="G529" s="29">
        <f t="shared" si="65"/>
        <v>261.74</v>
      </c>
    </row>
    <row r="530" spans="1:7" x14ac:dyDescent="0.25">
      <c r="A530" s="47">
        <v>42327</v>
      </c>
      <c r="B530" s="48">
        <v>1</v>
      </c>
      <c r="C530" s="171">
        <v>0</v>
      </c>
      <c r="D530" s="134">
        <f t="shared" si="66"/>
        <v>636890.30999999994</v>
      </c>
      <c r="E530" s="29">
        <f t="shared" si="67"/>
        <v>610068.37999999989</v>
      </c>
      <c r="F530" s="175">
        <f t="shared" si="68"/>
        <v>261.73566666666665</v>
      </c>
      <c r="G530" s="29">
        <f t="shared" si="65"/>
        <v>261.74</v>
      </c>
    </row>
    <row r="531" spans="1:7" x14ac:dyDescent="0.25">
      <c r="A531" s="47">
        <v>42328</v>
      </c>
      <c r="B531" s="48">
        <v>1</v>
      </c>
      <c r="C531" s="171">
        <v>0</v>
      </c>
      <c r="D531" s="134">
        <f t="shared" si="66"/>
        <v>636890.30999999994</v>
      </c>
      <c r="E531" s="29">
        <f t="shared" si="67"/>
        <v>610068.37999999989</v>
      </c>
      <c r="F531" s="175">
        <f t="shared" si="68"/>
        <v>261.73566666666665</v>
      </c>
      <c r="G531" s="29">
        <f t="shared" si="65"/>
        <v>261.74</v>
      </c>
    </row>
    <row r="532" spans="1:7" x14ac:dyDescent="0.25">
      <c r="A532" s="47">
        <v>42329</v>
      </c>
      <c r="B532" s="48">
        <v>1</v>
      </c>
      <c r="C532" s="171">
        <v>0</v>
      </c>
      <c r="D532" s="134">
        <f t="shared" si="66"/>
        <v>636890.30999999994</v>
      </c>
      <c r="E532" s="29">
        <f t="shared" si="67"/>
        <v>610068.37999999989</v>
      </c>
      <c r="F532" s="175">
        <f t="shared" si="68"/>
        <v>261.73566666666665</v>
      </c>
      <c r="G532" s="29">
        <f t="shared" si="65"/>
        <v>261.74</v>
      </c>
    </row>
    <row r="533" spans="1:7" x14ac:dyDescent="0.25">
      <c r="A533" s="47">
        <v>42330</v>
      </c>
      <c r="B533" s="48">
        <v>1</v>
      </c>
      <c r="C533" s="171">
        <v>0</v>
      </c>
      <c r="D533" s="134">
        <f t="shared" si="66"/>
        <v>636890.30999999994</v>
      </c>
      <c r="E533" s="29">
        <f t="shared" si="67"/>
        <v>610068.37999999989</v>
      </c>
      <c r="F533" s="175">
        <f t="shared" si="68"/>
        <v>261.73566666666665</v>
      </c>
      <c r="G533" s="29">
        <f t="shared" si="65"/>
        <v>261.74</v>
      </c>
    </row>
    <row r="534" spans="1:7" x14ac:dyDescent="0.25">
      <c r="A534" s="47">
        <v>42331</v>
      </c>
      <c r="B534" s="48">
        <v>1</v>
      </c>
      <c r="C534" s="171">
        <v>0</v>
      </c>
      <c r="D534" s="134">
        <f t="shared" si="66"/>
        <v>636890.30999999994</v>
      </c>
      <c r="E534" s="29">
        <f t="shared" si="67"/>
        <v>610068.37999999989</v>
      </c>
      <c r="F534" s="175">
        <f t="shared" si="68"/>
        <v>261.73566666666665</v>
      </c>
      <c r="G534" s="29">
        <f t="shared" si="65"/>
        <v>261.74</v>
      </c>
    </row>
    <row r="535" spans="1:7" x14ac:dyDescent="0.25">
      <c r="A535" s="47">
        <v>42332</v>
      </c>
      <c r="B535" s="48">
        <v>1</v>
      </c>
      <c r="C535" s="171">
        <v>0</v>
      </c>
      <c r="D535" s="134">
        <f t="shared" si="66"/>
        <v>636890.30999999994</v>
      </c>
      <c r="E535" s="29">
        <f t="shared" si="67"/>
        <v>610068.37999999989</v>
      </c>
      <c r="F535" s="175">
        <f t="shared" si="68"/>
        <v>261.73566666666665</v>
      </c>
      <c r="G535" s="29">
        <f t="shared" si="65"/>
        <v>261.74</v>
      </c>
    </row>
    <row r="536" spans="1:7" x14ac:dyDescent="0.25">
      <c r="A536" s="47">
        <v>42333</v>
      </c>
      <c r="B536" s="48">
        <v>1</v>
      </c>
      <c r="C536" s="171">
        <v>0</v>
      </c>
      <c r="D536" s="134">
        <f t="shared" si="66"/>
        <v>636890.30999999994</v>
      </c>
      <c r="E536" s="29">
        <f t="shared" si="67"/>
        <v>610068.37999999989</v>
      </c>
      <c r="F536" s="175">
        <f t="shared" si="68"/>
        <v>261.73566666666665</v>
      </c>
      <c r="G536" s="29">
        <f t="shared" si="65"/>
        <v>261.74</v>
      </c>
    </row>
    <row r="537" spans="1:7" x14ac:dyDescent="0.25">
      <c r="A537" s="47">
        <v>42334</v>
      </c>
      <c r="B537" s="48">
        <v>1</v>
      </c>
      <c r="C537" s="171">
        <v>0</v>
      </c>
      <c r="D537" s="134">
        <f t="shared" si="66"/>
        <v>636890.30999999994</v>
      </c>
      <c r="E537" s="29">
        <f t="shared" si="67"/>
        <v>610068.37999999989</v>
      </c>
      <c r="F537" s="175">
        <f t="shared" si="68"/>
        <v>261.73566666666665</v>
      </c>
      <c r="G537" s="29">
        <f t="shared" si="65"/>
        <v>261.74</v>
      </c>
    </row>
    <row r="538" spans="1:7" x14ac:dyDescent="0.25">
      <c r="A538" s="47">
        <v>42335</v>
      </c>
      <c r="B538" s="48">
        <v>1</v>
      </c>
      <c r="C538" s="171">
        <v>0</v>
      </c>
      <c r="D538" s="134">
        <f t="shared" si="66"/>
        <v>636890.30999999994</v>
      </c>
      <c r="E538" s="29">
        <f t="shared" si="67"/>
        <v>610068.37999999989</v>
      </c>
      <c r="F538" s="175">
        <f t="shared" si="68"/>
        <v>261.73566666666665</v>
      </c>
      <c r="G538" s="29">
        <f t="shared" si="65"/>
        <v>261.74</v>
      </c>
    </row>
    <row r="539" spans="1:7" x14ac:dyDescent="0.25">
      <c r="A539" s="47">
        <v>42336</v>
      </c>
      <c r="B539" s="48">
        <v>1</v>
      </c>
      <c r="C539" s="171">
        <v>0</v>
      </c>
      <c r="D539" s="134">
        <f t="shared" si="66"/>
        <v>636890.30999999994</v>
      </c>
      <c r="E539" s="29">
        <f t="shared" si="67"/>
        <v>610068.37999999989</v>
      </c>
      <c r="F539" s="175">
        <f t="shared" si="68"/>
        <v>261.73566666666665</v>
      </c>
      <c r="G539" s="29">
        <f t="shared" si="65"/>
        <v>261.74</v>
      </c>
    </row>
    <row r="540" spans="1:7" x14ac:dyDescent="0.25">
      <c r="A540" s="47">
        <v>42337</v>
      </c>
      <c r="B540" s="48">
        <v>1</v>
      </c>
      <c r="C540" s="171">
        <v>0</v>
      </c>
      <c r="D540" s="134">
        <f t="shared" si="66"/>
        <v>636890.30999999994</v>
      </c>
      <c r="E540" s="29">
        <f t="shared" si="67"/>
        <v>610068.37999999989</v>
      </c>
      <c r="F540" s="175">
        <f t="shared" si="68"/>
        <v>261.73566666666665</v>
      </c>
      <c r="G540" s="29">
        <f t="shared" si="65"/>
        <v>261.74</v>
      </c>
    </row>
    <row r="541" spans="1:7" x14ac:dyDescent="0.25">
      <c r="A541" s="47">
        <v>42338</v>
      </c>
      <c r="B541" s="48">
        <v>1</v>
      </c>
      <c r="C541" s="171">
        <v>0</v>
      </c>
      <c r="D541" s="134">
        <f t="shared" si="66"/>
        <v>636890.30999999994</v>
      </c>
      <c r="E541" s="29">
        <f t="shared" si="67"/>
        <v>610068.37999999989</v>
      </c>
      <c r="F541" s="175">
        <f t="shared" si="68"/>
        <v>261.73566666666665</v>
      </c>
      <c r="G541" s="29">
        <f t="shared" si="65"/>
        <v>261.74</v>
      </c>
    </row>
    <row r="542" spans="1:7" x14ac:dyDescent="0.25">
      <c r="A542" s="47">
        <v>42339</v>
      </c>
      <c r="B542" s="48">
        <v>1</v>
      </c>
      <c r="C542" s="171">
        <v>0</v>
      </c>
      <c r="D542" s="134">
        <f t="shared" si="66"/>
        <v>636890.30999999994</v>
      </c>
      <c r="E542" s="29">
        <f t="shared" si="67"/>
        <v>610068.37999999989</v>
      </c>
      <c r="F542" s="175">
        <f t="shared" si="68"/>
        <v>261.73566666666665</v>
      </c>
      <c r="G542" s="29">
        <f t="shared" si="65"/>
        <v>261.74</v>
      </c>
    </row>
    <row r="543" spans="1:7" x14ac:dyDescent="0.25">
      <c r="A543" s="47">
        <v>42340</v>
      </c>
      <c r="B543" s="48">
        <v>1</v>
      </c>
      <c r="C543" s="171">
        <v>0</v>
      </c>
      <c r="D543" s="134">
        <f t="shared" si="66"/>
        <v>636890.30999999994</v>
      </c>
      <c r="E543" s="29">
        <f t="shared" si="67"/>
        <v>610068.37999999989</v>
      </c>
      <c r="F543" s="175">
        <f t="shared" si="68"/>
        <v>261.73566666666665</v>
      </c>
      <c r="G543" s="29">
        <f t="shared" si="65"/>
        <v>261.74</v>
      </c>
    </row>
    <row r="544" spans="1:7" x14ac:dyDescent="0.25">
      <c r="A544" s="47">
        <v>42341</v>
      </c>
      <c r="B544" s="48">
        <v>1</v>
      </c>
      <c r="C544" s="171">
        <v>0</v>
      </c>
      <c r="D544" s="134">
        <f t="shared" si="66"/>
        <v>636890.30999999994</v>
      </c>
      <c r="E544" s="29">
        <f t="shared" si="67"/>
        <v>610068.37999999989</v>
      </c>
      <c r="F544" s="175">
        <f t="shared" si="68"/>
        <v>261.73566666666665</v>
      </c>
      <c r="G544" s="29">
        <f t="shared" si="65"/>
        <v>261.74</v>
      </c>
    </row>
    <row r="545" spans="1:7" x14ac:dyDescent="0.25">
      <c r="A545" s="47">
        <v>42342</v>
      </c>
      <c r="B545" s="48">
        <v>1</v>
      </c>
      <c r="C545" s="171">
        <v>0</v>
      </c>
      <c r="D545" s="134">
        <f t="shared" si="66"/>
        <v>636890.30999999994</v>
      </c>
      <c r="E545" s="29">
        <f t="shared" si="67"/>
        <v>610068.37999999989</v>
      </c>
      <c r="F545" s="175">
        <f t="shared" si="68"/>
        <v>261.73566666666665</v>
      </c>
      <c r="G545" s="29">
        <f t="shared" si="65"/>
        <v>261.74</v>
      </c>
    </row>
    <row r="546" spans="1:7" x14ac:dyDescent="0.25">
      <c r="A546" s="47">
        <v>42343</v>
      </c>
      <c r="B546" s="48">
        <v>1</v>
      </c>
      <c r="C546" s="171">
        <v>0</v>
      </c>
      <c r="D546" s="134">
        <f t="shared" si="66"/>
        <v>636890.30999999994</v>
      </c>
      <c r="E546" s="29">
        <f t="shared" si="67"/>
        <v>610068.37999999989</v>
      </c>
      <c r="F546" s="175">
        <f t="shared" si="68"/>
        <v>261.73566666666665</v>
      </c>
      <c r="G546" s="29">
        <f t="shared" si="65"/>
        <v>261.74</v>
      </c>
    </row>
    <row r="547" spans="1:7" x14ac:dyDescent="0.25">
      <c r="A547" s="47">
        <v>42344</v>
      </c>
      <c r="B547" s="48">
        <v>0</v>
      </c>
      <c r="C547" s="171">
        <v>1</v>
      </c>
      <c r="D547" s="134">
        <f t="shared" ref="D547:D577" si="69">$E$546</f>
        <v>610068.37999999989</v>
      </c>
      <c r="E547" s="29">
        <f t="shared" ref="E547:E577" si="70">$D$547-$D$20</f>
        <v>583166.47999999986</v>
      </c>
      <c r="F547" s="175">
        <f>($E$19/$B$19*0+($E$20/$B$20)*1)</f>
        <v>250.71290322580646</v>
      </c>
      <c r="G547" s="29">
        <f t="shared" si="65"/>
        <v>250.71</v>
      </c>
    </row>
    <row r="548" spans="1:7" x14ac:dyDescent="0.25">
      <c r="A548" s="47">
        <v>42345</v>
      </c>
      <c r="B548" s="48">
        <v>1</v>
      </c>
      <c r="C548" s="171">
        <v>0</v>
      </c>
      <c r="D548" s="134">
        <f t="shared" si="69"/>
        <v>610068.37999999989</v>
      </c>
      <c r="E548" s="29">
        <f t="shared" si="70"/>
        <v>583166.47999999986</v>
      </c>
      <c r="F548" s="175">
        <f t="shared" ref="F548:F577" si="71">($E$19/$B$19*0+($E$20/$B$20)*1)</f>
        <v>250.71290322580646</v>
      </c>
      <c r="G548" s="29">
        <f t="shared" si="65"/>
        <v>250.71</v>
      </c>
    </row>
    <row r="549" spans="1:7" x14ac:dyDescent="0.25">
      <c r="A549" s="47">
        <v>42346</v>
      </c>
      <c r="B549" s="48">
        <v>1</v>
      </c>
      <c r="C549" s="171">
        <v>0</v>
      </c>
      <c r="D549" s="134">
        <f t="shared" si="69"/>
        <v>610068.37999999989</v>
      </c>
      <c r="E549" s="29">
        <f t="shared" si="70"/>
        <v>583166.47999999986</v>
      </c>
      <c r="F549" s="175">
        <f t="shared" si="71"/>
        <v>250.71290322580646</v>
      </c>
      <c r="G549" s="29">
        <f t="shared" si="65"/>
        <v>250.71</v>
      </c>
    </row>
    <row r="550" spans="1:7" x14ac:dyDescent="0.25">
      <c r="A550" s="47">
        <v>42347</v>
      </c>
      <c r="B550" s="48">
        <v>1</v>
      </c>
      <c r="C550" s="171">
        <v>0</v>
      </c>
      <c r="D550" s="134">
        <f t="shared" si="69"/>
        <v>610068.37999999989</v>
      </c>
      <c r="E550" s="29">
        <f t="shared" si="70"/>
        <v>583166.47999999986</v>
      </c>
      <c r="F550" s="175">
        <f t="shared" si="71"/>
        <v>250.71290322580646</v>
      </c>
      <c r="G550" s="29">
        <f t="shared" si="65"/>
        <v>250.71</v>
      </c>
    </row>
    <row r="551" spans="1:7" x14ac:dyDescent="0.25">
      <c r="A551" s="47">
        <v>42348</v>
      </c>
      <c r="B551" s="48">
        <v>1</v>
      </c>
      <c r="C551" s="171">
        <v>0</v>
      </c>
      <c r="D551" s="134">
        <f t="shared" si="69"/>
        <v>610068.37999999989</v>
      </c>
      <c r="E551" s="29">
        <f t="shared" si="70"/>
        <v>583166.47999999986</v>
      </c>
      <c r="F551" s="175">
        <f t="shared" si="71"/>
        <v>250.71290322580646</v>
      </c>
      <c r="G551" s="29">
        <f t="shared" si="65"/>
        <v>250.71</v>
      </c>
    </row>
    <row r="552" spans="1:7" x14ac:dyDescent="0.25">
      <c r="A552" s="47">
        <v>42349</v>
      </c>
      <c r="B552" s="48">
        <v>1</v>
      </c>
      <c r="C552" s="171">
        <v>0</v>
      </c>
      <c r="D552" s="134">
        <f t="shared" si="69"/>
        <v>610068.37999999989</v>
      </c>
      <c r="E552" s="29">
        <f t="shared" si="70"/>
        <v>583166.47999999986</v>
      </c>
      <c r="F552" s="175">
        <f t="shared" si="71"/>
        <v>250.71290322580646</v>
      </c>
      <c r="G552" s="29">
        <f t="shared" si="65"/>
        <v>250.71</v>
      </c>
    </row>
    <row r="553" spans="1:7" x14ac:dyDescent="0.25">
      <c r="A553" s="47">
        <v>42350</v>
      </c>
      <c r="B553" s="48">
        <v>1</v>
      </c>
      <c r="C553" s="171">
        <v>0</v>
      </c>
      <c r="D553" s="134">
        <f t="shared" si="69"/>
        <v>610068.37999999989</v>
      </c>
      <c r="E553" s="29">
        <f t="shared" si="70"/>
        <v>583166.47999999986</v>
      </c>
      <c r="F553" s="175">
        <f t="shared" si="71"/>
        <v>250.71290322580646</v>
      </c>
      <c r="G553" s="29">
        <f t="shared" si="65"/>
        <v>250.71</v>
      </c>
    </row>
    <row r="554" spans="1:7" x14ac:dyDescent="0.25">
      <c r="A554" s="47">
        <v>42351</v>
      </c>
      <c r="B554" s="48">
        <v>1</v>
      </c>
      <c r="C554" s="171">
        <v>0</v>
      </c>
      <c r="D554" s="134">
        <f t="shared" si="69"/>
        <v>610068.37999999989</v>
      </c>
      <c r="E554" s="29">
        <f t="shared" si="70"/>
        <v>583166.47999999986</v>
      </c>
      <c r="F554" s="175">
        <f t="shared" si="71"/>
        <v>250.71290322580646</v>
      </c>
      <c r="G554" s="29">
        <f t="shared" si="65"/>
        <v>250.71</v>
      </c>
    </row>
    <row r="555" spans="1:7" x14ac:dyDescent="0.25">
      <c r="A555" s="47">
        <v>42352</v>
      </c>
      <c r="B555" s="48">
        <v>1</v>
      </c>
      <c r="C555" s="171">
        <v>0</v>
      </c>
      <c r="D555" s="134">
        <f t="shared" si="69"/>
        <v>610068.37999999989</v>
      </c>
      <c r="E555" s="29">
        <f t="shared" si="70"/>
        <v>583166.47999999986</v>
      </c>
      <c r="F555" s="175">
        <f t="shared" si="71"/>
        <v>250.71290322580646</v>
      </c>
      <c r="G555" s="29">
        <f t="shared" si="65"/>
        <v>250.71</v>
      </c>
    </row>
    <row r="556" spans="1:7" x14ac:dyDescent="0.25">
      <c r="A556" s="47">
        <v>42353</v>
      </c>
      <c r="B556" s="48">
        <v>1</v>
      </c>
      <c r="C556" s="171">
        <v>0</v>
      </c>
      <c r="D556" s="134">
        <f t="shared" si="69"/>
        <v>610068.37999999989</v>
      </c>
      <c r="E556" s="29">
        <f t="shared" si="70"/>
        <v>583166.47999999986</v>
      </c>
      <c r="F556" s="175">
        <f t="shared" si="71"/>
        <v>250.71290322580646</v>
      </c>
      <c r="G556" s="29">
        <f t="shared" si="65"/>
        <v>250.71</v>
      </c>
    </row>
    <row r="557" spans="1:7" x14ac:dyDescent="0.25">
      <c r="A557" s="47">
        <v>42354</v>
      </c>
      <c r="B557" s="48">
        <v>1</v>
      </c>
      <c r="C557" s="171">
        <v>0</v>
      </c>
      <c r="D557" s="134">
        <f t="shared" si="69"/>
        <v>610068.37999999989</v>
      </c>
      <c r="E557" s="29">
        <f t="shared" si="70"/>
        <v>583166.47999999986</v>
      </c>
      <c r="F557" s="175">
        <f t="shared" si="71"/>
        <v>250.71290322580646</v>
      </c>
      <c r="G557" s="29">
        <f t="shared" si="65"/>
        <v>250.71</v>
      </c>
    </row>
    <row r="558" spans="1:7" x14ac:dyDescent="0.25">
      <c r="A558" s="47">
        <v>42355</v>
      </c>
      <c r="B558" s="48">
        <v>1</v>
      </c>
      <c r="C558" s="171">
        <v>0</v>
      </c>
      <c r="D558" s="134">
        <f t="shared" si="69"/>
        <v>610068.37999999989</v>
      </c>
      <c r="E558" s="29">
        <f t="shared" si="70"/>
        <v>583166.47999999986</v>
      </c>
      <c r="F558" s="175">
        <f t="shared" si="71"/>
        <v>250.71290322580646</v>
      </c>
      <c r="G558" s="29">
        <f t="shared" si="65"/>
        <v>250.71</v>
      </c>
    </row>
    <row r="559" spans="1:7" x14ac:dyDescent="0.25">
      <c r="A559" s="47">
        <v>42356</v>
      </c>
      <c r="B559" s="48">
        <v>1</v>
      </c>
      <c r="C559" s="171">
        <v>0</v>
      </c>
      <c r="D559" s="134">
        <f t="shared" si="69"/>
        <v>610068.37999999989</v>
      </c>
      <c r="E559" s="29">
        <f t="shared" si="70"/>
        <v>583166.47999999986</v>
      </c>
      <c r="F559" s="175">
        <f t="shared" si="71"/>
        <v>250.71290322580646</v>
      </c>
      <c r="G559" s="29">
        <f t="shared" si="65"/>
        <v>250.71</v>
      </c>
    </row>
    <row r="560" spans="1:7" x14ac:dyDescent="0.25">
      <c r="A560" s="47">
        <v>42357</v>
      </c>
      <c r="B560" s="48">
        <v>1</v>
      </c>
      <c r="C560" s="171">
        <v>0</v>
      </c>
      <c r="D560" s="134">
        <f t="shared" si="69"/>
        <v>610068.37999999989</v>
      </c>
      <c r="E560" s="29">
        <f t="shared" si="70"/>
        <v>583166.47999999986</v>
      </c>
      <c r="F560" s="175">
        <f t="shared" si="71"/>
        <v>250.71290322580646</v>
      </c>
      <c r="G560" s="29">
        <f t="shared" si="65"/>
        <v>250.71</v>
      </c>
    </row>
    <row r="561" spans="1:7" x14ac:dyDescent="0.25">
      <c r="A561" s="47">
        <v>42358</v>
      </c>
      <c r="B561" s="48">
        <v>1</v>
      </c>
      <c r="C561" s="171">
        <v>0</v>
      </c>
      <c r="D561" s="134">
        <f t="shared" si="69"/>
        <v>610068.37999999989</v>
      </c>
      <c r="E561" s="29">
        <f t="shared" si="70"/>
        <v>583166.47999999986</v>
      </c>
      <c r="F561" s="175">
        <f t="shared" si="71"/>
        <v>250.71290322580646</v>
      </c>
      <c r="G561" s="29">
        <f t="shared" si="65"/>
        <v>250.71</v>
      </c>
    </row>
    <row r="562" spans="1:7" x14ac:dyDescent="0.25">
      <c r="A562" s="47">
        <v>42359</v>
      </c>
      <c r="B562" s="48">
        <v>1</v>
      </c>
      <c r="C562" s="171">
        <v>0</v>
      </c>
      <c r="D562" s="134">
        <f t="shared" si="69"/>
        <v>610068.37999999989</v>
      </c>
      <c r="E562" s="29">
        <f t="shared" si="70"/>
        <v>583166.47999999986</v>
      </c>
      <c r="F562" s="175">
        <f t="shared" si="71"/>
        <v>250.71290322580646</v>
      </c>
      <c r="G562" s="29">
        <f t="shared" si="65"/>
        <v>250.71</v>
      </c>
    </row>
    <row r="563" spans="1:7" x14ac:dyDescent="0.25">
      <c r="A563" s="47">
        <v>42360</v>
      </c>
      <c r="B563" s="48">
        <v>1</v>
      </c>
      <c r="C563" s="171">
        <v>0</v>
      </c>
      <c r="D563" s="134">
        <f t="shared" si="69"/>
        <v>610068.37999999989</v>
      </c>
      <c r="E563" s="29">
        <f t="shared" si="70"/>
        <v>583166.47999999986</v>
      </c>
      <c r="F563" s="175">
        <f t="shared" si="71"/>
        <v>250.71290322580646</v>
      </c>
      <c r="G563" s="29">
        <f t="shared" si="65"/>
        <v>250.71</v>
      </c>
    </row>
    <row r="564" spans="1:7" x14ac:dyDescent="0.25">
      <c r="A564" s="47">
        <v>42361</v>
      </c>
      <c r="B564" s="48">
        <v>1</v>
      </c>
      <c r="C564" s="171">
        <v>0</v>
      </c>
      <c r="D564" s="134">
        <f t="shared" si="69"/>
        <v>610068.37999999989</v>
      </c>
      <c r="E564" s="29">
        <f t="shared" si="70"/>
        <v>583166.47999999986</v>
      </c>
      <c r="F564" s="175">
        <f t="shared" si="71"/>
        <v>250.71290322580646</v>
      </c>
      <c r="G564" s="29">
        <f t="shared" si="65"/>
        <v>250.71</v>
      </c>
    </row>
    <row r="565" spans="1:7" x14ac:dyDescent="0.25">
      <c r="A565" s="47">
        <v>42362</v>
      </c>
      <c r="B565" s="48">
        <v>1</v>
      </c>
      <c r="C565" s="171">
        <v>0</v>
      </c>
      <c r="D565" s="134">
        <f t="shared" si="69"/>
        <v>610068.37999999989</v>
      </c>
      <c r="E565" s="29">
        <f t="shared" si="70"/>
        <v>583166.47999999986</v>
      </c>
      <c r="F565" s="175">
        <f t="shared" si="71"/>
        <v>250.71290322580646</v>
      </c>
      <c r="G565" s="29">
        <f t="shared" si="65"/>
        <v>250.71</v>
      </c>
    </row>
    <row r="566" spans="1:7" x14ac:dyDescent="0.25">
      <c r="A566" s="47">
        <v>42363</v>
      </c>
      <c r="B566" s="48">
        <v>1</v>
      </c>
      <c r="C566" s="171">
        <v>0</v>
      </c>
      <c r="D566" s="134">
        <f t="shared" si="69"/>
        <v>610068.37999999989</v>
      </c>
      <c r="E566" s="29">
        <f t="shared" si="70"/>
        <v>583166.47999999986</v>
      </c>
      <c r="F566" s="175">
        <f t="shared" si="71"/>
        <v>250.71290322580646</v>
      </c>
      <c r="G566" s="29">
        <f t="shared" si="65"/>
        <v>250.71</v>
      </c>
    </row>
    <row r="567" spans="1:7" x14ac:dyDescent="0.25">
      <c r="A567" s="47">
        <v>42364</v>
      </c>
      <c r="B567" s="48">
        <v>1</v>
      </c>
      <c r="C567" s="171">
        <v>0</v>
      </c>
      <c r="D567" s="134">
        <f t="shared" si="69"/>
        <v>610068.37999999989</v>
      </c>
      <c r="E567" s="29">
        <f t="shared" si="70"/>
        <v>583166.47999999986</v>
      </c>
      <c r="F567" s="175">
        <f t="shared" si="71"/>
        <v>250.71290322580646</v>
      </c>
      <c r="G567" s="29">
        <f t="shared" si="65"/>
        <v>250.71</v>
      </c>
    </row>
    <row r="568" spans="1:7" x14ac:dyDescent="0.25">
      <c r="A568" s="47">
        <v>42365</v>
      </c>
      <c r="B568" s="48">
        <v>1</v>
      </c>
      <c r="C568" s="171">
        <v>0</v>
      </c>
      <c r="D568" s="134">
        <f t="shared" si="69"/>
        <v>610068.37999999989</v>
      </c>
      <c r="E568" s="29">
        <f t="shared" si="70"/>
        <v>583166.47999999986</v>
      </c>
      <c r="F568" s="175">
        <f t="shared" si="71"/>
        <v>250.71290322580646</v>
      </c>
      <c r="G568" s="29">
        <f t="shared" si="65"/>
        <v>250.71</v>
      </c>
    </row>
    <row r="569" spans="1:7" x14ac:dyDescent="0.25">
      <c r="A569" s="47">
        <v>42366</v>
      </c>
      <c r="B569" s="48">
        <v>1</v>
      </c>
      <c r="C569" s="171">
        <v>0</v>
      </c>
      <c r="D569" s="134">
        <f t="shared" si="69"/>
        <v>610068.37999999989</v>
      </c>
      <c r="E569" s="29">
        <f t="shared" si="70"/>
        <v>583166.47999999986</v>
      </c>
      <c r="F569" s="175">
        <f t="shared" si="71"/>
        <v>250.71290322580646</v>
      </c>
      <c r="G569" s="29">
        <f t="shared" si="65"/>
        <v>250.71</v>
      </c>
    </row>
    <row r="570" spans="1:7" x14ac:dyDescent="0.25">
      <c r="A570" s="47">
        <v>42367</v>
      </c>
      <c r="B570" s="48">
        <v>1</v>
      </c>
      <c r="C570" s="171">
        <v>0</v>
      </c>
      <c r="D570" s="134">
        <f t="shared" si="69"/>
        <v>610068.37999999989</v>
      </c>
      <c r="E570" s="29">
        <f t="shared" si="70"/>
        <v>583166.47999999986</v>
      </c>
      <c r="F570" s="175">
        <f t="shared" si="71"/>
        <v>250.71290322580646</v>
      </c>
      <c r="G570" s="29">
        <f t="shared" si="65"/>
        <v>250.71</v>
      </c>
    </row>
    <row r="571" spans="1:7" x14ac:dyDescent="0.25">
      <c r="A571" s="47">
        <v>42368</v>
      </c>
      <c r="B571" s="48">
        <v>1</v>
      </c>
      <c r="C571" s="171">
        <v>0</v>
      </c>
      <c r="D571" s="134">
        <f t="shared" si="69"/>
        <v>610068.37999999989</v>
      </c>
      <c r="E571" s="29">
        <f t="shared" si="70"/>
        <v>583166.47999999986</v>
      </c>
      <c r="F571" s="175">
        <f t="shared" si="71"/>
        <v>250.71290322580646</v>
      </c>
      <c r="G571" s="29">
        <f t="shared" ref="G571:G634" si="72">ROUND(F571,2)</f>
        <v>250.71</v>
      </c>
    </row>
    <row r="572" spans="1:7" x14ac:dyDescent="0.25">
      <c r="A572" s="47">
        <v>42369</v>
      </c>
      <c r="B572" s="48">
        <v>1</v>
      </c>
      <c r="C572" s="171">
        <v>0</v>
      </c>
      <c r="D572" s="134">
        <f t="shared" si="69"/>
        <v>610068.37999999989</v>
      </c>
      <c r="E572" s="29">
        <f t="shared" si="70"/>
        <v>583166.47999999986</v>
      </c>
      <c r="F572" s="175">
        <f t="shared" si="71"/>
        <v>250.71290322580646</v>
      </c>
      <c r="G572" s="29">
        <f t="shared" si="72"/>
        <v>250.71</v>
      </c>
    </row>
    <row r="573" spans="1:7" x14ac:dyDescent="0.25">
      <c r="A573" s="47">
        <v>42370</v>
      </c>
      <c r="B573" s="48">
        <v>1</v>
      </c>
      <c r="C573" s="171">
        <v>0</v>
      </c>
      <c r="D573" s="134">
        <f t="shared" si="69"/>
        <v>610068.37999999989</v>
      </c>
      <c r="E573" s="29">
        <f t="shared" si="70"/>
        <v>583166.47999999986</v>
      </c>
      <c r="F573" s="175">
        <f t="shared" si="71"/>
        <v>250.71290322580646</v>
      </c>
      <c r="G573" s="29">
        <f t="shared" si="72"/>
        <v>250.71</v>
      </c>
    </row>
    <row r="574" spans="1:7" x14ac:dyDescent="0.25">
      <c r="A574" s="47">
        <v>42371</v>
      </c>
      <c r="B574" s="48">
        <v>1</v>
      </c>
      <c r="C574" s="171">
        <v>0</v>
      </c>
      <c r="D574" s="134">
        <f t="shared" si="69"/>
        <v>610068.37999999989</v>
      </c>
      <c r="E574" s="29">
        <f t="shared" si="70"/>
        <v>583166.47999999986</v>
      </c>
      <c r="F574" s="175">
        <f t="shared" si="71"/>
        <v>250.71290322580646</v>
      </c>
      <c r="G574" s="29">
        <f t="shared" si="72"/>
        <v>250.71</v>
      </c>
    </row>
    <row r="575" spans="1:7" x14ac:dyDescent="0.25">
      <c r="A575" s="47">
        <v>42372</v>
      </c>
      <c r="B575" s="48">
        <v>1</v>
      </c>
      <c r="C575" s="171">
        <v>0</v>
      </c>
      <c r="D575" s="134">
        <f t="shared" si="69"/>
        <v>610068.37999999989</v>
      </c>
      <c r="E575" s="29">
        <f t="shared" si="70"/>
        <v>583166.47999999986</v>
      </c>
      <c r="F575" s="175">
        <f t="shared" si="71"/>
        <v>250.71290322580646</v>
      </c>
      <c r="G575" s="29">
        <f t="shared" si="72"/>
        <v>250.71</v>
      </c>
    </row>
    <row r="576" spans="1:7" x14ac:dyDescent="0.25">
      <c r="A576" s="47">
        <v>42373</v>
      </c>
      <c r="B576" s="48">
        <v>1</v>
      </c>
      <c r="C576" s="171">
        <v>0</v>
      </c>
      <c r="D576" s="134">
        <f t="shared" si="69"/>
        <v>610068.37999999989</v>
      </c>
      <c r="E576" s="29">
        <f t="shared" si="70"/>
        <v>583166.47999999986</v>
      </c>
      <c r="F576" s="175">
        <f t="shared" si="71"/>
        <v>250.71290322580646</v>
      </c>
      <c r="G576" s="29">
        <f t="shared" si="72"/>
        <v>250.71</v>
      </c>
    </row>
    <row r="577" spans="1:7" x14ac:dyDescent="0.25">
      <c r="A577" s="47">
        <v>42374</v>
      </c>
      <c r="B577" s="48">
        <v>1</v>
      </c>
      <c r="C577" s="171">
        <v>0</v>
      </c>
      <c r="D577" s="134">
        <f t="shared" si="69"/>
        <v>610068.37999999989</v>
      </c>
      <c r="E577" s="29">
        <f t="shared" si="70"/>
        <v>583166.47999999986</v>
      </c>
      <c r="F577" s="175">
        <f t="shared" si="71"/>
        <v>250.71290322580646</v>
      </c>
      <c r="G577" s="29">
        <f t="shared" si="72"/>
        <v>250.71</v>
      </c>
    </row>
    <row r="578" spans="1:7" x14ac:dyDescent="0.25">
      <c r="A578" s="47">
        <v>42375</v>
      </c>
      <c r="B578" s="48">
        <v>0</v>
      </c>
      <c r="C578" s="171">
        <v>1</v>
      </c>
      <c r="D578" s="134">
        <f t="shared" ref="D578:D608" si="73">$E$577</f>
        <v>583166.47999999986</v>
      </c>
      <c r="E578" s="29">
        <f t="shared" ref="E578:E608" si="74">$D$578-$D$41</f>
        <v>557009.31999999983</v>
      </c>
      <c r="F578" s="175">
        <f>($E$20/$B$20*0+($E$41/$B$41)*1)</f>
        <v>319.54322580645163</v>
      </c>
      <c r="G578" s="29">
        <f t="shared" si="72"/>
        <v>319.54000000000002</v>
      </c>
    </row>
    <row r="579" spans="1:7" x14ac:dyDescent="0.25">
      <c r="A579" s="47">
        <v>42376</v>
      </c>
      <c r="B579" s="48">
        <v>1</v>
      </c>
      <c r="C579" s="171">
        <v>0</v>
      </c>
      <c r="D579" s="134">
        <f t="shared" si="73"/>
        <v>583166.47999999986</v>
      </c>
      <c r="E579" s="29">
        <f t="shared" si="74"/>
        <v>557009.31999999983</v>
      </c>
      <c r="F579" s="175">
        <f t="shared" ref="F579:F608" si="75">($E$20/$B$20*0+($E$41/$B$41)*1)</f>
        <v>319.54322580645163</v>
      </c>
      <c r="G579" s="29">
        <f t="shared" si="72"/>
        <v>319.54000000000002</v>
      </c>
    </row>
    <row r="580" spans="1:7" x14ac:dyDescent="0.25">
      <c r="A580" s="47">
        <v>42377</v>
      </c>
      <c r="B580" s="48">
        <v>1</v>
      </c>
      <c r="C580" s="171">
        <v>0</v>
      </c>
      <c r="D580" s="134">
        <f t="shared" si="73"/>
        <v>583166.47999999986</v>
      </c>
      <c r="E580" s="29">
        <f t="shared" si="74"/>
        <v>557009.31999999983</v>
      </c>
      <c r="F580" s="175">
        <f t="shared" si="75"/>
        <v>319.54322580645163</v>
      </c>
      <c r="G580" s="29">
        <f t="shared" si="72"/>
        <v>319.54000000000002</v>
      </c>
    </row>
    <row r="581" spans="1:7" x14ac:dyDescent="0.25">
      <c r="A581" s="47">
        <v>42378</v>
      </c>
      <c r="B581" s="48">
        <v>1</v>
      </c>
      <c r="C581" s="171">
        <v>0</v>
      </c>
      <c r="D581" s="134">
        <f t="shared" si="73"/>
        <v>583166.47999999986</v>
      </c>
      <c r="E581" s="29">
        <f t="shared" si="74"/>
        <v>557009.31999999983</v>
      </c>
      <c r="F581" s="175">
        <f t="shared" si="75"/>
        <v>319.54322580645163</v>
      </c>
      <c r="G581" s="29">
        <f t="shared" si="72"/>
        <v>319.54000000000002</v>
      </c>
    </row>
    <row r="582" spans="1:7" x14ac:dyDescent="0.25">
      <c r="A582" s="47">
        <v>42379</v>
      </c>
      <c r="B582" s="48">
        <v>1</v>
      </c>
      <c r="C582" s="171">
        <v>0</v>
      </c>
      <c r="D582" s="134">
        <f t="shared" si="73"/>
        <v>583166.47999999986</v>
      </c>
      <c r="E582" s="29">
        <f t="shared" si="74"/>
        <v>557009.31999999983</v>
      </c>
      <c r="F582" s="175">
        <f t="shared" si="75"/>
        <v>319.54322580645163</v>
      </c>
      <c r="G582" s="29">
        <f t="shared" si="72"/>
        <v>319.54000000000002</v>
      </c>
    </row>
    <row r="583" spans="1:7" x14ac:dyDescent="0.25">
      <c r="A583" s="47">
        <v>42380</v>
      </c>
      <c r="B583" s="48">
        <v>1</v>
      </c>
      <c r="C583" s="171">
        <v>0</v>
      </c>
      <c r="D583" s="134">
        <f t="shared" si="73"/>
        <v>583166.47999999986</v>
      </c>
      <c r="E583" s="29">
        <f t="shared" si="74"/>
        <v>557009.31999999983</v>
      </c>
      <c r="F583" s="175">
        <f t="shared" si="75"/>
        <v>319.54322580645163</v>
      </c>
      <c r="G583" s="29">
        <f t="shared" si="72"/>
        <v>319.54000000000002</v>
      </c>
    </row>
    <row r="584" spans="1:7" x14ac:dyDescent="0.25">
      <c r="A584" s="47">
        <v>42381</v>
      </c>
      <c r="B584" s="48">
        <v>1</v>
      </c>
      <c r="C584" s="171">
        <v>0</v>
      </c>
      <c r="D584" s="134">
        <f t="shared" si="73"/>
        <v>583166.47999999986</v>
      </c>
      <c r="E584" s="29">
        <f t="shared" si="74"/>
        <v>557009.31999999983</v>
      </c>
      <c r="F584" s="175">
        <f t="shared" si="75"/>
        <v>319.54322580645163</v>
      </c>
      <c r="G584" s="29">
        <f t="shared" si="72"/>
        <v>319.54000000000002</v>
      </c>
    </row>
    <row r="585" spans="1:7" x14ac:dyDescent="0.25">
      <c r="A585" s="47">
        <v>42382</v>
      </c>
      <c r="B585" s="48">
        <v>1</v>
      </c>
      <c r="C585" s="171">
        <v>0</v>
      </c>
      <c r="D585" s="134">
        <f t="shared" si="73"/>
        <v>583166.47999999986</v>
      </c>
      <c r="E585" s="29">
        <f t="shared" si="74"/>
        <v>557009.31999999983</v>
      </c>
      <c r="F585" s="175">
        <f t="shared" si="75"/>
        <v>319.54322580645163</v>
      </c>
      <c r="G585" s="29">
        <f t="shared" si="72"/>
        <v>319.54000000000002</v>
      </c>
    </row>
    <row r="586" spans="1:7" x14ac:dyDescent="0.25">
      <c r="A586" s="47">
        <v>42383</v>
      </c>
      <c r="B586" s="48">
        <v>1</v>
      </c>
      <c r="C586" s="171">
        <v>0</v>
      </c>
      <c r="D586" s="134">
        <f t="shared" si="73"/>
        <v>583166.47999999986</v>
      </c>
      <c r="E586" s="29">
        <f t="shared" si="74"/>
        <v>557009.31999999983</v>
      </c>
      <c r="F586" s="175">
        <f t="shared" si="75"/>
        <v>319.54322580645163</v>
      </c>
      <c r="G586" s="29">
        <f t="shared" si="72"/>
        <v>319.54000000000002</v>
      </c>
    </row>
    <row r="587" spans="1:7" x14ac:dyDescent="0.25">
      <c r="A587" s="47">
        <v>42384</v>
      </c>
      <c r="B587" s="48">
        <v>1</v>
      </c>
      <c r="C587" s="171">
        <v>0</v>
      </c>
      <c r="D587" s="134">
        <f t="shared" si="73"/>
        <v>583166.47999999986</v>
      </c>
      <c r="E587" s="29">
        <f t="shared" si="74"/>
        <v>557009.31999999983</v>
      </c>
      <c r="F587" s="175">
        <f t="shared" si="75"/>
        <v>319.54322580645163</v>
      </c>
      <c r="G587" s="29">
        <f t="shared" si="72"/>
        <v>319.54000000000002</v>
      </c>
    </row>
    <row r="588" spans="1:7" x14ac:dyDescent="0.25">
      <c r="A588" s="47">
        <v>42385</v>
      </c>
      <c r="B588" s="48">
        <v>1</v>
      </c>
      <c r="C588" s="171">
        <v>0</v>
      </c>
      <c r="D588" s="134">
        <f t="shared" si="73"/>
        <v>583166.47999999986</v>
      </c>
      <c r="E588" s="29">
        <f t="shared" si="74"/>
        <v>557009.31999999983</v>
      </c>
      <c r="F588" s="175">
        <f t="shared" si="75"/>
        <v>319.54322580645163</v>
      </c>
      <c r="G588" s="29">
        <f t="shared" si="72"/>
        <v>319.54000000000002</v>
      </c>
    </row>
    <row r="589" spans="1:7" x14ac:dyDescent="0.25">
      <c r="A589" s="47">
        <v>42386</v>
      </c>
      <c r="B589" s="48">
        <v>1</v>
      </c>
      <c r="C589" s="171">
        <v>0</v>
      </c>
      <c r="D589" s="134">
        <f t="shared" si="73"/>
        <v>583166.47999999986</v>
      </c>
      <c r="E589" s="29">
        <f t="shared" si="74"/>
        <v>557009.31999999983</v>
      </c>
      <c r="F589" s="175">
        <f t="shared" si="75"/>
        <v>319.54322580645163</v>
      </c>
      <c r="G589" s="29">
        <f t="shared" si="72"/>
        <v>319.54000000000002</v>
      </c>
    </row>
    <row r="590" spans="1:7" x14ac:dyDescent="0.25">
      <c r="A590" s="47">
        <v>42387</v>
      </c>
      <c r="B590" s="48">
        <v>1</v>
      </c>
      <c r="C590" s="171">
        <v>0</v>
      </c>
      <c r="D590" s="134">
        <f t="shared" si="73"/>
        <v>583166.47999999986</v>
      </c>
      <c r="E590" s="29">
        <f t="shared" si="74"/>
        <v>557009.31999999983</v>
      </c>
      <c r="F590" s="175">
        <f t="shared" si="75"/>
        <v>319.54322580645163</v>
      </c>
      <c r="G590" s="29">
        <f t="shared" si="72"/>
        <v>319.54000000000002</v>
      </c>
    </row>
    <row r="591" spans="1:7" x14ac:dyDescent="0.25">
      <c r="A591" s="47">
        <v>42388</v>
      </c>
      <c r="B591" s="48">
        <v>1</v>
      </c>
      <c r="C591" s="171">
        <v>0</v>
      </c>
      <c r="D591" s="134">
        <f t="shared" si="73"/>
        <v>583166.47999999986</v>
      </c>
      <c r="E591" s="29">
        <f t="shared" si="74"/>
        <v>557009.31999999983</v>
      </c>
      <c r="F591" s="175">
        <f t="shared" si="75"/>
        <v>319.54322580645163</v>
      </c>
      <c r="G591" s="29">
        <f t="shared" si="72"/>
        <v>319.54000000000002</v>
      </c>
    </row>
    <row r="592" spans="1:7" x14ac:dyDescent="0.25">
      <c r="A592" s="47">
        <v>42389</v>
      </c>
      <c r="B592" s="48">
        <v>1</v>
      </c>
      <c r="C592" s="171">
        <v>0</v>
      </c>
      <c r="D592" s="134">
        <f t="shared" si="73"/>
        <v>583166.47999999986</v>
      </c>
      <c r="E592" s="29">
        <f t="shared" si="74"/>
        <v>557009.31999999983</v>
      </c>
      <c r="F592" s="175">
        <f t="shared" si="75"/>
        <v>319.54322580645163</v>
      </c>
      <c r="G592" s="29">
        <f t="shared" si="72"/>
        <v>319.54000000000002</v>
      </c>
    </row>
    <row r="593" spans="1:7" x14ac:dyDescent="0.25">
      <c r="A593" s="47">
        <v>42390</v>
      </c>
      <c r="B593" s="48">
        <v>1</v>
      </c>
      <c r="C593" s="171">
        <v>0</v>
      </c>
      <c r="D593" s="134">
        <f t="shared" si="73"/>
        <v>583166.47999999986</v>
      </c>
      <c r="E593" s="29">
        <f t="shared" si="74"/>
        <v>557009.31999999983</v>
      </c>
      <c r="F593" s="175">
        <f t="shared" si="75"/>
        <v>319.54322580645163</v>
      </c>
      <c r="G593" s="29">
        <f t="shared" si="72"/>
        <v>319.54000000000002</v>
      </c>
    </row>
    <row r="594" spans="1:7" x14ac:dyDescent="0.25">
      <c r="A594" s="47">
        <v>42391</v>
      </c>
      <c r="B594" s="48">
        <v>1</v>
      </c>
      <c r="C594" s="171">
        <v>0</v>
      </c>
      <c r="D594" s="134">
        <f t="shared" si="73"/>
        <v>583166.47999999986</v>
      </c>
      <c r="E594" s="29">
        <f t="shared" si="74"/>
        <v>557009.31999999983</v>
      </c>
      <c r="F594" s="175">
        <f t="shared" si="75"/>
        <v>319.54322580645163</v>
      </c>
      <c r="G594" s="29">
        <f t="shared" si="72"/>
        <v>319.54000000000002</v>
      </c>
    </row>
    <row r="595" spans="1:7" x14ac:dyDescent="0.25">
      <c r="A595" s="47">
        <v>42392</v>
      </c>
      <c r="B595" s="48">
        <v>1</v>
      </c>
      <c r="C595" s="171">
        <v>0</v>
      </c>
      <c r="D595" s="134">
        <f t="shared" si="73"/>
        <v>583166.47999999986</v>
      </c>
      <c r="E595" s="29">
        <f t="shared" si="74"/>
        <v>557009.31999999983</v>
      </c>
      <c r="F595" s="175">
        <f t="shared" si="75"/>
        <v>319.54322580645163</v>
      </c>
      <c r="G595" s="29">
        <f t="shared" si="72"/>
        <v>319.54000000000002</v>
      </c>
    </row>
    <row r="596" spans="1:7" x14ac:dyDescent="0.25">
      <c r="A596" s="47">
        <v>42393</v>
      </c>
      <c r="B596" s="48">
        <v>1</v>
      </c>
      <c r="C596" s="171">
        <v>0</v>
      </c>
      <c r="D596" s="134">
        <f t="shared" si="73"/>
        <v>583166.47999999986</v>
      </c>
      <c r="E596" s="29">
        <f t="shared" si="74"/>
        <v>557009.31999999983</v>
      </c>
      <c r="F596" s="175">
        <f t="shared" si="75"/>
        <v>319.54322580645163</v>
      </c>
      <c r="G596" s="29">
        <f t="shared" si="72"/>
        <v>319.54000000000002</v>
      </c>
    </row>
    <row r="597" spans="1:7" x14ac:dyDescent="0.25">
      <c r="A597" s="47">
        <v>42394</v>
      </c>
      <c r="B597" s="48">
        <v>1</v>
      </c>
      <c r="C597" s="171">
        <v>0</v>
      </c>
      <c r="D597" s="134">
        <f t="shared" si="73"/>
        <v>583166.47999999986</v>
      </c>
      <c r="E597" s="29">
        <f t="shared" si="74"/>
        <v>557009.31999999983</v>
      </c>
      <c r="F597" s="175">
        <f t="shared" si="75"/>
        <v>319.54322580645163</v>
      </c>
      <c r="G597" s="29">
        <f t="shared" si="72"/>
        <v>319.54000000000002</v>
      </c>
    </row>
    <row r="598" spans="1:7" x14ac:dyDescent="0.25">
      <c r="A598" s="47">
        <v>42395</v>
      </c>
      <c r="B598" s="48">
        <v>1</v>
      </c>
      <c r="C598" s="171">
        <v>0</v>
      </c>
      <c r="D598" s="134">
        <f t="shared" si="73"/>
        <v>583166.47999999986</v>
      </c>
      <c r="E598" s="29">
        <f t="shared" si="74"/>
        <v>557009.31999999983</v>
      </c>
      <c r="F598" s="175">
        <f t="shared" si="75"/>
        <v>319.54322580645163</v>
      </c>
      <c r="G598" s="29">
        <f t="shared" si="72"/>
        <v>319.54000000000002</v>
      </c>
    </row>
    <row r="599" spans="1:7" x14ac:dyDescent="0.25">
      <c r="A599" s="47">
        <v>42396</v>
      </c>
      <c r="B599" s="48">
        <v>1</v>
      </c>
      <c r="C599" s="171">
        <v>0</v>
      </c>
      <c r="D599" s="134">
        <f t="shared" si="73"/>
        <v>583166.47999999986</v>
      </c>
      <c r="E599" s="29">
        <f t="shared" si="74"/>
        <v>557009.31999999983</v>
      </c>
      <c r="F599" s="175">
        <f t="shared" si="75"/>
        <v>319.54322580645163</v>
      </c>
      <c r="G599" s="29">
        <f t="shared" si="72"/>
        <v>319.54000000000002</v>
      </c>
    </row>
    <row r="600" spans="1:7" x14ac:dyDescent="0.25">
      <c r="A600" s="47">
        <v>42397</v>
      </c>
      <c r="B600" s="48">
        <v>1</v>
      </c>
      <c r="C600" s="171">
        <v>0</v>
      </c>
      <c r="D600" s="134">
        <f t="shared" si="73"/>
        <v>583166.47999999986</v>
      </c>
      <c r="E600" s="29">
        <f t="shared" si="74"/>
        <v>557009.31999999983</v>
      </c>
      <c r="F600" s="175">
        <f t="shared" si="75"/>
        <v>319.54322580645163</v>
      </c>
      <c r="G600" s="29">
        <f t="shared" si="72"/>
        <v>319.54000000000002</v>
      </c>
    </row>
    <row r="601" spans="1:7" x14ac:dyDescent="0.25">
      <c r="A601" s="47">
        <v>42398</v>
      </c>
      <c r="B601" s="48">
        <v>1</v>
      </c>
      <c r="C601" s="171">
        <v>0</v>
      </c>
      <c r="D601" s="134">
        <f t="shared" si="73"/>
        <v>583166.47999999986</v>
      </c>
      <c r="E601" s="29">
        <f t="shared" si="74"/>
        <v>557009.31999999983</v>
      </c>
      <c r="F601" s="175">
        <f t="shared" si="75"/>
        <v>319.54322580645163</v>
      </c>
      <c r="G601" s="29">
        <f t="shared" si="72"/>
        <v>319.54000000000002</v>
      </c>
    </row>
    <row r="602" spans="1:7" x14ac:dyDescent="0.25">
      <c r="A602" s="47">
        <v>42399</v>
      </c>
      <c r="B602" s="48">
        <v>1</v>
      </c>
      <c r="C602" s="171">
        <v>0</v>
      </c>
      <c r="D602" s="134">
        <f t="shared" si="73"/>
        <v>583166.47999999986</v>
      </c>
      <c r="E602" s="29">
        <f t="shared" si="74"/>
        <v>557009.31999999983</v>
      </c>
      <c r="F602" s="175">
        <f t="shared" si="75"/>
        <v>319.54322580645163</v>
      </c>
      <c r="G602" s="29">
        <f t="shared" si="72"/>
        <v>319.54000000000002</v>
      </c>
    </row>
    <row r="603" spans="1:7" x14ac:dyDescent="0.25">
      <c r="A603" s="47">
        <v>42400</v>
      </c>
      <c r="B603" s="48">
        <v>1</v>
      </c>
      <c r="C603" s="171">
        <v>0</v>
      </c>
      <c r="D603" s="134">
        <f t="shared" si="73"/>
        <v>583166.47999999986</v>
      </c>
      <c r="E603" s="29">
        <f t="shared" si="74"/>
        <v>557009.31999999983</v>
      </c>
      <c r="F603" s="175">
        <f t="shared" si="75"/>
        <v>319.54322580645163</v>
      </c>
      <c r="G603" s="29">
        <f t="shared" si="72"/>
        <v>319.54000000000002</v>
      </c>
    </row>
    <row r="604" spans="1:7" x14ac:dyDescent="0.25">
      <c r="A604" s="47">
        <v>42401</v>
      </c>
      <c r="B604" s="48">
        <v>1</v>
      </c>
      <c r="C604" s="171">
        <v>0</v>
      </c>
      <c r="D604" s="134">
        <f t="shared" si="73"/>
        <v>583166.47999999986</v>
      </c>
      <c r="E604" s="29">
        <f t="shared" si="74"/>
        <v>557009.31999999983</v>
      </c>
      <c r="F604" s="175">
        <f t="shared" si="75"/>
        <v>319.54322580645163</v>
      </c>
      <c r="G604" s="29">
        <f t="shared" si="72"/>
        <v>319.54000000000002</v>
      </c>
    </row>
    <row r="605" spans="1:7" x14ac:dyDescent="0.25">
      <c r="A605" s="47">
        <v>42402</v>
      </c>
      <c r="B605" s="48">
        <v>1</v>
      </c>
      <c r="C605" s="171">
        <v>0</v>
      </c>
      <c r="D605" s="134">
        <f t="shared" si="73"/>
        <v>583166.47999999986</v>
      </c>
      <c r="E605" s="29">
        <f t="shared" si="74"/>
        <v>557009.31999999983</v>
      </c>
      <c r="F605" s="175">
        <f t="shared" si="75"/>
        <v>319.54322580645163</v>
      </c>
      <c r="G605" s="29">
        <f t="shared" si="72"/>
        <v>319.54000000000002</v>
      </c>
    </row>
    <row r="606" spans="1:7" x14ac:dyDescent="0.25">
      <c r="A606" s="47">
        <v>42403</v>
      </c>
      <c r="B606" s="48">
        <v>1</v>
      </c>
      <c r="C606" s="171">
        <v>0</v>
      </c>
      <c r="D606" s="134">
        <f t="shared" si="73"/>
        <v>583166.47999999986</v>
      </c>
      <c r="E606" s="29">
        <f t="shared" si="74"/>
        <v>557009.31999999983</v>
      </c>
      <c r="F606" s="175">
        <f t="shared" si="75"/>
        <v>319.54322580645163</v>
      </c>
      <c r="G606" s="29">
        <f t="shared" si="72"/>
        <v>319.54000000000002</v>
      </c>
    </row>
    <row r="607" spans="1:7" x14ac:dyDescent="0.25">
      <c r="A607" s="47">
        <v>42404</v>
      </c>
      <c r="B607" s="48">
        <v>1</v>
      </c>
      <c r="C607" s="171">
        <v>0</v>
      </c>
      <c r="D607" s="134">
        <f t="shared" si="73"/>
        <v>583166.47999999986</v>
      </c>
      <c r="E607" s="29">
        <f t="shared" si="74"/>
        <v>557009.31999999983</v>
      </c>
      <c r="F607" s="175">
        <f t="shared" si="75"/>
        <v>319.54322580645163</v>
      </c>
      <c r="G607" s="29">
        <f t="shared" si="72"/>
        <v>319.54000000000002</v>
      </c>
    </row>
    <row r="608" spans="1:7" x14ac:dyDescent="0.25">
      <c r="A608" s="47">
        <v>42405</v>
      </c>
      <c r="B608" s="48">
        <v>1</v>
      </c>
      <c r="C608" s="171">
        <v>0</v>
      </c>
      <c r="D608" s="134">
        <f t="shared" si="73"/>
        <v>583166.47999999986</v>
      </c>
      <c r="E608" s="29">
        <f t="shared" si="74"/>
        <v>557009.31999999983</v>
      </c>
      <c r="F608" s="175">
        <f t="shared" si="75"/>
        <v>319.54322580645163</v>
      </c>
      <c r="G608" s="29">
        <f t="shared" si="72"/>
        <v>319.54000000000002</v>
      </c>
    </row>
    <row r="609" spans="1:7" x14ac:dyDescent="0.25">
      <c r="A609" s="47">
        <v>42406</v>
      </c>
      <c r="B609" s="48">
        <v>0</v>
      </c>
      <c r="C609" s="171">
        <v>1</v>
      </c>
      <c r="D609" s="134">
        <f t="shared" ref="D609:D637" si="76">$E$608</f>
        <v>557009.31999999983</v>
      </c>
      <c r="E609" s="29">
        <f t="shared" ref="E609:E637" si="77">$D$609-$D$42</f>
        <v>529797.42999999982</v>
      </c>
      <c r="F609" s="175">
        <f>($E$41/$B$41*0+($E$42/$B$42)*1)</f>
        <v>305.21068965517242</v>
      </c>
      <c r="G609" s="29">
        <f t="shared" si="72"/>
        <v>305.20999999999998</v>
      </c>
    </row>
    <row r="610" spans="1:7" x14ac:dyDescent="0.25">
      <c r="A610" s="47">
        <v>42407</v>
      </c>
      <c r="B610" s="48">
        <v>1</v>
      </c>
      <c r="C610" s="171">
        <v>0</v>
      </c>
      <c r="D610" s="134">
        <f t="shared" si="76"/>
        <v>557009.31999999983</v>
      </c>
      <c r="E610" s="29">
        <f t="shared" si="77"/>
        <v>529797.42999999982</v>
      </c>
      <c r="F610" s="175">
        <f t="shared" ref="F610:F637" si="78">($E$41/$B$41*0+($E$42/$B$42)*1)</f>
        <v>305.21068965517242</v>
      </c>
      <c r="G610" s="29">
        <f t="shared" si="72"/>
        <v>305.20999999999998</v>
      </c>
    </row>
    <row r="611" spans="1:7" x14ac:dyDescent="0.25">
      <c r="A611" s="47">
        <v>42408</v>
      </c>
      <c r="B611" s="48">
        <v>1</v>
      </c>
      <c r="C611" s="171">
        <v>0</v>
      </c>
      <c r="D611" s="134">
        <f t="shared" si="76"/>
        <v>557009.31999999983</v>
      </c>
      <c r="E611" s="29">
        <f t="shared" si="77"/>
        <v>529797.42999999982</v>
      </c>
      <c r="F611" s="175">
        <f t="shared" si="78"/>
        <v>305.21068965517242</v>
      </c>
      <c r="G611" s="29">
        <f t="shared" si="72"/>
        <v>305.20999999999998</v>
      </c>
    </row>
    <row r="612" spans="1:7" x14ac:dyDescent="0.25">
      <c r="A612" s="47">
        <v>42409</v>
      </c>
      <c r="B612" s="48">
        <v>1</v>
      </c>
      <c r="C612" s="171">
        <v>0</v>
      </c>
      <c r="D612" s="134">
        <f t="shared" si="76"/>
        <v>557009.31999999983</v>
      </c>
      <c r="E612" s="29">
        <f t="shared" si="77"/>
        <v>529797.42999999982</v>
      </c>
      <c r="F612" s="175">
        <f t="shared" si="78"/>
        <v>305.21068965517242</v>
      </c>
      <c r="G612" s="29">
        <f t="shared" si="72"/>
        <v>305.20999999999998</v>
      </c>
    </row>
    <row r="613" spans="1:7" x14ac:dyDescent="0.25">
      <c r="A613" s="47">
        <v>42410</v>
      </c>
      <c r="B613" s="48">
        <v>1</v>
      </c>
      <c r="C613" s="171">
        <v>0</v>
      </c>
      <c r="D613" s="134">
        <f t="shared" si="76"/>
        <v>557009.31999999983</v>
      </c>
      <c r="E613" s="29">
        <f t="shared" si="77"/>
        <v>529797.42999999982</v>
      </c>
      <c r="F613" s="175">
        <f t="shared" si="78"/>
        <v>305.21068965517242</v>
      </c>
      <c r="G613" s="29">
        <f t="shared" si="72"/>
        <v>305.20999999999998</v>
      </c>
    </row>
    <row r="614" spans="1:7" x14ac:dyDescent="0.25">
      <c r="A614" s="47">
        <v>42411</v>
      </c>
      <c r="B614" s="48">
        <v>1</v>
      </c>
      <c r="C614" s="171">
        <v>0</v>
      </c>
      <c r="D614" s="134">
        <f t="shared" si="76"/>
        <v>557009.31999999983</v>
      </c>
      <c r="E614" s="29">
        <f t="shared" si="77"/>
        <v>529797.42999999982</v>
      </c>
      <c r="F614" s="175">
        <f t="shared" si="78"/>
        <v>305.21068965517242</v>
      </c>
      <c r="G614" s="29">
        <f t="shared" si="72"/>
        <v>305.20999999999998</v>
      </c>
    </row>
    <row r="615" spans="1:7" x14ac:dyDescent="0.25">
      <c r="A615" s="47">
        <v>42412</v>
      </c>
      <c r="B615" s="48">
        <v>1</v>
      </c>
      <c r="C615" s="171">
        <v>0</v>
      </c>
      <c r="D615" s="134">
        <f t="shared" si="76"/>
        <v>557009.31999999983</v>
      </c>
      <c r="E615" s="29">
        <f t="shared" si="77"/>
        <v>529797.42999999982</v>
      </c>
      <c r="F615" s="175">
        <f t="shared" si="78"/>
        <v>305.21068965517242</v>
      </c>
      <c r="G615" s="29">
        <f t="shared" si="72"/>
        <v>305.20999999999998</v>
      </c>
    </row>
    <row r="616" spans="1:7" x14ac:dyDescent="0.25">
      <c r="A616" s="47">
        <v>42413</v>
      </c>
      <c r="B616" s="48">
        <v>1</v>
      </c>
      <c r="C616" s="171">
        <v>0</v>
      </c>
      <c r="D616" s="134">
        <f t="shared" si="76"/>
        <v>557009.31999999983</v>
      </c>
      <c r="E616" s="29">
        <f t="shared" si="77"/>
        <v>529797.42999999982</v>
      </c>
      <c r="F616" s="175">
        <f t="shared" si="78"/>
        <v>305.21068965517242</v>
      </c>
      <c r="G616" s="29">
        <f t="shared" si="72"/>
        <v>305.20999999999998</v>
      </c>
    </row>
    <row r="617" spans="1:7" x14ac:dyDescent="0.25">
      <c r="A617" s="47">
        <v>42414</v>
      </c>
      <c r="B617" s="48">
        <v>1</v>
      </c>
      <c r="C617" s="171">
        <v>0</v>
      </c>
      <c r="D617" s="134">
        <f t="shared" si="76"/>
        <v>557009.31999999983</v>
      </c>
      <c r="E617" s="29">
        <f t="shared" si="77"/>
        <v>529797.42999999982</v>
      </c>
      <c r="F617" s="175">
        <f t="shared" si="78"/>
        <v>305.21068965517242</v>
      </c>
      <c r="G617" s="29">
        <f t="shared" si="72"/>
        <v>305.20999999999998</v>
      </c>
    </row>
    <row r="618" spans="1:7" x14ac:dyDescent="0.25">
      <c r="A618" s="47">
        <v>42415</v>
      </c>
      <c r="B618" s="48">
        <v>1</v>
      </c>
      <c r="C618" s="171">
        <v>0</v>
      </c>
      <c r="D618" s="134">
        <f t="shared" si="76"/>
        <v>557009.31999999983</v>
      </c>
      <c r="E618" s="29">
        <f t="shared" si="77"/>
        <v>529797.42999999982</v>
      </c>
      <c r="F618" s="175">
        <f t="shared" si="78"/>
        <v>305.21068965517242</v>
      </c>
      <c r="G618" s="29">
        <f t="shared" si="72"/>
        <v>305.20999999999998</v>
      </c>
    </row>
    <row r="619" spans="1:7" x14ac:dyDescent="0.25">
      <c r="A619" s="47">
        <v>42416</v>
      </c>
      <c r="B619" s="48">
        <v>1</v>
      </c>
      <c r="C619" s="171">
        <v>0</v>
      </c>
      <c r="D619" s="134">
        <f t="shared" si="76"/>
        <v>557009.31999999983</v>
      </c>
      <c r="E619" s="29">
        <f t="shared" si="77"/>
        <v>529797.42999999982</v>
      </c>
      <c r="F619" s="175">
        <f t="shared" si="78"/>
        <v>305.21068965517242</v>
      </c>
      <c r="G619" s="29">
        <f t="shared" si="72"/>
        <v>305.20999999999998</v>
      </c>
    </row>
    <row r="620" spans="1:7" x14ac:dyDescent="0.25">
      <c r="A620" s="47">
        <v>42417</v>
      </c>
      <c r="B620" s="48">
        <v>1</v>
      </c>
      <c r="C620" s="171">
        <v>0</v>
      </c>
      <c r="D620" s="134">
        <f t="shared" si="76"/>
        <v>557009.31999999983</v>
      </c>
      <c r="E620" s="29">
        <f t="shared" si="77"/>
        <v>529797.42999999982</v>
      </c>
      <c r="F620" s="175">
        <f t="shared" si="78"/>
        <v>305.21068965517242</v>
      </c>
      <c r="G620" s="29">
        <f t="shared" si="72"/>
        <v>305.20999999999998</v>
      </c>
    </row>
    <row r="621" spans="1:7" x14ac:dyDescent="0.25">
      <c r="A621" s="47">
        <v>42418</v>
      </c>
      <c r="B621" s="48">
        <v>1</v>
      </c>
      <c r="C621" s="171">
        <v>0</v>
      </c>
      <c r="D621" s="134">
        <f t="shared" si="76"/>
        <v>557009.31999999983</v>
      </c>
      <c r="E621" s="29">
        <f t="shared" si="77"/>
        <v>529797.42999999982</v>
      </c>
      <c r="F621" s="175">
        <f t="shared" si="78"/>
        <v>305.21068965517242</v>
      </c>
      <c r="G621" s="29">
        <f t="shared" si="72"/>
        <v>305.20999999999998</v>
      </c>
    </row>
    <row r="622" spans="1:7" x14ac:dyDescent="0.25">
      <c r="A622" s="47">
        <v>42419</v>
      </c>
      <c r="B622" s="48">
        <v>1</v>
      </c>
      <c r="C622" s="171">
        <v>0</v>
      </c>
      <c r="D622" s="134">
        <f t="shared" si="76"/>
        <v>557009.31999999983</v>
      </c>
      <c r="E622" s="29">
        <f t="shared" si="77"/>
        <v>529797.42999999982</v>
      </c>
      <c r="F622" s="175">
        <f t="shared" si="78"/>
        <v>305.21068965517242</v>
      </c>
      <c r="G622" s="29">
        <f t="shared" si="72"/>
        <v>305.20999999999998</v>
      </c>
    </row>
    <row r="623" spans="1:7" x14ac:dyDescent="0.25">
      <c r="A623" s="47">
        <v>42420</v>
      </c>
      <c r="B623" s="48">
        <v>1</v>
      </c>
      <c r="C623" s="171">
        <v>0</v>
      </c>
      <c r="D623" s="134">
        <f t="shared" si="76"/>
        <v>557009.31999999983</v>
      </c>
      <c r="E623" s="29">
        <f t="shared" si="77"/>
        <v>529797.42999999982</v>
      </c>
      <c r="F623" s="175">
        <f t="shared" si="78"/>
        <v>305.21068965517242</v>
      </c>
      <c r="G623" s="29">
        <f t="shared" si="72"/>
        <v>305.20999999999998</v>
      </c>
    </row>
    <row r="624" spans="1:7" x14ac:dyDescent="0.25">
      <c r="A624" s="47">
        <v>42421</v>
      </c>
      <c r="B624" s="48">
        <v>1</v>
      </c>
      <c r="C624" s="171">
        <v>0</v>
      </c>
      <c r="D624" s="134">
        <f t="shared" si="76"/>
        <v>557009.31999999983</v>
      </c>
      <c r="E624" s="29">
        <f t="shared" si="77"/>
        <v>529797.42999999982</v>
      </c>
      <c r="F624" s="175">
        <f t="shared" si="78"/>
        <v>305.21068965517242</v>
      </c>
      <c r="G624" s="29">
        <f t="shared" si="72"/>
        <v>305.20999999999998</v>
      </c>
    </row>
    <row r="625" spans="1:7" x14ac:dyDescent="0.25">
      <c r="A625" s="47">
        <v>42422</v>
      </c>
      <c r="B625" s="48">
        <v>1</v>
      </c>
      <c r="C625" s="171">
        <v>0</v>
      </c>
      <c r="D625" s="134">
        <f t="shared" si="76"/>
        <v>557009.31999999983</v>
      </c>
      <c r="E625" s="29">
        <f t="shared" si="77"/>
        <v>529797.42999999982</v>
      </c>
      <c r="F625" s="175">
        <f t="shared" si="78"/>
        <v>305.21068965517242</v>
      </c>
      <c r="G625" s="29">
        <f t="shared" si="72"/>
        <v>305.20999999999998</v>
      </c>
    </row>
    <row r="626" spans="1:7" x14ac:dyDescent="0.25">
      <c r="A626" s="47">
        <v>42423</v>
      </c>
      <c r="B626" s="48">
        <v>1</v>
      </c>
      <c r="C626" s="171">
        <v>0</v>
      </c>
      <c r="D626" s="134">
        <f t="shared" si="76"/>
        <v>557009.31999999983</v>
      </c>
      <c r="E626" s="29">
        <f t="shared" si="77"/>
        <v>529797.42999999982</v>
      </c>
      <c r="F626" s="175">
        <f t="shared" si="78"/>
        <v>305.21068965517242</v>
      </c>
      <c r="G626" s="29">
        <f t="shared" si="72"/>
        <v>305.20999999999998</v>
      </c>
    </row>
    <row r="627" spans="1:7" x14ac:dyDescent="0.25">
      <c r="A627" s="47">
        <v>42424</v>
      </c>
      <c r="B627" s="48">
        <v>1</v>
      </c>
      <c r="C627" s="171">
        <v>0</v>
      </c>
      <c r="D627" s="134">
        <f t="shared" si="76"/>
        <v>557009.31999999983</v>
      </c>
      <c r="E627" s="29">
        <f t="shared" si="77"/>
        <v>529797.42999999982</v>
      </c>
      <c r="F627" s="175">
        <f t="shared" si="78"/>
        <v>305.21068965517242</v>
      </c>
      <c r="G627" s="29">
        <f t="shared" si="72"/>
        <v>305.20999999999998</v>
      </c>
    </row>
    <row r="628" spans="1:7" x14ac:dyDescent="0.25">
      <c r="A628" s="47">
        <v>42425</v>
      </c>
      <c r="B628" s="48">
        <v>1</v>
      </c>
      <c r="C628" s="171">
        <v>0</v>
      </c>
      <c r="D628" s="134">
        <f t="shared" si="76"/>
        <v>557009.31999999983</v>
      </c>
      <c r="E628" s="29">
        <f t="shared" si="77"/>
        <v>529797.42999999982</v>
      </c>
      <c r="F628" s="175">
        <f t="shared" si="78"/>
        <v>305.21068965517242</v>
      </c>
      <c r="G628" s="29">
        <f t="shared" si="72"/>
        <v>305.20999999999998</v>
      </c>
    </row>
    <row r="629" spans="1:7" x14ac:dyDescent="0.25">
      <c r="A629" s="47">
        <v>42426</v>
      </c>
      <c r="B629" s="48">
        <v>1</v>
      </c>
      <c r="C629" s="171">
        <v>0</v>
      </c>
      <c r="D629" s="134">
        <f t="shared" si="76"/>
        <v>557009.31999999983</v>
      </c>
      <c r="E629" s="29">
        <f t="shared" si="77"/>
        <v>529797.42999999982</v>
      </c>
      <c r="F629" s="175">
        <f t="shared" si="78"/>
        <v>305.21068965517242</v>
      </c>
      <c r="G629" s="29">
        <f t="shared" si="72"/>
        <v>305.20999999999998</v>
      </c>
    </row>
    <row r="630" spans="1:7" x14ac:dyDescent="0.25">
      <c r="A630" s="47">
        <v>42427</v>
      </c>
      <c r="B630" s="48">
        <v>1</v>
      </c>
      <c r="C630" s="171">
        <v>0</v>
      </c>
      <c r="D630" s="134">
        <f t="shared" si="76"/>
        <v>557009.31999999983</v>
      </c>
      <c r="E630" s="29">
        <f t="shared" si="77"/>
        <v>529797.42999999982</v>
      </c>
      <c r="F630" s="175">
        <f t="shared" si="78"/>
        <v>305.21068965517242</v>
      </c>
      <c r="G630" s="29">
        <f t="shared" si="72"/>
        <v>305.20999999999998</v>
      </c>
    </row>
    <row r="631" spans="1:7" x14ac:dyDescent="0.25">
      <c r="A631" s="47">
        <v>42428</v>
      </c>
      <c r="B631" s="48">
        <v>1</v>
      </c>
      <c r="C631" s="171">
        <v>0</v>
      </c>
      <c r="D631" s="134">
        <f t="shared" si="76"/>
        <v>557009.31999999983</v>
      </c>
      <c r="E631" s="29">
        <f t="shared" si="77"/>
        <v>529797.42999999982</v>
      </c>
      <c r="F631" s="175">
        <f t="shared" si="78"/>
        <v>305.21068965517242</v>
      </c>
      <c r="G631" s="29">
        <f t="shared" si="72"/>
        <v>305.20999999999998</v>
      </c>
    </row>
    <row r="632" spans="1:7" x14ac:dyDescent="0.25">
      <c r="A632" s="47">
        <v>42429</v>
      </c>
      <c r="B632" s="48">
        <v>1</v>
      </c>
      <c r="C632" s="171">
        <v>0</v>
      </c>
      <c r="D632" s="134">
        <f t="shared" si="76"/>
        <v>557009.31999999983</v>
      </c>
      <c r="E632" s="29">
        <f t="shared" si="77"/>
        <v>529797.42999999982</v>
      </c>
      <c r="F632" s="175">
        <f t="shared" si="78"/>
        <v>305.21068965517242</v>
      </c>
      <c r="G632" s="29">
        <f t="shared" si="72"/>
        <v>305.20999999999998</v>
      </c>
    </row>
    <row r="633" spans="1:7" x14ac:dyDescent="0.25">
      <c r="A633" s="47">
        <v>42430</v>
      </c>
      <c r="B633" s="48">
        <v>1</v>
      </c>
      <c r="C633" s="171">
        <v>0</v>
      </c>
      <c r="D633" s="134">
        <f t="shared" si="76"/>
        <v>557009.31999999983</v>
      </c>
      <c r="E633" s="29">
        <f t="shared" si="77"/>
        <v>529797.42999999982</v>
      </c>
      <c r="F633" s="175">
        <f t="shared" si="78"/>
        <v>305.21068965517242</v>
      </c>
      <c r="G633" s="29">
        <f t="shared" si="72"/>
        <v>305.20999999999998</v>
      </c>
    </row>
    <row r="634" spans="1:7" x14ac:dyDescent="0.25">
      <c r="A634" s="47">
        <v>42431</v>
      </c>
      <c r="B634" s="48">
        <v>1</v>
      </c>
      <c r="C634" s="171">
        <v>0</v>
      </c>
      <c r="D634" s="134">
        <f t="shared" si="76"/>
        <v>557009.31999999983</v>
      </c>
      <c r="E634" s="29">
        <f t="shared" si="77"/>
        <v>529797.42999999982</v>
      </c>
      <c r="F634" s="175">
        <f t="shared" si="78"/>
        <v>305.21068965517242</v>
      </c>
      <c r="G634" s="29">
        <f t="shared" si="72"/>
        <v>305.20999999999998</v>
      </c>
    </row>
    <row r="635" spans="1:7" x14ac:dyDescent="0.25">
      <c r="A635" s="47">
        <v>42432</v>
      </c>
      <c r="B635" s="48">
        <v>1</v>
      </c>
      <c r="C635" s="171">
        <v>0</v>
      </c>
      <c r="D635" s="134">
        <f t="shared" si="76"/>
        <v>557009.31999999983</v>
      </c>
      <c r="E635" s="29">
        <f t="shared" si="77"/>
        <v>529797.42999999982</v>
      </c>
      <c r="F635" s="175">
        <f t="shared" si="78"/>
        <v>305.21068965517242</v>
      </c>
      <c r="G635" s="29">
        <f t="shared" ref="G635:G698" si="79">ROUND(F635,2)</f>
        <v>305.20999999999998</v>
      </c>
    </row>
    <row r="636" spans="1:7" x14ac:dyDescent="0.25">
      <c r="A636" s="47">
        <v>42433</v>
      </c>
      <c r="B636" s="48">
        <v>1</v>
      </c>
      <c r="C636" s="171">
        <v>0</v>
      </c>
      <c r="D636" s="134">
        <f t="shared" si="76"/>
        <v>557009.31999999983</v>
      </c>
      <c r="E636" s="29">
        <f t="shared" si="77"/>
        <v>529797.42999999982</v>
      </c>
      <c r="F636" s="175">
        <f t="shared" si="78"/>
        <v>305.21068965517242</v>
      </c>
      <c r="G636" s="29">
        <f t="shared" si="79"/>
        <v>305.20999999999998</v>
      </c>
    </row>
    <row r="637" spans="1:7" x14ac:dyDescent="0.25">
      <c r="A637" s="47">
        <v>42434</v>
      </c>
      <c r="B637" s="48">
        <v>1</v>
      </c>
      <c r="C637" s="171">
        <v>0</v>
      </c>
      <c r="D637" s="134">
        <f t="shared" si="76"/>
        <v>557009.31999999983</v>
      </c>
      <c r="E637" s="29">
        <f t="shared" si="77"/>
        <v>529797.42999999982</v>
      </c>
      <c r="F637" s="175">
        <f t="shared" si="78"/>
        <v>305.21068965517242</v>
      </c>
      <c r="G637" s="29">
        <f t="shared" si="79"/>
        <v>305.20999999999998</v>
      </c>
    </row>
    <row r="638" spans="1:7" x14ac:dyDescent="0.25">
      <c r="A638" s="47">
        <v>42435</v>
      </c>
      <c r="B638" s="48">
        <v>0</v>
      </c>
      <c r="C638" s="171">
        <v>1</v>
      </c>
      <c r="D638" s="134">
        <f t="shared" ref="D638:D668" si="80">$E$637</f>
        <v>529797.42999999982</v>
      </c>
      <c r="E638" s="29">
        <f t="shared" ref="E638:E668" si="81">$D$638-$D$43</f>
        <v>502733.72999999981</v>
      </c>
      <c r="F638" s="175">
        <f>($E$42/$B$42*0+($E$43/$B$43)*1)</f>
        <v>290.29999999999995</v>
      </c>
      <c r="G638" s="29">
        <f t="shared" si="79"/>
        <v>290.3</v>
      </c>
    </row>
    <row r="639" spans="1:7" x14ac:dyDescent="0.25">
      <c r="A639" s="47">
        <v>42436</v>
      </c>
      <c r="B639" s="48">
        <v>1</v>
      </c>
      <c r="C639" s="171">
        <v>0</v>
      </c>
      <c r="D639" s="134">
        <f t="shared" si="80"/>
        <v>529797.42999999982</v>
      </c>
      <c r="E639" s="29">
        <f t="shared" si="81"/>
        <v>502733.72999999981</v>
      </c>
      <c r="F639" s="175">
        <f t="shared" ref="F639:F668" si="82">($E$42/$B$42*0+($E$43/$B$43)*1)</f>
        <v>290.29999999999995</v>
      </c>
      <c r="G639" s="29">
        <f t="shared" si="79"/>
        <v>290.3</v>
      </c>
    </row>
    <row r="640" spans="1:7" x14ac:dyDescent="0.25">
      <c r="A640" s="47">
        <v>42437</v>
      </c>
      <c r="B640" s="48">
        <v>1</v>
      </c>
      <c r="C640" s="171">
        <v>0</v>
      </c>
      <c r="D640" s="134">
        <f t="shared" si="80"/>
        <v>529797.42999999982</v>
      </c>
      <c r="E640" s="29">
        <f t="shared" si="81"/>
        <v>502733.72999999981</v>
      </c>
      <c r="F640" s="175">
        <f t="shared" si="82"/>
        <v>290.29999999999995</v>
      </c>
      <c r="G640" s="29">
        <f t="shared" si="79"/>
        <v>290.3</v>
      </c>
    </row>
    <row r="641" spans="1:7" x14ac:dyDescent="0.25">
      <c r="A641" s="47">
        <v>42438</v>
      </c>
      <c r="B641" s="48">
        <v>1</v>
      </c>
      <c r="C641" s="171">
        <v>0</v>
      </c>
      <c r="D641" s="134">
        <f t="shared" si="80"/>
        <v>529797.42999999982</v>
      </c>
      <c r="E641" s="29">
        <f t="shared" si="81"/>
        <v>502733.72999999981</v>
      </c>
      <c r="F641" s="175">
        <f t="shared" si="82"/>
        <v>290.29999999999995</v>
      </c>
      <c r="G641" s="29">
        <f t="shared" si="79"/>
        <v>290.3</v>
      </c>
    </row>
    <row r="642" spans="1:7" x14ac:dyDescent="0.25">
      <c r="A642" s="47">
        <v>42439</v>
      </c>
      <c r="B642" s="48">
        <v>1</v>
      </c>
      <c r="C642" s="171">
        <v>0</v>
      </c>
      <c r="D642" s="134">
        <f t="shared" si="80"/>
        <v>529797.42999999982</v>
      </c>
      <c r="E642" s="29">
        <f t="shared" si="81"/>
        <v>502733.72999999981</v>
      </c>
      <c r="F642" s="175">
        <f t="shared" si="82"/>
        <v>290.29999999999995</v>
      </c>
      <c r="G642" s="29">
        <f t="shared" si="79"/>
        <v>290.3</v>
      </c>
    </row>
    <row r="643" spans="1:7" x14ac:dyDescent="0.25">
      <c r="A643" s="47">
        <v>42440</v>
      </c>
      <c r="B643" s="48">
        <v>1</v>
      </c>
      <c r="C643" s="171">
        <v>0</v>
      </c>
      <c r="D643" s="134">
        <f t="shared" si="80"/>
        <v>529797.42999999982</v>
      </c>
      <c r="E643" s="29">
        <f t="shared" si="81"/>
        <v>502733.72999999981</v>
      </c>
      <c r="F643" s="175">
        <f t="shared" si="82"/>
        <v>290.29999999999995</v>
      </c>
      <c r="G643" s="29">
        <f t="shared" si="79"/>
        <v>290.3</v>
      </c>
    </row>
    <row r="644" spans="1:7" x14ac:dyDescent="0.25">
      <c r="A644" s="47">
        <v>42441</v>
      </c>
      <c r="B644" s="48">
        <v>1</v>
      </c>
      <c r="C644" s="171">
        <v>0</v>
      </c>
      <c r="D644" s="134">
        <f t="shared" si="80"/>
        <v>529797.42999999982</v>
      </c>
      <c r="E644" s="29">
        <f t="shared" si="81"/>
        <v>502733.72999999981</v>
      </c>
      <c r="F644" s="175">
        <f t="shared" si="82"/>
        <v>290.29999999999995</v>
      </c>
      <c r="G644" s="29">
        <f t="shared" si="79"/>
        <v>290.3</v>
      </c>
    </row>
    <row r="645" spans="1:7" x14ac:dyDescent="0.25">
      <c r="A645" s="47">
        <v>42442</v>
      </c>
      <c r="B645" s="48">
        <v>1</v>
      </c>
      <c r="C645" s="171">
        <v>0</v>
      </c>
      <c r="D645" s="134">
        <f t="shared" si="80"/>
        <v>529797.42999999982</v>
      </c>
      <c r="E645" s="29">
        <f t="shared" si="81"/>
        <v>502733.72999999981</v>
      </c>
      <c r="F645" s="175">
        <f t="shared" si="82"/>
        <v>290.29999999999995</v>
      </c>
      <c r="G645" s="29">
        <f t="shared" si="79"/>
        <v>290.3</v>
      </c>
    </row>
    <row r="646" spans="1:7" x14ac:dyDescent="0.25">
      <c r="A646" s="47">
        <v>42443</v>
      </c>
      <c r="B646" s="48">
        <v>1</v>
      </c>
      <c r="C646" s="171">
        <v>0</v>
      </c>
      <c r="D646" s="134">
        <f t="shared" si="80"/>
        <v>529797.42999999982</v>
      </c>
      <c r="E646" s="29">
        <f t="shared" si="81"/>
        <v>502733.72999999981</v>
      </c>
      <c r="F646" s="175">
        <f t="shared" si="82"/>
        <v>290.29999999999995</v>
      </c>
      <c r="G646" s="29">
        <f t="shared" si="79"/>
        <v>290.3</v>
      </c>
    </row>
    <row r="647" spans="1:7" x14ac:dyDescent="0.25">
      <c r="A647" s="47">
        <v>42444</v>
      </c>
      <c r="B647" s="48">
        <v>1</v>
      </c>
      <c r="C647" s="171">
        <v>0</v>
      </c>
      <c r="D647" s="134">
        <f t="shared" si="80"/>
        <v>529797.42999999982</v>
      </c>
      <c r="E647" s="29">
        <f t="shared" si="81"/>
        <v>502733.72999999981</v>
      </c>
      <c r="F647" s="175">
        <f t="shared" si="82"/>
        <v>290.29999999999995</v>
      </c>
      <c r="G647" s="29">
        <f t="shared" si="79"/>
        <v>290.3</v>
      </c>
    </row>
    <row r="648" spans="1:7" x14ac:dyDescent="0.25">
      <c r="A648" s="47">
        <v>42445</v>
      </c>
      <c r="B648" s="48">
        <v>1</v>
      </c>
      <c r="C648" s="171">
        <v>0</v>
      </c>
      <c r="D648" s="134">
        <f t="shared" si="80"/>
        <v>529797.42999999982</v>
      </c>
      <c r="E648" s="29">
        <f t="shared" si="81"/>
        <v>502733.72999999981</v>
      </c>
      <c r="F648" s="175">
        <f t="shared" si="82"/>
        <v>290.29999999999995</v>
      </c>
      <c r="G648" s="29">
        <f t="shared" si="79"/>
        <v>290.3</v>
      </c>
    </row>
    <row r="649" spans="1:7" x14ac:dyDescent="0.25">
      <c r="A649" s="47">
        <v>42446</v>
      </c>
      <c r="B649" s="48">
        <v>1</v>
      </c>
      <c r="C649" s="171">
        <v>0</v>
      </c>
      <c r="D649" s="134">
        <f t="shared" si="80"/>
        <v>529797.42999999982</v>
      </c>
      <c r="E649" s="29">
        <f t="shared" si="81"/>
        <v>502733.72999999981</v>
      </c>
      <c r="F649" s="175">
        <f t="shared" si="82"/>
        <v>290.29999999999995</v>
      </c>
      <c r="G649" s="29">
        <f t="shared" si="79"/>
        <v>290.3</v>
      </c>
    </row>
    <row r="650" spans="1:7" x14ac:dyDescent="0.25">
      <c r="A650" s="47">
        <v>42447</v>
      </c>
      <c r="B650" s="48">
        <v>1</v>
      </c>
      <c r="C650" s="171">
        <v>0</v>
      </c>
      <c r="D650" s="134">
        <f t="shared" si="80"/>
        <v>529797.42999999982</v>
      </c>
      <c r="E650" s="29">
        <f t="shared" si="81"/>
        <v>502733.72999999981</v>
      </c>
      <c r="F650" s="175">
        <f t="shared" si="82"/>
        <v>290.29999999999995</v>
      </c>
      <c r="G650" s="29">
        <f t="shared" si="79"/>
        <v>290.3</v>
      </c>
    </row>
    <row r="651" spans="1:7" x14ac:dyDescent="0.25">
      <c r="A651" s="47">
        <v>42448</v>
      </c>
      <c r="B651" s="48">
        <v>1</v>
      </c>
      <c r="C651" s="171">
        <v>0</v>
      </c>
      <c r="D651" s="134">
        <f t="shared" si="80"/>
        <v>529797.42999999982</v>
      </c>
      <c r="E651" s="29">
        <f t="shared" si="81"/>
        <v>502733.72999999981</v>
      </c>
      <c r="F651" s="175">
        <f t="shared" si="82"/>
        <v>290.29999999999995</v>
      </c>
      <c r="G651" s="29">
        <f t="shared" si="79"/>
        <v>290.3</v>
      </c>
    </row>
    <row r="652" spans="1:7" x14ac:dyDescent="0.25">
      <c r="A652" s="47">
        <v>42449</v>
      </c>
      <c r="B652" s="48">
        <v>1</v>
      </c>
      <c r="C652" s="171">
        <v>0</v>
      </c>
      <c r="D652" s="134">
        <f t="shared" si="80"/>
        <v>529797.42999999982</v>
      </c>
      <c r="E652" s="29">
        <f t="shared" si="81"/>
        <v>502733.72999999981</v>
      </c>
      <c r="F652" s="175">
        <f t="shared" si="82"/>
        <v>290.29999999999995</v>
      </c>
      <c r="G652" s="29">
        <f t="shared" si="79"/>
        <v>290.3</v>
      </c>
    </row>
    <row r="653" spans="1:7" x14ac:dyDescent="0.25">
      <c r="A653" s="47">
        <v>42450</v>
      </c>
      <c r="B653" s="48">
        <v>1</v>
      </c>
      <c r="C653" s="171">
        <v>0</v>
      </c>
      <c r="D653" s="134">
        <f t="shared" si="80"/>
        <v>529797.42999999982</v>
      </c>
      <c r="E653" s="29">
        <f t="shared" si="81"/>
        <v>502733.72999999981</v>
      </c>
      <c r="F653" s="175">
        <f t="shared" si="82"/>
        <v>290.29999999999995</v>
      </c>
      <c r="G653" s="29">
        <f t="shared" si="79"/>
        <v>290.3</v>
      </c>
    </row>
    <row r="654" spans="1:7" x14ac:dyDescent="0.25">
      <c r="A654" s="47">
        <v>42451</v>
      </c>
      <c r="B654" s="48">
        <v>1</v>
      </c>
      <c r="C654" s="171">
        <v>0</v>
      </c>
      <c r="D654" s="134">
        <f t="shared" si="80"/>
        <v>529797.42999999982</v>
      </c>
      <c r="E654" s="29">
        <f t="shared" si="81"/>
        <v>502733.72999999981</v>
      </c>
      <c r="F654" s="175">
        <f t="shared" si="82"/>
        <v>290.29999999999995</v>
      </c>
      <c r="G654" s="29">
        <f t="shared" si="79"/>
        <v>290.3</v>
      </c>
    </row>
    <row r="655" spans="1:7" x14ac:dyDescent="0.25">
      <c r="A655" s="47">
        <v>42452</v>
      </c>
      <c r="B655" s="48">
        <v>1</v>
      </c>
      <c r="C655" s="171">
        <v>0</v>
      </c>
      <c r="D655" s="134">
        <f t="shared" si="80"/>
        <v>529797.42999999982</v>
      </c>
      <c r="E655" s="29">
        <f t="shared" si="81"/>
        <v>502733.72999999981</v>
      </c>
      <c r="F655" s="175">
        <f t="shared" si="82"/>
        <v>290.29999999999995</v>
      </c>
      <c r="G655" s="29">
        <f t="shared" si="79"/>
        <v>290.3</v>
      </c>
    </row>
    <row r="656" spans="1:7" x14ac:dyDescent="0.25">
      <c r="A656" s="47">
        <v>42453</v>
      </c>
      <c r="B656" s="48">
        <v>1</v>
      </c>
      <c r="C656" s="171">
        <v>0</v>
      </c>
      <c r="D656" s="134">
        <f t="shared" si="80"/>
        <v>529797.42999999982</v>
      </c>
      <c r="E656" s="29">
        <f t="shared" si="81"/>
        <v>502733.72999999981</v>
      </c>
      <c r="F656" s="175">
        <f t="shared" si="82"/>
        <v>290.29999999999995</v>
      </c>
      <c r="G656" s="29">
        <f t="shared" si="79"/>
        <v>290.3</v>
      </c>
    </row>
    <row r="657" spans="1:7" x14ac:dyDescent="0.25">
      <c r="A657" s="47">
        <v>42454</v>
      </c>
      <c r="B657" s="48">
        <v>1</v>
      </c>
      <c r="C657" s="171">
        <v>0</v>
      </c>
      <c r="D657" s="134">
        <f t="shared" si="80"/>
        <v>529797.42999999982</v>
      </c>
      <c r="E657" s="29">
        <f t="shared" si="81"/>
        <v>502733.72999999981</v>
      </c>
      <c r="F657" s="175">
        <f t="shared" si="82"/>
        <v>290.29999999999995</v>
      </c>
      <c r="G657" s="29">
        <f t="shared" si="79"/>
        <v>290.3</v>
      </c>
    </row>
    <row r="658" spans="1:7" x14ac:dyDescent="0.25">
      <c r="A658" s="47">
        <v>42455</v>
      </c>
      <c r="B658" s="48">
        <v>1</v>
      </c>
      <c r="C658" s="171">
        <v>0</v>
      </c>
      <c r="D658" s="134">
        <f t="shared" si="80"/>
        <v>529797.42999999982</v>
      </c>
      <c r="E658" s="29">
        <f t="shared" si="81"/>
        <v>502733.72999999981</v>
      </c>
      <c r="F658" s="175">
        <f t="shared" si="82"/>
        <v>290.29999999999995</v>
      </c>
      <c r="G658" s="29">
        <f t="shared" si="79"/>
        <v>290.3</v>
      </c>
    </row>
    <row r="659" spans="1:7" x14ac:dyDescent="0.25">
      <c r="A659" s="47">
        <v>42456</v>
      </c>
      <c r="B659" s="48">
        <v>1</v>
      </c>
      <c r="C659" s="171">
        <v>0</v>
      </c>
      <c r="D659" s="134">
        <f t="shared" si="80"/>
        <v>529797.42999999982</v>
      </c>
      <c r="E659" s="29">
        <f t="shared" si="81"/>
        <v>502733.72999999981</v>
      </c>
      <c r="F659" s="175">
        <f t="shared" si="82"/>
        <v>290.29999999999995</v>
      </c>
      <c r="G659" s="29">
        <f t="shared" si="79"/>
        <v>290.3</v>
      </c>
    </row>
    <row r="660" spans="1:7" x14ac:dyDescent="0.25">
      <c r="A660" s="47">
        <v>42457</v>
      </c>
      <c r="B660" s="48">
        <v>1</v>
      </c>
      <c r="C660" s="171">
        <v>0</v>
      </c>
      <c r="D660" s="134">
        <f t="shared" si="80"/>
        <v>529797.42999999982</v>
      </c>
      <c r="E660" s="29">
        <f t="shared" si="81"/>
        <v>502733.72999999981</v>
      </c>
      <c r="F660" s="175">
        <f t="shared" si="82"/>
        <v>290.29999999999995</v>
      </c>
      <c r="G660" s="29">
        <f t="shared" si="79"/>
        <v>290.3</v>
      </c>
    </row>
    <row r="661" spans="1:7" x14ac:dyDescent="0.25">
      <c r="A661" s="47">
        <v>42458</v>
      </c>
      <c r="B661" s="48">
        <v>1</v>
      </c>
      <c r="C661" s="171">
        <v>0</v>
      </c>
      <c r="D661" s="134">
        <f t="shared" si="80"/>
        <v>529797.42999999982</v>
      </c>
      <c r="E661" s="29">
        <f t="shared" si="81"/>
        <v>502733.72999999981</v>
      </c>
      <c r="F661" s="175">
        <f t="shared" si="82"/>
        <v>290.29999999999995</v>
      </c>
      <c r="G661" s="29">
        <f t="shared" si="79"/>
        <v>290.3</v>
      </c>
    </row>
    <row r="662" spans="1:7" x14ac:dyDescent="0.25">
      <c r="A662" s="47">
        <v>42459</v>
      </c>
      <c r="B662" s="48">
        <v>1</v>
      </c>
      <c r="C662" s="171">
        <v>0</v>
      </c>
      <c r="D662" s="134">
        <f t="shared" si="80"/>
        <v>529797.42999999982</v>
      </c>
      <c r="E662" s="29">
        <f t="shared" si="81"/>
        <v>502733.72999999981</v>
      </c>
      <c r="F662" s="175">
        <f t="shared" si="82"/>
        <v>290.29999999999995</v>
      </c>
      <c r="G662" s="29">
        <f t="shared" si="79"/>
        <v>290.3</v>
      </c>
    </row>
    <row r="663" spans="1:7" x14ac:dyDescent="0.25">
      <c r="A663" s="47">
        <v>42460</v>
      </c>
      <c r="B663" s="48">
        <v>1</v>
      </c>
      <c r="C663" s="171">
        <v>0</v>
      </c>
      <c r="D663" s="134">
        <f t="shared" si="80"/>
        <v>529797.42999999982</v>
      </c>
      <c r="E663" s="29">
        <f t="shared" si="81"/>
        <v>502733.72999999981</v>
      </c>
      <c r="F663" s="175">
        <f t="shared" si="82"/>
        <v>290.29999999999995</v>
      </c>
      <c r="G663" s="29">
        <f t="shared" si="79"/>
        <v>290.3</v>
      </c>
    </row>
    <row r="664" spans="1:7" x14ac:dyDescent="0.25">
      <c r="A664" s="47">
        <v>42461</v>
      </c>
      <c r="B664" s="48">
        <v>1</v>
      </c>
      <c r="C664" s="171">
        <v>0</v>
      </c>
      <c r="D664" s="134">
        <f t="shared" si="80"/>
        <v>529797.42999999982</v>
      </c>
      <c r="E664" s="29">
        <f t="shared" si="81"/>
        <v>502733.72999999981</v>
      </c>
      <c r="F664" s="175">
        <f t="shared" si="82"/>
        <v>290.29999999999995</v>
      </c>
      <c r="G664" s="29">
        <f t="shared" si="79"/>
        <v>290.3</v>
      </c>
    </row>
    <row r="665" spans="1:7" x14ac:dyDescent="0.25">
      <c r="A665" s="47">
        <v>42462</v>
      </c>
      <c r="B665" s="48">
        <v>1</v>
      </c>
      <c r="C665" s="171">
        <v>0</v>
      </c>
      <c r="D665" s="134">
        <f t="shared" si="80"/>
        <v>529797.42999999982</v>
      </c>
      <c r="E665" s="29">
        <f t="shared" si="81"/>
        <v>502733.72999999981</v>
      </c>
      <c r="F665" s="175">
        <f t="shared" si="82"/>
        <v>290.29999999999995</v>
      </c>
      <c r="G665" s="29">
        <f t="shared" si="79"/>
        <v>290.3</v>
      </c>
    </row>
    <row r="666" spans="1:7" x14ac:dyDescent="0.25">
      <c r="A666" s="47">
        <v>42463</v>
      </c>
      <c r="B666" s="48">
        <v>1</v>
      </c>
      <c r="C666" s="171">
        <v>0</v>
      </c>
      <c r="D666" s="134">
        <f t="shared" si="80"/>
        <v>529797.42999999982</v>
      </c>
      <c r="E666" s="29">
        <f t="shared" si="81"/>
        <v>502733.72999999981</v>
      </c>
      <c r="F666" s="175">
        <f t="shared" si="82"/>
        <v>290.29999999999995</v>
      </c>
      <c r="G666" s="29">
        <f t="shared" si="79"/>
        <v>290.3</v>
      </c>
    </row>
    <row r="667" spans="1:7" x14ac:dyDescent="0.25">
      <c r="A667" s="47">
        <v>42464</v>
      </c>
      <c r="B667" s="48">
        <v>1</v>
      </c>
      <c r="C667" s="171">
        <v>0</v>
      </c>
      <c r="D667" s="134">
        <f t="shared" si="80"/>
        <v>529797.42999999982</v>
      </c>
      <c r="E667" s="29">
        <f t="shared" si="81"/>
        <v>502733.72999999981</v>
      </c>
      <c r="F667" s="175">
        <f t="shared" si="82"/>
        <v>290.29999999999995</v>
      </c>
      <c r="G667" s="29">
        <f t="shared" si="79"/>
        <v>290.3</v>
      </c>
    </row>
    <row r="668" spans="1:7" x14ac:dyDescent="0.25">
      <c r="A668" s="47">
        <v>42465</v>
      </c>
      <c r="B668" s="48">
        <v>1</v>
      </c>
      <c r="C668" s="171">
        <v>0</v>
      </c>
      <c r="D668" s="134">
        <f t="shared" si="80"/>
        <v>529797.42999999982</v>
      </c>
      <c r="E668" s="29">
        <f t="shared" si="81"/>
        <v>502733.72999999981</v>
      </c>
      <c r="F668" s="175">
        <f t="shared" si="82"/>
        <v>290.29999999999995</v>
      </c>
      <c r="G668" s="29">
        <f t="shared" si="79"/>
        <v>290.3</v>
      </c>
    </row>
    <row r="669" spans="1:7" x14ac:dyDescent="0.25">
      <c r="A669" s="47">
        <v>42466</v>
      </c>
      <c r="B669" s="48">
        <v>0</v>
      </c>
      <c r="C669" s="171">
        <v>1</v>
      </c>
      <c r="D669" s="134">
        <f t="shared" ref="D669:D698" si="83">$E$668</f>
        <v>502733.72999999981</v>
      </c>
      <c r="E669" s="29">
        <f t="shared" ref="E669:E698" si="84">$D$669-$D$44</f>
        <v>474934.8499999998</v>
      </c>
      <c r="F669" s="175">
        <f>($E$43/$B$43*0+($E$44/$B$44)*1)</f>
        <v>275.47066666666672</v>
      </c>
      <c r="G669" s="29">
        <f t="shared" si="79"/>
        <v>275.47000000000003</v>
      </c>
    </row>
    <row r="670" spans="1:7" x14ac:dyDescent="0.25">
      <c r="A670" s="47">
        <v>42467</v>
      </c>
      <c r="B670" s="48">
        <v>1</v>
      </c>
      <c r="C670" s="171">
        <v>0</v>
      </c>
      <c r="D670" s="134">
        <f t="shared" si="83"/>
        <v>502733.72999999981</v>
      </c>
      <c r="E670" s="29">
        <f t="shared" si="84"/>
        <v>474934.8499999998</v>
      </c>
      <c r="F670" s="175">
        <f t="shared" ref="F670:F698" si="85">($E$43/$B$43*0+($E$44/$B$44)*1)</f>
        <v>275.47066666666672</v>
      </c>
      <c r="G670" s="29">
        <f t="shared" si="79"/>
        <v>275.47000000000003</v>
      </c>
    </row>
    <row r="671" spans="1:7" x14ac:dyDescent="0.25">
      <c r="A671" s="47">
        <v>42468</v>
      </c>
      <c r="B671" s="48">
        <v>1</v>
      </c>
      <c r="C671" s="171">
        <v>0</v>
      </c>
      <c r="D671" s="134">
        <f t="shared" si="83"/>
        <v>502733.72999999981</v>
      </c>
      <c r="E671" s="29">
        <f t="shared" si="84"/>
        <v>474934.8499999998</v>
      </c>
      <c r="F671" s="175">
        <f t="shared" si="85"/>
        <v>275.47066666666672</v>
      </c>
      <c r="G671" s="29">
        <f t="shared" si="79"/>
        <v>275.47000000000003</v>
      </c>
    </row>
    <row r="672" spans="1:7" x14ac:dyDescent="0.25">
      <c r="A672" s="47">
        <v>42469</v>
      </c>
      <c r="B672" s="48">
        <v>1</v>
      </c>
      <c r="C672" s="171">
        <v>0</v>
      </c>
      <c r="D672" s="134">
        <f t="shared" si="83"/>
        <v>502733.72999999981</v>
      </c>
      <c r="E672" s="29">
        <f t="shared" si="84"/>
        <v>474934.8499999998</v>
      </c>
      <c r="F672" s="175">
        <f t="shared" si="85"/>
        <v>275.47066666666672</v>
      </c>
      <c r="G672" s="29">
        <f t="shared" si="79"/>
        <v>275.47000000000003</v>
      </c>
    </row>
    <row r="673" spans="1:7" x14ac:dyDescent="0.25">
      <c r="A673" s="47">
        <v>42470</v>
      </c>
      <c r="B673" s="48">
        <v>1</v>
      </c>
      <c r="C673" s="171">
        <v>0</v>
      </c>
      <c r="D673" s="134">
        <f t="shared" si="83"/>
        <v>502733.72999999981</v>
      </c>
      <c r="E673" s="29">
        <f t="shared" si="84"/>
        <v>474934.8499999998</v>
      </c>
      <c r="F673" s="175">
        <f t="shared" si="85"/>
        <v>275.47066666666672</v>
      </c>
      <c r="G673" s="29">
        <f t="shared" si="79"/>
        <v>275.47000000000003</v>
      </c>
    </row>
    <row r="674" spans="1:7" x14ac:dyDescent="0.25">
      <c r="A674" s="47">
        <v>42471</v>
      </c>
      <c r="B674" s="48">
        <v>1</v>
      </c>
      <c r="C674" s="171">
        <v>0</v>
      </c>
      <c r="D674" s="134">
        <f t="shared" si="83"/>
        <v>502733.72999999981</v>
      </c>
      <c r="E674" s="29">
        <f t="shared" si="84"/>
        <v>474934.8499999998</v>
      </c>
      <c r="F674" s="175">
        <f t="shared" si="85"/>
        <v>275.47066666666672</v>
      </c>
      <c r="G674" s="29">
        <f t="shared" si="79"/>
        <v>275.47000000000003</v>
      </c>
    </row>
    <row r="675" spans="1:7" x14ac:dyDescent="0.25">
      <c r="A675" s="47">
        <v>42472</v>
      </c>
      <c r="B675" s="48">
        <v>1</v>
      </c>
      <c r="C675" s="171">
        <v>0</v>
      </c>
      <c r="D675" s="134">
        <f t="shared" si="83"/>
        <v>502733.72999999981</v>
      </c>
      <c r="E675" s="29">
        <f t="shared" si="84"/>
        <v>474934.8499999998</v>
      </c>
      <c r="F675" s="175">
        <f t="shared" si="85"/>
        <v>275.47066666666672</v>
      </c>
      <c r="G675" s="29">
        <f t="shared" si="79"/>
        <v>275.47000000000003</v>
      </c>
    </row>
    <row r="676" spans="1:7" x14ac:dyDescent="0.25">
      <c r="A676" s="47">
        <v>42473</v>
      </c>
      <c r="B676" s="48">
        <v>1</v>
      </c>
      <c r="C676" s="171">
        <v>0</v>
      </c>
      <c r="D676" s="134">
        <f t="shared" si="83"/>
        <v>502733.72999999981</v>
      </c>
      <c r="E676" s="29">
        <f t="shared" si="84"/>
        <v>474934.8499999998</v>
      </c>
      <c r="F676" s="175">
        <f t="shared" si="85"/>
        <v>275.47066666666672</v>
      </c>
      <c r="G676" s="29">
        <f t="shared" si="79"/>
        <v>275.47000000000003</v>
      </c>
    </row>
    <row r="677" spans="1:7" x14ac:dyDescent="0.25">
      <c r="A677" s="47">
        <v>42474</v>
      </c>
      <c r="B677" s="48">
        <v>1</v>
      </c>
      <c r="C677" s="171">
        <v>0</v>
      </c>
      <c r="D677" s="134">
        <f t="shared" si="83"/>
        <v>502733.72999999981</v>
      </c>
      <c r="E677" s="29">
        <f t="shared" si="84"/>
        <v>474934.8499999998</v>
      </c>
      <c r="F677" s="175">
        <f t="shared" si="85"/>
        <v>275.47066666666672</v>
      </c>
      <c r="G677" s="29">
        <f t="shared" si="79"/>
        <v>275.47000000000003</v>
      </c>
    </row>
    <row r="678" spans="1:7" x14ac:dyDescent="0.25">
      <c r="A678" s="47">
        <v>42475</v>
      </c>
      <c r="B678" s="48">
        <v>1</v>
      </c>
      <c r="C678" s="171">
        <v>0</v>
      </c>
      <c r="D678" s="134">
        <f t="shared" si="83"/>
        <v>502733.72999999981</v>
      </c>
      <c r="E678" s="29">
        <f t="shared" si="84"/>
        <v>474934.8499999998</v>
      </c>
      <c r="F678" s="175">
        <f t="shared" si="85"/>
        <v>275.47066666666672</v>
      </c>
      <c r="G678" s="29">
        <f t="shared" si="79"/>
        <v>275.47000000000003</v>
      </c>
    </row>
    <row r="679" spans="1:7" x14ac:dyDescent="0.25">
      <c r="A679" s="47">
        <v>42476</v>
      </c>
      <c r="B679" s="48">
        <v>1</v>
      </c>
      <c r="C679" s="171">
        <v>0</v>
      </c>
      <c r="D679" s="134">
        <f t="shared" si="83"/>
        <v>502733.72999999981</v>
      </c>
      <c r="E679" s="29">
        <f t="shared" si="84"/>
        <v>474934.8499999998</v>
      </c>
      <c r="F679" s="175">
        <f t="shared" si="85"/>
        <v>275.47066666666672</v>
      </c>
      <c r="G679" s="29">
        <f t="shared" si="79"/>
        <v>275.47000000000003</v>
      </c>
    </row>
    <row r="680" spans="1:7" x14ac:dyDescent="0.25">
      <c r="A680" s="47">
        <v>42477</v>
      </c>
      <c r="B680" s="48">
        <v>1</v>
      </c>
      <c r="C680" s="171">
        <v>0</v>
      </c>
      <c r="D680" s="134">
        <f t="shared" si="83"/>
        <v>502733.72999999981</v>
      </c>
      <c r="E680" s="29">
        <f t="shared" si="84"/>
        <v>474934.8499999998</v>
      </c>
      <c r="F680" s="175">
        <f t="shared" si="85"/>
        <v>275.47066666666672</v>
      </c>
      <c r="G680" s="29">
        <f t="shared" si="79"/>
        <v>275.47000000000003</v>
      </c>
    </row>
    <row r="681" spans="1:7" x14ac:dyDescent="0.25">
      <c r="A681" s="47">
        <v>42478</v>
      </c>
      <c r="B681" s="48">
        <v>1</v>
      </c>
      <c r="C681" s="171">
        <v>0</v>
      </c>
      <c r="D681" s="134">
        <f t="shared" si="83"/>
        <v>502733.72999999981</v>
      </c>
      <c r="E681" s="29">
        <f t="shared" si="84"/>
        <v>474934.8499999998</v>
      </c>
      <c r="F681" s="175">
        <f t="shared" si="85"/>
        <v>275.47066666666672</v>
      </c>
      <c r="G681" s="29">
        <f t="shared" si="79"/>
        <v>275.47000000000003</v>
      </c>
    </row>
    <row r="682" spans="1:7" x14ac:dyDescent="0.25">
      <c r="A682" s="47">
        <v>42479</v>
      </c>
      <c r="B682" s="48">
        <v>1</v>
      </c>
      <c r="C682" s="171">
        <v>0</v>
      </c>
      <c r="D682" s="134">
        <f t="shared" si="83"/>
        <v>502733.72999999981</v>
      </c>
      <c r="E682" s="29">
        <f t="shared" si="84"/>
        <v>474934.8499999998</v>
      </c>
      <c r="F682" s="175">
        <f t="shared" si="85"/>
        <v>275.47066666666672</v>
      </c>
      <c r="G682" s="29">
        <f t="shared" si="79"/>
        <v>275.47000000000003</v>
      </c>
    </row>
    <row r="683" spans="1:7" x14ac:dyDescent="0.25">
      <c r="A683" s="47">
        <v>42480</v>
      </c>
      <c r="B683" s="48">
        <v>1</v>
      </c>
      <c r="C683" s="171">
        <v>0</v>
      </c>
      <c r="D683" s="134">
        <f t="shared" si="83"/>
        <v>502733.72999999981</v>
      </c>
      <c r="E683" s="29">
        <f t="shared" si="84"/>
        <v>474934.8499999998</v>
      </c>
      <c r="F683" s="175">
        <f t="shared" si="85"/>
        <v>275.47066666666672</v>
      </c>
      <c r="G683" s="29">
        <f t="shared" si="79"/>
        <v>275.47000000000003</v>
      </c>
    </row>
    <row r="684" spans="1:7" x14ac:dyDescent="0.25">
      <c r="A684" s="47">
        <v>42481</v>
      </c>
      <c r="B684" s="48">
        <v>1</v>
      </c>
      <c r="C684" s="171">
        <v>0</v>
      </c>
      <c r="D684" s="134">
        <f t="shared" si="83"/>
        <v>502733.72999999981</v>
      </c>
      <c r="E684" s="29">
        <f t="shared" si="84"/>
        <v>474934.8499999998</v>
      </c>
      <c r="F684" s="175">
        <f t="shared" si="85"/>
        <v>275.47066666666672</v>
      </c>
      <c r="G684" s="29">
        <f t="shared" si="79"/>
        <v>275.47000000000003</v>
      </c>
    </row>
    <row r="685" spans="1:7" x14ac:dyDescent="0.25">
      <c r="A685" s="47">
        <v>42482</v>
      </c>
      <c r="B685" s="48">
        <v>1</v>
      </c>
      <c r="C685" s="171">
        <v>0</v>
      </c>
      <c r="D685" s="134">
        <f t="shared" si="83"/>
        <v>502733.72999999981</v>
      </c>
      <c r="E685" s="29">
        <f t="shared" si="84"/>
        <v>474934.8499999998</v>
      </c>
      <c r="F685" s="175">
        <f t="shared" si="85"/>
        <v>275.47066666666672</v>
      </c>
      <c r="G685" s="29">
        <f t="shared" si="79"/>
        <v>275.47000000000003</v>
      </c>
    </row>
    <row r="686" spans="1:7" x14ac:dyDescent="0.25">
      <c r="A686" s="47">
        <v>42483</v>
      </c>
      <c r="B686" s="48">
        <v>1</v>
      </c>
      <c r="C686" s="171">
        <v>0</v>
      </c>
      <c r="D686" s="134">
        <f t="shared" si="83"/>
        <v>502733.72999999981</v>
      </c>
      <c r="E686" s="29">
        <f t="shared" si="84"/>
        <v>474934.8499999998</v>
      </c>
      <c r="F686" s="175">
        <f t="shared" si="85"/>
        <v>275.47066666666672</v>
      </c>
      <c r="G686" s="29">
        <f t="shared" si="79"/>
        <v>275.47000000000003</v>
      </c>
    </row>
    <row r="687" spans="1:7" x14ac:dyDescent="0.25">
      <c r="A687" s="47">
        <v>42484</v>
      </c>
      <c r="B687" s="48">
        <v>1</v>
      </c>
      <c r="C687" s="171">
        <v>0</v>
      </c>
      <c r="D687" s="134">
        <f t="shared" si="83"/>
        <v>502733.72999999981</v>
      </c>
      <c r="E687" s="29">
        <f t="shared" si="84"/>
        <v>474934.8499999998</v>
      </c>
      <c r="F687" s="175">
        <f t="shared" si="85"/>
        <v>275.47066666666672</v>
      </c>
      <c r="G687" s="29">
        <f t="shared" si="79"/>
        <v>275.47000000000003</v>
      </c>
    </row>
    <row r="688" spans="1:7" x14ac:dyDescent="0.25">
      <c r="A688" s="47">
        <v>42485</v>
      </c>
      <c r="B688" s="48">
        <v>1</v>
      </c>
      <c r="C688" s="171">
        <v>0</v>
      </c>
      <c r="D688" s="134">
        <f t="shared" si="83"/>
        <v>502733.72999999981</v>
      </c>
      <c r="E688" s="29">
        <f t="shared" si="84"/>
        <v>474934.8499999998</v>
      </c>
      <c r="F688" s="175">
        <f t="shared" si="85"/>
        <v>275.47066666666672</v>
      </c>
      <c r="G688" s="29">
        <f t="shared" si="79"/>
        <v>275.47000000000003</v>
      </c>
    </row>
    <row r="689" spans="1:7" x14ac:dyDescent="0.25">
      <c r="A689" s="47">
        <v>42486</v>
      </c>
      <c r="B689" s="48">
        <v>1</v>
      </c>
      <c r="C689" s="171">
        <v>0</v>
      </c>
      <c r="D689" s="134">
        <f t="shared" si="83"/>
        <v>502733.72999999981</v>
      </c>
      <c r="E689" s="29">
        <f t="shared" si="84"/>
        <v>474934.8499999998</v>
      </c>
      <c r="F689" s="175">
        <f t="shared" si="85"/>
        <v>275.47066666666672</v>
      </c>
      <c r="G689" s="29">
        <f t="shared" si="79"/>
        <v>275.47000000000003</v>
      </c>
    </row>
    <row r="690" spans="1:7" x14ac:dyDescent="0.25">
      <c r="A690" s="47">
        <v>42487</v>
      </c>
      <c r="B690" s="48">
        <v>1</v>
      </c>
      <c r="C690" s="171">
        <v>0</v>
      </c>
      <c r="D690" s="134">
        <f t="shared" si="83"/>
        <v>502733.72999999981</v>
      </c>
      <c r="E690" s="29">
        <f t="shared" si="84"/>
        <v>474934.8499999998</v>
      </c>
      <c r="F690" s="175">
        <f t="shared" si="85"/>
        <v>275.47066666666672</v>
      </c>
      <c r="G690" s="29">
        <f t="shared" si="79"/>
        <v>275.47000000000003</v>
      </c>
    </row>
    <row r="691" spans="1:7" x14ac:dyDescent="0.25">
      <c r="A691" s="47">
        <v>42488</v>
      </c>
      <c r="B691" s="48">
        <v>1</v>
      </c>
      <c r="C691" s="171">
        <v>0</v>
      </c>
      <c r="D691" s="134">
        <f t="shared" si="83"/>
        <v>502733.72999999981</v>
      </c>
      <c r="E691" s="29">
        <f t="shared" si="84"/>
        <v>474934.8499999998</v>
      </c>
      <c r="F691" s="175">
        <f t="shared" si="85"/>
        <v>275.47066666666672</v>
      </c>
      <c r="G691" s="29">
        <f t="shared" si="79"/>
        <v>275.47000000000003</v>
      </c>
    </row>
    <row r="692" spans="1:7" x14ac:dyDescent="0.25">
      <c r="A692" s="47">
        <v>42489</v>
      </c>
      <c r="B692" s="48">
        <v>1</v>
      </c>
      <c r="C692" s="171">
        <v>0</v>
      </c>
      <c r="D692" s="134">
        <f t="shared" si="83"/>
        <v>502733.72999999981</v>
      </c>
      <c r="E692" s="29">
        <f t="shared" si="84"/>
        <v>474934.8499999998</v>
      </c>
      <c r="F692" s="175">
        <f t="shared" si="85"/>
        <v>275.47066666666672</v>
      </c>
      <c r="G692" s="29">
        <f t="shared" si="79"/>
        <v>275.47000000000003</v>
      </c>
    </row>
    <row r="693" spans="1:7" x14ac:dyDescent="0.25">
      <c r="A693" s="47">
        <v>42490</v>
      </c>
      <c r="B693" s="48">
        <v>1</v>
      </c>
      <c r="C693" s="171">
        <v>0</v>
      </c>
      <c r="D693" s="134">
        <f t="shared" si="83"/>
        <v>502733.72999999981</v>
      </c>
      <c r="E693" s="29">
        <f t="shared" si="84"/>
        <v>474934.8499999998</v>
      </c>
      <c r="F693" s="175">
        <f t="shared" si="85"/>
        <v>275.47066666666672</v>
      </c>
      <c r="G693" s="29">
        <f t="shared" si="79"/>
        <v>275.47000000000003</v>
      </c>
    </row>
    <row r="694" spans="1:7" x14ac:dyDescent="0.25">
      <c r="A694" s="47">
        <v>42491</v>
      </c>
      <c r="B694" s="48">
        <v>1</v>
      </c>
      <c r="C694" s="171">
        <v>0</v>
      </c>
      <c r="D694" s="134">
        <f t="shared" si="83"/>
        <v>502733.72999999981</v>
      </c>
      <c r="E694" s="29">
        <f t="shared" si="84"/>
        <v>474934.8499999998</v>
      </c>
      <c r="F694" s="175">
        <f t="shared" si="85"/>
        <v>275.47066666666672</v>
      </c>
      <c r="G694" s="29">
        <f t="shared" si="79"/>
        <v>275.47000000000003</v>
      </c>
    </row>
    <row r="695" spans="1:7" x14ac:dyDescent="0.25">
      <c r="A695" s="47">
        <v>42492</v>
      </c>
      <c r="B695" s="48">
        <v>1</v>
      </c>
      <c r="C695" s="171">
        <v>0</v>
      </c>
      <c r="D695" s="134">
        <f t="shared" si="83"/>
        <v>502733.72999999981</v>
      </c>
      <c r="E695" s="29">
        <f t="shared" si="84"/>
        <v>474934.8499999998</v>
      </c>
      <c r="F695" s="175">
        <f t="shared" si="85"/>
        <v>275.47066666666672</v>
      </c>
      <c r="G695" s="29">
        <f t="shared" si="79"/>
        <v>275.47000000000003</v>
      </c>
    </row>
    <row r="696" spans="1:7" x14ac:dyDescent="0.25">
      <c r="A696" s="47">
        <v>42493</v>
      </c>
      <c r="B696" s="48">
        <v>1</v>
      </c>
      <c r="C696" s="171">
        <v>0</v>
      </c>
      <c r="D696" s="134">
        <f t="shared" si="83"/>
        <v>502733.72999999981</v>
      </c>
      <c r="E696" s="29">
        <f t="shared" si="84"/>
        <v>474934.8499999998</v>
      </c>
      <c r="F696" s="175">
        <f t="shared" si="85"/>
        <v>275.47066666666672</v>
      </c>
      <c r="G696" s="29">
        <f t="shared" si="79"/>
        <v>275.47000000000003</v>
      </c>
    </row>
    <row r="697" spans="1:7" x14ac:dyDescent="0.25">
      <c r="A697" s="47">
        <v>42494</v>
      </c>
      <c r="B697" s="48">
        <v>1</v>
      </c>
      <c r="C697" s="171">
        <v>0</v>
      </c>
      <c r="D697" s="134">
        <f t="shared" si="83"/>
        <v>502733.72999999981</v>
      </c>
      <c r="E697" s="29">
        <f t="shared" si="84"/>
        <v>474934.8499999998</v>
      </c>
      <c r="F697" s="175">
        <f t="shared" si="85"/>
        <v>275.47066666666672</v>
      </c>
      <c r="G697" s="29">
        <f t="shared" si="79"/>
        <v>275.47000000000003</v>
      </c>
    </row>
    <row r="698" spans="1:7" x14ac:dyDescent="0.25">
      <c r="A698" s="47">
        <v>42495</v>
      </c>
      <c r="B698" s="48">
        <v>1</v>
      </c>
      <c r="C698" s="171">
        <v>0</v>
      </c>
      <c r="D698" s="134">
        <f t="shared" si="83"/>
        <v>502733.72999999981</v>
      </c>
      <c r="E698" s="29">
        <f t="shared" si="84"/>
        <v>474934.8499999998</v>
      </c>
      <c r="F698" s="175">
        <f t="shared" si="85"/>
        <v>275.47066666666672</v>
      </c>
      <c r="G698" s="29">
        <f t="shared" si="79"/>
        <v>275.47000000000003</v>
      </c>
    </row>
    <row r="699" spans="1:7" x14ac:dyDescent="0.25">
      <c r="A699" s="47">
        <v>42496</v>
      </c>
      <c r="B699" s="48">
        <v>0</v>
      </c>
      <c r="C699" s="171">
        <v>1</v>
      </c>
      <c r="D699" s="134">
        <f t="shared" ref="D699:D729" si="86">$E$698</f>
        <v>474934.8499999998</v>
      </c>
      <c r="E699" s="29">
        <f t="shared" ref="E699:E729" si="87">$D$699-$D$45</f>
        <v>446939.23999999982</v>
      </c>
      <c r="F699" s="175">
        <f>($E$44/$B$44*0+($E$45/$B$45)*1)</f>
        <v>260.2383870967742</v>
      </c>
      <c r="G699" s="29">
        <f t="shared" ref="G699:G762" si="88">ROUND(F699,2)</f>
        <v>260.24</v>
      </c>
    </row>
    <row r="700" spans="1:7" x14ac:dyDescent="0.25">
      <c r="A700" s="47">
        <v>42497</v>
      </c>
      <c r="B700" s="48">
        <v>1</v>
      </c>
      <c r="C700" s="171">
        <v>0</v>
      </c>
      <c r="D700" s="134">
        <f t="shared" si="86"/>
        <v>474934.8499999998</v>
      </c>
      <c r="E700" s="29">
        <f t="shared" si="87"/>
        <v>446939.23999999982</v>
      </c>
      <c r="F700" s="175">
        <f t="shared" ref="F700:F729" si="89">($E$44/$B$44*0+($E$45/$B$45)*1)</f>
        <v>260.2383870967742</v>
      </c>
      <c r="G700" s="29">
        <f t="shared" si="88"/>
        <v>260.24</v>
      </c>
    </row>
    <row r="701" spans="1:7" x14ac:dyDescent="0.25">
      <c r="A701" s="47">
        <v>42498</v>
      </c>
      <c r="B701" s="48">
        <v>1</v>
      </c>
      <c r="C701" s="171">
        <v>0</v>
      </c>
      <c r="D701" s="134">
        <f t="shared" si="86"/>
        <v>474934.8499999998</v>
      </c>
      <c r="E701" s="29">
        <f t="shared" si="87"/>
        <v>446939.23999999982</v>
      </c>
      <c r="F701" s="175">
        <f t="shared" si="89"/>
        <v>260.2383870967742</v>
      </c>
      <c r="G701" s="29">
        <f t="shared" si="88"/>
        <v>260.24</v>
      </c>
    </row>
    <row r="702" spans="1:7" x14ac:dyDescent="0.25">
      <c r="A702" s="47">
        <v>42499</v>
      </c>
      <c r="B702" s="48">
        <v>1</v>
      </c>
      <c r="C702" s="171">
        <v>0</v>
      </c>
      <c r="D702" s="134">
        <f t="shared" si="86"/>
        <v>474934.8499999998</v>
      </c>
      <c r="E702" s="29">
        <f t="shared" si="87"/>
        <v>446939.23999999982</v>
      </c>
      <c r="F702" s="175">
        <f t="shared" si="89"/>
        <v>260.2383870967742</v>
      </c>
      <c r="G702" s="29">
        <f t="shared" si="88"/>
        <v>260.24</v>
      </c>
    </row>
    <row r="703" spans="1:7" x14ac:dyDescent="0.25">
      <c r="A703" s="47">
        <v>42500</v>
      </c>
      <c r="B703" s="48">
        <v>1</v>
      </c>
      <c r="C703" s="171">
        <v>0</v>
      </c>
      <c r="D703" s="134">
        <f t="shared" si="86"/>
        <v>474934.8499999998</v>
      </c>
      <c r="E703" s="29">
        <f t="shared" si="87"/>
        <v>446939.23999999982</v>
      </c>
      <c r="F703" s="175">
        <f t="shared" si="89"/>
        <v>260.2383870967742</v>
      </c>
      <c r="G703" s="29">
        <f t="shared" si="88"/>
        <v>260.24</v>
      </c>
    </row>
    <row r="704" spans="1:7" x14ac:dyDescent="0.25">
      <c r="A704" s="47">
        <v>42501</v>
      </c>
      <c r="B704" s="48">
        <v>1</v>
      </c>
      <c r="C704" s="171">
        <v>0</v>
      </c>
      <c r="D704" s="134">
        <f t="shared" si="86"/>
        <v>474934.8499999998</v>
      </c>
      <c r="E704" s="29">
        <f t="shared" si="87"/>
        <v>446939.23999999982</v>
      </c>
      <c r="F704" s="175">
        <f t="shared" si="89"/>
        <v>260.2383870967742</v>
      </c>
      <c r="G704" s="29">
        <f t="shared" si="88"/>
        <v>260.24</v>
      </c>
    </row>
    <row r="705" spans="1:7" x14ac:dyDescent="0.25">
      <c r="A705" s="47">
        <v>42502</v>
      </c>
      <c r="B705" s="48">
        <v>1</v>
      </c>
      <c r="C705" s="171">
        <v>0</v>
      </c>
      <c r="D705" s="134">
        <f t="shared" si="86"/>
        <v>474934.8499999998</v>
      </c>
      <c r="E705" s="29">
        <f t="shared" si="87"/>
        <v>446939.23999999982</v>
      </c>
      <c r="F705" s="175">
        <f t="shared" si="89"/>
        <v>260.2383870967742</v>
      </c>
      <c r="G705" s="29">
        <f t="shared" si="88"/>
        <v>260.24</v>
      </c>
    </row>
    <row r="706" spans="1:7" x14ac:dyDescent="0.25">
      <c r="A706" s="47">
        <v>42503</v>
      </c>
      <c r="B706" s="48">
        <v>1</v>
      </c>
      <c r="C706" s="171">
        <v>0</v>
      </c>
      <c r="D706" s="134">
        <f t="shared" si="86"/>
        <v>474934.8499999998</v>
      </c>
      <c r="E706" s="29">
        <f t="shared" si="87"/>
        <v>446939.23999999982</v>
      </c>
      <c r="F706" s="175">
        <f t="shared" si="89"/>
        <v>260.2383870967742</v>
      </c>
      <c r="G706" s="29">
        <f t="shared" si="88"/>
        <v>260.24</v>
      </c>
    </row>
    <row r="707" spans="1:7" x14ac:dyDescent="0.25">
      <c r="A707" s="47">
        <v>42504</v>
      </c>
      <c r="B707" s="48">
        <v>1</v>
      </c>
      <c r="C707" s="171">
        <v>0</v>
      </c>
      <c r="D707" s="134">
        <f t="shared" si="86"/>
        <v>474934.8499999998</v>
      </c>
      <c r="E707" s="29">
        <f t="shared" si="87"/>
        <v>446939.23999999982</v>
      </c>
      <c r="F707" s="175">
        <f t="shared" si="89"/>
        <v>260.2383870967742</v>
      </c>
      <c r="G707" s="29">
        <f t="shared" si="88"/>
        <v>260.24</v>
      </c>
    </row>
    <row r="708" spans="1:7" x14ac:dyDescent="0.25">
      <c r="A708" s="47">
        <v>42505</v>
      </c>
      <c r="B708" s="48">
        <v>1</v>
      </c>
      <c r="C708" s="171">
        <v>0</v>
      </c>
      <c r="D708" s="134">
        <f t="shared" si="86"/>
        <v>474934.8499999998</v>
      </c>
      <c r="E708" s="29">
        <f t="shared" si="87"/>
        <v>446939.23999999982</v>
      </c>
      <c r="F708" s="175">
        <f t="shared" si="89"/>
        <v>260.2383870967742</v>
      </c>
      <c r="G708" s="29">
        <f t="shared" si="88"/>
        <v>260.24</v>
      </c>
    </row>
    <row r="709" spans="1:7" x14ac:dyDescent="0.25">
      <c r="A709" s="47">
        <v>42506</v>
      </c>
      <c r="B709" s="48">
        <v>1</v>
      </c>
      <c r="C709" s="171">
        <v>0</v>
      </c>
      <c r="D709" s="134">
        <f t="shared" si="86"/>
        <v>474934.8499999998</v>
      </c>
      <c r="E709" s="29">
        <f t="shared" si="87"/>
        <v>446939.23999999982</v>
      </c>
      <c r="F709" s="175">
        <f t="shared" si="89"/>
        <v>260.2383870967742</v>
      </c>
      <c r="G709" s="29">
        <f t="shared" si="88"/>
        <v>260.24</v>
      </c>
    </row>
    <row r="710" spans="1:7" x14ac:dyDescent="0.25">
      <c r="A710" s="47">
        <v>42507</v>
      </c>
      <c r="B710" s="48">
        <v>1</v>
      </c>
      <c r="C710" s="171">
        <v>0</v>
      </c>
      <c r="D710" s="134">
        <f t="shared" si="86"/>
        <v>474934.8499999998</v>
      </c>
      <c r="E710" s="29">
        <f t="shared" si="87"/>
        <v>446939.23999999982</v>
      </c>
      <c r="F710" s="175">
        <f t="shared" si="89"/>
        <v>260.2383870967742</v>
      </c>
      <c r="G710" s="29">
        <f t="shared" si="88"/>
        <v>260.24</v>
      </c>
    </row>
    <row r="711" spans="1:7" x14ac:dyDescent="0.25">
      <c r="A711" s="47">
        <v>42508</v>
      </c>
      <c r="B711" s="48">
        <v>1</v>
      </c>
      <c r="C711" s="171">
        <v>0</v>
      </c>
      <c r="D711" s="134">
        <f t="shared" si="86"/>
        <v>474934.8499999998</v>
      </c>
      <c r="E711" s="29">
        <f t="shared" si="87"/>
        <v>446939.23999999982</v>
      </c>
      <c r="F711" s="175">
        <f t="shared" si="89"/>
        <v>260.2383870967742</v>
      </c>
      <c r="G711" s="29">
        <f t="shared" si="88"/>
        <v>260.24</v>
      </c>
    </row>
    <row r="712" spans="1:7" x14ac:dyDescent="0.25">
      <c r="A712" s="47">
        <v>42509</v>
      </c>
      <c r="B712" s="48">
        <v>1</v>
      </c>
      <c r="C712" s="171">
        <v>0</v>
      </c>
      <c r="D712" s="134">
        <f t="shared" si="86"/>
        <v>474934.8499999998</v>
      </c>
      <c r="E712" s="29">
        <f t="shared" si="87"/>
        <v>446939.23999999982</v>
      </c>
      <c r="F712" s="175">
        <f t="shared" si="89"/>
        <v>260.2383870967742</v>
      </c>
      <c r="G712" s="29">
        <f t="shared" si="88"/>
        <v>260.24</v>
      </c>
    </row>
    <row r="713" spans="1:7" x14ac:dyDescent="0.25">
      <c r="A713" s="47">
        <v>42510</v>
      </c>
      <c r="B713" s="48">
        <v>1</v>
      </c>
      <c r="C713" s="171">
        <v>0</v>
      </c>
      <c r="D713" s="134">
        <f t="shared" si="86"/>
        <v>474934.8499999998</v>
      </c>
      <c r="E713" s="29">
        <f t="shared" si="87"/>
        <v>446939.23999999982</v>
      </c>
      <c r="F713" s="175">
        <f t="shared" si="89"/>
        <v>260.2383870967742</v>
      </c>
      <c r="G713" s="29">
        <f t="shared" si="88"/>
        <v>260.24</v>
      </c>
    </row>
    <row r="714" spans="1:7" x14ac:dyDescent="0.25">
      <c r="A714" s="47">
        <v>42511</v>
      </c>
      <c r="B714" s="48">
        <v>1</v>
      </c>
      <c r="C714" s="171">
        <v>0</v>
      </c>
      <c r="D714" s="134">
        <f t="shared" si="86"/>
        <v>474934.8499999998</v>
      </c>
      <c r="E714" s="29">
        <f t="shared" si="87"/>
        <v>446939.23999999982</v>
      </c>
      <c r="F714" s="175">
        <f t="shared" si="89"/>
        <v>260.2383870967742</v>
      </c>
      <c r="G714" s="29">
        <f t="shared" si="88"/>
        <v>260.24</v>
      </c>
    </row>
    <row r="715" spans="1:7" x14ac:dyDescent="0.25">
      <c r="A715" s="47">
        <v>42512</v>
      </c>
      <c r="B715" s="48">
        <v>1</v>
      </c>
      <c r="C715" s="171">
        <v>0</v>
      </c>
      <c r="D715" s="134">
        <f t="shared" si="86"/>
        <v>474934.8499999998</v>
      </c>
      <c r="E715" s="29">
        <f t="shared" si="87"/>
        <v>446939.23999999982</v>
      </c>
      <c r="F715" s="175">
        <f t="shared" si="89"/>
        <v>260.2383870967742</v>
      </c>
      <c r="G715" s="29">
        <f t="shared" si="88"/>
        <v>260.24</v>
      </c>
    </row>
    <row r="716" spans="1:7" x14ac:dyDescent="0.25">
      <c r="A716" s="47">
        <v>42513</v>
      </c>
      <c r="B716" s="48">
        <v>1</v>
      </c>
      <c r="C716" s="171">
        <v>0</v>
      </c>
      <c r="D716" s="134">
        <f t="shared" si="86"/>
        <v>474934.8499999998</v>
      </c>
      <c r="E716" s="29">
        <f t="shared" si="87"/>
        <v>446939.23999999982</v>
      </c>
      <c r="F716" s="175">
        <f t="shared" si="89"/>
        <v>260.2383870967742</v>
      </c>
      <c r="G716" s="29">
        <f t="shared" si="88"/>
        <v>260.24</v>
      </c>
    </row>
    <row r="717" spans="1:7" x14ac:dyDescent="0.25">
      <c r="A717" s="47">
        <v>42514</v>
      </c>
      <c r="B717" s="48">
        <v>1</v>
      </c>
      <c r="C717" s="171">
        <v>0</v>
      </c>
      <c r="D717" s="134">
        <f t="shared" si="86"/>
        <v>474934.8499999998</v>
      </c>
      <c r="E717" s="29">
        <f t="shared" si="87"/>
        <v>446939.23999999982</v>
      </c>
      <c r="F717" s="175">
        <f t="shared" si="89"/>
        <v>260.2383870967742</v>
      </c>
      <c r="G717" s="29">
        <f t="shared" si="88"/>
        <v>260.24</v>
      </c>
    </row>
    <row r="718" spans="1:7" x14ac:dyDescent="0.25">
      <c r="A718" s="47">
        <v>42515</v>
      </c>
      <c r="B718" s="48">
        <v>1</v>
      </c>
      <c r="C718" s="171">
        <v>0</v>
      </c>
      <c r="D718" s="134">
        <f t="shared" si="86"/>
        <v>474934.8499999998</v>
      </c>
      <c r="E718" s="29">
        <f t="shared" si="87"/>
        <v>446939.23999999982</v>
      </c>
      <c r="F718" s="175">
        <f t="shared" si="89"/>
        <v>260.2383870967742</v>
      </c>
      <c r="G718" s="29">
        <f t="shared" si="88"/>
        <v>260.24</v>
      </c>
    </row>
    <row r="719" spans="1:7" x14ac:dyDescent="0.25">
      <c r="A719" s="47">
        <v>42516</v>
      </c>
      <c r="B719" s="48">
        <v>1</v>
      </c>
      <c r="C719" s="171">
        <v>0</v>
      </c>
      <c r="D719" s="134">
        <f t="shared" si="86"/>
        <v>474934.8499999998</v>
      </c>
      <c r="E719" s="29">
        <f t="shared" si="87"/>
        <v>446939.23999999982</v>
      </c>
      <c r="F719" s="175">
        <f t="shared" si="89"/>
        <v>260.2383870967742</v>
      </c>
      <c r="G719" s="29">
        <f t="shared" si="88"/>
        <v>260.24</v>
      </c>
    </row>
    <row r="720" spans="1:7" x14ac:dyDescent="0.25">
      <c r="A720" s="47">
        <v>42517</v>
      </c>
      <c r="B720" s="48">
        <v>1</v>
      </c>
      <c r="C720" s="171">
        <v>0</v>
      </c>
      <c r="D720" s="134">
        <f t="shared" si="86"/>
        <v>474934.8499999998</v>
      </c>
      <c r="E720" s="29">
        <f t="shared" si="87"/>
        <v>446939.23999999982</v>
      </c>
      <c r="F720" s="175">
        <f t="shared" si="89"/>
        <v>260.2383870967742</v>
      </c>
      <c r="G720" s="29">
        <f t="shared" si="88"/>
        <v>260.24</v>
      </c>
    </row>
    <row r="721" spans="1:7" x14ac:dyDescent="0.25">
      <c r="A721" s="47">
        <v>42518</v>
      </c>
      <c r="B721" s="48">
        <v>1</v>
      </c>
      <c r="C721" s="171">
        <v>0</v>
      </c>
      <c r="D721" s="134">
        <f t="shared" si="86"/>
        <v>474934.8499999998</v>
      </c>
      <c r="E721" s="29">
        <f t="shared" si="87"/>
        <v>446939.23999999982</v>
      </c>
      <c r="F721" s="175">
        <f t="shared" si="89"/>
        <v>260.2383870967742</v>
      </c>
      <c r="G721" s="29">
        <f t="shared" si="88"/>
        <v>260.24</v>
      </c>
    </row>
    <row r="722" spans="1:7" x14ac:dyDescent="0.25">
      <c r="A722" s="47">
        <v>42519</v>
      </c>
      <c r="B722" s="48">
        <v>1</v>
      </c>
      <c r="C722" s="171">
        <v>0</v>
      </c>
      <c r="D722" s="134">
        <f t="shared" si="86"/>
        <v>474934.8499999998</v>
      </c>
      <c r="E722" s="29">
        <f t="shared" si="87"/>
        <v>446939.23999999982</v>
      </c>
      <c r="F722" s="175">
        <f t="shared" si="89"/>
        <v>260.2383870967742</v>
      </c>
      <c r="G722" s="29">
        <f t="shared" si="88"/>
        <v>260.24</v>
      </c>
    </row>
    <row r="723" spans="1:7" x14ac:dyDescent="0.25">
      <c r="A723" s="47">
        <v>42520</v>
      </c>
      <c r="B723" s="48">
        <v>1</v>
      </c>
      <c r="C723" s="171">
        <v>0</v>
      </c>
      <c r="D723" s="134">
        <f t="shared" si="86"/>
        <v>474934.8499999998</v>
      </c>
      <c r="E723" s="29">
        <f t="shared" si="87"/>
        <v>446939.23999999982</v>
      </c>
      <c r="F723" s="175">
        <f t="shared" si="89"/>
        <v>260.2383870967742</v>
      </c>
      <c r="G723" s="29">
        <f t="shared" si="88"/>
        <v>260.24</v>
      </c>
    </row>
    <row r="724" spans="1:7" x14ac:dyDescent="0.25">
      <c r="A724" s="47">
        <v>42521</v>
      </c>
      <c r="B724" s="48">
        <v>1</v>
      </c>
      <c r="C724" s="171">
        <v>0</v>
      </c>
      <c r="D724" s="134">
        <f t="shared" si="86"/>
        <v>474934.8499999998</v>
      </c>
      <c r="E724" s="29">
        <f t="shared" si="87"/>
        <v>446939.23999999982</v>
      </c>
      <c r="F724" s="175">
        <f t="shared" si="89"/>
        <v>260.2383870967742</v>
      </c>
      <c r="G724" s="29">
        <f t="shared" si="88"/>
        <v>260.24</v>
      </c>
    </row>
    <row r="725" spans="1:7" x14ac:dyDescent="0.25">
      <c r="A725" s="47">
        <v>42522</v>
      </c>
      <c r="B725" s="48">
        <v>1</v>
      </c>
      <c r="C725" s="171">
        <v>0</v>
      </c>
      <c r="D725" s="134">
        <f t="shared" si="86"/>
        <v>474934.8499999998</v>
      </c>
      <c r="E725" s="29">
        <f t="shared" si="87"/>
        <v>446939.23999999982</v>
      </c>
      <c r="F725" s="175">
        <f t="shared" si="89"/>
        <v>260.2383870967742</v>
      </c>
      <c r="G725" s="29">
        <f t="shared" si="88"/>
        <v>260.24</v>
      </c>
    </row>
    <row r="726" spans="1:7" x14ac:dyDescent="0.25">
      <c r="A726" s="47">
        <v>42523</v>
      </c>
      <c r="B726" s="48">
        <v>1</v>
      </c>
      <c r="C726" s="171">
        <v>0</v>
      </c>
      <c r="D726" s="134">
        <f t="shared" si="86"/>
        <v>474934.8499999998</v>
      </c>
      <c r="E726" s="29">
        <f t="shared" si="87"/>
        <v>446939.23999999982</v>
      </c>
      <c r="F726" s="175">
        <f t="shared" si="89"/>
        <v>260.2383870967742</v>
      </c>
      <c r="G726" s="29">
        <f t="shared" si="88"/>
        <v>260.24</v>
      </c>
    </row>
    <row r="727" spans="1:7" x14ac:dyDescent="0.25">
      <c r="A727" s="47">
        <v>42524</v>
      </c>
      <c r="B727" s="48">
        <v>1</v>
      </c>
      <c r="C727" s="171">
        <v>0</v>
      </c>
      <c r="D727" s="134">
        <f t="shared" si="86"/>
        <v>474934.8499999998</v>
      </c>
      <c r="E727" s="29">
        <f t="shared" si="87"/>
        <v>446939.23999999982</v>
      </c>
      <c r="F727" s="175">
        <f t="shared" si="89"/>
        <v>260.2383870967742</v>
      </c>
      <c r="G727" s="29">
        <f t="shared" si="88"/>
        <v>260.24</v>
      </c>
    </row>
    <row r="728" spans="1:7" x14ac:dyDescent="0.25">
      <c r="A728" s="47">
        <v>42525</v>
      </c>
      <c r="B728" s="48">
        <v>1</v>
      </c>
      <c r="C728" s="171">
        <v>0</v>
      </c>
      <c r="D728" s="134">
        <f t="shared" si="86"/>
        <v>474934.8499999998</v>
      </c>
      <c r="E728" s="29">
        <f t="shared" si="87"/>
        <v>446939.23999999982</v>
      </c>
      <c r="F728" s="175">
        <f t="shared" si="89"/>
        <v>260.2383870967742</v>
      </c>
      <c r="G728" s="29">
        <f t="shared" si="88"/>
        <v>260.24</v>
      </c>
    </row>
    <row r="729" spans="1:7" x14ac:dyDescent="0.25">
      <c r="A729" s="47">
        <v>42526</v>
      </c>
      <c r="B729" s="48">
        <v>1</v>
      </c>
      <c r="C729" s="171">
        <v>0</v>
      </c>
      <c r="D729" s="134">
        <f t="shared" si="86"/>
        <v>474934.8499999998</v>
      </c>
      <c r="E729" s="29">
        <f t="shared" si="87"/>
        <v>446939.23999999982</v>
      </c>
      <c r="F729" s="175">
        <f t="shared" si="89"/>
        <v>260.2383870967742</v>
      </c>
      <c r="G729" s="29">
        <f t="shared" si="88"/>
        <v>260.24</v>
      </c>
    </row>
    <row r="730" spans="1:7" x14ac:dyDescent="0.25">
      <c r="A730" s="47">
        <v>42527</v>
      </c>
      <c r="B730" s="48">
        <v>0</v>
      </c>
      <c r="C730" s="171">
        <v>1</v>
      </c>
      <c r="D730" s="134">
        <f t="shared" ref="D730:D759" si="90">$E$729</f>
        <v>446939.23999999982</v>
      </c>
      <c r="E730" s="29">
        <f t="shared" ref="E730:E759" si="91">$D$730-$D$46</f>
        <v>418223.18999999983</v>
      </c>
      <c r="F730" s="175">
        <f>($E$45/$B$45*0+($E$46/$B$46)*1)</f>
        <v>244.89833333333334</v>
      </c>
      <c r="G730" s="29">
        <f t="shared" si="88"/>
        <v>244.9</v>
      </c>
    </row>
    <row r="731" spans="1:7" x14ac:dyDescent="0.25">
      <c r="A731" s="47">
        <v>42528</v>
      </c>
      <c r="B731" s="48">
        <v>1</v>
      </c>
      <c r="C731" s="171">
        <v>0</v>
      </c>
      <c r="D731" s="134">
        <f t="shared" si="90"/>
        <v>446939.23999999982</v>
      </c>
      <c r="E731" s="29">
        <f t="shared" si="91"/>
        <v>418223.18999999983</v>
      </c>
      <c r="F731" s="175">
        <f t="shared" ref="F731:F759" si="92">($E$45/$B$45*0+($E$46/$B$46)*1)</f>
        <v>244.89833333333334</v>
      </c>
      <c r="G731" s="29">
        <f t="shared" si="88"/>
        <v>244.9</v>
      </c>
    </row>
    <row r="732" spans="1:7" x14ac:dyDescent="0.25">
      <c r="A732" s="47">
        <v>42529</v>
      </c>
      <c r="B732" s="48">
        <v>1</v>
      </c>
      <c r="C732" s="171">
        <v>0</v>
      </c>
      <c r="D732" s="134">
        <f t="shared" si="90"/>
        <v>446939.23999999982</v>
      </c>
      <c r="E732" s="29">
        <f t="shared" si="91"/>
        <v>418223.18999999983</v>
      </c>
      <c r="F732" s="175">
        <f t="shared" si="92"/>
        <v>244.89833333333334</v>
      </c>
      <c r="G732" s="29">
        <f t="shared" si="88"/>
        <v>244.9</v>
      </c>
    </row>
    <row r="733" spans="1:7" x14ac:dyDescent="0.25">
      <c r="A733" s="47">
        <v>42530</v>
      </c>
      <c r="B733" s="48">
        <v>1</v>
      </c>
      <c r="C733" s="171">
        <v>0</v>
      </c>
      <c r="D733" s="134">
        <f t="shared" si="90"/>
        <v>446939.23999999982</v>
      </c>
      <c r="E733" s="29">
        <f t="shared" si="91"/>
        <v>418223.18999999983</v>
      </c>
      <c r="F733" s="175">
        <f t="shared" si="92"/>
        <v>244.89833333333334</v>
      </c>
      <c r="G733" s="29">
        <f t="shared" si="88"/>
        <v>244.9</v>
      </c>
    </row>
    <row r="734" spans="1:7" x14ac:dyDescent="0.25">
      <c r="A734" s="47">
        <v>42531</v>
      </c>
      <c r="B734" s="48">
        <v>1</v>
      </c>
      <c r="C734" s="171">
        <v>0</v>
      </c>
      <c r="D734" s="134">
        <f t="shared" si="90"/>
        <v>446939.23999999982</v>
      </c>
      <c r="E734" s="29">
        <f t="shared" si="91"/>
        <v>418223.18999999983</v>
      </c>
      <c r="F734" s="175">
        <f t="shared" si="92"/>
        <v>244.89833333333334</v>
      </c>
      <c r="G734" s="29">
        <f t="shared" si="88"/>
        <v>244.9</v>
      </c>
    </row>
    <row r="735" spans="1:7" x14ac:dyDescent="0.25">
      <c r="A735" s="47">
        <v>42532</v>
      </c>
      <c r="B735" s="48">
        <v>1</v>
      </c>
      <c r="C735" s="171">
        <v>0</v>
      </c>
      <c r="D735" s="134">
        <f t="shared" si="90"/>
        <v>446939.23999999982</v>
      </c>
      <c r="E735" s="29">
        <f t="shared" si="91"/>
        <v>418223.18999999983</v>
      </c>
      <c r="F735" s="175">
        <f t="shared" si="92"/>
        <v>244.89833333333334</v>
      </c>
      <c r="G735" s="29">
        <f t="shared" si="88"/>
        <v>244.9</v>
      </c>
    </row>
    <row r="736" spans="1:7" x14ac:dyDescent="0.25">
      <c r="A736" s="47">
        <v>42533</v>
      </c>
      <c r="B736" s="48">
        <v>1</v>
      </c>
      <c r="C736" s="171">
        <v>0</v>
      </c>
      <c r="D736" s="134">
        <f t="shared" si="90"/>
        <v>446939.23999999982</v>
      </c>
      <c r="E736" s="29">
        <f t="shared" si="91"/>
        <v>418223.18999999983</v>
      </c>
      <c r="F736" s="175">
        <f t="shared" si="92"/>
        <v>244.89833333333334</v>
      </c>
      <c r="G736" s="29">
        <f t="shared" si="88"/>
        <v>244.9</v>
      </c>
    </row>
    <row r="737" spans="1:7" x14ac:dyDescent="0.25">
      <c r="A737" s="47">
        <v>42534</v>
      </c>
      <c r="B737" s="48">
        <v>1</v>
      </c>
      <c r="C737" s="171">
        <v>0</v>
      </c>
      <c r="D737" s="134">
        <f t="shared" si="90"/>
        <v>446939.23999999982</v>
      </c>
      <c r="E737" s="29">
        <f t="shared" si="91"/>
        <v>418223.18999999983</v>
      </c>
      <c r="F737" s="175">
        <f t="shared" si="92"/>
        <v>244.89833333333334</v>
      </c>
      <c r="G737" s="29">
        <f t="shared" si="88"/>
        <v>244.9</v>
      </c>
    </row>
    <row r="738" spans="1:7" x14ac:dyDescent="0.25">
      <c r="A738" s="47">
        <v>42535</v>
      </c>
      <c r="B738" s="48">
        <v>1</v>
      </c>
      <c r="C738" s="171">
        <v>0</v>
      </c>
      <c r="D738" s="134">
        <f t="shared" si="90"/>
        <v>446939.23999999982</v>
      </c>
      <c r="E738" s="29">
        <f t="shared" si="91"/>
        <v>418223.18999999983</v>
      </c>
      <c r="F738" s="175">
        <f t="shared" si="92"/>
        <v>244.89833333333334</v>
      </c>
      <c r="G738" s="29">
        <f t="shared" si="88"/>
        <v>244.9</v>
      </c>
    </row>
    <row r="739" spans="1:7" x14ac:dyDescent="0.25">
      <c r="A739" s="47">
        <v>42536</v>
      </c>
      <c r="B739" s="48">
        <v>1</v>
      </c>
      <c r="C739" s="171">
        <v>0</v>
      </c>
      <c r="D739" s="134">
        <f t="shared" si="90"/>
        <v>446939.23999999982</v>
      </c>
      <c r="E739" s="29">
        <f t="shared" si="91"/>
        <v>418223.18999999983</v>
      </c>
      <c r="F739" s="175">
        <f t="shared" si="92"/>
        <v>244.89833333333334</v>
      </c>
      <c r="G739" s="29">
        <f t="shared" si="88"/>
        <v>244.9</v>
      </c>
    </row>
    <row r="740" spans="1:7" x14ac:dyDescent="0.25">
      <c r="A740" s="47">
        <v>42537</v>
      </c>
      <c r="B740" s="48">
        <v>1</v>
      </c>
      <c r="C740" s="171">
        <v>0</v>
      </c>
      <c r="D740" s="134">
        <f t="shared" si="90"/>
        <v>446939.23999999982</v>
      </c>
      <c r="E740" s="29">
        <f t="shared" si="91"/>
        <v>418223.18999999983</v>
      </c>
      <c r="F740" s="175">
        <f t="shared" si="92"/>
        <v>244.89833333333334</v>
      </c>
      <c r="G740" s="29">
        <f t="shared" si="88"/>
        <v>244.9</v>
      </c>
    </row>
    <row r="741" spans="1:7" x14ac:dyDescent="0.25">
      <c r="A741" s="47">
        <v>42538</v>
      </c>
      <c r="B741" s="48">
        <v>1</v>
      </c>
      <c r="C741" s="171">
        <v>0</v>
      </c>
      <c r="D741" s="134">
        <f t="shared" si="90"/>
        <v>446939.23999999982</v>
      </c>
      <c r="E741" s="29">
        <f t="shared" si="91"/>
        <v>418223.18999999983</v>
      </c>
      <c r="F741" s="175">
        <f t="shared" si="92"/>
        <v>244.89833333333334</v>
      </c>
      <c r="G741" s="29">
        <f t="shared" si="88"/>
        <v>244.9</v>
      </c>
    </row>
    <row r="742" spans="1:7" x14ac:dyDescent="0.25">
      <c r="A742" s="47">
        <v>42539</v>
      </c>
      <c r="B742" s="48">
        <v>1</v>
      </c>
      <c r="C742" s="171">
        <v>0</v>
      </c>
      <c r="D742" s="134">
        <f t="shared" si="90"/>
        <v>446939.23999999982</v>
      </c>
      <c r="E742" s="29">
        <f t="shared" si="91"/>
        <v>418223.18999999983</v>
      </c>
      <c r="F742" s="175">
        <f t="shared" si="92"/>
        <v>244.89833333333334</v>
      </c>
      <c r="G742" s="29">
        <f t="shared" si="88"/>
        <v>244.9</v>
      </c>
    </row>
    <row r="743" spans="1:7" x14ac:dyDescent="0.25">
      <c r="A743" s="47">
        <v>42540</v>
      </c>
      <c r="B743" s="48">
        <v>1</v>
      </c>
      <c r="C743" s="171">
        <v>0</v>
      </c>
      <c r="D743" s="134">
        <f t="shared" si="90"/>
        <v>446939.23999999982</v>
      </c>
      <c r="E743" s="29">
        <f t="shared" si="91"/>
        <v>418223.18999999983</v>
      </c>
      <c r="F743" s="175">
        <f t="shared" si="92"/>
        <v>244.89833333333334</v>
      </c>
      <c r="G743" s="29">
        <f t="shared" si="88"/>
        <v>244.9</v>
      </c>
    </row>
    <row r="744" spans="1:7" x14ac:dyDescent="0.25">
      <c r="A744" s="47">
        <v>42541</v>
      </c>
      <c r="B744" s="48">
        <v>1</v>
      </c>
      <c r="C744" s="171">
        <v>0</v>
      </c>
      <c r="D744" s="134">
        <f t="shared" si="90"/>
        <v>446939.23999999982</v>
      </c>
      <c r="E744" s="29">
        <f t="shared" si="91"/>
        <v>418223.18999999983</v>
      </c>
      <c r="F744" s="175">
        <f t="shared" si="92"/>
        <v>244.89833333333334</v>
      </c>
      <c r="G744" s="29">
        <f t="shared" si="88"/>
        <v>244.9</v>
      </c>
    </row>
    <row r="745" spans="1:7" x14ac:dyDescent="0.25">
      <c r="A745" s="47">
        <v>42542</v>
      </c>
      <c r="B745" s="48">
        <v>1</v>
      </c>
      <c r="C745" s="171">
        <v>0</v>
      </c>
      <c r="D745" s="134">
        <f t="shared" si="90"/>
        <v>446939.23999999982</v>
      </c>
      <c r="E745" s="29">
        <f t="shared" si="91"/>
        <v>418223.18999999983</v>
      </c>
      <c r="F745" s="175">
        <f t="shared" si="92"/>
        <v>244.89833333333334</v>
      </c>
      <c r="G745" s="29">
        <f t="shared" si="88"/>
        <v>244.9</v>
      </c>
    </row>
    <row r="746" spans="1:7" x14ac:dyDescent="0.25">
      <c r="A746" s="47">
        <v>42543</v>
      </c>
      <c r="B746" s="48">
        <v>1</v>
      </c>
      <c r="C746" s="171">
        <v>0</v>
      </c>
      <c r="D746" s="134">
        <f t="shared" si="90"/>
        <v>446939.23999999982</v>
      </c>
      <c r="E746" s="29">
        <f t="shared" si="91"/>
        <v>418223.18999999983</v>
      </c>
      <c r="F746" s="175">
        <f t="shared" si="92"/>
        <v>244.89833333333334</v>
      </c>
      <c r="G746" s="29">
        <f t="shared" si="88"/>
        <v>244.9</v>
      </c>
    </row>
    <row r="747" spans="1:7" x14ac:dyDescent="0.25">
      <c r="A747" s="47">
        <v>42544</v>
      </c>
      <c r="B747" s="48">
        <v>1</v>
      </c>
      <c r="C747" s="171">
        <v>0</v>
      </c>
      <c r="D747" s="134">
        <f t="shared" si="90"/>
        <v>446939.23999999982</v>
      </c>
      <c r="E747" s="29">
        <f t="shared" si="91"/>
        <v>418223.18999999983</v>
      </c>
      <c r="F747" s="175">
        <f t="shared" si="92"/>
        <v>244.89833333333334</v>
      </c>
      <c r="G747" s="29">
        <f t="shared" si="88"/>
        <v>244.9</v>
      </c>
    </row>
    <row r="748" spans="1:7" x14ac:dyDescent="0.25">
      <c r="A748" s="47">
        <v>42545</v>
      </c>
      <c r="B748" s="48">
        <v>1</v>
      </c>
      <c r="C748" s="171">
        <v>0</v>
      </c>
      <c r="D748" s="134">
        <f t="shared" si="90"/>
        <v>446939.23999999982</v>
      </c>
      <c r="E748" s="29">
        <f t="shared" si="91"/>
        <v>418223.18999999983</v>
      </c>
      <c r="F748" s="175">
        <f t="shared" si="92"/>
        <v>244.89833333333334</v>
      </c>
      <c r="G748" s="29">
        <f t="shared" si="88"/>
        <v>244.9</v>
      </c>
    </row>
    <row r="749" spans="1:7" x14ac:dyDescent="0.25">
      <c r="A749" s="47">
        <v>42546</v>
      </c>
      <c r="B749" s="48">
        <v>1</v>
      </c>
      <c r="C749" s="171">
        <v>0</v>
      </c>
      <c r="D749" s="134">
        <f t="shared" si="90"/>
        <v>446939.23999999982</v>
      </c>
      <c r="E749" s="29">
        <f t="shared" si="91"/>
        <v>418223.18999999983</v>
      </c>
      <c r="F749" s="175">
        <f t="shared" si="92"/>
        <v>244.89833333333334</v>
      </c>
      <c r="G749" s="29">
        <f t="shared" si="88"/>
        <v>244.9</v>
      </c>
    </row>
    <row r="750" spans="1:7" x14ac:dyDescent="0.25">
      <c r="A750" s="47">
        <v>42547</v>
      </c>
      <c r="B750" s="48">
        <v>1</v>
      </c>
      <c r="C750" s="171">
        <v>0</v>
      </c>
      <c r="D750" s="134">
        <f t="shared" si="90"/>
        <v>446939.23999999982</v>
      </c>
      <c r="E750" s="29">
        <f t="shared" si="91"/>
        <v>418223.18999999983</v>
      </c>
      <c r="F750" s="175">
        <f t="shared" si="92"/>
        <v>244.89833333333334</v>
      </c>
      <c r="G750" s="29">
        <f t="shared" si="88"/>
        <v>244.9</v>
      </c>
    </row>
    <row r="751" spans="1:7" x14ac:dyDescent="0.25">
      <c r="A751" s="47">
        <v>42548</v>
      </c>
      <c r="B751" s="48">
        <v>1</v>
      </c>
      <c r="C751" s="171">
        <v>0</v>
      </c>
      <c r="D751" s="134">
        <f t="shared" si="90"/>
        <v>446939.23999999982</v>
      </c>
      <c r="E751" s="29">
        <f t="shared" si="91"/>
        <v>418223.18999999983</v>
      </c>
      <c r="F751" s="175">
        <f t="shared" si="92"/>
        <v>244.89833333333334</v>
      </c>
      <c r="G751" s="29">
        <f t="shared" si="88"/>
        <v>244.9</v>
      </c>
    </row>
    <row r="752" spans="1:7" x14ac:dyDescent="0.25">
      <c r="A752" s="47">
        <v>42549</v>
      </c>
      <c r="B752" s="48">
        <v>1</v>
      </c>
      <c r="C752" s="171">
        <v>0</v>
      </c>
      <c r="D752" s="134">
        <f t="shared" si="90"/>
        <v>446939.23999999982</v>
      </c>
      <c r="E752" s="29">
        <f t="shared" si="91"/>
        <v>418223.18999999983</v>
      </c>
      <c r="F752" s="175">
        <f t="shared" si="92"/>
        <v>244.89833333333334</v>
      </c>
      <c r="G752" s="29">
        <f t="shared" si="88"/>
        <v>244.9</v>
      </c>
    </row>
    <row r="753" spans="1:7" x14ac:dyDescent="0.25">
      <c r="A753" s="47">
        <v>42550</v>
      </c>
      <c r="B753" s="48">
        <v>1</v>
      </c>
      <c r="C753" s="171">
        <v>0</v>
      </c>
      <c r="D753" s="134">
        <f t="shared" si="90"/>
        <v>446939.23999999982</v>
      </c>
      <c r="E753" s="29">
        <f t="shared" si="91"/>
        <v>418223.18999999983</v>
      </c>
      <c r="F753" s="175">
        <f t="shared" si="92"/>
        <v>244.89833333333334</v>
      </c>
      <c r="G753" s="29">
        <f t="shared" si="88"/>
        <v>244.9</v>
      </c>
    </row>
    <row r="754" spans="1:7" x14ac:dyDescent="0.25">
      <c r="A754" s="47">
        <v>42551</v>
      </c>
      <c r="B754" s="48">
        <v>1</v>
      </c>
      <c r="C754" s="171">
        <v>0</v>
      </c>
      <c r="D754" s="134">
        <f t="shared" si="90"/>
        <v>446939.23999999982</v>
      </c>
      <c r="E754" s="29">
        <f t="shared" si="91"/>
        <v>418223.18999999983</v>
      </c>
      <c r="F754" s="175">
        <f t="shared" si="92"/>
        <v>244.89833333333334</v>
      </c>
      <c r="G754" s="29">
        <f t="shared" si="88"/>
        <v>244.9</v>
      </c>
    </row>
    <row r="755" spans="1:7" x14ac:dyDescent="0.25">
      <c r="A755" s="47">
        <v>42552</v>
      </c>
      <c r="B755" s="48">
        <v>1</v>
      </c>
      <c r="C755" s="171">
        <v>0</v>
      </c>
      <c r="D755" s="134">
        <f t="shared" si="90"/>
        <v>446939.23999999982</v>
      </c>
      <c r="E755" s="29">
        <f t="shared" si="91"/>
        <v>418223.18999999983</v>
      </c>
      <c r="F755" s="175">
        <f t="shared" si="92"/>
        <v>244.89833333333334</v>
      </c>
      <c r="G755" s="29">
        <f t="shared" si="88"/>
        <v>244.9</v>
      </c>
    </row>
    <row r="756" spans="1:7" x14ac:dyDescent="0.25">
      <c r="A756" s="47">
        <v>42553</v>
      </c>
      <c r="B756" s="48">
        <v>1</v>
      </c>
      <c r="C756" s="171">
        <v>0</v>
      </c>
      <c r="D756" s="134">
        <f t="shared" si="90"/>
        <v>446939.23999999982</v>
      </c>
      <c r="E756" s="29">
        <f t="shared" si="91"/>
        <v>418223.18999999983</v>
      </c>
      <c r="F756" s="175">
        <f t="shared" si="92"/>
        <v>244.89833333333334</v>
      </c>
      <c r="G756" s="29">
        <f t="shared" si="88"/>
        <v>244.9</v>
      </c>
    </row>
    <row r="757" spans="1:7" x14ac:dyDescent="0.25">
      <c r="A757" s="47">
        <v>42554</v>
      </c>
      <c r="B757" s="48">
        <v>1</v>
      </c>
      <c r="C757" s="171">
        <v>0</v>
      </c>
      <c r="D757" s="134">
        <f t="shared" si="90"/>
        <v>446939.23999999982</v>
      </c>
      <c r="E757" s="29">
        <f t="shared" si="91"/>
        <v>418223.18999999983</v>
      </c>
      <c r="F757" s="175">
        <f t="shared" si="92"/>
        <v>244.89833333333334</v>
      </c>
      <c r="G757" s="29">
        <f t="shared" si="88"/>
        <v>244.9</v>
      </c>
    </row>
    <row r="758" spans="1:7" x14ac:dyDescent="0.25">
      <c r="A758" s="47">
        <v>42555</v>
      </c>
      <c r="B758" s="48">
        <v>1</v>
      </c>
      <c r="C758" s="171">
        <v>0</v>
      </c>
      <c r="D758" s="134">
        <f t="shared" si="90"/>
        <v>446939.23999999982</v>
      </c>
      <c r="E758" s="29">
        <f t="shared" si="91"/>
        <v>418223.18999999983</v>
      </c>
      <c r="F758" s="175">
        <f t="shared" si="92"/>
        <v>244.89833333333334</v>
      </c>
      <c r="G758" s="29">
        <f t="shared" si="88"/>
        <v>244.9</v>
      </c>
    </row>
    <row r="759" spans="1:7" x14ac:dyDescent="0.25">
      <c r="A759" s="47">
        <v>42556</v>
      </c>
      <c r="B759" s="48">
        <v>1</v>
      </c>
      <c r="C759" s="171">
        <v>0</v>
      </c>
      <c r="D759" s="134">
        <f t="shared" si="90"/>
        <v>446939.23999999982</v>
      </c>
      <c r="E759" s="29">
        <f t="shared" si="91"/>
        <v>418223.18999999983</v>
      </c>
      <c r="F759" s="175">
        <f t="shared" si="92"/>
        <v>244.89833333333334</v>
      </c>
      <c r="G759" s="29">
        <f t="shared" si="88"/>
        <v>244.9</v>
      </c>
    </row>
    <row r="760" spans="1:7" x14ac:dyDescent="0.25">
      <c r="A760" s="47">
        <v>42557</v>
      </c>
      <c r="B760" s="48">
        <v>0</v>
      </c>
      <c r="C760" s="171">
        <v>1</v>
      </c>
      <c r="D760" s="134">
        <f t="shared" ref="D760:D790" si="93">$E$759</f>
        <v>418223.18999999983</v>
      </c>
      <c r="E760" s="29">
        <f t="shared" ref="E760:E790" si="94">$D$760-$D$47</f>
        <v>389264.25999999983</v>
      </c>
      <c r="F760" s="175">
        <f>($E$46/$B$46*0+($E$47/$B$47)*1)</f>
        <v>229.16354838709677</v>
      </c>
      <c r="G760" s="29">
        <f t="shared" si="88"/>
        <v>229.16</v>
      </c>
    </row>
    <row r="761" spans="1:7" x14ac:dyDescent="0.25">
      <c r="A761" s="47">
        <v>42558</v>
      </c>
      <c r="B761" s="48">
        <v>1</v>
      </c>
      <c r="C761" s="171">
        <v>0</v>
      </c>
      <c r="D761" s="134">
        <f t="shared" si="93"/>
        <v>418223.18999999983</v>
      </c>
      <c r="E761" s="29">
        <f t="shared" si="94"/>
        <v>389264.25999999983</v>
      </c>
      <c r="F761" s="175">
        <f t="shared" ref="F761:F790" si="95">($E$46/$B$46*0+($E$47/$B$47)*1)</f>
        <v>229.16354838709677</v>
      </c>
      <c r="G761" s="29">
        <f t="shared" si="88"/>
        <v>229.16</v>
      </c>
    </row>
    <row r="762" spans="1:7" x14ac:dyDescent="0.25">
      <c r="A762" s="47">
        <v>42559</v>
      </c>
      <c r="B762" s="48">
        <v>1</v>
      </c>
      <c r="C762" s="171">
        <v>0</v>
      </c>
      <c r="D762" s="134">
        <f t="shared" si="93"/>
        <v>418223.18999999983</v>
      </c>
      <c r="E762" s="29">
        <f t="shared" si="94"/>
        <v>389264.25999999983</v>
      </c>
      <c r="F762" s="175">
        <f t="shared" si="95"/>
        <v>229.16354838709677</v>
      </c>
      <c r="G762" s="29">
        <f t="shared" si="88"/>
        <v>229.16</v>
      </c>
    </row>
    <row r="763" spans="1:7" x14ac:dyDescent="0.25">
      <c r="A763" s="47">
        <v>42560</v>
      </c>
      <c r="B763" s="48">
        <v>1</v>
      </c>
      <c r="C763" s="171">
        <v>0</v>
      </c>
      <c r="D763" s="134">
        <f t="shared" si="93"/>
        <v>418223.18999999983</v>
      </c>
      <c r="E763" s="29">
        <f t="shared" si="94"/>
        <v>389264.25999999983</v>
      </c>
      <c r="F763" s="175">
        <f t="shared" si="95"/>
        <v>229.16354838709677</v>
      </c>
      <c r="G763" s="29">
        <f t="shared" ref="G763:G826" si="96">ROUND(F763,2)</f>
        <v>229.16</v>
      </c>
    </row>
    <row r="764" spans="1:7" x14ac:dyDescent="0.25">
      <c r="A764" s="47">
        <v>42561</v>
      </c>
      <c r="B764" s="48">
        <v>1</v>
      </c>
      <c r="C764" s="171">
        <v>0</v>
      </c>
      <c r="D764" s="134">
        <f t="shared" si="93"/>
        <v>418223.18999999983</v>
      </c>
      <c r="E764" s="29">
        <f t="shared" si="94"/>
        <v>389264.25999999983</v>
      </c>
      <c r="F764" s="175">
        <f t="shared" si="95"/>
        <v>229.16354838709677</v>
      </c>
      <c r="G764" s="29">
        <f t="shared" si="96"/>
        <v>229.16</v>
      </c>
    </row>
    <row r="765" spans="1:7" x14ac:dyDescent="0.25">
      <c r="A765" s="47">
        <v>42562</v>
      </c>
      <c r="B765" s="48">
        <v>1</v>
      </c>
      <c r="C765" s="171">
        <v>0</v>
      </c>
      <c r="D765" s="134">
        <f t="shared" si="93"/>
        <v>418223.18999999983</v>
      </c>
      <c r="E765" s="29">
        <f t="shared" si="94"/>
        <v>389264.25999999983</v>
      </c>
      <c r="F765" s="175">
        <f t="shared" si="95"/>
        <v>229.16354838709677</v>
      </c>
      <c r="G765" s="29">
        <f t="shared" si="96"/>
        <v>229.16</v>
      </c>
    </row>
    <row r="766" spans="1:7" x14ac:dyDescent="0.25">
      <c r="A766" s="47">
        <v>42563</v>
      </c>
      <c r="B766" s="48">
        <v>1</v>
      </c>
      <c r="C766" s="171">
        <v>0</v>
      </c>
      <c r="D766" s="134">
        <f t="shared" si="93"/>
        <v>418223.18999999983</v>
      </c>
      <c r="E766" s="29">
        <f t="shared" si="94"/>
        <v>389264.25999999983</v>
      </c>
      <c r="F766" s="175">
        <f t="shared" si="95"/>
        <v>229.16354838709677</v>
      </c>
      <c r="G766" s="29">
        <f t="shared" si="96"/>
        <v>229.16</v>
      </c>
    </row>
    <row r="767" spans="1:7" x14ac:dyDescent="0.25">
      <c r="A767" s="47">
        <v>42564</v>
      </c>
      <c r="B767" s="48">
        <v>1</v>
      </c>
      <c r="C767" s="171">
        <v>0</v>
      </c>
      <c r="D767" s="134">
        <f t="shared" si="93"/>
        <v>418223.18999999983</v>
      </c>
      <c r="E767" s="29">
        <f t="shared" si="94"/>
        <v>389264.25999999983</v>
      </c>
      <c r="F767" s="175">
        <f t="shared" si="95"/>
        <v>229.16354838709677</v>
      </c>
      <c r="G767" s="29">
        <f t="shared" si="96"/>
        <v>229.16</v>
      </c>
    </row>
    <row r="768" spans="1:7" x14ac:dyDescent="0.25">
      <c r="A768" s="47">
        <v>42565</v>
      </c>
      <c r="B768" s="48">
        <v>1</v>
      </c>
      <c r="C768" s="171">
        <v>0</v>
      </c>
      <c r="D768" s="134">
        <f t="shared" si="93"/>
        <v>418223.18999999983</v>
      </c>
      <c r="E768" s="29">
        <f t="shared" si="94"/>
        <v>389264.25999999983</v>
      </c>
      <c r="F768" s="175">
        <f t="shared" si="95"/>
        <v>229.16354838709677</v>
      </c>
      <c r="G768" s="29">
        <f t="shared" si="96"/>
        <v>229.16</v>
      </c>
    </row>
    <row r="769" spans="1:7" x14ac:dyDescent="0.25">
      <c r="A769" s="47">
        <v>42566</v>
      </c>
      <c r="B769" s="48">
        <v>1</v>
      </c>
      <c r="C769" s="171">
        <v>0</v>
      </c>
      <c r="D769" s="134">
        <f t="shared" si="93"/>
        <v>418223.18999999983</v>
      </c>
      <c r="E769" s="29">
        <f t="shared" si="94"/>
        <v>389264.25999999983</v>
      </c>
      <c r="F769" s="175">
        <f t="shared" si="95"/>
        <v>229.16354838709677</v>
      </c>
      <c r="G769" s="29">
        <f t="shared" si="96"/>
        <v>229.16</v>
      </c>
    </row>
    <row r="770" spans="1:7" x14ac:dyDescent="0.25">
      <c r="A770" s="47">
        <v>42567</v>
      </c>
      <c r="B770" s="48">
        <v>1</v>
      </c>
      <c r="C770" s="171">
        <v>0</v>
      </c>
      <c r="D770" s="134">
        <f t="shared" si="93"/>
        <v>418223.18999999983</v>
      </c>
      <c r="E770" s="29">
        <f t="shared" si="94"/>
        <v>389264.25999999983</v>
      </c>
      <c r="F770" s="175">
        <f t="shared" si="95"/>
        <v>229.16354838709677</v>
      </c>
      <c r="G770" s="29">
        <f t="shared" si="96"/>
        <v>229.16</v>
      </c>
    </row>
    <row r="771" spans="1:7" x14ac:dyDescent="0.25">
      <c r="A771" s="47">
        <v>42568</v>
      </c>
      <c r="B771" s="48">
        <v>1</v>
      </c>
      <c r="C771" s="171">
        <v>0</v>
      </c>
      <c r="D771" s="134">
        <f t="shared" si="93"/>
        <v>418223.18999999983</v>
      </c>
      <c r="E771" s="29">
        <f t="shared" si="94"/>
        <v>389264.25999999983</v>
      </c>
      <c r="F771" s="175">
        <f t="shared" si="95"/>
        <v>229.16354838709677</v>
      </c>
      <c r="G771" s="29">
        <f t="shared" si="96"/>
        <v>229.16</v>
      </c>
    </row>
    <row r="772" spans="1:7" x14ac:dyDescent="0.25">
      <c r="A772" s="47">
        <v>42569</v>
      </c>
      <c r="B772" s="48">
        <v>1</v>
      </c>
      <c r="C772" s="171">
        <v>0</v>
      </c>
      <c r="D772" s="134">
        <f t="shared" si="93"/>
        <v>418223.18999999983</v>
      </c>
      <c r="E772" s="29">
        <f t="shared" si="94"/>
        <v>389264.25999999983</v>
      </c>
      <c r="F772" s="175">
        <f t="shared" si="95"/>
        <v>229.16354838709677</v>
      </c>
      <c r="G772" s="29">
        <f t="shared" si="96"/>
        <v>229.16</v>
      </c>
    </row>
    <row r="773" spans="1:7" x14ac:dyDescent="0.25">
      <c r="A773" s="47">
        <v>42570</v>
      </c>
      <c r="B773" s="48">
        <v>1</v>
      </c>
      <c r="C773" s="171">
        <v>0</v>
      </c>
      <c r="D773" s="134">
        <f t="shared" si="93"/>
        <v>418223.18999999983</v>
      </c>
      <c r="E773" s="29">
        <f t="shared" si="94"/>
        <v>389264.25999999983</v>
      </c>
      <c r="F773" s="175">
        <f t="shared" si="95"/>
        <v>229.16354838709677</v>
      </c>
      <c r="G773" s="29">
        <f t="shared" si="96"/>
        <v>229.16</v>
      </c>
    </row>
    <row r="774" spans="1:7" x14ac:dyDescent="0.25">
      <c r="A774" s="47">
        <v>42571</v>
      </c>
      <c r="B774" s="48">
        <v>1</v>
      </c>
      <c r="C774" s="171">
        <v>0</v>
      </c>
      <c r="D774" s="134">
        <f t="shared" si="93"/>
        <v>418223.18999999983</v>
      </c>
      <c r="E774" s="29">
        <f t="shared" si="94"/>
        <v>389264.25999999983</v>
      </c>
      <c r="F774" s="175">
        <f t="shared" si="95"/>
        <v>229.16354838709677</v>
      </c>
      <c r="G774" s="29">
        <f t="shared" si="96"/>
        <v>229.16</v>
      </c>
    </row>
    <row r="775" spans="1:7" x14ac:dyDescent="0.25">
      <c r="A775" s="47">
        <v>42572</v>
      </c>
      <c r="B775" s="48">
        <v>1</v>
      </c>
      <c r="C775" s="171">
        <v>0</v>
      </c>
      <c r="D775" s="134">
        <f t="shared" si="93"/>
        <v>418223.18999999983</v>
      </c>
      <c r="E775" s="29">
        <f t="shared" si="94"/>
        <v>389264.25999999983</v>
      </c>
      <c r="F775" s="175">
        <f t="shared" si="95"/>
        <v>229.16354838709677</v>
      </c>
      <c r="G775" s="29">
        <f t="shared" si="96"/>
        <v>229.16</v>
      </c>
    </row>
    <row r="776" spans="1:7" x14ac:dyDescent="0.25">
      <c r="A776" s="47">
        <v>42573</v>
      </c>
      <c r="B776" s="48">
        <v>1</v>
      </c>
      <c r="C776" s="171">
        <v>0</v>
      </c>
      <c r="D776" s="134">
        <f t="shared" si="93"/>
        <v>418223.18999999983</v>
      </c>
      <c r="E776" s="29">
        <f t="shared" si="94"/>
        <v>389264.25999999983</v>
      </c>
      <c r="F776" s="175">
        <f t="shared" si="95"/>
        <v>229.16354838709677</v>
      </c>
      <c r="G776" s="29">
        <f t="shared" si="96"/>
        <v>229.16</v>
      </c>
    </row>
    <row r="777" spans="1:7" x14ac:dyDescent="0.25">
      <c r="A777" s="47">
        <v>42574</v>
      </c>
      <c r="B777" s="48">
        <v>1</v>
      </c>
      <c r="C777" s="171">
        <v>0</v>
      </c>
      <c r="D777" s="134">
        <f t="shared" si="93"/>
        <v>418223.18999999983</v>
      </c>
      <c r="E777" s="29">
        <f t="shared" si="94"/>
        <v>389264.25999999983</v>
      </c>
      <c r="F777" s="175">
        <f t="shared" si="95"/>
        <v>229.16354838709677</v>
      </c>
      <c r="G777" s="29">
        <f t="shared" si="96"/>
        <v>229.16</v>
      </c>
    </row>
    <row r="778" spans="1:7" x14ac:dyDescent="0.25">
      <c r="A778" s="47">
        <v>42575</v>
      </c>
      <c r="B778" s="48">
        <v>1</v>
      </c>
      <c r="C778" s="171">
        <v>0</v>
      </c>
      <c r="D778" s="134">
        <f t="shared" si="93"/>
        <v>418223.18999999983</v>
      </c>
      <c r="E778" s="29">
        <f t="shared" si="94"/>
        <v>389264.25999999983</v>
      </c>
      <c r="F778" s="175">
        <f t="shared" si="95"/>
        <v>229.16354838709677</v>
      </c>
      <c r="G778" s="29">
        <f t="shared" si="96"/>
        <v>229.16</v>
      </c>
    </row>
    <row r="779" spans="1:7" x14ac:dyDescent="0.25">
      <c r="A779" s="47">
        <v>42576</v>
      </c>
      <c r="B779" s="48">
        <v>1</v>
      </c>
      <c r="C779" s="171">
        <v>0</v>
      </c>
      <c r="D779" s="134">
        <f t="shared" si="93"/>
        <v>418223.18999999983</v>
      </c>
      <c r="E779" s="29">
        <f t="shared" si="94"/>
        <v>389264.25999999983</v>
      </c>
      <c r="F779" s="175">
        <f t="shared" si="95"/>
        <v>229.16354838709677</v>
      </c>
      <c r="G779" s="29">
        <f t="shared" si="96"/>
        <v>229.16</v>
      </c>
    </row>
    <row r="780" spans="1:7" x14ac:dyDescent="0.25">
      <c r="A780" s="47">
        <v>42577</v>
      </c>
      <c r="B780" s="48">
        <v>1</v>
      </c>
      <c r="C780" s="171">
        <v>0</v>
      </c>
      <c r="D780" s="134">
        <f t="shared" si="93"/>
        <v>418223.18999999983</v>
      </c>
      <c r="E780" s="29">
        <f t="shared" si="94"/>
        <v>389264.25999999983</v>
      </c>
      <c r="F780" s="175">
        <f t="shared" si="95"/>
        <v>229.16354838709677</v>
      </c>
      <c r="G780" s="29">
        <f t="shared" si="96"/>
        <v>229.16</v>
      </c>
    </row>
    <row r="781" spans="1:7" x14ac:dyDescent="0.25">
      <c r="A781" s="47">
        <v>42578</v>
      </c>
      <c r="B781" s="48">
        <v>1</v>
      </c>
      <c r="C781" s="171">
        <v>0</v>
      </c>
      <c r="D781" s="134">
        <f t="shared" si="93"/>
        <v>418223.18999999983</v>
      </c>
      <c r="E781" s="29">
        <f t="shared" si="94"/>
        <v>389264.25999999983</v>
      </c>
      <c r="F781" s="175">
        <f t="shared" si="95"/>
        <v>229.16354838709677</v>
      </c>
      <c r="G781" s="29">
        <f t="shared" si="96"/>
        <v>229.16</v>
      </c>
    </row>
    <row r="782" spans="1:7" x14ac:dyDescent="0.25">
      <c r="A782" s="47">
        <v>42579</v>
      </c>
      <c r="B782" s="48">
        <v>1</v>
      </c>
      <c r="C782" s="171">
        <v>0</v>
      </c>
      <c r="D782" s="134">
        <f t="shared" si="93"/>
        <v>418223.18999999983</v>
      </c>
      <c r="E782" s="29">
        <f t="shared" si="94"/>
        <v>389264.25999999983</v>
      </c>
      <c r="F782" s="175">
        <f t="shared" si="95"/>
        <v>229.16354838709677</v>
      </c>
      <c r="G782" s="29">
        <f t="shared" si="96"/>
        <v>229.16</v>
      </c>
    </row>
    <row r="783" spans="1:7" x14ac:dyDescent="0.25">
      <c r="A783" s="47">
        <v>42580</v>
      </c>
      <c r="B783" s="48">
        <v>1</v>
      </c>
      <c r="C783" s="171">
        <v>0</v>
      </c>
      <c r="D783" s="134">
        <f t="shared" si="93"/>
        <v>418223.18999999983</v>
      </c>
      <c r="E783" s="29">
        <f t="shared" si="94"/>
        <v>389264.25999999983</v>
      </c>
      <c r="F783" s="175">
        <f t="shared" si="95"/>
        <v>229.16354838709677</v>
      </c>
      <c r="G783" s="29">
        <f t="shared" si="96"/>
        <v>229.16</v>
      </c>
    </row>
    <row r="784" spans="1:7" x14ac:dyDescent="0.25">
      <c r="A784" s="47">
        <v>42581</v>
      </c>
      <c r="B784" s="48">
        <v>1</v>
      </c>
      <c r="C784" s="171">
        <v>0</v>
      </c>
      <c r="D784" s="134">
        <f t="shared" si="93"/>
        <v>418223.18999999983</v>
      </c>
      <c r="E784" s="29">
        <f t="shared" si="94"/>
        <v>389264.25999999983</v>
      </c>
      <c r="F784" s="175">
        <f t="shared" si="95"/>
        <v>229.16354838709677</v>
      </c>
      <c r="G784" s="29">
        <f t="shared" si="96"/>
        <v>229.16</v>
      </c>
    </row>
    <row r="785" spans="1:7" x14ac:dyDescent="0.25">
      <c r="A785" s="47">
        <v>42582</v>
      </c>
      <c r="B785" s="48">
        <v>1</v>
      </c>
      <c r="C785" s="171">
        <v>0</v>
      </c>
      <c r="D785" s="134">
        <f t="shared" si="93"/>
        <v>418223.18999999983</v>
      </c>
      <c r="E785" s="29">
        <f t="shared" si="94"/>
        <v>389264.25999999983</v>
      </c>
      <c r="F785" s="175">
        <f t="shared" si="95"/>
        <v>229.16354838709677</v>
      </c>
      <c r="G785" s="29">
        <f t="shared" si="96"/>
        <v>229.16</v>
      </c>
    </row>
    <row r="786" spans="1:7" x14ac:dyDescent="0.25">
      <c r="A786" s="47">
        <v>42583</v>
      </c>
      <c r="B786" s="48">
        <v>1</v>
      </c>
      <c r="C786" s="171">
        <v>0</v>
      </c>
      <c r="D786" s="134">
        <f t="shared" si="93"/>
        <v>418223.18999999983</v>
      </c>
      <c r="E786" s="29">
        <f t="shared" si="94"/>
        <v>389264.25999999983</v>
      </c>
      <c r="F786" s="175">
        <f t="shared" si="95"/>
        <v>229.16354838709677</v>
      </c>
      <c r="G786" s="29">
        <f t="shared" si="96"/>
        <v>229.16</v>
      </c>
    </row>
    <row r="787" spans="1:7" x14ac:dyDescent="0.25">
      <c r="A787" s="47">
        <v>42584</v>
      </c>
      <c r="B787" s="48">
        <v>1</v>
      </c>
      <c r="C787" s="171">
        <v>0</v>
      </c>
      <c r="D787" s="134">
        <f t="shared" si="93"/>
        <v>418223.18999999983</v>
      </c>
      <c r="E787" s="29">
        <f t="shared" si="94"/>
        <v>389264.25999999983</v>
      </c>
      <c r="F787" s="175">
        <f t="shared" si="95"/>
        <v>229.16354838709677</v>
      </c>
      <c r="G787" s="29">
        <f t="shared" si="96"/>
        <v>229.16</v>
      </c>
    </row>
    <row r="788" spans="1:7" x14ac:dyDescent="0.25">
      <c r="A788" s="47">
        <v>42585</v>
      </c>
      <c r="B788" s="48">
        <v>1</v>
      </c>
      <c r="C788" s="171">
        <v>0</v>
      </c>
      <c r="D788" s="134">
        <f t="shared" si="93"/>
        <v>418223.18999999983</v>
      </c>
      <c r="E788" s="29">
        <f t="shared" si="94"/>
        <v>389264.25999999983</v>
      </c>
      <c r="F788" s="175">
        <f t="shared" si="95"/>
        <v>229.16354838709677</v>
      </c>
      <c r="G788" s="29">
        <f t="shared" si="96"/>
        <v>229.16</v>
      </c>
    </row>
    <row r="789" spans="1:7" x14ac:dyDescent="0.25">
      <c r="A789" s="47">
        <v>42586</v>
      </c>
      <c r="B789" s="48">
        <v>1</v>
      </c>
      <c r="C789" s="171">
        <v>0</v>
      </c>
      <c r="D789" s="134">
        <f t="shared" si="93"/>
        <v>418223.18999999983</v>
      </c>
      <c r="E789" s="29">
        <f t="shared" si="94"/>
        <v>389264.25999999983</v>
      </c>
      <c r="F789" s="175">
        <f t="shared" si="95"/>
        <v>229.16354838709677</v>
      </c>
      <c r="G789" s="29">
        <f t="shared" si="96"/>
        <v>229.16</v>
      </c>
    </row>
    <row r="790" spans="1:7" x14ac:dyDescent="0.25">
      <c r="A790" s="47">
        <v>42587</v>
      </c>
      <c r="B790" s="48">
        <v>1</v>
      </c>
      <c r="C790" s="171">
        <v>0</v>
      </c>
      <c r="D790" s="134">
        <f t="shared" si="93"/>
        <v>418223.18999999983</v>
      </c>
      <c r="E790" s="29">
        <f t="shared" si="94"/>
        <v>389264.25999999983</v>
      </c>
      <c r="F790" s="175">
        <f t="shared" si="95"/>
        <v>229.16354838709677</v>
      </c>
      <c r="G790" s="29">
        <f t="shared" si="96"/>
        <v>229.16</v>
      </c>
    </row>
    <row r="791" spans="1:7" x14ac:dyDescent="0.25">
      <c r="A791" s="47">
        <v>42588</v>
      </c>
      <c r="B791" s="48">
        <v>0</v>
      </c>
      <c r="C791" s="171">
        <v>1</v>
      </c>
      <c r="D791" s="134">
        <f t="shared" ref="D791:D821" si="97">$E$790</f>
        <v>389264.25999999983</v>
      </c>
      <c r="E791" s="29">
        <f t="shared" ref="E791:E821" si="98">$D$791-$D$48</f>
        <v>359813.41999999981</v>
      </c>
      <c r="F791" s="175">
        <f>($E$47/$B$47*0+($E$48/$B$48)*1)</f>
        <v>213.29548387096773</v>
      </c>
      <c r="G791" s="29">
        <f t="shared" si="96"/>
        <v>213.3</v>
      </c>
    </row>
    <row r="792" spans="1:7" x14ac:dyDescent="0.25">
      <c r="A792" s="47">
        <v>42589</v>
      </c>
      <c r="B792" s="48">
        <v>1</v>
      </c>
      <c r="C792" s="171">
        <v>0</v>
      </c>
      <c r="D792" s="134">
        <f t="shared" si="97"/>
        <v>389264.25999999983</v>
      </c>
      <c r="E792" s="29">
        <f t="shared" si="98"/>
        <v>359813.41999999981</v>
      </c>
      <c r="F792" s="175">
        <f t="shared" ref="F792:F821" si="99">($E$47/$B$47*0+($E$48/$B$48)*1)</f>
        <v>213.29548387096773</v>
      </c>
      <c r="G792" s="29">
        <f t="shared" si="96"/>
        <v>213.3</v>
      </c>
    </row>
    <row r="793" spans="1:7" x14ac:dyDescent="0.25">
      <c r="A793" s="47">
        <v>42590</v>
      </c>
      <c r="B793" s="48">
        <v>1</v>
      </c>
      <c r="C793" s="171">
        <v>0</v>
      </c>
      <c r="D793" s="134">
        <f t="shared" si="97"/>
        <v>389264.25999999983</v>
      </c>
      <c r="E793" s="29">
        <f t="shared" si="98"/>
        <v>359813.41999999981</v>
      </c>
      <c r="F793" s="175">
        <f t="shared" si="99"/>
        <v>213.29548387096773</v>
      </c>
      <c r="G793" s="29">
        <f t="shared" si="96"/>
        <v>213.3</v>
      </c>
    </row>
    <row r="794" spans="1:7" x14ac:dyDescent="0.25">
      <c r="A794" s="47">
        <v>42591</v>
      </c>
      <c r="B794" s="48">
        <v>1</v>
      </c>
      <c r="C794" s="171">
        <v>0</v>
      </c>
      <c r="D794" s="134">
        <f t="shared" si="97"/>
        <v>389264.25999999983</v>
      </c>
      <c r="E794" s="29">
        <f t="shared" si="98"/>
        <v>359813.41999999981</v>
      </c>
      <c r="F794" s="175">
        <f t="shared" si="99"/>
        <v>213.29548387096773</v>
      </c>
      <c r="G794" s="29">
        <f t="shared" si="96"/>
        <v>213.3</v>
      </c>
    </row>
    <row r="795" spans="1:7" x14ac:dyDescent="0.25">
      <c r="A795" s="47">
        <v>42592</v>
      </c>
      <c r="B795" s="48">
        <v>1</v>
      </c>
      <c r="C795" s="171">
        <v>0</v>
      </c>
      <c r="D795" s="134">
        <f t="shared" si="97"/>
        <v>389264.25999999983</v>
      </c>
      <c r="E795" s="29">
        <f t="shared" si="98"/>
        <v>359813.41999999981</v>
      </c>
      <c r="F795" s="175">
        <f t="shared" si="99"/>
        <v>213.29548387096773</v>
      </c>
      <c r="G795" s="29">
        <f t="shared" si="96"/>
        <v>213.3</v>
      </c>
    </row>
    <row r="796" spans="1:7" x14ac:dyDescent="0.25">
      <c r="A796" s="47">
        <v>42593</v>
      </c>
      <c r="B796" s="48">
        <v>1</v>
      </c>
      <c r="C796" s="171">
        <v>0</v>
      </c>
      <c r="D796" s="134">
        <f t="shared" si="97"/>
        <v>389264.25999999983</v>
      </c>
      <c r="E796" s="29">
        <f t="shared" si="98"/>
        <v>359813.41999999981</v>
      </c>
      <c r="F796" s="175">
        <f t="shared" si="99"/>
        <v>213.29548387096773</v>
      </c>
      <c r="G796" s="29">
        <f t="shared" si="96"/>
        <v>213.3</v>
      </c>
    </row>
    <row r="797" spans="1:7" x14ac:dyDescent="0.25">
      <c r="A797" s="47">
        <v>42594</v>
      </c>
      <c r="B797" s="48">
        <v>1</v>
      </c>
      <c r="C797" s="171">
        <v>0</v>
      </c>
      <c r="D797" s="134">
        <f t="shared" si="97"/>
        <v>389264.25999999983</v>
      </c>
      <c r="E797" s="29">
        <f t="shared" si="98"/>
        <v>359813.41999999981</v>
      </c>
      <c r="F797" s="175">
        <f t="shared" si="99"/>
        <v>213.29548387096773</v>
      </c>
      <c r="G797" s="29">
        <f t="shared" si="96"/>
        <v>213.3</v>
      </c>
    </row>
    <row r="798" spans="1:7" x14ac:dyDescent="0.25">
      <c r="A798" s="47">
        <v>42595</v>
      </c>
      <c r="B798" s="48">
        <v>1</v>
      </c>
      <c r="C798" s="171">
        <v>0</v>
      </c>
      <c r="D798" s="134">
        <f t="shared" si="97"/>
        <v>389264.25999999983</v>
      </c>
      <c r="E798" s="29">
        <f t="shared" si="98"/>
        <v>359813.41999999981</v>
      </c>
      <c r="F798" s="175">
        <f t="shared" si="99"/>
        <v>213.29548387096773</v>
      </c>
      <c r="G798" s="29">
        <f t="shared" si="96"/>
        <v>213.3</v>
      </c>
    </row>
    <row r="799" spans="1:7" x14ac:dyDescent="0.25">
      <c r="A799" s="47">
        <v>42596</v>
      </c>
      <c r="B799" s="48">
        <v>1</v>
      </c>
      <c r="C799" s="171">
        <v>0</v>
      </c>
      <c r="D799" s="134">
        <f t="shared" si="97"/>
        <v>389264.25999999983</v>
      </c>
      <c r="E799" s="29">
        <f t="shared" si="98"/>
        <v>359813.41999999981</v>
      </c>
      <c r="F799" s="175">
        <f t="shared" si="99"/>
        <v>213.29548387096773</v>
      </c>
      <c r="G799" s="29">
        <f t="shared" si="96"/>
        <v>213.3</v>
      </c>
    </row>
    <row r="800" spans="1:7" x14ac:dyDescent="0.25">
      <c r="A800" s="47">
        <v>42597</v>
      </c>
      <c r="B800" s="48">
        <v>1</v>
      </c>
      <c r="C800" s="171">
        <v>0</v>
      </c>
      <c r="D800" s="134">
        <f t="shared" si="97"/>
        <v>389264.25999999983</v>
      </c>
      <c r="E800" s="29">
        <f t="shared" si="98"/>
        <v>359813.41999999981</v>
      </c>
      <c r="F800" s="175">
        <f t="shared" si="99"/>
        <v>213.29548387096773</v>
      </c>
      <c r="G800" s="29">
        <f t="shared" si="96"/>
        <v>213.3</v>
      </c>
    </row>
    <row r="801" spans="1:7" x14ac:dyDescent="0.25">
      <c r="A801" s="47">
        <v>42598</v>
      </c>
      <c r="B801" s="48">
        <v>1</v>
      </c>
      <c r="C801" s="171">
        <v>0</v>
      </c>
      <c r="D801" s="134">
        <f t="shared" si="97"/>
        <v>389264.25999999983</v>
      </c>
      <c r="E801" s="29">
        <f t="shared" si="98"/>
        <v>359813.41999999981</v>
      </c>
      <c r="F801" s="175">
        <f t="shared" si="99"/>
        <v>213.29548387096773</v>
      </c>
      <c r="G801" s="29">
        <f t="shared" si="96"/>
        <v>213.3</v>
      </c>
    </row>
    <row r="802" spans="1:7" x14ac:dyDescent="0.25">
      <c r="A802" s="47">
        <v>42599</v>
      </c>
      <c r="B802" s="48">
        <v>1</v>
      </c>
      <c r="C802" s="171">
        <v>0</v>
      </c>
      <c r="D802" s="134">
        <f t="shared" si="97"/>
        <v>389264.25999999983</v>
      </c>
      <c r="E802" s="29">
        <f t="shared" si="98"/>
        <v>359813.41999999981</v>
      </c>
      <c r="F802" s="175">
        <f t="shared" si="99"/>
        <v>213.29548387096773</v>
      </c>
      <c r="G802" s="29">
        <f t="shared" si="96"/>
        <v>213.3</v>
      </c>
    </row>
    <row r="803" spans="1:7" x14ac:dyDescent="0.25">
      <c r="A803" s="47">
        <v>42600</v>
      </c>
      <c r="B803" s="48">
        <v>1</v>
      </c>
      <c r="C803" s="171">
        <v>0</v>
      </c>
      <c r="D803" s="134">
        <f t="shared" si="97"/>
        <v>389264.25999999983</v>
      </c>
      <c r="E803" s="29">
        <f t="shared" si="98"/>
        <v>359813.41999999981</v>
      </c>
      <c r="F803" s="175">
        <f t="shared" si="99"/>
        <v>213.29548387096773</v>
      </c>
      <c r="G803" s="29">
        <f t="shared" si="96"/>
        <v>213.3</v>
      </c>
    </row>
    <row r="804" spans="1:7" x14ac:dyDescent="0.25">
      <c r="A804" s="47">
        <v>42601</v>
      </c>
      <c r="B804" s="48">
        <v>1</v>
      </c>
      <c r="C804" s="171">
        <v>0</v>
      </c>
      <c r="D804" s="134">
        <f t="shared" si="97"/>
        <v>389264.25999999983</v>
      </c>
      <c r="E804" s="29">
        <f t="shared" si="98"/>
        <v>359813.41999999981</v>
      </c>
      <c r="F804" s="175">
        <f t="shared" si="99"/>
        <v>213.29548387096773</v>
      </c>
      <c r="G804" s="29">
        <f t="shared" si="96"/>
        <v>213.3</v>
      </c>
    </row>
    <row r="805" spans="1:7" x14ac:dyDescent="0.25">
      <c r="A805" s="47">
        <v>42602</v>
      </c>
      <c r="B805" s="48">
        <v>1</v>
      </c>
      <c r="C805" s="171">
        <v>0</v>
      </c>
      <c r="D805" s="134">
        <f t="shared" si="97"/>
        <v>389264.25999999983</v>
      </c>
      <c r="E805" s="29">
        <f t="shared" si="98"/>
        <v>359813.41999999981</v>
      </c>
      <c r="F805" s="175">
        <f t="shared" si="99"/>
        <v>213.29548387096773</v>
      </c>
      <c r="G805" s="29">
        <f t="shared" si="96"/>
        <v>213.3</v>
      </c>
    </row>
    <row r="806" spans="1:7" x14ac:dyDescent="0.25">
      <c r="A806" s="47">
        <v>42603</v>
      </c>
      <c r="B806" s="48">
        <v>1</v>
      </c>
      <c r="C806" s="171">
        <v>0</v>
      </c>
      <c r="D806" s="134">
        <f t="shared" si="97"/>
        <v>389264.25999999983</v>
      </c>
      <c r="E806" s="29">
        <f t="shared" si="98"/>
        <v>359813.41999999981</v>
      </c>
      <c r="F806" s="175">
        <f t="shared" si="99"/>
        <v>213.29548387096773</v>
      </c>
      <c r="G806" s="29">
        <f t="shared" si="96"/>
        <v>213.3</v>
      </c>
    </row>
    <row r="807" spans="1:7" x14ac:dyDescent="0.25">
      <c r="A807" s="47">
        <v>42604</v>
      </c>
      <c r="B807" s="48">
        <v>1</v>
      </c>
      <c r="C807" s="171">
        <v>0</v>
      </c>
      <c r="D807" s="134">
        <f t="shared" si="97"/>
        <v>389264.25999999983</v>
      </c>
      <c r="E807" s="29">
        <f t="shared" si="98"/>
        <v>359813.41999999981</v>
      </c>
      <c r="F807" s="175">
        <f t="shared" si="99"/>
        <v>213.29548387096773</v>
      </c>
      <c r="G807" s="29">
        <f t="shared" si="96"/>
        <v>213.3</v>
      </c>
    </row>
    <row r="808" spans="1:7" x14ac:dyDescent="0.25">
      <c r="A808" s="47">
        <v>42605</v>
      </c>
      <c r="B808" s="48">
        <v>1</v>
      </c>
      <c r="C808" s="171">
        <v>0</v>
      </c>
      <c r="D808" s="134">
        <f t="shared" si="97"/>
        <v>389264.25999999983</v>
      </c>
      <c r="E808" s="29">
        <f t="shared" si="98"/>
        <v>359813.41999999981</v>
      </c>
      <c r="F808" s="175">
        <f t="shared" si="99"/>
        <v>213.29548387096773</v>
      </c>
      <c r="G808" s="29">
        <f t="shared" si="96"/>
        <v>213.3</v>
      </c>
    </row>
    <row r="809" spans="1:7" x14ac:dyDescent="0.25">
      <c r="A809" s="47">
        <v>42606</v>
      </c>
      <c r="B809" s="48">
        <v>1</v>
      </c>
      <c r="C809" s="171">
        <v>0</v>
      </c>
      <c r="D809" s="134">
        <f t="shared" si="97"/>
        <v>389264.25999999983</v>
      </c>
      <c r="E809" s="29">
        <f t="shared" si="98"/>
        <v>359813.41999999981</v>
      </c>
      <c r="F809" s="175">
        <f t="shared" si="99"/>
        <v>213.29548387096773</v>
      </c>
      <c r="G809" s="29">
        <f t="shared" si="96"/>
        <v>213.3</v>
      </c>
    </row>
    <row r="810" spans="1:7" x14ac:dyDescent="0.25">
      <c r="A810" s="47">
        <v>42607</v>
      </c>
      <c r="B810" s="48">
        <v>1</v>
      </c>
      <c r="C810" s="171">
        <v>0</v>
      </c>
      <c r="D810" s="134">
        <f t="shared" si="97"/>
        <v>389264.25999999983</v>
      </c>
      <c r="E810" s="29">
        <f t="shared" si="98"/>
        <v>359813.41999999981</v>
      </c>
      <c r="F810" s="175">
        <f t="shared" si="99"/>
        <v>213.29548387096773</v>
      </c>
      <c r="G810" s="29">
        <f t="shared" si="96"/>
        <v>213.3</v>
      </c>
    </row>
    <row r="811" spans="1:7" x14ac:dyDescent="0.25">
      <c r="A811" s="47">
        <v>42608</v>
      </c>
      <c r="B811" s="48">
        <v>1</v>
      </c>
      <c r="C811" s="171">
        <v>0</v>
      </c>
      <c r="D811" s="134">
        <f t="shared" si="97"/>
        <v>389264.25999999983</v>
      </c>
      <c r="E811" s="29">
        <f t="shared" si="98"/>
        <v>359813.41999999981</v>
      </c>
      <c r="F811" s="175">
        <f t="shared" si="99"/>
        <v>213.29548387096773</v>
      </c>
      <c r="G811" s="29">
        <f t="shared" si="96"/>
        <v>213.3</v>
      </c>
    </row>
    <row r="812" spans="1:7" x14ac:dyDescent="0.25">
      <c r="A812" s="47">
        <v>42609</v>
      </c>
      <c r="B812" s="48">
        <v>1</v>
      </c>
      <c r="C812" s="171">
        <v>0</v>
      </c>
      <c r="D812" s="134">
        <f t="shared" si="97"/>
        <v>389264.25999999983</v>
      </c>
      <c r="E812" s="29">
        <f t="shared" si="98"/>
        <v>359813.41999999981</v>
      </c>
      <c r="F812" s="175">
        <f t="shared" si="99"/>
        <v>213.29548387096773</v>
      </c>
      <c r="G812" s="29">
        <f t="shared" si="96"/>
        <v>213.3</v>
      </c>
    </row>
    <row r="813" spans="1:7" x14ac:dyDescent="0.25">
      <c r="A813" s="47">
        <v>42610</v>
      </c>
      <c r="B813" s="48">
        <v>1</v>
      </c>
      <c r="C813" s="171">
        <v>0</v>
      </c>
      <c r="D813" s="134">
        <f t="shared" si="97"/>
        <v>389264.25999999983</v>
      </c>
      <c r="E813" s="29">
        <f t="shared" si="98"/>
        <v>359813.41999999981</v>
      </c>
      <c r="F813" s="175">
        <f t="shared" si="99"/>
        <v>213.29548387096773</v>
      </c>
      <c r="G813" s="29">
        <f t="shared" si="96"/>
        <v>213.3</v>
      </c>
    </row>
    <row r="814" spans="1:7" x14ac:dyDescent="0.25">
      <c r="A814" s="47">
        <v>42611</v>
      </c>
      <c r="B814" s="48">
        <v>1</v>
      </c>
      <c r="C814" s="171">
        <v>0</v>
      </c>
      <c r="D814" s="134">
        <f t="shared" si="97"/>
        <v>389264.25999999983</v>
      </c>
      <c r="E814" s="29">
        <f t="shared" si="98"/>
        <v>359813.41999999981</v>
      </c>
      <c r="F814" s="175">
        <f t="shared" si="99"/>
        <v>213.29548387096773</v>
      </c>
      <c r="G814" s="29">
        <f t="shared" si="96"/>
        <v>213.3</v>
      </c>
    </row>
    <row r="815" spans="1:7" x14ac:dyDescent="0.25">
      <c r="A815" s="47">
        <v>42612</v>
      </c>
      <c r="B815" s="48">
        <v>1</v>
      </c>
      <c r="C815" s="171">
        <v>0</v>
      </c>
      <c r="D815" s="134">
        <f t="shared" si="97"/>
        <v>389264.25999999983</v>
      </c>
      <c r="E815" s="29">
        <f t="shared" si="98"/>
        <v>359813.41999999981</v>
      </c>
      <c r="F815" s="175">
        <f t="shared" si="99"/>
        <v>213.29548387096773</v>
      </c>
      <c r="G815" s="29">
        <f t="shared" si="96"/>
        <v>213.3</v>
      </c>
    </row>
    <row r="816" spans="1:7" x14ac:dyDescent="0.25">
      <c r="A816" s="47">
        <v>42613</v>
      </c>
      <c r="B816" s="48">
        <v>1</v>
      </c>
      <c r="C816" s="171">
        <v>0</v>
      </c>
      <c r="D816" s="134">
        <f t="shared" si="97"/>
        <v>389264.25999999983</v>
      </c>
      <c r="E816" s="29">
        <f t="shared" si="98"/>
        <v>359813.41999999981</v>
      </c>
      <c r="F816" s="175">
        <f t="shared" si="99"/>
        <v>213.29548387096773</v>
      </c>
      <c r="G816" s="29">
        <f t="shared" si="96"/>
        <v>213.3</v>
      </c>
    </row>
    <row r="817" spans="1:7" x14ac:dyDescent="0.25">
      <c r="A817" s="47">
        <v>42614</v>
      </c>
      <c r="B817" s="48">
        <v>1</v>
      </c>
      <c r="C817" s="171">
        <v>0</v>
      </c>
      <c r="D817" s="134">
        <f t="shared" si="97"/>
        <v>389264.25999999983</v>
      </c>
      <c r="E817" s="29">
        <f t="shared" si="98"/>
        <v>359813.41999999981</v>
      </c>
      <c r="F817" s="175">
        <f t="shared" si="99"/>
        <v>213.29548387096773</v>
      </c>
      <c r="G817" s="29">
        <f t="shared" si="96"/>
        <v>213.3</v>
      </c>
    </row>
    <row r="818" spans="1:7" x14ac:dyDescent="0.25">
      <c r="A818" s="47">
        <v>42615</v>
      </c>
      <c r="B818" s="48">
        <v>1</v>
      </c>
      <c r="C818" s="171">
        <v>0</v>
      </c>
      <c r="D818" s="134">
        <f t="shared" si="97"/>
        <v>389264.25999999983</v>
      </c>
      <c r="E818" s="29">
        <f t="shared" si="98"/>
        <v>359813.41999999981</v>
      </c>
      <c r="F818" s="175">
        <f t="shared" si="99"/>
        <v>213.29548387096773</v>
      </c>
      <c r="G818" s="29">
        <f t="shared" si="96"/>
        <v>213.3</v>
      </c>
    </row>
    <row r="819" spans="1:7" x14ac:dyDescent="0.25">
      <c r="A819" s="47">
        <v>42616</v>
      </c>
      <c r="B819" s="48">
        <v>1</v>
      </c>
      <c r="C819" s="171">
        <v>0</v>
      </c>
      <c r="D819" s="134">
        <f t="shared" si="97"/>
        <v>389264.25999999983</v>
      </c>
      <c r="E819" s="29">
        <f t="shared" si="98"/>
        <v>359813.41999999981</v>
      </c>
      <c r="F819" s="175">
        <f t="shared" si="99"/>
        <v>213.29548387096773</v>
      </c>
      <c r="G819" s="29">
        <f t="shared" si="96"/>
        <v>213.3</v>
      </c>
    </row>
    <row r="820" spans="1:7" x14ac:dyDescent="0.25">
      <c r="A820" s="47">
        <v>42617</v>
      </c>
      <c r="B820" s="48">
        <v>1</v>
      </c>
      <c r="C820" s="171">
        <v>0</v>
      </c>
      <c r="D820" s="134">
        <f t="shared" si="97"/>
        <v>389264.25999999983</v>
      </c>
      <c r="E820" s="29">
        <f t="shared" si="98"/>
        <v>359813.41999999981</v>
      </c>
      <c r="F820" s="175">
        <f t="shared" si="99"/>
        <v>213.29548387096773</v>
      </c>
      <c r="G820" s="29">
        <f t="shared" si="96"/>
        <v>213.3</v>
      </c>
    </row>
    <row r="821" spans="1:7" x14ac:dyDescent="0.25">
      <c r="A821" s="47">
        <v>42618</v>
      </c>
      <c r="B821" s="48">
        <v>1</v>
      </c>
      <c r="C821" s="171">
        <v>0</v>
      </c>
      <c r="D821" s="134">
        <f t="shared" si="97"/>
        <v>389264.25999999983</v>
      </c>
      <c r="E821" s="29">
        <f t="shared" si="98"/>
        <v>359813.41999999981</v>
      </c>
      <c r="F821" s="175">
        <f t="shared" si="99"/>
        <v>213.29548387096773</v>
      </c>
      <c r="G821" s="29">
        <f t="shared" si="96"/>
        <v>213.3</v>
      </c>
    </row>
    <row r="822" spans="1:7" x14ac:dyDescent="0.25">
      <c r="A822" s="47">
        <v>42619</v>
      </c>
      <c r="B822" s="48">
        <v>0</v>
      </c>
      <c r="C822" s="171">
        <v>1</v>
      </c>
      <c r="D822" s="134">
        <f t="shared" ref="D822:D851" si="100">$E$821</f>
        <v>359813.41999999981</v>
      </c>
      <c r="E822" s="29">
        <f t="shared" ref="E822:E851" si="101">$D$822-$D$49</f>
        <v>329665.1599999998</v>
      </c>
      <c r="F822" s="175">
        <f>($E$48/$B$48*0+($E$49/$B$49)*1)</f>
        <v>197.15799999999999</v>
      </c>
      <c r="G822" s="29">
        <f t="shared" si="96"/>
        <v>197.16</v>
      </c>
    </row>
    <row r="823" spans="1:7" x14ac:dyDescent="0.25">
      <c r="A823" s="47">
        <v>42620</v>
      </c>
      <c r="B823" s="48">
        <v>1</v>
      </c>
      <c r="C823" s="171">
        <v>0</v>
      </c>
      <c r="D823" s="134">
        <f t="shared" si="100"/>
        <v>359813.41999999981</v>
      </c>
      <c r="E823" s="29">
        <f t="shared" si="101"/>
        <v>329665.1599999998</v>
      </c>
      <c r="F823" s="175">
        <f t="shared" ref="F823:F851" si="102">($E$48/$B$48*0+($E$49/$B$49)*1)</f>
        <v>197.15799999999999</v>
      </c>
      <c r="G823" s="29">
        <f t="shared" si="96"/>
        <v>197.16</v>
      </c>
    </row>
    <row r="824" spans="1:7" x14ac:dyDescent="0.25">
      <c r="A824" s="47">
        <v>42621</v>
      </c>
      <c r="B824" s="48">
        <v>1</v>
      </c>
      <c r="C824" s="171">
        <v>0</v>
      </c>
      <c r="D824" s="134">
        <f t="shared" si="100"/>
        <v>359813.41999999981</v>
      </c>
      <c r="E824" s="29">
        <f t="shared" si="101"/>
        <v>329665.1599999998</v>
      </c>
      <c r="F824" s="175">
        <f t="shared" si="102"/>
        <v>197.15799999999999</v>
      </c>
      <c r="G824" s="29">
        <f t="shared" si="96"/>
        <v>197.16</v>
      </c>
    </row>
    <row r="825" spans="1:7" x14ac:dyDescent="0.25">
      <c r="A825" s="47">
        <v>42622</v>
      </c>
      <c r="B825" s="48">
        <v>1</v>
      </c>
      <c r="C825" s="171">
        <v>0</v>
      </c>
      <c r="D825" s="134">
        <f t="shared" si="100"/>
        <v>359813.41999999981</v>
      </c>
      <c r="E825" s="29">
        <f t="shared" si="101"/>
        <v>329665.1599999998</v>
      </c>
      <c r="F825" s="175">
        <f t="shared" si="102"/>
        <v>197.15799999999999</v>
      </c>
      <c r="G825" s="29">
        <f t="shared" si="96"/>
        <v>197.16</v>
      </c>
    </row>
    <row r="826" spans="1:7" x14ac:dyDescent="0.25">
      <c r="A826" s="47">
        <v>42623</v>
      </c>
      <c r="B826" s="48">
        <v>1</v>
      </c>
      <c r="C826" s="171">
        <v>0</v>
      </c>
      <c r="D826" s="134">
        <f t="shared" si="100"/>
        <v>359813.41999999981</v>
      </c>
      <c r="E826" s="29">
        <f t="shared" si="101"/>
        <v>329665.1599999998</v>
      </c>
      <c r="F826" s="175">
        <f t="shared" si="102"/>
        <v>197.15799999999999</v>
      </c>
      <c r="G826" s="29">
        <f t="shared" si="96"/>
        <v>197.16</v>
      </c>
    </row>
    <row r="827" spans="1:7" x14ac:dyDescent="0.25">
      <c r="A827" s="47">
        <v>42624</v>
      </c>
      <c r="B827" s="48">
        <v>1</v>
      </c>
      <c r="C827" s="171">
        <v>0</v>
      </c>
      <c r="D827" s="134">
        <f t="shared" si="100"/>
        <v>359813.41999999981</v>
      </c>
      <c r="E827" s="29">
        <f t="shared" si="101"/>
        <v>329665.1599999998</v>
      </c>
      <c r="F827" s="175">
        <f t="shared" si="102"/>
        <v>197.15799999999999</v>
      </c>
      <c r="G827" s="29">
        <f t="shared" ref="G827:G890" si="103">ROUND(F827,2)</f>
        <v>197.16</v>
      </c>
    </row>
    <row r="828" spans="1:7" x14ac:dyDescent="0.25">
      <c r="A828" s="47">
        <v>42625</v>
      </c>
      <c r="B828" s="48">
        <v>1</v>
      </c>
      <c r="C828" s="171">
        <v>0</v>
      </c>
      <c r="D828" s="134">
        <f t="shared" si="100"/>
        <v>359813.41999999981</v>
      </c>
      <c r="E828" s="29">
        <f t="shared" si="101"/>
        <v>329665.1599999998</v>
      </c>
      <c r="F828" s="175">
        <f t="shared" si="102"/>
        <v>197.15799999999999</v>
      </c>
      <c r="G828" s="29">
        <f t="shared" si="103"/>
        <v>197.16</v>
      </c>
    </row>
    <row r="829" spans="1:7" x14ac:dyDescent="0.25">
      <c r="A829" s="47">
        <v>42626</v>
      </c>
      <c r="B829" s="48">
        <v>1</v>
      </c>
      <c r="C829" s="171">
        <v>0</v>
      </c>
      <c r="D829" s="134">
        <f t="shared" si="100"/>
        <v>359813.41999999981</v>
      </c>
      <c r="E829" s="29">
        <f t="shared" si="101"/>
        <v>329665.1599999998</v>
      </c>
      <c r="F829" s="175">
        <f t="shared" si="102"/>
        <v>197.15799999999999</v>
      </c>
      <c r="G829" s="29">
        <f t="shared" si="103"/>
        <v>197.16</v>
      </c>
    </row>
    <row r="830" spans="1:7" x14ac:dyDescent="0.25">
      <c r="A830" s="47">
        <v>42627</v>
      </c>
      <c r="B830" s="48">
        <v>1</v>
      </c>
      <c r="C830" s="171">
        <v>0</v>
      </c>
      <c r="D830" s="134">
        <f t="shared" si="100"/>
        <v>359813.41999999981</v>
      </c>
      <c r="E830" s="29">
        <f t="shared" si="101"/>
        <v>329665.1599999998</v>
      </c>
      <c r="F830" s="175">
        <f t="shared" si="102"/>
        <v>197.15799999999999</v>
      </c>
      <c r="G830" s="29">
        <f t="shared" si="103"/>
        <v>197.16</v>
      </c>
    </row>
    <row r="831" spans="1:7" x14ac:dyDescent="0.25">
      <c r="A831" s="47">
        <v>42628</v>
      </c>
      <c r="B831" s="48">
        <v>1</v>
      </c>
      <c r="C831" s="171">
        <v>0</v>
      </c>
      <c r="D831" s="134">
        <f t="shared" si="100"/>
        <v>359813.41999999981</v>
      </c>
      <c r="E831" s="29">
        <f t="shared" si="101"/>
        <v>329665.1599999998</v>
      </c>
      <c r="F831" s="175">
        <f t="shared" si="102"/>
        <v>197.15799999999999</v>
      </c>
      <c r="G831" s="29">
        <f t="shared" si="103"/>
        <v>197.16</v>
      </c>
    </row>
    <row r="832" spans="1:7" x14ac:dyDescent="0.25">
      <c r="A832" s="47">
        <v>42629</v>
      </c>
      <c r="B832" s="48">
        <v>1</v>
      </c>
      <c r="C832" s="171">
        <v>0</v>
      </c>
      <c r="D832" s="134">
        <f t="shared" si="100"/>
        <v>359813.41999999981</v>
      </c>
      <c r="E832" s="29">
        <f t="shared" si="101"/>
        <v>329665.1599999998</v>
      </c>
      <c r="F832" s="175">
        <f t="shared" si="102"/>
        <v>197.15799999999999</v>
      </c>
      <c r="G832" s="29">
        <f t="shared" si="103"/>
        <v>197.16</v>
      </c>
    </row>
    <row r="833" spans="1:7" x14ac:dyDescent="0.25">
      <c r="A833" s="47">
        <v>42630</v>
      </c>
      <c r="B833" s="48">
        <v>1</v>
      </c>
      <c r="C833" s="171">
        <v>0</v>
      </c>
      <c r="D833" s="134">
        <f t="shared" si="100"/>
        <v>359813.41999999981</v>
      </c>
      <c r="E833" s="29">
        <f t="shared" si="101"/>
        <v>329665.1599999998</v>
      </c>
      <c r="F833" s="175">
        <f t="shared" si="102"/>
        <v>197.15799999999999</v>
      </c>
      <c r="G833" s="29">
        <f t="shared" si="103"/>
        <v>197.16</v>
      </c>
    </row>
    <row r="834" spans="1:7" x14ac:dyDescent="0.25">
      <c r="A834" s="47">
        <v>42631</v>
      </c>
      <c r="B834" s="48">
        <v>1</v>
      </c>
      <c r="C834" s="171">
        <v>0</v>
      </c>
      <c r="D834" s="134">
        <f t="shared" si="100"/>
        <v>359813.41999999981</v>
      </c>
      <c r="E834" s="29">
        <f t="shared" si="101"/>
        <v>329665.1599999998</v>
      </c>
      <c r="F834" s="175">
        <f t="shared" si="102"/>
        <v>197.15799999999999</v>
      </c>
      <c r="G834" s="29">
        <f t="shared" si="103"/>
        <v>197.16</v>
      </c>
    </row>
    <row r="835" spans="1:7" x14ac:dyDescent="0.25">
      <c r="A835" s="47">
        <v>42632</v>
      </c>
      <c r="B835" s="48">
        <v>1</v>
      </c>
      <c r="C835" s="171">
        <v>0</v>
      </c>
      <c r="D835" s="134">
        <f t="shared" si="100"/>
        <v>359813.41999999981</v>
      </c>
      <c r="E835" s="29">
        <f t="shared" si="101"/>
        <v>329665.1599999998</v>
      </c>
      <c r="F835" s="175">
        <f t="shared" si="102"/>
        <v>197.15799999999999</v>
      </c>
      <c r="G835" s="29">
        <f t="shared" si="103"/>
        <v>197.16</v>
      </c>
    </row>
    <row r="836" spans="1:7" x14ac:dyDescent="0.25">
      <c r="A836" s="47">
        <v>42633</v>
      </c>
      <c r="B836" s="48">
        <v>1</v>
      </c>
      <c r="C836" s="171">
        <v>0</v>
      </c>
      <c r="D836" s="134">
        <f t="shared" si="100"/>
        <v>359813.41999999981</v>
      </c>
      <c r="E836" s="29">
        <f t="shared" si="101"/>
        <v>329665.1599999998</v>
      </c>
      <c r="F836" s="175">
        <f t="shared" si="102"/>
        <v>197.15799999999999</v>
      </c>
      <c r="G836" s="29">
        <f t="shared" si="103"/>
        <v>197.16</v>
      </c>
    </row>
    <row r="837" spans="1:7" x14ac:dyDescent="0.25">
      <c r="A837" s="47">
        <v>42634</v>
      </c>
      <c r="B837" s="48">
        <v>1</v>
      </c>
      <c r="C837" s="171">
        <v>0</v>
      </c>
      <c r="D837" s="134">
        <f t="shared" si="100"/>
        <v>359813.41999999981</v>
      </c>
      <c r="E837" s="29">
        <f t="shared" si="101"/>
        <v>329665.1599999998</v>
      </c>
      <c r="F837" s="175">
        <f t="shared" si="102"/>
        <v>197.15799999999999</v>
      </c>
      <c r="G837" s="29">
        <f t="shared" si="103"/>
        <v>197.16</v>
      </c>
    </row>
    <row r="838" spans="1:7" x14ac:dyDescent="0.25">
      <c r="A838" s="47">
        <v>42635</v>
      </c>
      <c r="B838" s="48">
        <v>1</v>
      </c>
      <c r="C838" s="171">
        <v>0</v>
      </c>
      <c r="D838" s="134">
        <f t="shared" si="100"/>
        <v>359813.41999999981</v>
      </c>
      <c r="E838" s="29">
        <f t="shared" si="101"/>
        <v>329665.1599999998</v>
      </c>
      <c r="F838" s="175">
        <f t="shared" si="102"/>
        <v>197.15799999999999</v>
      </c>
      <c r="G838" s="29">
        <f t="shared" si="103"/>
        <v>197.16</v>
      </c>
    </row>
    <row r="839" spans="1:7" x14ac:dyDescent="0.25">
      <c r="A839" s="47">
        <v>42636</v>
      </c>
      <c r="B839" s="48">
        <v>1</v>
      </c>
      <c r="C839" s="171">
        <v>0</v>
      </c>
      <c r="D839" s="134">
        <f t="shared" si="100"/>
        <v>359813.41999999981</v>
      </c>
      <c r="E839" s="29">
        <f t="shared" si="101"/>
        <v>329665.1599999998</v>
      </c>
      <c r="F839" s="175">
        <f t="shared" si="102"/>
        <v>197.15799999999999</v>
      </c>
      <c r="G839" s="29">
        <f t="shared" si="103"/>
        <v>197.16</v>
      </c>
    </row>
    <row r="840" spans="1:7" x14ac:dyDescent="0.25">
      <c r="A840" s="47">
        <v>42637</v>
      </c>
      <c r="B840" s="48">
        <v>1</v>
      </c>
      <c r="C840" s="171">
        <v>0</v>
      </c>
      <c r="D840" s="134">
        <f t="shared" si="100"/>
        <v>359813.41999999981</v>
      </c>
      <c r="E840" s="29">
        <f t="shared" si="101"/>
        <v>329665.1599999998</v>
      </c>
      <c r="F840" s="175">
        <f t="shared" si="102"/>
        <v>197.15799999999999</v>
      </c>
      <c r="G840" s="29">
        <f t="shared" si="103"/>
        <v>197.16</v>
      </c>
    </row>
    <row r="841" spans="1:7" x14ac:dyDescent="0.25">
      <c r="A841" s="47">
        <v>42638</v>
      </c>
      <c r="B841" s="48">
        <v>1</v>
      </c>
      <c r="C841" s="171">
        <v>0</v>
      </c>
      <c r="D841" s="134">
        <f t="shared" si="100"/>
        <v>359813.41999999981</v>
      </c>
      <c r="E841" s="29">
        <f t="shared" si="101"/>
        <v>329665.1599999998</v>
      </c>
      <c r="F841" s="175">
        <f t="shared" si="102"/>
        <v>197.15799999999999</v>
      </c>
      <c r="G841" s="29">
        <f t="shared" si="103"/>
        <v>197.16</v>
      </c>
    </row>
    <row r="842" spans="1:7" x14ac:dyDescent="0.25">
      <c r="A842" s="47">
        <v>42639</v>
      </c>
      <c r="B842" s="48">
        <v>1</v>
      </c>
      <c r="C842" s="171">
        <v>0</v>
      </c>
      <c r="D842" s="134">
        <f t="shared" si="100"/>
        <v>359813.41999999981</v>
      </c>
      <c r="E842" s="29">
        <f t="shared" si="101"/>
        <v>329665.1599999998</v>
      </c>
      <c r="F842" s="175">
        <f t="shared" si="102"/>
        <v>197.15799999999999</v>
      </c>
      <c r="G842" s="29">
        <f t="shared" si="103"/>
        <v>197.16</v>
      </c>
    </row>
    <row r="843" spans="1:7" x14ac:dyDescent="0.25">
      <c r="A843" s="47">
        <v>42640</v>
      </c>
      <c r="B843" s="48">
        <v>1</v>
      </c>
      <c r="C843" s="171">
        <v>0</v>
      </c>
      <c r="D843" s="134">
        <f t="shared" si="100"/>
        <v>359813.41999999981</v>
      </c>
      <c r="E843" s="29">
        <f t="shared" si="101"/>
        <v>329665.1599999998</v>
      </c>
      <c r="F843" s="175">
        <f t="shared" si="102"/>
        <v>197.15799999999999</v>
      </c>
      <c r="G843" s="29">
        <f t="shared" si="103"/>
        <v>197.16</v>
      </c>
    </row>
    <row r="844" spans="1:7" x14ac:dyDescent="0.25">
      <c r="A844" s="47">
        <v>42641</v>
      </c>
      <c r="B844" s="48">
        <v>1</v>
      </c>
      <c r="C844" s="171">
        <v>0</v>
      </c>
      <c r="D844" s="134">
        <f t="shared" si="100"/>
        <v>359813.41999999981</v>
      </c>
      <c r="E844" s="29">
        <f t="shared" si="101"/>
        <v>329665.1599999998</v>
      </c>
      <c r="F844" s="175">
        <f t="shared" si="102"/>
        <v>197.15799999999999</v>
      </c>
      <c r="G844" s="29">
        <f t="shared" si="103"/>
        <v>197.16</v>
      </c>
    </row>
    <row r="845" spans="1:7" x14ac:dyDescent="0.25">
      <c r="A845" s="47">
        <v>42642</v>
      </c>
      <c r="B845" s="48">
        <v>1</v>
      </c>
      <c r="C845" s="171">
        <v>0</v>
      </c>
      <c r="D845" s="134">
        <f t="shared" si="100"/>
        <v>359813.41999999981</v>
      </c>
      <c r="E845" s="29">
        <f t="shared" si="101"/>
        <v>329665.1599999998</v>
      </c>
      <c r="F845" s="175">
        <f t="shared" si="102"/>
        <v>197.15799999999999</v>
      </c>
      <c r="G845" s="29">
        <f t="shared" si="103"/>
        <v>197.16</v>
      </c>
    </row>
    <row r="846" spans="1:7" x14ac:dyDescent="0.25">
      <c r="A846" s="47">
        <v>42643</v>
      </c>
      <c r="B846" s="48">
        <v>1</v>
      </c>
      <c r="C846" s="171">
        <v>0</v>
      </c>
      <c r="D846" s="134">
        <f t="shared" si="100"/>
        <v>359813.41999999981</v>
      </c>
      <c r="E846" s="29">
        <f t="shared" si="101"/>
        <v>329665.1599999998</v>
      </c>
      <c r="F846" s="175">
        <f t="shared" si="102"/>
        <v>197.15799999999999</v>
      </c>
      <c r="G846" s="29">
        <f t="shared" si="103"/>
        <v>197.16</v>
      </c>
    </row>
    <row r="847" spans="1:7" x14ac:dyDescent="0.25">
      <c r="A847" s="47">
        <v>42644</v>
      </c>
      <c r="B847" s="48">
        <v>1</v>
      </c>
      <c r="C847" s="171">
        <v>0</v>
      </c>
      <c r="D847" s="134">
        <f t="shared" si="100"/>
        <v>359813.41999999981</v>
      </c>
      <c r="E847" s="29">
        <f t="shared" si="101"/>
        <v>329665.1599999998</v>
      </c>
      <c r="F847" s="175">
        <f t="shared" si="102"/>
        <v>197.15799999999999</v>
      </c>
      <c r="G847" s="29">
        <f t="shared" si="103"/>
        <v>197.16</v>
      </c>
    </row>
    <row r="848" spans="1:7" x14ac:dyDescent="0.25">
      <c r="A848" s="47">
        <v>42645</v>
      </c>
      <c r="B848" s="48">
        <v>1</v>
      </c>
      <c r="C848" s="171">
        <v>0</v>
      </c>
      <c r="D848" s="134">
        <f t="shared" si="100"/>
        <v>359813.41999999981</v>
      </c>
      <c r="E848" s="29">
        <f t="shared" si="101"/>
        <v>329665.1599999998</v>
      </c>
      <c r="F848" s="175">
        <f t="shared" si="102"/>
        <v>197.15799999999999</v>
      </c>
      <c r="G848" s="29">
        <f t="shared" si="103"/>
        <v>197.16</v>
      </c>
    </row>
    <row r="849" spans="1:7" x14ac:dyDescent="0.25">
      <c r="A849" s="47">
        <v>42646</v>
      </c>
      <c r="B849" s="48">
        <v>1</v>
      </c>
      <c r="C849" s="171">
        <v>0</v>
      </c>
      <c r="D849" s="134">
        <f t="shared" si="100"/>
        <v>359813.41999999981</v>
      </c>
      <c r="E849" s="29">
        <f t="shared" si="101"/>
        <v>329665.1599999998</v>
      </c>
      <c r="F849" s="175">
        <f t="shared" si="102"/>
        <v>197.15799999999999</v>
      </c>
      <c r="G849" s="29">
        <f t="shared" si="103"/>
        <v>197.16</v>
      </c>
    </row>
    <row r="850" spans="1:7" x14ac:dyDescent="0.25">
      <c r="A850" s="47">
        <v>42647</v>
      </c>
      <c r="B850" s="48">
        <v>1</v>
      </c>
      <c r="C850" s="171">
        <v>0</v>
      </c>
      <c r="D850" s="134">
        <f t="shared" si="100"/>
        <v>359813.41999999981</v>
      </c>
      <c r="E850" s="29">
        <f t="shared" si="101"/>
        <v>329665.1599999998</v>
      </c>
      <c r="F850" s="175">
        <f t="shared" si="102"/>
        <v>197.15799999999999</v>
      </c>
      <c r="G850" s="29">
        <f t="shared" si="103"/>
        <v>197.16</v>
      </c>
    </row>
    <row r="851" spans="1:7" x14ac:dyDescent="0.25">
      <c r="A851" s="47">
        <v>42648</v>
      </c>
      <c r="B851" s="48">
        <v>1</v>
      </c>
      <c r="C851" s="171">
        <v>0</v>
      </c>
      <c r="D851" s="134">
        <f t="shared" si="100"/>
        <v>359813.41999999981</v>
      </c>
      <c r="E851" s="29">
        <f t="shared" si="101"/>
        <v>329665.1599999998</v>
      </c>
      <c r="F851" s="175">
        <f t="shared" si="102"/>
        <v>197.15799999999999</v>
      </c>
      <c r="G851" s="29">
        <f t="shared" si="103"/>
        <v>197.16</v>
      </c>
    </row>
    <row r="852" spans="1:7" x14ac:dyDescent="0.25">
      <c r="A852" s="47">
        <v>42649</v>
      </c>
      <c r="B852" s="48">
        <v>0</v>
      </c>
      <c r="C852" s="171">
        <v>1</v>
      </c>
      <c r="D852" s="134">
        <f t="shared" ref="D852:D882" si="104">$E$851</f>
        <v>329665.1599999998</v>
      </c>
      <c r="E852" s="29">
        <f t="shared" ref="E852:E882" si="105">$D$852-$D$50</f>
        <v>299201.94999999978</v>
      </c>
      <c r="F852" s="175">
        <f>($E$49/$B$49*0+($E$50/$B$50)*1)</f>
        <v>180.63838709677418</v>
      </c>
      <c r="G852" s="29">
        <f t="shared" si="103"/>
        <v>180.64</v>
      </c>
    </row>
    <row r="853" spans="1:7" x14ac:dyDescent="0.25">
      <c r="A853" s="47">
        <v>42650</v>
      </c>
      <c r="B853" s="48">
        <v>1</v>
      </c>
      <c r="C853" s="171">
        <v>0</v>
      </c>
      <c r="D853" s="134">
        <f t="shared" si="104"/>
        <v>329665.1599999998</v>
      </c>
      <c r="E853" s="29">
        <f t="shared" si="105"/>
        <v>299201.94999999978</v>
      </c>
      <c r="F853" s="175">
        <f t="shared" ref="F853:F882" si="106">($E$49/$B$49*0+($E$50/$B$50)*1)</f>
        <v>180.63838709677418</v>
      </c>
      <c r="G853" s="29">
        <f t="shared" si="103"/>
        <v>180.64</v>
      </c>
    </row>
    <row r="854" spans="1:7" x14ac:dyDescent="0.25">
      <c r="A854" s="47">
        <v>42651</v>
      </c>
      <c r="B854" s="48">
        <v>1</v>
      </c>
      <c r="C854" s="171">
        <v>0</v>
      </c>
      <c r="D854" s="134">
        <f t="shared" si="104"/>
        <v>329665.1599999998</v>
      </c>
      <c r="E854" s="29">
        <f t="shared" si="105"/>
        <v>299201.94999999978</v>
      </c>
      <c r="F854" s="175">
        <f t="shared" si="106"/>
        <v>180.63838709677418</v>
      </c>
      <c r="G854" s="29">
        <f t="shared" si="103"/>
        <v>180.64</v>
      </c>
    </row>
    <row r="855" spans="1:7" x14ac:dyDescent="0.25">
      <c r="A855" s="47">
        <v>42652</v>
      </c>
      <c r="B855" s="48">
        <v>1</v>
      </c>
      <c r="C855" s="171">
        <v>0</v>
      </c>
      <c r="D855" s="134">
        <f t="shared" si="104"/>
        <v>329665.1599999998</v>
      </c>
      <c r="E855" s="29">
        <f t="shared" si="105"/>
        <v>299201.94999999978</v>
      </c>
      <c r="F855" s="175">
        <f t="shared" si="106"/>
        <v>180.63838709677418</v>
      </c>
      <c r="G855" s="29">
        <f t="shared" si="103"/>
        <v>180.64</v>
      </c>
    </row>
    <row r="856" spans="1:7" x14ac:dyDescent="0.25">
      <c r="A856" s="47">
        <v>42653</v>
      </c>
      <c r="B856" s="48">
        <v>1</v>
      </c>
      <c r="C856" s="171">
        <v>0</v>
      </c>
      <c r="D856" s="134">
        <f t="shared" si="104"/>
        <v>329665.1599999998</v>
      </c>
      <c r="E856" s="29">
        <f t="shared" si="105"/>
        <v>299201.94999999978</v>
      </c>
      <c r="F856" s="175">
        <f t="shared" si="106"/>
        <v>180.63838709677418</v>
      </c>
      <c r="G856" s="29">
        <f t="shared" si="103"/>
        <v>180.64</v>
      </c>
    </row>
    <row r="857" spans="1:7" x14ac:dyDescent="0.25">
      <c r="A857" s="47">
        <v>42654</v>
      </c>
      <c r="B857" s="48">
        <v>1</v>
      </c>
      <c r="C857" s="171">
        <v>0</v>
      </c>
      <c r="D857" s="134">
        <f t="shared" si="104"/>
        <v>329665.1599999998</v>
      </c>
      <c r="E857" s="29">
        <f t="shared" si="105"/>
        <v>299201.94999999978</v>
      </c>
      <c r="F857" s="175">
        <f t="shared" si="106"/>
        <v>180.63838709677418</v>
      </c>
      <c r="G857" s="29">
        <f t="shared" si="103"/>
        <v>180.64</v>
      </c>
    </row>
    <row r="858" spans="1:7" x14ac:dyDescent="0.25">
      <c r="A858" s="47">
        <v>42655</v>
      </c>
      <c r="B858" s="48">
        <v>1</v>
      </c>
      <c r="C858" s="171">
        <v>0</v>
      </c>
      <c r="D858" s="134">
        <f t="shared" si="104"/>
        <v>329665.1599999998</v>
      </c>
      <c r="E858" s="29">
        <f t="shared" si="105"/>
        <v>299201.94999999978</v>
      </c>
      <c r="F858" s="175">
        <f t="shared" si="106"/>
        <v>180.63838709677418</v>
      </c>
      <c r="G858" s="29">
        <f t="shared" si="103"/>
        <v>180.64</v>
      </c>
    </row>
    <row r="859" spans="1:7" x14ac:dyDescent="0.25">
      <c r="A859" s="47">
        <v>42656</v>
      </c>
      <c r="B859" s="48">
        <v>1</v>
      </c>
      <c r="C859" s="171">
        <v>0</v>
      </c>
      <c r="D859" s="134">
        <f t="shared" si="104"/>
        <v>329665.1599999998</v>
      </c>
      <c r="E859" s="29">
        <f t="shared" si="105"/>
        <v>299201.94999999978</v>
      </c>
      <c r="F859" s="175">
        <f t="shared" si="106"/>
        <v>180.63838709677418</v>
      </c>
      <c r="G859" s="29">
        <f t="shared" si="103"/>
        <v>180.64</v>
      </c>
    </row>
    <row r="860" spans="1:7" x14ac:dyDescent="0.25">
      <c r="A860" s="47">
        <v>42657</v>
      </c>
      <c r="B860" s="48">
        <v>1</v>
      </c>
      <c r="C860" s="171">
        <v>0</v>
      </c>
      <c r="D860" s="134">
        <f t="shared" si="104"/>
        <v>329665.1599999998</v>
      </c>
      <c r="E860" s="29">
        <f t="shared" si="105"/>
        <v>299201.94999999978</v>
      </c>
      <c r="F860" s="175">
        <f t="shared" si="106"/>
        <v>180.63838709677418</v>
      </c>
      <c r="G860" s="29">
        <f t="shared" si="103"/>
        <v>180.64</v>
      </c>
    </row>
    <row r="861" spans="1:7" x14ac:dyDescent="0.25">
      <c r="A861" s="47">
        <v>42658</v>
      </c>
      <c r="B861" s="48">
        <v>1</v>
      </c>
      <c r="C861" s="171">
        <v>0</v>
      </c>
      <c r="D861" s="134">
        <f t="shared" si="104"/>
        <v>329665.1599999998</v>
      </c>
      <c r="E861" s="29">
        <f t="shared" si="105"/>
        <v>299201.94999999978</v>
      </c>
      <c r="F861" s="175">
        <f t="shared" si="106"/>
        <v>180.63838709677418</v>
      </c>
      <c r="G861" s="29">
        <f t="shared" si="103"/>
        <v>180.64</v>
      </c>
    </row>
    <row r="862" spans="1:7" x14ac:dyDescent="0.25">
      <c r="A862" s="47">
        <v>42659</v>
      </c>
      <c r="B862" s="48">
        <v>1</v>
      </c>
      <c r="C862" s="171">
        <v>0</v>
      </c>
      <c r="D862" s="134">
        <f t="shared" si="104"/>
        <v>329665.1599999998</v>
      </c>
      <c r="E862" s="29">
        <f t="shared" si="105"/>
        <v>299201.94999999978</v>
      </c>
      <c r="F862" s="175">
        <f t="shared" si="106"/>
        <v>180.63838709677418</v>
      </c>
      <c r="G862" s="29">
        <f t="shared" si="103"/>
        <v>180.64</v>
      </c>
    </row>
    <row r="863" spans="1:7" x14ac:dyDescent="0.25">
      <c r="A863" s="47">
        <v>42660</v>
      </c>
      <c r="B863" s="48">
        <v>1</v>
      </c>
      <c r="C863" s="171">
        <v>0</v>
      </c>
      <c r="D863" s="134">
        <f t="shared" si="104"/>
        <v>329665.1599999998</v>
      </c>
      <c r="E863" s="29">
        <f t="shared" si="105"/>
        <v>299201.94999999978</v>
      </c>
      <c r="F863" s="175">
        <f t="shared" si="106"/>
        <v>180.63838709677418</v>
      </c>
      <c r="G863" s="29">
        <f t="shared" si="103"/>
        <v>180.64</v>
      </c>
    </row>
    <row r="864" spans="1:7" x14ac:dyDescent="0.25">
      <c r="A864" s="47">
        <v>42661</v>
      </c>
      <c r="B864" s="48">
        <v>1</v>
      </c>
      <c r="C864" s="171">
        <v>0</v>
      </c>
      <c r="D864" s="134">
        <f t="shared" si="104"/>
        <v>329665.1599999998</v>
      </c>
      <c r="E864" s="29">
        <f t="shared" si="105"/>
        <v>299201.94999999978</v>
      </c>
      <c r="F864" s="175">
        <f t="shared" si="106"/>
        <v>180.63838709677418</v>
      </c>
      <c r="G864" s="29">
        <f t="shared" si="103"/>
        <v>180.64</v>
      </c>
    </row>
    <row r="865" spans="1:7" x14ac:dyDescent="0.25">
      <c r="A865" s="47">
        <v>42662</v>
      </c>
      <c r="B865" s="48">
        <v>1</v>
      </c>
      <c r="C865" s="171">
        <v>0</v>
      </c>
      <c r="D865" s="134">
        <f t="shared" si="104"/>
        <v>329665.1599999998</v>
      </c>
      <c r="E865" s="29">
        <f t="shared" si="105"/>
        <v>299201.94999999978</v>
      </c>
      <c r="F865" s="175">
        <f t="shared" si="106"/>
        <v>180.63838709677418</v>
      </c>
      <c r="G865" s="29">
        <f t="shared" si="103"/>
        <v>180.64</v>
      </c>
    </row>
    <row r="866" spans="1:7" x14ac:dyDescent="0.25">
      <c r="A866" s="47">
        <v>42663</v>
      </c>
      <c r="B866" s="48">
        <v>1</v>
      </c>
      <c r="C866" s="171">
        <v>0</v>
      </c>
      <c r="D866" s="134">
        <f t="shared" si="104"/>
        <v>329665.1599999998</v>
      </c>
      <c r="E866" s="29">
        <f t="shared" si="105"/>
        <v>299201.94999999978</v>
      </c>
      <c r="F866" s="175">
        <f t="shared" si="106"/>
        <v>180.63838709677418</v>
      </c>
      <c r="G866" s="29">
        <f t="shared" si="103"/>
        <v>180.64</v>
      </c>
    </row>
    <row r="867" spans="1:7" x14ac:dyDescent="0.25">
      <c r="A867" s="47">
        <v>42664</v>
      </c>
      <c r="B867" s="48">
        <v>1</v>
      </c>
      <c r="C867" s="171">
        <v>0</v>
      </c>
      <c r="D867" s="134">
        <f t="shared" si="104"/>
        <v>329665.1599999998</v>
      </c>
      <c r="E867" s="29">
        <f t="shared" si="105"/>
        <v>299201.94999999978</v>
      </c>
      <c r="F867" s="175">
        <f t="shared" si="106"/>
        <v>180.63838709677418</v>
      </c>
      <c r="G867" s="29">
        <f t="shared" si="103"/>
        <v>180.64</v>
      </c>
    </row>
    <row r="868" spans="1:7" x14ac:dyDescent="0.25">
      <c r="A868" s="47">
        <v>42665</v>
      </c>
      <c r="B868" s="48">
        <v>1</v>
      </c>
      <c r="C868" s="171">
        <v>0</v>
      </c>
      <c r="D868" s="134">
        <f t="shared" si="104"/>
        <v>329665.1599999998</v>
      </c>
      <c r="E868" s="29">
        <f t="shared" si="105"/>
        <v>299201.94999999978</v>
      </c>
      <c r="F868" s="175">
        <f t="shared" si="106"/>
        <v>180.63838709677418</v>
      </c>
      <c r="G868" s="29">
        <f t="shared" si="103"/>
        <v>180.64</v>
      </c>
    </row>
    <row r="869" spans="1:7" x14ac:dyDescent="0.25">
      <c r="A869" s="47">
        <v>42666</v>
      </c>
      <c r="B869" s="48">
        <v>1</v>
      </c>
      <c r="C869" s="171">
        <v>0</v>
      </c>
      <c r="D869" s="134">
        <f t="shared" si="104"/>
        <v>329665.1599999998</v>
      </c>
      <c r="E869" s="29">
        <f t="shared" si="105"/>
        <v>299201.94999999978</v>
      </c>
      <c r="F869" s="175">
        <f t="shared" si="106"/>
        <v>180.63838709677418</v>
      </c>
      <c r="G869" s="29">
        <f t="shared" si="103"/>
        <v>180.64</v>
      </c>
    </row>
    <row r="870" spans="1:7" x14ac:dyDescent="0.25">
      <c r="A870" s="47">
        <v>42667</v>
      </c>
      <c r="B870" s="48">
        <v>1</v>
      </c>
      <c r="C870" s="171">
        <v>0</v>
      </c>
      <c r="D870" s="134">
        <f t="shared" si="104"/>
        <v>329665.1599999998</v>
      </c>
      <c r="E870" s="29">
        <f t="shared" si="105"/>
        <v>299201.94999999978</v>
      </c>
      <c r="F870" s="175">
        <f t="shared" si="106"/>
        <v>180.63838709677418</v>
      </c>
      <c r="G870" s="29">
        <f t="shared" si="103"/>
        <v>180.64</v>
      </c>
    </row>
    <row r="871" spans="1:7" x14ac:dyDescent="0.25">
      <c r="A871" s="47">
        <v>42668</v>
      </c>
      <c r="B871" s="48">
        <v>1</v>
      </c>
      <c r="C871" s="171">
        <v>0</v>
      </c>
      <c r="D871" s="134">
        <f t="shared" si="104"/>
        <v>329665.1599999998</v>
      </c>
      <c r="E871" s="29">
        <f t="shared" si="105"/>
        <v>299201.94999999978</v>
      </c>
      <c r="F871" s="175">
        <f t="shared" si="106"/>
        <v>180.63838709677418</v>
      </c>
      <c r="G871" s="29">
        <f t="shared" si="103"/>
        <v>180.64</v>
      </c>
    </row>
    <row r="872" spans="1:7" x14ac:dyDescent="0.25">
      <c r="A872" s="47">
        <v>42669</v>
      </c>
      <c r="B872" s="48">
        <v>1</v>
      </c>
      <c r="C872" s="171">
        <v>0</v>
      </c>
      <c r="D872" s="134">
        <f t="shared" si="104"/>
        <v>329665.1599999998</v>
      </c>
      <c r="E872" s="29">
        <f t="shared" si="105"/>
        <v>299201.94999999978</v>
      </c>
      <c r="F872" s="175">
        <f t="shared" si="106"/>
        <v>180.63838709677418</v>
      </c>
      <c r="G872" s="29">
        <f t="shared" si="103"/>
        <v>180.64</v>
      </c>
    </row>
    <row r="873" spans="1:7" x14ac:dyDescent="0.25">
      <c r="A873" s="47">
        <v>42670</v>
      </c>
      <c r="B873" s="48">
        <v>1</v>
      </c>
      <c r="C873" s="171">
        <v>0</v>
      </c>
      <c r="D873" s="134">
        <f t="shared" si="104"/>
        <v>329665.1599999998</v>
      </c>
      <c r="E873" s="29">
        <f t="shared" si="105"/>
        <v>299201.94999999978</v>
      </c>
      <c r="F873" s="175">
        <f t="shared" si="106"/>
        <v>180.63838709677418</v>
      </c>
      <c r="G873" s="29">
        <f t="shared" si="103"/>
        <v>180.64</v>
      </c>
    </row>
    <row r="874" spans="1:7" x14ac:dyDescent="0.25">
      <c r="A874" s="47">
        <v>42671</v>
      </c>
      <c r="B874" s="48">
        <v>1</v>
      </c>
      <c r="C874" s="171">
        <v>0</v>
      </c>
      <c r="D874" s="134">
        <f t="shared" si="104"/>
        <v>329665.1599999998</v>
      </c>
      <c r="E874" s="29">
        <f t="shared" si="105"/>
        <v>299201.94999999978</v>
      </c>
      <c r="F874" s="175">
        <f t="shared" si="106"/>
        <v>180.63838709677418</v>
      </c>
      <c r="G874" s="29">
        <f t="shared" si="103"/>
        <v>180.64</v>
      </c>
    </row>
    <row r="875" spans="1:7" x14ac:dyDescent="0.25">
      <c r="A875" s="47">
        <v>42672</v>
      </c>
      <c r="B875" s="48">
        <v>1</v>
      </c>
      <c r="C875" s="171">
        <v>0</v>
      </c>
      <c r="D875" s="134">
        <f t="shared" si="104"/>
        <v>329665.1599999998</v>
      </c>
      <c r="E875" s="29">
        <f t="shared" si="105"/>
        <v>299201.94999999978</v>
      </c>
      <c r="F875" s="175">
        <f t="shared" si="106"/>
        <v>180.63838709677418</v>
      </c>
      <c r="G875" s="29">
        <f t="shared" si="103"/>
        <v>180.64</v>
      </c>
    </row>
    <row r="876" spans="1:7" x14ac:dyDescent="0.25">
      <c r="A876" s="47">
        <v>42673</v>
      </c>
      <c r="B876" s="48">
        <v>1</v>
      </c>
      <c r="C876" s="171">
        <v>0</v>
      </c>
      <c r="D876" s="134">
        <f t="shared" si="104"/>
        <v>329665.1599999998</v>
      </c>
      <c r="E876" s="29">
        <f t="shared" si="105"/>
        <v>299201.94999999978</v>
      </c>
      <c r="F876" s="175">
        <f t="shared" si="106"/>
        <v>180.63838709677418</v>
      </c>
      <c r="G876" s="29">
        <f t="shared" si="103"/>
        <v>180.64</v>
      </c>
    </row>
    <row r="877" spans="1:7" x14ac:dyDescent="0.25">
      <c r="A877" s="47">
        <v>42674</v>
      </c>
      <c r="B877" s="48">
        <v>1</v>
      </c>
      <c r="C877" s="171">
        <v>0</v>
      </c>
      <c r="D877" s="134">
        <f t="shared" si="104"/>
        <v>329665.1599999998</v>
      </c>
      <c r="E877" s="29">
        <f t="shared" si="105"/>
        <v>299201.94999999978</v>
      </c>
      <c r="F877" s="175">
        <f t="shared" si="106"/>
        <v>180.63838709677418</v>
      </c>
      <c r="G877" s="29">
        <f t="shared" si="103"/>
        <v>180.64</v>
      </c>
    </row>
    <row r="878" spans="1:7" x14ac:dyDescent="0.25">
      <c r="A878" s="47">
        <v>42675</v>
      </c>
      <c r="B878" s="48">
        <v>1</v>
      </c>
      <c r="C878" s="171">
        <v>0</v>
      </c>
      <c r="D878" s="134">
        <f t="shared" si="104"/>
        <v>329665.1599999998</v>
      </c>
      <c r="E878" s="29">
        <f t="shared" si="105"/>
        <v>299201.94999999978</v>
      </c>
      <c r="F878" s="175">
        <f t="shared" si="106"/>
        <v>180.63838709677418</v>
      </c>
      <c r="G878" s="29">
        <f t="shared" si="103"/>
        <v>180.64</v>
      </c>
    </row>
    <row r="879" spans="1:7" x14ac:dyDescent="0.25">
      <c r="A879" s="47">
        <v>42676</v>
      </c>
      <c r="B879" s="48">
        <v>1</v>
      </c>
      <c r="C879" s="171">
        <v>0</v>
      </c>
      <c r="D879" s="134">
        <f t="shared" si="104"/>
        <v>329665.1599999998</v>
      </c>
      <c r="E879" s="29">
        <f t="shared" si="105"/>
        <v>299201.94999999978</v>
      </c>
      <c r="F879" s="175">
        <f t="shared" si="106"/>
        <v>180.63838709677418</v>
      </c>
      <c r="G879" s="29">
        <f t="shared" si="103"/>
        <v>180.64</v>
      </c>
    </row>
    <row r="880" spans="1:7" x14ac:dyDescent="0.25">
      <c r="A880" s="47">
        <v>42677</v>
      </c>
      <c r="B880" s="48">
        <v>1</v>
      </c>
      <c r="C880" s="171">
        <v>0</v>
      </c>
      <c r="D880" s="134">
        <f t="shared" si="104"/>
        <v>329665.1599999998</v>
      </c>
      <c r="E880" s="29">
        <f t="shared" si="105"/>
        <v>299201.94999999978</v>
      </c>
      <c r="F880" s="175">
        <f t="shared" si="106"/>
        <v>180.63838709677418</v>
      </c>
      <c r="G880" s="29">
        <f t="shared" si="103"/>
        <v>180.64</v>
      </c>
    </row>
    <row r="881" spans="1:7" x14ac:dyDescent="0.25">
      <c r="A881" s="47">
        <v>42678</v>
      </c>
      <c r="B881" s="48">
        <v>1</v>
      </c>
      <c r="C881" s="171">
        <v>0</v>
      </c>
      <c r="D881" s="134">
        <f t="shared" si="104"/>
        <v>329665.1599999998</v>
      </c>
      <c r="E881" s="29">
        <f t="shared" si="105"/>
        <v>299201.94999999978</v>
      </c>
      <c r="F881" s="175">
        <f t="shared" si="106"/>
        <v>180.63838709677418</v>
      </c>
      <c r="G881" s="29">
        <f t="shared" si="103"/>
        <v>180.64</v>
      </c>
    </row>
    <row r="882" spans="1:7" x14ac:dyDescent="0.25">
      <c r="A882" s="47">
        <v>42679</v>
      </c>
      <c r="B882" s="48">
        <v>1</v>
      </c>
      <c r="C882" s="171">
        <v>0</v>
      </c>
      <c r="D882" s="134">
        <f t="shared" si="104"/>
        <v>329665.1599999998</v>
      </c>
      <c r="E882" s="29">
        <f t="shared" si="105"/>
        <v>299201.94999999978</v>
      </c>
      <c r="F882" s="175">
        <f t="shared" si="106"/>
        <v>180.63838709677418</v>
      </c>
      <c r="G882" s="29">
        <f t="shared" si="103"/>
        <v>180.64</v>
      </c>
    </row>
    <row r="883" spans="1:7" x14ac:dyDescent="0.25">
      <c r="A883" s="47">
        <v>42680</v>
      </c>
      <c r="B883" s="48">
        <v>0</v>
      </c>
      <c r="C883" s="171">
        <v>1</v>
      </c>
      <c r="D883" s="134">
        <f t="shared" ref="D883:D912" si="107">$E$882</f>
        <v>299201.94999999978</v>
      </c>
      <c r="E883" s="29">
        <f t="shared" ref="E883:E912" si="108">$D$883-$D$51</f>
        <v>268057.33999999979</v>
      </c>
      <c r="F883" s="175">
        <f>($E$50/$B$50*0+($E$51/$B$51)*1)</f>
        <v>163.94633333333334</v>
      </c>
      <c r="G883" s="29">
        <f t="shared" si="103"/>
        <v>163.95</v>
      </c>
    </row>
    <row r="884" spans="1:7" x14ac:dyDescent="0.25">
      <c r="A884" s="47">
        <v>42681</v>
      </c>
      <c r="B884" s="48">
        <v>1</v>
      </c>
      <c r="C884" s="171">
        <v>0</v>
      </c>
      <c r="D884" s="134">
        <f t="shared" si="107"/>
        <v>299201.94999999978</v>
      </c>
      <c r="E884" s="29">
        <f t="shared" si="108"/>
        <v>268057.33999999979</v>
      </c>
      <c r="F884" s="175">
        <f t="shared" ref="F884:F912" si="109">($E$50/$B$50*0+($E$51/$B$51)*1)</f>
        <v>163.94633333333334</v>
      </c>
      <c r="G884" s="29">
        <f t="shared" si="103"/>
        <v>163.95</v>
      </c>
    </row>
    <row r="885" spans="1:7" x14ac:dyDescent="0.25">
      <c r="A885" s="47">
        <v>42682</v>
      </c>
      <c r="B885" s="48">
        <v>1</v>
      </c>
      <c r="C885" s="171">
        <v>0</v>
      </c>
      <c r="D885" s="134">
        <f t="shared" si="107"/>
        <v>299201.94999999978</v>
      </c>
      <c r="E885" s="29">
        <f t="shared" si="108"/>
        <v>268057.33999999979</v>
      </c>
      <c r="F885" s="175">
        <f t="shared" si="109"/>
        <v>163.94633333333334</v>
      </c>
      <c r="G885" s="29">
        <f t="shared" si="103"/>
        <v>163.95</v>
      </c>
    </row>
    <row r="886" spans="1:7" x14ac:dyDescent="0.25">
      <c r="A886" s="47">
        <v>42683</v>
      </c>
      <c r="B886" s="48">
        <v>1</v>
      </c>
      <c r="C886" s="171">
        <v>0</v>
      </c>
      <c r="D886" s="134">
        <f t="shared" si="107"/>
        <v>299201.94999999978</v>
      </c>
      <c r="E886" s="29">
        <f t="shared" si="108"/>
        <v>268057.33999999979</v>
      </c>
      <c r="F886" s="175">
        <f t="shared" si="109"/>
        <v>163.94633333333334</v>
      </c>
      <c r="G886" s="29">
        <f t="shared" si="103"/>
        <v>163.95</v>
      </c>
    </row>
    <row r="887" spans="1:7" x14ac:dyDescent="0.25">
      <c r="A887" s="47">
        <v>42684</v>
      </c>
      <c r="B887" s="48">
        <v>1</v>
      </c>
      <c r="C887" s="171">
        <v>0</v>
      </c>
      <c r="D887" s="134">
        <f t="shared" si="107"/>
        <v>299201.94999999978</v>
      </c>
      <c r="E887" s="29">
        <f t="shared" si="108"/>
        <v>268057.33999999979</v>
      </c>
      <c r="F887" s="175">
        <f t="shared" si="109"/>
        <v>163.94633333333334</v>
      </c>
      <c r="G887" s="29">
        <f t="shared" si="103"/>
        <v>163.95</v>
      </c>
    </row>
    <row r="888" spans="1:7" x14ac:dyDescent="0.25">
      <c r="A888" s="47">
        <v>42685</v>
      </c>
      <c r="B888" s="48">
        <v>1</v>
      </c>
      <c r="C888" s="171">
        <v>0</v>
      </c>
      <c r="D888" s="134">
        <f t="shared" si="107"/>
        <v>299201.94999999978</v>
      </c>
      <c r="E888" s="29">
        <f t="shared" si="108"/>
        <v>268057.33999999979</v>
      </c>
      <c r="F888" s="175">
        <f t="shared" si="109"/>
        <v>163.94633333333334</v>
      </c>
      <c r="G888" s="29">
        <f t="shared" si="103"/>
        <v>163.95</v>
      </c>
    </row>
    <row r="889" spans="1:7" x14ac:dyDescent="0.25">
      <c r="A889" s="47">
        <v>42686</v>
      </c>
      <c r="B889" s="48">
        <v>1</v>
      </c>
      <c r="C889" s="171">
        <v>0</v>
      </c>
      <c r="D889" s="134">
        <f t="shared" si="107"/>
        <v>299201.94999999978</v>
      </c>
      <c r="E889" s="29">
        <f t="shared" si="108"/>
        <v>268057.33999999979</v>
      </c>
      <c r="F889" s="175">
        <f t="shared" si="109"/>
        <v>163.94633333333334</v>
      </c>
      <c r="G889" s="29">
        <f t="shared" si="103"/>
        <v>163.95</v>
      </c>
    </row>
    <row r="890" spans="1:7" x14ac:dyDescent="0.25">
      <c r="A890" s="47">
        <v>42687</v>
      </c>
      <c r="B890" s="48">
        <v>1</v>
      </c>
      <c r="C890" s="171">
        <v>0</v>
      </c>
      <c r="D890" s="134">
        <f t="shared" si="107"/>
        <v>299201.94999999978</v>
      </c>
      <c r="E890" s="29">
        <f t="shared" si="108"/>
        <v>268057.33999999979</v>
      </c>
      <c r="F890" s="175">
        <f t="shared" si="109"/>
        <v>163.94633333333334</v>
      </c>
      <c r="G890" s="29">
        <f t="shared" si="103"/>
        <v>163.95</v>
      </c>
    </row>
    <row r="891" spans="1:7" x14ac:dyDescent="0.25">
      <c r="A891" s="47">
        <v>42688</v>
      </c>
      <c r="B891" s="48">
        <v>1</v>
      </c>
      <c r="C891" s="171">
        <v>0</v>
      </c>
      <c r="D891" s="134">
        <f t="shared" si="107"/>
        <v>299201.94999999978</v>
      </c>
      <c r="E891" s="29">
        <f t="shared" si="108"/>
        <v>268057.33999999979</v>
      </c>
      <c r="F891" s="175">
        <f t="shared" si="109"/>
        <v>163.94633333333334</v>
      </c>
      <c r="G891" s="29">
        <f t="shared" ref="G891:G954" si="110">ROUND(F891,2)</f>
        <v>163.95</v>
      </c>
    </row>
    <row r="892" spans="1:7" x14ac:dyDescent="0.25">
      <c r="A892" s="47">
        <v>42689</v>
      </c>
      <c r="B892" s="48">
        <v>1</v>
      </c>
      <c r="C892" s="171">
        <v>0</v>
      </c>
      <c r="D892" s="134">
        <f t="shared" si="107"/>
        <v>299201.94999999978</v>
      </c>
      <c r="E892" s="29">
        <f t="shared" si="108"/>
        <v>268057.33999999979</v>
      </c>
      <c r="F892" s="175">
        <f t="shared" si="109"/>
        <v>163.94633333333334</v>
      </c>
      <c r="G892" s="29">
        <f t="shared" si="110"/>
        <v>163.95</v>
      </c>
    </row>
    <row r="893" spans="1:7" x14ac:dyDescent="0.25">
      <c r="A893" s="47">
        <v>42690</v>
      </c>
      <c r="B893" s="48">
        <v>1</v>
      </c>
      <c r="C893" s="171">
        <v>0</v>
      </c>
      <c r="D893" s="134">
        <f t="shared" si="107"/>
        <v>299201.94999999978</v>
      </c>
      <c r="E893" s="29">
        <f t="shared" si="108"/>
        <v>268057.33999999979</v>
      </c>
      <c r="F893" s="175">
        <f t="shared" si="109"/>
        <v>163.94633333333334</v>
      </c>
      <c r="G893" s="29">
        <f t="shared" si="110"/>
        <v>163.95</v>
      </c>
    </row>
    <row r="894" spans="1:7" x14ac:dyDescent="0.25">
      <c r="A894" s="47">
        <v>42691</v>
      </c>
      <c r="B894" s="48">
        <v>1</v>
      </c>
      <c r="C894" s="171">
        <v>0</v>
      </c>
      <c r="D894" s="134">
        <f t="shared" si="107"/>
        <v>299201.94999999978</v>
      </c>
      <c r="E894" s="29">
        <f t="shared" si="108"/>
        <v>268057.33999999979</v>
      </c>
      <c r="F894" s="175">
        <f t="shared" si="109"/>
        <v>163.94633333333334</v>
      </c>
      <c r="G894" s="29">
        <f t="shared" si="110"/>
        <v>163.95</v>
      </c>
    </row>
    <row r="895" spans="1:7" x14ac:dyDescent="0.25">
      <c r="A895" s="47">
        <v>42692</v>
      </c>
      <c r="B895" s="48">
        <v>1</v>
      </c>
      <c r="C895" s="171">
        <v>0</v>
      </c>
      <c r="D895" s="134">
        <f t="shared" si="107"/>
        <v>299201.94999999978</v>
      </c>
      <c r="E895" s="29">
        <f t="shared" si="108"/>
        <v>268057.33999999979</v>
      </c>
      <c r="F895" s="175">
        <f t="shared" si="109"/>
        <v>163.94633333333334</v>
      </c>
      <c r="G895" s="29">
        <f t="shared" si="110"/>
        <v>163.95</v>
      </c>
    </row>
    <row r="896" spans="1:7" x14ac:dyDescent="0.25">
      <c r="A896" s="47">
        <v>42693</v>
      </c>
      <c r="B896" s="48">
        <v>1</v>
      </c>
      <c r="C896" s="171">
        <v>0</v>
      </c>
      <c r="D896" s="134">
        <f t="shared" si="107"/>
        <v>299201.94999999978</v>
      </c>
      <c r="E896" s="29">
        <f t="shared" si="108"/>
        <v>268057.33999999979</v>
      </c>
      <c r="F896" s="175">
        <f t="shared" si="109"/>
        <v>163.94633333333334</v>
      </c>
      <c r="G896" s="29">
        <f t="shared" si="110"/>
        <v>163.95</v>
      </c>
    </row>
    <row r="897" spans="1:7" x14ac:dyDescent="0.25">
      <c r="A897" s="47">
        <v>42694</v>
      </c>
      <c r="B897" s="48">
        <v>1</v>
      </c>
      <c r="C897" s="171">
        <v>0</v>
      </c>
      <c r="D897" s="134">
        <f t="shared" si="107"/>
        <v>299201.94999999978</v>
      </c>
      <c r="E897" s="29">
        <f t="shared" si="108"/>
        <v>268057.33999999979</v>
      </c>
      <c r="F897" s="175">
        <f t="shared" si="109"/>
        <v>163.94633333333334</v>
      </c>
      <c r="G897" s="29">
        <f t="shared" si="110"/>
        <v>163.95</v>
      </c>
    </row>
    <row r="898" spans="1:7" x14ac:dyDescent="0.25">
      <c r="A898" s="47">
        <v>42695</v>
      </c>
      <c r="B898" s="48">
        <v>1</v>
      </c>
      <c r="C898" s="171">
        <v>0</v>
      </c>
      <c r="D898" s="134">
        <f t="shared" si="107"/>
        <v>299201.94999999978</v>
      </c>
      <c r="E898" s="29">
        <f t="shared" si="108"/>
        <v>268057.33999999979</v>
      </c>
      <c r="F898" s="175">
        <f t="shared" si="109"/>
        <v>163.94633333333334</v>
      </c>
      <c r="G898" s="29">
        <f t="shared" si="110"/>
        <v>163.95</v>
      </c>
    </row>
    <row r="899" spans="1:7" x14ac:dyDescent="0.25">
      <c r="A899" s="47">
        <v>42696</v>
      </c>
      <c r="B899" s="48">
        <v>1</v>
      </c>
      <c r="C899" s="171">
        <v>0</v>
      </c>
      <c r="D899" s="134">
        <f t="shared" si="107"/>
        <v>299201.94999999978</v>
      </c>
      <c r="E899" s="29">
        <f t="shared" si="108"/>
        <v>268057.33999999979</v>
      </c>
      <c r="F899" s="175">
        <f t="shared" si="109"/>
        <v>163.94633333333334</v>
      </c>
      <c r="G899" s="29">
        <f t="shared" si="110"/>
        <v>163.95</v>
      </c>
    </row>
    <row r="900" spans="1:7" x14ac:dyDescent="0.25">
      <c r="A900" s="47">
        <v>42697</v>
      </c>
      <c r="B900" s="48">
        <v>1</v>
      </c>
      <c r="C900" s="171">
        <v>0</v>
      </c>
      <c r="D900" s="134">
        <f t="shared" si="107"/>
        <v>299201.94999999978</v>
      </c>
      <c r="E900" s="29">
        <f t="shared" si="108"/>
        <v>268057.33999999979</v>
      </c>
      <c r="F900" s="175">
        <f t="shared" si="109"/>
        <v>163.94633333333334</v>
      </c>
      <c r="G900" s="29">
        <f t="shared" si="110"/>
        <v>163.95</v>
      </c>
    </row>
    <row r="901" spans="1:7" x14ac:dyDescent="0.25">
      <c r="A901" s="47">
        <v>42698</v>
      </c>
      <c r="B901" s="48">
        <v>1</v>
      </c>
      <c r="C901" s="171">
        <v>0</v>
      </c>
      <c r="D901" s="134">
        <f t="shared" si="107"/>
        <v>299201.94999999978</v>
      </c>
      <c r="E901" s="29">
        <f t="shared" si="108"/>
        <v>268057.33999999979</v>
      </c>
      <c r="F901" s="175">
        <f t="shared" si="109"/>
        <v>163.94633333333334</v>
      </c>
      <c r="G901" s="29">
        <f t="shared" si="110"/>
        <v>163.95</v>
      </c>
    </row>
    <row r="902" spans="1:7" x14ac:dyDescent="0.25">
      <c r="A902" s="47">
        <v>42699</v>
      </c>
      <c r="B902" s="48">
        <v>1</v>
      </c>
      <c r="C902" s="171">
        <v>0</v>
      </c>
      <c r="D902" s="134">
        <f t="shared" si="107"/>
        <v>299201.94999999978</v>
      </c>
      <c r="E902" s="29">
        <f t="shared" si="108"/>
        <v>268057.33999999979</v>
      </c>
      <c r="F902" s="175">
        <f t="shared" si="109"/>
        <v>163.94633333333334</v>
      </c>
      <c r="G902" s="29">
        <f t="shared" si="110"/>
        <v>163.95</v>
      </c>
    </row>
    <row r="903" spans="1:7" x14ac:dyDescent="0.25">
      <c r="A903" s="47">
        <v>42700</v>
      </c>
      <c r="B903" s="48">
        <v>1</v>
      </c>
      <c r="C903" s="171">
        <v>0</v>
      </c>
      <c r="D903" s="134">
        <f t="shared" si="107"/>
        <v>299201.94999999978</v>
      </c>
      <c r="E903" s="29">
        <f t="shared" si="108"/>
        <v>268057.33999999979</v>
      </c>
      <c r="F903" s="175">
        <f t="shared" si="109"/>
        <v>163.94633333333334</v>
      </c>
      <c r="G903" s="29">
        <f t="shared" si="110"/>
        <v>163.95</v>
      </c>
    </row>
    <row r="904" spans="1:7" x14ac:dyDescent="0.25">
      <c r="A904" s="47">
        <v>42701</v>
      </c>
      <c r="B904" s="48">
        <v>1</v>
      </c>
      <c r="C904" s="171">
        <v>0</v>
      </c>
      <c r="D904" s="134">
        <f t="shared" si="107"/>
        <v>299201.94999999978</v>
      </c>
      <c r="E904" s="29">
        <f t="shared" si="108"/>
        <v>268057.33999999979</v>
      </c>
      <c r="F904" s="175">
        <f t="shared" si="109"/>
        <v>163.94633333333334</v>
      </c>
      <c r="G904" s="29">
        <f t="shared" si="110"/>
        <v>163.95</v>
      </c>
    </row>
    <row r="905" spans="1:7" x14ac:dyDescent="0.25">
      <c r="A905" s="47">
        <v>42702</v>
      </c>
      <c r="B905" s="48">
        <v>1</v>
      </c>
      <c r="C905" s="171">
        <v>0</v>
      </c>
      <c r="D905" s="134">
        <f t="shared" si="107"/>
        <v>299201.94999999978</v>
      </c>
      <c r="E905" s="29">
        <f t="shared" si="108"/>
        <v>268057.33999999979</v>
      </c>
      <c r="F905" s="175">
        <f t="shared" si="109"/>
        <v>163.94633333333334</v>
      </c>
      <c r="G905" s="29">
        <f t="shared" si="110"/>
        <v>163.95</v>
      </c>
    </row>
    <row r="906" spans="1:7" x14ac:dyDescent="0.25">
      <c r="A906" s="47">
        <v>42703</v>
      </c>
      <c r="B906" s="48">
        <v>1</v>
      </c>
      <c r="C906" s="171">
        <v>0</v>
      </c>
      <c r="D906" s="134">
        <f t="shared" si="107"/>
        <v>299201.94999999978</v>
      </c>
      <c r="E906" s="29">
        <f t="shared" si="108"/>
        <v>268057.33999999979</v>
      </c>
      <c r="F906" s="175">
        <f t="shared" si="109"/>
        <v>163.94633333333334</v>
      </c>
      <c r="G906" s="29">
        <f t="shared" si="110"/>
        <v>163.95</v>
      </c>
    </row>
    <row r="907" spans="1:7" x14ac:dyDescent="0.25">
      <c r="A907" s="47">
        <v>42704</v>
      </c>
      <c r="B907" s="48">
        <v>1</v>
      </c>
      <c r="C907" s="171">
        <v>0</v>
      </c>
      <c r="D907" s="134">
        <f t="shared" si="107"/>
        <v>299201.94999999978</v>
      </c>
      <c r="E907" s="29">
        <f t="shared" si="108"/>
        <v>268057.33999999979</v>
      </c>
      <c r="F907" s="175">
        <f t="shared" si="109"/>
        <v>163.94633333333334</v>
      </c>
      <c r="G907" s="29">
        <f t="shared" si="110"/>
        <v>163.95</v>
      </c>
    </row>
    <row r="908" spans="1:7" x14ac:dyDescent="0.25">
      <c r="A908" s="47">
        <v>42705</v>
      </c>
      <c r="B908" s="48">
        <v>1</v>
      </c>
      <c r="C908" s="171">
        <v>0</v>
      </c>
      <c r="D908" s="134">
        <f t="shared" si="107"/>
        <v>299201.94999999978</v>
      </c>
      <c r="E908" s="29">
        <f t="shared" si="108"/>
        <v>268057.33999999979</v>
      </c>
      <c r="F908" s="175">
        <f t="shared" si="109"/>
        <v>163.94633333333334</v>
      </c>
      <c r="G908" s="29">
        <f t="shared" si="110"/>
        <v>163.95</v>
      </c>
    </row>
    <row r="909" spans="1:7" x14ac:dyDescent="0.25">
      <c r="A909" s="47">
        <v>42706</v>
      </c>
      <c r="B909" s="48">
        <v>1</v>
      </c>
      <c r="C909" s="171">
        <v>0</v>
      </c>
      <c r="D909" s="134">
        <f t="shared" si="107"/>
        <v>299201.94999999978</v>
      </c>
      <c r="E909" s="29">
        <f t="shared" si="108"/>
        <v>268057.33999999979</v>
      </c>
      <c r="F909" s="175">
        <f t="shared" si="109"/>
        <v>163.94633333333334</v>
      </c>
      <c r="G909" s="29">
        <f t="shared" si="110"/>
        <v>163.95</v>
      </c>
    </row>
    <row r="910" spans="1:7" x14ac:dyDescent="0.25">
      <c r="A910" s="47">
        <v>42707</v>
      </c>
      <c r="B910" s="48">
        <v>1</v>
      </c>
      <c r="C910" s="171">
        <v>0</v>
      </c>
      <c r="D910" s="134">
        <f t="shared" si="107"/>
        <v>299201.94999999978</v>
      </c>
      <c r="E910" s="29">
        <f t="shared" si="108"/>
        <v>268057.33999999979</v>
      </c>
      <c r="F910" s="175">
        <f t="shared" si="109"/>
        <v>163.94633333333334</v>
      </c>
      <c r="G910" s="29">
        <f t="shared" si="110"/>
        <v>163.95</v>
      </c>
    </row>
    <row r="911" spans="1:7" x14ac:dyDescent="0.25">
      <c r="A911" s="47">
        <v>42708</v>
      </c>
      <c r="B911" s="48">
        <v>1</v>
      </c>
      <c r="C911" s="171">
        <v>0</v>
      </c>
      <c r="D911" s="134">
        <f t="shared" si="107"/>
        <v>299201.94999999978</v>
      </c>
      <c r="E911" s="29">
        <f t="shared" si="108"/>
        <v>268057.33999999979</v>
      </c>
      <c r="F911" s="175">
        <f t="shared" si="109"/>
        <v>163.94633333333334</v>
      </c>
      <c r="G911" s="29">
        <f t="shared" si="110"/>
        <v>163.95</v>
      </c>
    </row>
    <row r="912" spans="1:7" x14ac:dyDescent="0.25">
      <c r="A912" s="47">
        <v>42709</v>
      </c>
      <c r="B912" s="48">
        <v>1</v>
      </c>
      <c r="C912" s="171">
        <v>0</v>
      </c>
      <c r="D912" s="134">
        <f t="shared" si="107"/>
        <v>299201.94999999978</v>
      </c>
      <c r="E912" s="29">
        <f t="shared" si="108"/>
        <v>268057.33999999979</v>
      </c>
      <c r="F912" s="175">
        <f t="shared" si="109"/>
        <v>163.94633333333334</v>
      </c>
      <c r="G912" s="29">
        <f t="shared" si="110"/>
        <v>163.95</v>
      </c>
    </row>
    <row r="913" spans="1:7" x14ac:dyDescent="0.25">
      <c r="A913" s="47">
        <v>42710</v>
      </c>
      <c r="B913" s="48">
        <v>0</v>
      </c>
      <c r="C913" s="171">
        <v>1</v>
      </c>
      <c r="D913" s="134">
        <f t="shared" ref="D913:D943" si="111">$E$912</f>
        <v>268057.33999999979</v>
      </c>
      <c r="E913" s="29">
        <f t="shared" ref="E913:E943" si="112">$D$913-$D$52</f>
        <v>236547.63999999978</v>
      </c>
      <c r="F913" s="175">
        <f>($E$51/$B$51*0+($E$52/$B$52)*1)</f>
        <v>146.88064516129032</v>
      </c>
      <c r="G913" s="29">
        <f t="shared" si="110"/>
        <v>146.88</v>
      </c>
    </row>
    <row r="914" spans="1:7" x14ac:dyDescent="0.25">
      <c r="A914" s="47">
        <v>42711</v>
      </c>
      <c r="B914" s="48">
        <v>1</v>
      </c>
      <c r="C914" s="171">
        <v>0</v>
      </c>
      <c r="D914" s="134">
        <f t="shared" si="111"/>
        <v>268057.33999999979</v>
      </c>
      <c r="E914" s="29">
        <f t="shared" si="112"/>
        <v>236547.63999999978</v>
      </c>
      <c r="F914" s="175">
        <f t="shared" ref="F914:F943" si="113">($E$51/$B$51*0+($E$52/$B$52)*1)</f>
        <v>146.88064516129032</v>
      </c>
      <c r="G914" s="29">
        <f t="shared" si="110"/>
        <v>146.88</v>
      </c>
    </row>
    <row r="915" spans="1:7" x14ac:dyDescent="0.25">
      <c r="A915" s="47">
        <v>42712</v>
      </c>
      <c r="B915" s="48">
        <v>1</v>
      </c>
      <c r="C915" s="171">
        <v>0</v>
      </c>
      <c r="D915" s="134">
        <f t="shared" si="111"/>
        <v>268057.33999999979</v>
      </c>
      <c r="E915" s="29">
        <f t="shared" si="112"/>
        <v>236547.63999999978</v>
      </c>
      <c r="F915" s="175">
        <f t="shared" si="113"/>
        <v>146.88064516129032</v>
      </c>
      <c r="G915" s="29">
        <f t="shared" si="110"/>
        <v>146.88</v>
      </c>
    </row>
    <row r="916" spans="1:7" x14ac:dyDescent="0.25">
      <c r="A916" s="47">
        <v>42713</v>
      </c>
      <c r="B916" s="48">
        <v>1</v>
      </c>
      <c r="C916" s="171">
        <v>0</v>
      </c>
      <c r="D916" s="134">
        <f t="shared" si="111"/>
        <v>268057.33999999979</v>
      </c>
      <c r="E916" s="29">
        <f t="shared" si="112"/>
        <v>236547.63999999978</v>
      </c>
      <c r="F916" s="175">
        <f t="shared" si="113"/>
        <v>146.88064516129032</v>
      </c>
      <c r="G916" s="29">
        <f t="shared" si="110"/>
        <v>146.88</v>
      </c>
    </row>
    <row r="917" spans="1:7" x14ac:dyDescent="0.25">
      <c r="A917" s="47">
        <v>42714</v>
      </c>
      <c r="B917" s="48">
        <v>1</v>
      </c>
      <c r="C917" s="171">
        <v>0</v>
      </c>
      <c r="D917" s="134">
        <f t="shared" si="111"/>
        <v>268057.33999999979</v>
      </c>
      <c r="E917" s="29">
        <f t="shared" si="112"/>
        <v>236547.63999999978</v>
      </c>
      <c r="F917" s="175">
        <f t="shared" si="113"/>
        <v>146.88064516129032</v>
      </c>
      <c r="G917" s="29">
        <f t="shared" si="110"/>
        <v>146.88</v>
      </c>
    </row>
    <row r="918" spans="1:7" x14ac:dyDescent="0.25">
      <c r="A918" s="47">
        <v>42715</v>
      </c>
      <c r="B918" s="48">
        <v>1</v>
      </c>
      <c r="C918" s="171">
        <v>0</v>
      </c>
      <c r="D918" s="134">
        <f t="shared" si="111"/>
        <v>268057.33999999979</v>
      </c>
      <c r="E918" s="29">
        <f t="shared" si="112"/>
        <v>236547.63999999978</v>
      </c>
      <c r="F918" s="175">
        <f t="shared" si="113"/>
        <v>146.88064516129032</v>
      </c>
      <c r="G918" s="29">
        <f t="shared" si="110"/>
        <v>146.88</v>
      </c>
    </row>
    <row r="919" spans="1:7" x14ac:dyDescent="0.25">
      <c r="A919" s="47">
        <v>42716</v>
      </c>
      <c r="B919" s="48">
        <v>1</v>
      </c>
      <c r="C919" s="171">
        <v>0</v>
      </c>
      <c r="D919" s="134">
        <f t="shared" si="111"/>
        <v>268057.33999999979</v>
      </c>
      <c r="E919" s="29">
        <f t="shared" si="112"/>
        <v>236547.63999999978</v>
      </c>
      <c r="F919" s="175">
        <f t="shared" si="113"/>
        <v>146.88064516129032</v>
      </c>
      <c r="G919" s="29">
        <f t="shared" si="110"/>
        <v>146.88</v>
      </c>
    </row>
    <row r="920" spans="1:7" x14ac:dyDescent="0.25">
      <c r="A920" s="47">
        <v>42717</v>
      </c>
      <c r="B920" s="48">
        <v>1</v>
      </c>
      <c r="C920" s="171">
        <v>0</v>
      </c>
      <c r="D920" s="134">
        <f t="shared" si="111"/>
        <v>268057.33999999979</v>
      </c>
      <c r="E920" s="29">
        <f t="shared" si="112"/>
        <v>236547.63999999978</v>
      </c>
      <c r="F920" s="175">
        <f t="shared" si="113"/>
        <v>146.88064516129032</v>
      </c>
      <c r="G920" s="29">
        <f t="shared" si="110"/>
        <v>146.88</v>
      </c>
    </row>
    <row r="921" spans="1:7" x14ac:dyDescent="0.25">
      <c r="A921" s="47">
        <v>42718</v>
      </c>
      <c r="B921" s="48">
        <v>1</v>
      </c>
      <c r="C921" s="171">
        <v>0</v>
      </c>
      <c r="D921" s="134">
        <f t="shared" si="111"/>
        <v>268057.33999999979</v>
      </c>
      <c r="E921" s="29">
        <f t="shared" si="112"/>
        <v>236547.63999999978</v>
      </c>
      <c r="F921" s="175">
        <f t="shared" si="113"/>
        <v>146.88064516129032</v>
      </c>
      <c r="G921" s="29">
        <f t="shared" si="110"/>
        <v>146.88</v>
      </c>
    </row>
    <row r="922" spans="1:7" x14ac:dyDescent="0.25">
      <c r="A922" s="47">
        <v>42719</v>
      </c>
      <c r="B922" s="48">
        <v>1</v>
      </c>
      <c r="C922" s="171">
        <v>0</v>
      </c>
      <c r="D922" s="134">
        <f t="shared" si="111"/>
        <v>268057.33999999979</v>
      </c>
      <c r="E922" s="29">
        <f t="shared" si="112"/>
        <v>236547.63999999978</v>
      </c>
      <c r="F922" s="175">
        <f t="shared" si="113"/>
        <v>146.88064516129032</v>
      </c>
      <c r="G922" s="29">
        <f t="shared" si="110"/>
        <v>146.88</v>
      </c>
    </row>
    <row r="923" spans="1:7" x14ac:dyDescent="0.25">
      <c r="A923" s="47">
        <v>42720</v>
      </c>
      <c r="B923" s="48">
        <v>1</v>
      </c>
      <c r="C923" s="171">
        <v>0</v>
      </c>
      <c r="D923" s="134">
        <f t="shared" si="111"/>
        <v>268057.33999999979</v>
      </c>
      <c r="E923" s="29">
        <f t="shared" si="112"/>
        <v>236547.63999999978</v>
      </c>
      <c r="F923" s="175">
        <f t="shared" si="113"/>
        <v>146.88064516129032</v>
      </c>
      <c r="G923" s="29">
        <f t="shared" si="110"/>
        <v>146.88</v>
      </c>
    </row>
    <row r="924" spans="1:7" x14ac:dyDescent="0.25">
      <c r="A924" s="47">
        <v>42721</v>
      </c>
      <c r="B924" s="48">
        <v>1</v>
      </c>
      <c r="C924" s="171">
        <v>0</v>
      </c>
      <c r="D924" s="134">
        <f t="shared" si="111"/>
        <v>268057.33999999979</v>
      </c>
      <c r="E924" s="29">
        <f t="shared" si="112"/>
        <v>236547.63999999978</v>
      </c>
      <c r="F924" s="175">
        <f t="shared" si="113"/>
        <v>146.88064516129032</v>
      </c>
      <c r="G924" s="29">
        <f t="shared" si="110"/>
        <v>146.88</v>
      </c>
    </row>
    <row r="925" spans="1:7" x14ac:dyDescent="0.25">
      <c r="A925" s="47">
        <v>42722</v>
      </c>
      <c r="B925" s="48">
        <v>1</v>
      </c>
      <c r="C925" s="171">
        <v>0</v>
      </c>
      <c r="D925" s="134">
        <f t="shared" si="111"/>
        <v>268057.33999999979</v>
      </c>
      <c r="E925" s="29">
        <f t="shared" si="112"/>
        <v>236547.63999999978</v>
      </c>
      <c r="F925" s="175">
        <f t="shared" si="113"/>
        <v>146.88064516129032</v>
      </c>
      <c r="G925" s="29">
        <f t="shared" si="110"/>
        <v>146.88</v>
      </c>
    </row>
    <row r="926" spans="1:7" x14ac:dyDescent="0.25">
      <c r="A926" s="47">
        <v>42723</v>
      </c>
      <c r="B926" s="48">
        <v>1</v>
      </c>
      <c r="C926" s="171">
        <v>0</v>
      </c>
      <c r="D926" s="134">
        <f t="shared" si="111"/>
        <v>268057.33999999979</v>
      </c>
      <c r="E926" s="29">
        <f t="shared" si="112"/>
        <v>236547.63999999978</v>
      </c>
      <c r="F926" s="175">
        <f t="shared" si="113"/>
        <v>146.88064516129032</v>
      </c>
      <c r="G926" s="29">
        <f t="shared" si="110"/>
        <v>146.88</v>
      </c>
    </row>
    <row r="927" spans="1:7" x14ac:dyDescent="0.25">
      <c r="A927" s="47">
        <v>42724</v>
      </c>
      <c r="B927" s="48">
        <v>1</v>
      </c>
      <c r="C927" s="171">
        <v>0</v>
      </c>
      <c r="D927" s="134">
        <f t="shared" si="111"/>
        <v>268057.33999999979</v>
      </c>
      <c r="E927" s="29">
        <f t="shared" si="112"/>
        <v>236547.63999999978</v>
      </c>
      <c r="F927" s="175">
        <f t="shared" si="113"/>
        <v>146.88064516129032</v>
      </c>
      <c r="G927" s="29">
        <f t="shared" si="110"/>
        <v>146.88</v>
      </c>
    </row>
    <row r="928" spans="1:7" x14ac:dyDescent="0.25">
      <c r="A928" s="47">
        <v>42725</v>
      </c>
      <c r="B928" s="48">
        <v>1</v>
      </c>
      <c r="C928" s="171">
        <v>0</v>
      </c>
      <c r="D928" s="134">
        <f t="shared" si="111"/>
        <v>268057.33999999979</v>
      </c>
      <c r="E928" s="29">
        <f t="shared" si="112"/>
        <v>236547.63999999978</v>
      </c>
      <c r="F928" s="175">
        <f t="shared" si="113"/>
        <v>146.88064516129032</v>
      </c>
      <c r="G928" s="29">
        <f t="shared" si="110"/>
        <v>146.88</v>
      </c>
    </row>
    <row r="929" spans="1:7" x14ac:dyDescent="0.25">
      <c r="A929" s="47">
        <v>42726</v>
      </c>
      <c r="B929" s="48">
        <v>1</v>
      </c>
      <c r="C929" s="171">
        <v>0</v>
      </c>
      <c r="D929" s="134">
        <f t="shared" si="111"/>
        <v>268057.33999999979</v>
      </c>
      <c r="E929" s="29">
        <f t="shared" si="112"/>
        <v>236547.63999999978</v>
      </c>
      <c r="F929" s="175">
        <f t="shared" si="113"/>
        <v>146.88064516129032</v>
      </c>
      <c r="G929" s="29">
        <f t="shared" si="110"/>
        <v>146.88</v>
      </c>
    </row>
    <row r="930" spans="1:7" x14ac:dyDescent="0.25">
      <c r="A930" s="47">
        <v>42727</v>
      </c>
      <c r="B930" s="48">
        <v>1</v>
      </c>
      <c r="C930" s="171">
        <v>0</v>
      </c>
      <c r="D930" s="134">
        <f t="shared" si="111"/>
        <v>268057.33999999979</v>
      </c>
      <c r="E930" s="29">
        <f t="shared" si="112"/>
        <v>236547.63999999978</v>
      </c>
      <c r="F930" s="175">
        <f t="shared" si="113"/>
        <v>146.88064516129032</v>
      </c>
      <c r="G930" s="29">
        <f t="shared" si="110"/>
        <v>146.88</v>
      </c>
    </row>
    <row r="931" spans="1:7" x14ac:dyDescent="0.25">
      <c r="A931" s="47">
        <v>42728</v>
      </c>
      <c r="B931" s="48">
        <v>1</v>
      </c>
      <c r="C931" s="171">
        <v>0</v>
      </c>
      <c r="D931" s="134">
        <f t="shared" si="111"/>
        <v>268057.33999999979</v>
      </c>
      <c r="E931" s="29">
        <f t="shared" si="112"/>
        <v>236547.63999999978</v>
      </c>
      <c r="F931" s="175">
        <f t="shared" si="113"/>
        <v>146.88064516129032</v>
      </c>
      <c r="G931" s="29">
        <f t="shared" si="110"/>
        <v>146.88</v>
      </c>
    </row>
    <row r="932" spans="1:7" x14ac:dyDescent="0.25">
      <c r="A932" s="47">
        <v>42729</v>
      </c>
      <c r="B932" s="48">
        <v>1</v>
      </c>
      <c r="C932" s="171">
        <v>0</v>
      </c>
      <c r="D932" s="134">
        <f t="shared" si="111"/>
        <v>268057.33999999979</v>
      </c>
      <c r="E932" s="29">
        <f t="shared" si="112"/>
        <v>236547.63999999978</v>
      </c>
      <c r="F932" s="175">
        <f t="shared" si="113"/>
        <v>146.88064516129032</v>
      </c>
      <c r="G932" s="29">
        <f t="shared" si="110"/>
        <v>146.88</v>
      </c>
    </row>
    <row r="933" spans="1:7" x14ac:dyDescent="0.25">
      <c r="A933" s="47">
        <v>42730</v>
      </c>
      <c r="B933" s="48">
        <v>1</v>
      </c>
      <c r="C933" s="171">
        <v>0</v>
      </c>
      <c r="D933" s="134">
        <f t="shared" si="111"/>
        <v>268057.33999999979</v>
      </c>
      <c r="E933" s="29">
        <f t="shared" si="112"/>
        <v>236547.63999999978</v>
      </c>
      <c r="F933" s="175">
        <f t="shared" si="113"/>
        <v>146.88064516129032</v>
      </c>
      <c r="G933" s="29">
        <f t="shared" si="110"/>
        <v>146.88</v>
      </c>
    </row>
    <row r="934" spans="1:7" x14ac:dyDescent="0.25">
      <c r="A934" s="47">
        <v>42731</v>
      </c>
      <c r="B934" s="48">
        <v>1</v>
      </c>
      <c r="C934" s="171">
        <v>0</v>
      </c>
      <c r="D934" s="134">
        <f t="shared" si="111"/>
        <v>268057.33999999979</v>
      </c>
      <c r="E934" s="29">
        <f t="shared" si="112"/>
        <v>236547.63999999978</v>
      </c>
      <c r="F934" s="175">
        <f t="shared" si="113"/>
        <v>146.88064516129032</v>
      </c>
      <c r="G934" s="29">
        <f t="shared" si="110"/>
        <v>146.88</v>
      </c>
    </row>
    <row r="935" spans="1:7" x14ac:dyDescent="0.25">
      <c r="A935" s="47">
        <v>42732</v>
      </c>
      <c r="B935" s="48">
        <v>1</v>
      </c>
      <c r="C935" s="171">
        <v>0</v>
      </c>
      <c r="D935" s="134">
        <f t="shared" si="111"/>
        <v>268057.33999999979</v>
      </c>
      <c r="E935" s="29">
        <f t="shared" si="112"/>
        <v>236547.63999999978</v>
      </c>
      <c r="F935" s="175">
        <f t="shared" si="113"/>
        <v>146.88064516129032</v>
      </c>
      <c r="G935" s="29">
        <f t="shared" si="110"/>
        <v>146.88</v>
      </c>
    </row>
    <row r="936" spans="1:7" x14ac:dyDescent="0.25">
      <c r="A936" s="47">
        <v>42733</v>
      </c>
      <c r="B936" s="48">
        <v>1</v>
      </c>
      <c r="C936" s="171">
        <v>0</v>
      </c>
      <c r="D936" s="134">
        <f t="shared" si="111"/>
        <v>268057.33999999979</v>
      </c>
      <c r="E936" s="29">
        <f t="shared" si="112"/>
        <v>236547.63999999978</v>
      </c>
      <c r="F936" s="175">
        <f t="shared" si="113"/>
        <v>146.88064516129032</v>
      </c>
      <c r="G936" s="29">
        <f t="shared" si="110"/>
        <v>146.88</v>
      </c>
    </row>
    <row r="937" spans="1:7" x14ac:dyDescent="0.25">
      <c r="A937" s="47">
        <v>42734</v>
      </c>
      <c r="B937" s="48">
        <v>1</v>
      </c>
      <c r="C937" s="171">
        <v>0</v>
      </c>
      <c r="D937" s="134">
        <f t="shared" si="111"/>
        <v>268057.33999999979</v>
      </c>
      <c r="E937" s="29">
        <f t="shared" si="112"/>
        <v>236547.63999999978</v>
      </c>
      <c r="F937" s="175">
        <f t="shared" si="113"/>
        <v>146.88064516129032</v>
      </c>
      <c r="G937" s="29">
        <f t="shared" si="110"/>
        <v>146.88</v>
      </c>
    </row>
    <row r="938" spans="1:7" x14ac:dyDescent="0.25">
      <c r="A938" s="47">
        <v>42735</v>
      </c>
      <c r="B938" s="48">
        <v>1</v>
      </c>
      <c r="C938" s="171">
        <v>0</v>
      </c>
      <c r="D938" s="134">
        <f t="shared" si="111"/>
        <v>268057.33999999979</v>
      </c>
      <c r="E938" s="29">
        <f t="shared" si="112"/>
        <v>236547.63999999978</v>
      </c>
      <c r="F938" s="175">
        <f t="shared" si="113"/>
        <v>146.88064516129032</v>
      </c>
      <c r="G938" s="29">
        <f t="shared" si="110"/>
        <v>146.88</v>
      </c>
    </row>
    <row r="939" spans="1:7" x14ac:dyDescent="0.25">
      <c r="A939" s="47">
        <v>42736</v>
      </c>
      <c r="B939" s="48">
        <v>1</v>
      </c>
      <c r="C939" s="171">
        <v>0</v>
      </c>
      <c r="D939" s="134">
        <f t="shared" si="111"/>
        <v>268057.33999999979</v>
      </c>
      <c r="E939" s="29">
        <f t="shared" si="112"/>
        <v>236547.63999999978</v>
      </c>
      <c r="F939" s="175">
        <f t="shared" si="113"/>
        <v>146.88064516129032</v>
      </c>
      <c r="G939" s="29">
        <f t="shared" si="110"/>
        <v>146.88</v>
      </c>
    </row>
    <row r="940" spans="1:7" x14ac:dyDescent="0.25">
      <c r="A940" s="47">
        <v>42737</v>
      </c>
      <c r="B940" s="48">
        <v>1</v>
      </c>
      <c r="C940" s="171">
        <v>0</v>
      </c>
      <c r="D940" s="134">
        <f t="shared" si="111"/>
        <v>268057.33999999979</v>
      </c>
      <c r="E940" s="29">
        <f t="shared" si="112"/>
        <v>236547.63999999978</v>
      </c>
      <c r="F940" s="175">
        <f t="shared" si="113"/>
        <v>146.88064516129032</v>
      </c>
      <c r="G940" s="29">
        <f t="shared" si="110"/>
        <v>146.88</v>
      </c>
    </row>
    <row r="941" spans="1:7" x14ac:dyDescent="0.25">
      <c r="A941" s="47">
        <v>42738</v>
      </c>
      <c r="B941" s="48">
        <v>1</v>
      </c>
      <c r="C941" s="171">
        <v>0</v>
      </c>
      <c r="D941" s="134">
        <f t="shared" si="111"/>
        <v>268057.33999999979</v>
      </c>
      <c r="E941" s="29">
        <f t="shared" si="112"/>
        <v>236547.63999999978</v>
      </c>
      <c r="F941" s="175">
        <f t="shared" si="113"/>
        <v>146.88064516129032</v>
      </c>
      <c r="G941" s="29">
        <f t="shared" si="110"/>
        <v>146.88</v>
      </c>
    </row>
    <row r="942" spans="1:7" x14ac:dyDescent="0.25">
      <c r="A942" s="47">
        <v>42739</v>
      </c>
      <c r="B942" s="48">
        <v>1</v>
      </c>
      <c r="C942" s="171">
        <v>0</v>
      </c>
      <c r="D942" s="134">
        <f t="shared" si="111"/>
        <v>268057.33999999979</v>
      </c>
      <c r="E942" s="29">
        <f t="shared" si="112"/>
        <v>236547.63999999978</v>
      </c>
      <c r="F942" s="175">
        <f t="shared" si="113"/>
        <v>146.88064516129032</v>
      </c>
      <c r="G942" s="29">
        <f t="shared" si="110"/>
        <v>146.88</v>
      </c>
    </row>
    <row r="943" spans="1:7" x14ac:dyDescent="0.25">
      <c r="A943" s="47">
        <v>42740</v>
      </c>
      <c r="B943" s="48">
        <v>1</v>
      </c>
      <c r="C943" s="171">
        <v>0</v>
      </c>
      <c r="D943" s="134">
        <f t="shared" si="111"/>
        <v>268057.33999999979</v>
      </c>
      <c r="E943" s="29">
        <f t="shared" si="112"/>
        <v>236547.63999999978</v>
      </c>
      <c r="F943" s="175">
        <f t="shared" si="113"/>
        <v>146.88064516129032</v>
      </c>
      <c r="G943" s="29">
        <f t="shared" si="110"/>
        <v>146.88</v>
      </c>
    </row>
    <row r="944" spans="1:7" x14ac:dyDescent="0.25">
      <c r="A944" s="47">
        <v>42741</v>
      </c>
      <c r="B944" s="48">
        <v>0</v>
      </c>
      <c r="C944" s="171">
        <v>1</v>
      </c>
      <c r="D944" s="134">
        <f t="shared" ref="D944:D974" si="114">$E$943</f>
        <v>236547.63999999978</v>
      </c>
      <c r="E944" s="29">
        <f t="shared" ref="E944:E974" si="115">$D$944-$D$53</f>
        <v>203638.66999999978</v>
      </c>
      <c r="F944" s="175">
        <f>($E$52/$B$52*0+($E$53/$B$53)*1)</f>
        <v>64.807419354838714</v>
      </c>
      <c r="G944" s="29">
        <f t="shared" si="110"/>
        <v>64.81</v>
      </c>
    </row>
    <row r="945" spans="1:7" x14ac:dyDescent="0.25">
      <c r="A945" s="47">
        <v>42742</v>
      </c>
      <c r="B945" s="48">
        <v>1</v>
      </c>
      <c r="C945" s="171">
        <v>0</v>
      </c>
      <c r="D945" s="134">
        <f t="shared" si="114"/>
        <v>236547.63999999978</v>
      </c>
      <c r="E945" s="29">
        <f t="shared" si="115"/>
        <v>203638.66999999978</v>
      </c>
      <c r="F945" s="175">
        <f t="shared" ref="F945:F974" si="116">($E$52/$B$52*0+($E$53/$B$53)*1)</f>
        <v>64.807419354838714</v>
      </c>
      <c r="G945" s="29">
        <f t="shared" si="110"/>
        <v>64.81</v>
      </c>
    </row>
    <row r="946" spans="1:7" x14ac:dyDescent="0.25">
      <c r="A946" s="47">
        <v>42743</v>
      </c>
      <c r="B946" s="48">
        <v>1</v>
      </c>
      <c r="C946" s="171">
        <v>0</v>
      </c>
      <c r="D946" s="134">
        <f t="shared" si="114"/>
        <v>236547.63999999978</v>
      </c>
      <c r="E946" s="29">
        <f t="shared" si="115"/>
        <v>203638.66999999978</v>
      </c>
      <c r="F946" s="175">
        <f t="shared" si="116"/>
        <v>64.807419354838714</v>
      </c>
      <c r="G946" s="29">
        <f t="shared" si="110"/>
        <v>64.81</v>
      </c>
    </row>
    <row r="947" spans="1:7" x14ac:dyDescent="0.25">
      <c r="A947" s="47">
        <v>42744</v>
      </c>
      <c r="B947" s="48">
        <v>1</v>
      </c>
      <c r="C947" s="171">
        <v>0</v>
      </c>
      <c r="D947" s="134">
        <f t="shared" si="114"/>
        <v>236547.63999999978</v>
      </c>
      <c r="E947" s="29">
        <f t="shared" si="115"/>
        <v>203638.66999999978</v>
      </c>
      <c r="F947" s="175">
        <f t="shared" si="116"/>
        <v>64.807419354838714</v>
      </c>
      <c r="G947" s="29">
        <f t="shared" si="110"/>
        <v>64.81</v>
      </c>
    </row>
    <row r="948" spans="1:7" x14ac:dyDescent="0.25">
      <c r="A948" s="47">
        <v>42745</v>
      </c>
      <c r="B948" s="48">
        <v>1</v>
      </c>
      <c r="C948" s="171">
        <v>0</v>
      </c>
      <c r="D948" s="134">
        <f t="shared" si="114"/>
        <v>236547.63999999978</v>
      </c>
      <c r="E948" s="29">
        <f t="shared" si="115"/>
        <v>203638.66999999978</v>
      </c>
      <c r="F948" s="175">
        <f t="shared" si="116"/>
        <v>64.807419354838714</v>
      </c>
      <c r="G948" s="29">
        <f t="shared" si="110"/>
        <v>64.81</v>
      </c>
    </row>
    <row r="949" spans="1:7" x14ac:dyDescent="0.25">
      <c r="A949" s="47">
        <v>42746</v>
      </c>
      <c r="B949" s="48">
        <v>1</v>
      </c>
      <c r="C949" s="171">
        <v>0</v>
      </c>
      <c r="D949" s="134">
        <f t="shared" si="114"/>
        <v>236547.63999999978</v>
      </c>
      <c r="E949" s="29">
        <f t="shared" si="115"/>
        <v>203638.66999999978</v>
      </c>
      <c r="F949" s="175">
        <f t="shared" si="116"/>
        <v>64.807419354838714</v>
      </c>
      <c r="G949" s="29">
        <f t="shared" si="110"/>
        <v>64.81</v>
      </c>
    </row>
    <row r="950" spans="1:7" x14ac:dyDescent="0.25">
      <c r="A950" s="47">
        <v>42747</v>
      </c>
      <c r="B950" s="48">
        <v>1</v>
      </c>
      <c r="C950" s="171">
        <v>0</v>
      </c>
      <c r="D950" s="134">
        <f t="shared" si="114"/>
        <v>236547.63999999978</v>
      </c>
      <c r="E950" s="29">
        <f t="shared" si="115"/>
        <v>203638.66999999978</v>
      </c>
      <c r="F950" s="175">
        <f t="shared" si="116"/>
        <v>64.807419354838714</v>
      </c>
      <c r="G950" s="29">
        <f t="shared" si="110"/>
        <v>64.81</v>
      </c>
    </row>
    <row r="951" spans="1:7" x14ac:dyDescent="0.25">
      <c r="A951" s="47">
        <v>42748</v>
      </c>
      <c r="B951" s="48">
        <v>1</v>
      </c>
      <c r="C951" s="171">
        <v>0</v>
      </c>
      <c r="D951" s="134">
        <f t="shared" si="114"/>
        <v>236547.63999999978</v>
      </c>
      <c r="E951" s="29">
        <f t="shared" si="115"/>
        <v>203638.66999999978</v>
      </c>
      <c r="F951" s="175">
        <f t="shared" si="116"/>
        <v>64.807419354838714</v>
      </c>
      <c r="G951" s="29">
        <f t="shared" si="110"/>
        <v>64.81</v>
      </c>
    </row>
    <row r="952" spans="1:7" x14ac:dyDescent="0.25">
      <c r="A952" s="47">
        <v>42749</v>
      </c>
      <c r="B952" s="48">
        <v>1</v>
      </c>
      <c r="C952" s="171">
        <v>0</v>
      </c>
      <c r="D952" s="134">
        <f t="shared" si="114"/>
        <v>236547.63999999978</v>
      </c>
      <c r="E952" s="29">
        <f t="shared" si="115"/>
        <v>203638.66999999978</v>
      </c>
      <c r="F952" s="175">
        <f t="shared" si="116"/>
        <v>64.807419354838714</v>
      </c>
      <c r="G952" s="29">
        <f t="shared" si="110"/>
        <v>64.81</v>
      </c>
    </row>
    <row r="953" spans="1:7" x14ac:dyDescent="0.25">
      <c r="A953" s="47">
        <v>42750</v>
      </c>
      <c r="B953" s="48">
        <v>1</v>
      </c>
      <c r="C953" s="171">
        <v>0</v>
      </c>
      <c r="D953" s="134">
        <f t="shared" si="114"/>
        <v>236547.63999999978</v>
      </c>
      <c r="E953" s="29">
        <f t="shared" si="115"/>
        <v>203638.66999999978</v>
      </c>
      <c r="F953" s="175">
        <f t="shared" si="116"/>
        <v>64.807419354838714</v>
      </c>
      <c r="G953" s="29">
        <f t="shared" si="110"/>
        <v>64.81</v>
      </c>
    </row>
    <row r="954" spans="1:7" x14ac:dyDescent="0.25">
      <c r="A954" s="47">
        <v>42751</v>
      </c>
      <c r="B954" s="48">
        <v>1</v>
      </c>
      <c r="C954" s="171">
        <v>0</v>
      </c>
      <c r="D954" s="134">
        <f t="shared" si="114"/>
        <v>236547.63999999978</v>
      </c>
      <c r="E954" s="29">
        <f t="shared" si="115"/>
        <v>203638.66999999978</v>
      </c>
      <c r="F954" s="175">
        <f t="shared" si="116"/>
        <v>64.807419354838714</v>
      </c>
      <c r="G954" s="29">
        <f t="shared" si="110"/>
        <v>64.81</v>
      </c>
    </row>
    <row r="955" spans="1:7" x14ac:dyDescent="0.25">
      <c r="A955" s="47">
        <v>42752</v>
      </c>
      <c r="B955" s="48">
        <v>1</v>
      </c>
      <c r="C955" s="171">
        <v>0</v>
      </c>
      <c r="D955" s="134">
        <f t="shared" si="114"/>
        <v>236547.63999999978</v>
      </c>
      <c r="E955" s="29">
        <f t="shared" si="115"/>
        <v>203638.66999999978</v>
      </c>
      <c r="F955" s="175">
        <f t="shared" si="116"/>
        <v>64.807419354838714</v>
      </c>
      <c r="G955" s="29">
        <f t="shared" ref="G955:G1018" si="117">ROUND(F955,2)</f>
        <v>64.81</v>
      </c>
    </row>
    <row r="956" spans="1:7" x14ac:dyDescent="0.25">
      <c r="A956" s="47">
        <v>42753</v>
      </c>
      <c r="B956" s="48">
        <v>1</v>
      </c>
      <c r="C956" s="171">
        <v>0</v>
      </c>
      <c r="D956" s="134">
        <f t="shared" si="114"/>
        <v>236547.63999999978</v>
      </c>
      <c r="E956" s="29">
        <f t="shared" si="115"/>
        <v>203638.66999999978</v>
      </c>
      <c r="F956" s="175">
        <f t="shared" si="116"/>
        <v>64.807419354838714</v>
      </c>
      <c r="G956" s="29">
        <f t="shared" si="117"/>
        <v>64.81</v>
      </c>
    </row>
    <row r="957" spans="1:7" x14ac:dyDescent="0.25">
      <c r="A957" s="47">
        <v>42754</v>
      </c>
      <c r="B957" s="48">
        <v>1</v>
      </c>
      <c r="C957" s="171">
        <v>0</v>
      </c>
      <c r="D957" s="134">
        <f t="shared" si="114"/>
        <v>236547.63999999978</v>
      </c>
      <c r="E957" s="29">
        <f t="shared" si="115"/>
        <v>203638.66999999978</v>
      </c>
      <c r="F957" s="175">
        <f t="shared" si="116"/>
        <v>64.807419354838714</v>
      </c>
      <c r="G957" s="29">
        <f t="shared" si="117"/>
        <v>64.81</v>
      </c>
    </row>
    <row r="958" spans="1:7" x14ac:dyDescent="0.25">
      <c r="A958" s="47">
        <v>42755</v>
      </c>
      <c r="B958" s="48">
        <v>1</v>
      </c>
      <c r="C958" s="171">
        <v>0</v>
      </c>
      <c r="D958" s="134">
        <f t="shared" si="114"/>
        <v>236547.63999999978</v>
      </c>
      <c r="E958" s="29">
        <f t="shared" si="115"/>
        <v>203638.66999999978</v>
      </c>
      <c r="F958" s="175">
        <f t="shared" si="116"/>
        <v>64.807419354838714</v>
      </c>
      <c r="G958" s="29">
        <f t="shared" si="117"/>
        <v>64.81</v>
      </c>
    </row>
    <row r="959" spans="1:7" x14ac:dyDescent="0.25">
      <c r="A959" s="47">
        <v>42756</v>
      </c>
      <c r="B959" s="48">
        <v>1</v>
      </c>
      <c r="C959" s="171">
        <v>0</v>
      </c>
      <c r="D959" s="134">
        <f t="shared" si="114"/>
        <v>236547.63999999978</v>
      </c>
      <c r="E959" s="29">
        <f t="shared" si="115"/>
        <v>203638.66999999978</v>
      </c>
      <c r="F959" s="175">
        <f t="shared" si="116"/>
        <v>64.807419354838714</v>
      </c>
      <c r="G959" s="29">
        <f t="shared" si="117"/>
        <v>64.81</v>
      </c>
    </row>
    <row r="960" spans="1:7" x14ac:dyDescent="0.25">
      <c r="A960" s="47">
        <v>42757</v>
      </c>
      <c r="B960" s="48">
        <v>1</v>
      </c>
      <c r="C960" s="171">
        <v>0</v>
      </c>
      <c r="D960" s="134">
        <f t="shared" si="114"/>
        <v>236547.63999999978</v>
      </c>
      <c r="E960" s="29">
        <f t="shared" si="115"/>
        <v>203638.66999999978</v>
      </c>
      <c r="F960" s="175">
        <f t="shared" si="116"/>
        <v>64.807419354838714</v>
      </c>
      <c r="G960" s="29">
        <f t="shared" si="117"/>
        <v>64.81</v>
      </c>
    </row>
    <row r="961" spans="1:7" x14ac:dyDescent="0.25">
      <c r="A961" s="47">
        <v>42758</v>
      </c>
      <c r="B961" s="48">
        <v>1</v>
      </c>
      <c r="C961" s="171">
        <v>0</v>
      </c>
      <c r="D961" s="134">
        <f t="shared" si="114"/>
        <v>236547.63999999978</v>
      </c>
      <c r="E961" s="29">
        <f t="shared" si="115"/>
        <v>203638.66999999978</v>
      </c>
      <c r="F961" s="175">
        <f t="shared" si="116"/>
        <v>64.807419354838714</v>
      </c>
      <c r="G961" s="29">
        <f t="shared" si="117"/>
        <v>64.81</v>
      </c>
    </row>
    <row r="962" spans="1:7" x14ac:dyDescent="0.25">
      <c r="A962" s="47">
        <v>42759</v>
      </c>
      <c r="B962" s="48">
        <v>1</v>
      </c>
      <c r="C962" s="171">
        <v>0</v>
      </c>
      <c r="D962" s="134">
        <f t="shared" si="114"/>
        <v>236547.63999999978</v>
      </c>
      <c r="E962" s="29">
        <f t="shared" si="115"/>
        <v>203638.66999999978</v>
      </c>
      <c r="F962" s="175">
        <f t="shared" si="116"/>
        <v>64.807419354838714</v>
      </c>
      <c r="G962" s="29">
        <f t="shared" si="117"/>
        <v>64.81</v>
      </c>
    </row>
    <row r="963" spans="1:7" x14ac:dyDescent="0.25">
      <c r="A963" s="47">
        <v>42760</v>
      </c>
      <c r="B963" s="48">
        <v>1</v>
      </c>
      <c r="C963" s="171">
        <v>0</v>
      </c>
      <c r="D963" s="134">
        <f t="shared" si="114"/>
        <v>236547.63999999978</v>
      </c>
      <c r="E963" s="29">
        <f t="shared" si="115"/>
        <v>203638.66999999978</v>
      </c>
      <c r="F963" s="175">
        <f t="shared" si="116"/>
        <v>64.807419354838714</v>
      </c>
      <c r="G963" s="29">
        <f t="shared" si="117"/>
        <v>64.81</v>
      </c>
    </row>
    <row r="964" spans="1:7" x14ac:dyDescent="0.25">
      <c r="A964" s="47">
        <v>42761</v>
      </c>
      <c r="B964" s="48">
        <v>1</v>
      </c>
      <c r="C964" s="171">
        <v>0</v>
      </c>
      <c r="D964" s="134">
        <f t="shared" si="114"/>
        <v>236547.63999999978</v>
      </c>
      <c r="E964" s="29">
        <f t="shared" si="115"/>
        <v>203638.66999999978</v>
      </c>
      <c r="F964" s="175">
        <f t="shared" si="116"/>
        <v>64.807419354838714</v>
      </c>
      <c r="G964" s="29">
        <f t="shared" si="117"/>
        <v>64.81</v>
      </c>
    </row>
    <row r="965" spans="1:7" x14ac:dyDescent="0.25">
      <c r="A965" s="47">
        <v>42762</v>
      </c>
      <c r="B965" s="48">
        <v>1</v>
      </c>
      <c r="C965" s="171">
        <v>0</v>
      </c>
      <c r="D965" s="134">
        <f t="shared" si="114"/>
        <v>236547.63999999978</v>
      </c>
      <c r="E965" s="29">
        <f t="shared" si="115"/>
        <v>203638.66999999978</v>
      </c>
      <c r="F965" s="175">
        <f t="shared" si="116"/>
        <v>64.807419354838714</v>
      </c>
      <c r="G965" s="29">
        <f t="shared" si="117"/>
        <v>64.81</v>
      </c>
    </row>
    <row r="966" spans="1:7" x14ac:dyDescent="0.25">
      <c r="A966" s="47">
        <v>42763</v>
      </c>
      <c r="B966" s="48">
        <v>1</v>
      </c>
      <c r="C966" s="171">
        <v>0</v>
      </c>
      <c r="D966" s="134">
        <f t="shared" si="114"/>
        <v>236547.63999999978</v>
      </c>
      <c r="E966" s="29">
        <f t="shared" si="115"/>
        <v>203638.66999999978</v>
      </c>
      <c r="F966" s="175">
        <f t="shared" si="116"/>
        <v>64.807419354838714</v>
      </c>
      <c r="G966" s="29">
        <f t="shared" si="117"/>
        <v>64.81</v>
      </c>
    </row>
    <row r="967" spans="1:7" x14ac:dyDescent="0.25">
      <c r="A967" s="47">
        <v>42764</v>
      </c>
      <c r="B967" s="48">
        <v>1</v>
      </c>
      <c r="C967" s="171">
        <v>0</v>
      </c>
      <c r="D967" s="134">
        <f t="shared" si="114"/>
        <v>236547.63999999978</v>
      </c>
      <c r="E967" s="29">
        <f t="shared" si="115"/>
        <v>203638.66999999978</v>
      </c>
      <c r="F967" s="175">
        <f t="shared" si="116"/>
        <v>64.807419354838714</v>
      </c>
      <c r="G967" s="29">
        <f t="shared" si="117"/>
        <v>64.81</v>
      </c>
    </row>
    <row r="968" spans="1:7" x14ac:dyDescent="0.25">
      <c r="A968" s="47">
        <v>42765</v>
      </c>
      <c r="B968" s="48">
        <v>1</v>
      </c>
      <c r="C968" s="171">
        <v>0</v>
      </c>
      <c r="D968" s="134">
        <f t="shared" si="114"/>
        <v>236547.63999999978</v>
      </c>
      <c r="E968" s="29">
        <f t="shared" si="115"/>
        <v>203638.66999999978</v>
      </c>
      <c r="F968" s="175">
        <f t="shared" si="116"/>
        <v>64.807419354838714</v>
      </c>
      <c r="G968" s="29">
        <f t="shared" si="117"/>
        <v>64.81</v>
      </c>
    </row>
    <row r="969" spans="1:7" x14ac:dyDescent="0.25">
      <c r="A969" s="47">
        <v>42766</v>
      </c>
      <c r="B969" s="48">
        <v>1</v>
      </c>
      <c r="C969" s="171">
        <v>0</v>
      </c>
      <c r="D969" s="134">
        <f t="shared" si="114"/>
        <v>236547.63999999978</v>
      </c>
      <c r="E969" s="29">
        <f t="shared" si="115"/>
        <v>203638.66999999978</v>
      </c>
      <c r="F969" s="175">
        <f t="shared" si="116"/>
        <v>64.807419354838714</v>
      </c>
      <c r="G969" s="29">
        <f t="shared" si="117"/>
        <v>64.81</v>
      </c>
    </row>
    <row r="970" spans="1:7" x14ac:dyDescent="0.25">
      <c r="A970" s="47">
        <v>42767</v>
      </c>
      <c r="B970" s="48">
        <v>1</v>
      </c>
      <c r="C970" s="171">
        <v>0</v>
      </c>
      <c r="D970" s="134">
        <f t="shared" si="114"/>
        <v>236547.63999999978</v>
      </c>
      <c r="E970" s="29">
        <f t="shared" si="115"/>
        <v>203638.66999999978</v>
      </c>
      <c r="F970" s="175">
        <f t="shared" si="116"/>
        <v>64.807419354838714</v>
      </c>
      <c r="G970" s="29">
        <f t="shared" si="117"/>
        <v>64.81</v>
      </c>
    </row>
    <row r="971" spans="1:7" x14ac:dyDescent="0.25">
      <c r="A971" s="47">
        <v>42768</v>
      </c>
      <c r="B971" s="48">
        <v>1</v>
      </c>
      <c r="C971" s="171">
        <v>0</v>
      </c>
      <c r="D971" s="134">
        <f t="shared" si="114"/>
        <v>236547.63999999978</v>
      </c>
      <c r="E971" s="29">
        <f t="shared" si="115"/>
        <v>203638.66999999978</v>
      </c>
      <c r="F971" s="175">
        <f t="shared" si="116"/>
        <v>64.807419354838714</v>
      </c>
      <c r="G971" s="29">
        <f t="shared" si="117"/>
        <v>64.81</v>
      </c>
    </row>
    <row r="972" spans="1:7" x14ac:dyDescent="0.25">
      <c r="A972" s="47">
        <v>42769</v>
      </c>
      <c r="B972" s="48">
        <v>1</v>
      </c>
      <c r="C972" s="171">
        <v>0</v>
      </c>
      <c r="D972" s="134">
        <f t="shared" si="114"/>
        <v>236547.63999999978</v>
      </c>
      <c r="E972" s="29">
        <f t="shared" si="115"/>
        <v>203638.66999999978</v>
      </c>
      <c r="F972" s="175">
        <f t="shared" si="116"/>
        <v>64.807419354838714</v>
      </c>
      <c r="G972" s="29">
        <f t="shared" si="117"/>
        <v>64.81</v>
      </c>
    </row>
    <row r="973" spans="1:7" x14ac:dyDescent="0.25">
      <c r="A973" s="47">
        <v>42770</v>
      </c>
      <c r="B973" s="48">
        <v>1</v>
      </c>
      <c r="C973" s="171">
        <v>0</v>
      </c>
      <c r="D973" s="134">
        <f t="shared" si="114"/>
        <v>236547.63999999978</v>
      </c>
      <c r="E973" s="29">
        <f t="shared" si="115"/>
        <v>203638.66999999978</v>
      </c>
      <c r="F973" s="175">
        <f t="shared" si="116"/>
        <v>64.807419354838714</v>
      </c>
      <c r="G973" s="29">
        <f t="shared" si="117"/>
        <v>64.81</v>
      </c>
    </row>
    <row r="974" spans="1:7" x14ac:dyDescent="0.25">
      <c r="A974" s="47">
        <v>42771</v>
      </c>
      <c r="B974" s="48">
        <v>1</v>
      </c>
      <c r="C974" s="171">
        <v>0</v>
      </c>
      <c r="D974" s="134">
        <f t="shared" si="114"/>
        <v>236547.63999999978</v>
      </c>
      <c r="E974" s="29">
        <f t="shared" si="115"/>
        <v>203638.66999999978</v>
      </c>
      <c r="F974" s="175">
        <f t="shared" si="116"/>
        <v>64.807419354838714</v>
      </c>
      <c r="G974" s="29">
        <f t="shared" si="117"/>
        <v>64.81</v>
      </c>
    </row>
    <row r="975" spans="1:7" x14ac:dyDescent="0.25">
      <c r="A975" s="47">
        <v>42772</v>
      </c>
      <c r="B975" s="48">
        <v>0</v>
      </c>
      <c r="C975" s="171">
        <v>1</v>
      </c>
      <c r="D975" s="134">
        <f t="shared" ref="D975:D1002" si="118">$E$974</f>
        <v>203638.66999999978</v>
      </c>
      <c r="E975" s="29">
        <f t="shared" ref="E975:E1002" si="119">$D$975-$D$54</f>
        <v>170282.82999999978</v>
      </c>
      <c r="F975" s="175">
        <f>($E$53/$B$53*0+($E$54/$B$54)*1)</f>
        <v>55.791428571428575</v>
      </c>
      <c r="G975" s="29">
        <f t="shared" si="117"/>
        <v>55.79</v>
      </c>
    </row>
    <row r="976" spans="1:7" x14ac:dyDescent="0.25">
      <c r="A976" s="47">
        <v>42773</v>
      </c>
      <c r="B976" s="48">
        <v>1</v>
      </c>
      <c r="C976" s="171">
        <v>0</v>
      </c>
      <c r="D976" s="134">
        <f t="shared" si="118"/>
        <v>203638.66999999978</v>
      </c>
      <c r="E976" s="29">
        <f t="shared" si="119"/>
        <v>170282.82999999978</v>
      </c>
      <c r="F976" s="175">
        <f t="shared" ref="F976:F1002" si="120">($E$53/$B$53*0+($E$54/$B$54)*1)</f>
        <v>55.791428571428575</v>
      </c>
      <c r="G976" s="29">
        <f t="shared" si="117"/>
        <v>55.79</v>
      </c>
    </row>
    <row r="977" spans="1:7" x14ac:dyDescent="0.25">
      <c r="A977" s="47">
        <v>42774</v>
      </c>
      <c r="B977" s="48">
        <v>1</v>
      </c>
      <c r="C977" s="171">
        <v>0</v>
      </c>
      <c r="D977" s="134">
        <f t="shared" si="118"/>
        <v>203638.66999999978</v>
      </c>
      <c r="E977" s="29">
        <f t="shared" si="119"/>
        <v>170282.82999999978</v>
      </c>
      <c r="F977" s="175">
        <f t="shared" si="120"/>
        <v>55.791428571428575</v>
      </c>
      <c r="G977" s="29">
        <f t="shared" si="117"/>
        <v>55.79</v>
      </c>
    </row>
    <row r="978" spans="1:7" x14ac:dyDescent="0.25">
      <c r="A978" s="47">
        <v>42775</v>
      </c>
      <c r="B978" s="48">
        <v>1</v>
      </c>
      <c r="C978" s="171">
        <v>0</v>
      </c>
      <c r="D978" s="134">
        <f t="shared" si="118"/>
        <v>203638.66999999978</v>
      </c>
      <c r="E978" s="29">
        <f t="shared" si="119"/>
        <v>170282.82999999978</v>
      </c>
      <c r="F978" s="175">
        <f t="shared" si="120"/>
        <v>55.791428571428575</v>
      </c>
      <c r="G978" s="29">
        <f t="shared" si="117"/>
        <v>55.79</v>
      </c>
    </row>
    <row r="979" spans="1:7" x14ac:dyDescent="0.25">
      <c r="A979" s="47">
        <v>42776</v>
      </c>
      <c r="B979" s="48">
        <v>1</v>
      </c>
      <c r="C979" s="171">
        <v>0</v>
      </c>
      <c r="D979" s="134">
        <f t="shared" si="118"/>
        <v>203638.66999999978</v>
      </c>
      <c r="E979" s="29">
        <f t="shared" si="119"/>
        <v>170282.82999999978</v>
      </c>
      <c r="F979" s="175">
        <f t="shared" si="120"/>
        <v>55.791428571428575</v>
      </c>
      <c r="G979" s="29">
        <f t="shared" si="117"/>
        <v>55.79</v>
      </c>
    </row>
    <row r="980" spans="1:7" x14ac:dyDescent="0.25">
      <c r="A980" s="47">
        <v>42777</v>
      </c>
      <c r="B980" s="48">
        <v>1</v>
      </c>
      <c r="C980" s="171">
        <v>0</v>
      </c>
      <c r="D980" s="134">
        <f t="shared" si="118"/>
        <v>203638.66999999978</v>
      </c>
      <c r="E980" s="29">
        <f t="shared" si="119"/>
        <v>170282.82999999978</v>
      </c>
      <c r="F980" s="175">
        <f t="shared" si="120"/>
        <v>55.791428571428575</v>
      </c>
      <c r="G980" s="29">
        <f t="shared" si="117"/>
        <v>55.79</v>
      </c>
    </row>
    <row r="981" spans="1:7" x14ac:dyDescent="0.25">
      <c r="A981" s="47">
        <v>42778</v>
      </c>
      <c r="B981" s="48">
        <v>1</v>
      </c>
      <c r="C981" s="171">
        <v>0</v>
      </c>
      <c r="D981" s="134">
        <f t="shared" si="118"/>
        <v>203638.66999999978</v>
      </c>
      <c r="E981" s="29">
        <f t="shared" si="119"/>
        <v>170282.82999999978</v>
      </c>
      <c r="F981" s="175">
        <f t="shared" si="120"/>
        <v>55.791428571428575</v>
      </c>
      <c r="G981" s="29">
        <f t="shared" si="117"/>
        <v>55.79</v>
      </c>
    </row>
    <row r="982" spans="1:7" x14ac:dyDescent="0.25">
      <c r="A982" s="47">
        <v>42779</v>
      </c>
      <c r="B982" s="48">
        <v>1</v>
      </c>
      <c r="C982" s="171">
        <v>0</v>
      </c>
      <c r="D982" s="134">
        <f t="shared" si="118"/>
        <v>203638.66999999978</v>
      </c>
      <c r="E982" s="29">
        <f t="shared" si="119"/>
        <v>170282.82999999978</v>
      </c>
      <c r="F982" s="175">
        <f t="shared" si="120"/>
        <v>55.791428571428575</v>
      </c>
      <c r="G982" s="29">
        <f t="shared" si="117"/>
        <v>55.79</v>
      </c>
    </row>
    <row r="983" spans="1:7" x14ac:dyDescent="0.25">
      <c r="A983" s="47">
        <v>42780</v>
      </c>
      <c r="B983" s="48">
        <v>1</v>
      </c>
      <c r="C983" s="171">
        <v>0</v>
      </c>
      <c r="D983" s="134">
        <f t="shared" si="118"/>
        <v>203638.66999999978</v>
      </c>
      <c r="E983" s="29">
        <f t="shared" si="119"/>
        <v>170282.82999999978</v>
      </c>
      <c r="F983" s="175">
        <f t="shared" si="120"/>
        <v>55.791428571428575</v>
      </c>
      <c r="G983" s="29">
        <f t="shared" si="117"/>
        <v>55.79</v>
      </c>
    </row>
    <row r="984" spans="1:7" x14ac:dyDescent="0.25">
      <c r="A984" s="47">
        <v>42781</v>
      </c>
      <c r="B984" s="48">
        <v>1</v>
      </c>
      <c r="C984" s="171">
        <v>0</v>
      </c>
      <c r="D984" s="134">
        <f t="shared" si="118"/>
        <v>203638.66999999978</v>
      </c>
      <c r="E984" s="29">
        <f t="shared" si="119"/>
        <v>170282.82999999978</v>
      </c>
      <c r="F984" s="175">
        <f t="shared" si="120"/>
        <v>55.791428571428575</v>
      </c>
      <c r="G984" s="29">
        <f t="shared" si="117"/>
        <v>55.79</v>
      </c>
    </row>
    <row r="985" spans="1:7" x14ac:dyDescent="0.25">
      <c r="A985" s="47">
        <v>42782</v>
      </c>
      <c r="B985" s="48">
        <v>1</v>
      </c>
      <c r="C985" s="171">
        <v>0</v>
      </c>
      <c r="D985" s="134">
        <f t="shared" si="118"/>
        <v>203638.66999999978</v>
      </c>
      <c r="E985" s="29">
        <f t="shared" si="119"/>
        <v>170282.82999999978</v>
      </c>
      <c r="F985" s="175">
        <f t="shared" si="120"/>
        <v>55.791428571428575</v>
      </c>
      <c r="G985" s="29">
        <f t="shared" si="117"/>
        <v>55.79</v>
      </c>
    </row>
    <row r="986" spans="1:7" x14ac:dyDescent="0.25">
      <c r="A986" s="47">
        <v>42783</v>
      </c>
      <c r="B986" s="48">
        <v>1</v>
      </c>
      <c r="C986" s="171">
        <v>0</v>
      </c>
      <c r="D986" s="134">
        <f t="shared" si="118"/>
        <v>203638.66999999978</v>
      </c>
      <c r="E986" s="29">
        <f t="shared" si="119"/>
        <v>170282.82999999978</v>
      </c>
      <c r="F986" s="175">
        <f t="shared" si="120"/>
        <v>55.791428571428575</v>
      </c>
      <c r="G986" s="29">
        <f t="shared" si="117"/>
        <v>55.79</v>
      </c>
    </row>
    <row r="987" spans="1:7" x14ac:dyDescent="0.25">
      <c r="A987" s="47">
        <v>42784</v>
      </c>
      <c r="B987" s="48">
        <v>1</v>
      </c>
      <c r="C987" s="171">
        <v>0</v>
      </c>
      <c r="D987" s="134">
        <f t="shared" si="118"/>
        <v>203638.66999999978</v>
      </c>
      <c r="E987" s="29">
        <f t="shared" si="119"/>
        <v>170282.82999999978</v>
      </c>
      <c r="F987" s="175">
        <f t="shared" si="120"/>
        <v>55.791428571428575</v>
      </c>
      <c r="G987" s="29">
        <f t="shared" si="117"/>
        <v>55.79</v>
      </c>
    </row>
    <row r="988" spans="1:7" x14ac:dyDescent="0.25">
      <c r="A988" s="47">
        <v>42785</v>
      </c>
      <c r="B988" s="48">
        <v>1</v>
      </c>
      <c r="C988" s="171">
        <v>0</v>
      </c>
      <c r="D988" s="134">
        <f t="shared" si="118"/>
        <v>203638.66999999978</v>
      </c>
      <c r="E988" s="29">
        <f t="shared" si="119"/>
        <v>170282.82999999978</v>
      </c>
      <c r="F988" s="175">
        <f t="shared" si="120"/>
        <v>55.791428571428575</v>
      </c>
      <c r="G988" s="29">
        <f t="shared" si="117"/>
        <v>55.79</v>
      </c>
    </row>
    <row r="989" spans="1:7" x14ac:dyDescent="0.25">
      <c r="A989" s="47">
        <v>42786</v>
      </c>
      <c r="B989" s="48">
        <v>1</v>
      </c>
      <c r="C989" s="171">
        <v>0</v>
      </c>
      <c r="D989" s="134">
        <f t="shared" si="118"/>
        <v>203638.66999999978</v>
      </c>
      <c r="E989" s="29">
        <f t="shared" si="119"/>
        <v>170282.82999999978</v>
      </c>
      <c r="F989" s="175">
        <f t="shared" si="120"/>
        <v>55.791428571428575</v>
      </c>
      <c r="G989" s="29">
        <f t="shared" si="117"/>
        <v>55.79</v>
      </c>
    </row>
    <row r="990" spans="1:7" x14ac:dyDescent="0.25">
      <c r="A990" s="47">
        <v>42787</v>
      </c>
      <c r="B990" s="48">
        <v>1</v>
      </c>
      <c r="C990" s="171">
        <v>0</v>
      </c>
      <c r="D990" s="134">
        <f t="shared" si="118"/>
        <v>203638.66999999978</v>
      </c>
      <c r="E990" s="29">
        <f t="shared" si="119"/>
        <v>170282.82999999978</v>
      </c>
      <c r="F990" s="175">
        <f t="shared" si="120"/>
        <v>55.791428571428575</v>
      </c>
      <c r="G990" s="29">
        <f t="shared" si="117"/>
        <v>55.79</v>
      </c>
    </row>
    <row r="991" spans="1:7" x14ac:dyDescent="0.25">
      <c r="A991" s="47">
        <v>42788</v>
      </c>
      <c r="B991" s="48">
        <v>1</v>
      </c>
      <c r="C991" s="171">
        <v>0</v>
      </c>
      <c r="D991" s="134">
        <f t="shared" si="118"/>
        <v>203638.66999999978</v>
      </c>
      <c r="E991" s="29">
        <f t="shared" si="119"/>
        <v>170282.82999999978</v>
      </c>
      <c r="F991" s="175">
        <f t="shared" si="120"/>
        <v>55.791428571428575</v>
      </c>
      <c r="G991" s="29">
        <f t="shared" si="117"/>
        <v>55.79</v>
      </c>
    </row>
    <row r="992" spans="1:7" x14ac:dyDescent="0.25">
      <c r="A992" s="47">
        <v>42789</v>
      </c>
      <c r="B992" s="48">
        <v>1</v>
      </c>
      <c r="C992" s="171">
        <v>0</v>
      </c>
      <c r="D992" s="134">
        <f t="shared" si="118"/>
        <v>203638.66999999978</v>
      </c>
      <c r="E992" s="29">
        <f t="shared" si="119"/>
        <v>170282.82999999978</v>
      </c>
      <c r="F992" s="175">
        <f t="shared" si="120"/>
        <v>55.791428571428575</v>
      </c>
      <c r="G992" s="29">
        <f t="shared" si="117"/>
        <v>55.79</v>
      </c>
    </row>
    <row r="993" spans="1:7" x14ac:dyDescent="0.25">
      <c r="A993" s="47">
        <v>42790</v>
      </c>
      <c r="B993" s="48">
        <v>1</v>
      </c>
      <c r="C993" s="171">
        <v>0</v>
      </c>
      <c r="D993" s="134">
        <f t="shared" si="118"/>
        <v>203638.66999999978</v>
      </c>
      <c r="E993" s="29">
        <f t="shared" si="119"/>
        <v>170282.82999999978</v>
      </c>
      <c r="F993" s="175">
        <f t="shared" si="120"/>
        <v>55.791428571428575</v>
      </c>
      <c r="G993" s="29">
        <f t="shared" si="117"/>
        <v>55.79</v>
      </c>
    </row>
    <row r="994" spans="1:7" x14ac:dyDescent="0.25">
      <c r="A994" s="47">
        <v>42791</v>
      </c>
      <c r="B994" s="48">
        <v>1</v>
      </c>
      <c r="C994" s="171">
        <v>0</v>
      </c>
      <c r="D994" s="134">
        <f t="shared" si="118"/>
        <v>203638.66999999978</v>
      </c>
      <c r="E994" s="29">
        <f t="shared" si="119"/>
        <v>170282.82999999978</v>
      </c>
      <c r="F994" s="175">
        <f t="shared" si="120"/>
        <v>55.791428571428575</v>
      </c>
      <c r="G994" s="29">
        <f t="shared" si="117"/>
        <v>55.79</v>
      </c>
    </row>
    <row r="995" spans="1:7" x14ac:dyDescent="0.25">
      <c r="A995" s="47">
        <v>42792</v>
      </c>
      <c r="B995" s="48">
        <v>1</v>
      </c>
      <c r="C995" s="171">
        <v>0</v>
      </c>
      <c r="D995" s="134">
        <f t="shared" si="118"/>
        <v>203638.66999999978</v>
      </c>
      <c r="E995" s="29">
        <f t="shared" si="119"/>
        <v>170282.82999999978</v>
      </c>
      <c r="F995" s="175">
        <f t="shared" si="120"/>
        <v>55.791428571428575</v>
      </c>
      <c r="G995" s="29">
        <f t="shared" si="117"/>
        <v>55.79</v>
      </c>
    </row>
    <row r="996" spans="1:7" x14ac:dyDescent="0.25">
      <c r="A996" s="47">
        <v>42793</v>
      </c>
      <c r="B996" s="48">
        <v>1</v>
      </c>
      <c r="C996" s="171">
        <v>0</v>
      </c>
      <c r="D996" s="134">
        <f t="shared" si="118"/>
        <v>203638.66999999978</v>
      </c>
      <c r="E996" s="29">
        <f t="shared" si="119"/>
        <v>170282.82999999978</v>
      </c>
      <c r="F996" s="175">
        <f t="shared" si="120"/>
        <v>55.791428571428575</v>
      </c>
      <c r="G996" s="29">
        <f t="shared" si="117"/>
        <v>55.79</v>
      </c>
    </row>
    <row r="997" spans="1:7" x14ac:dyDescent="0.25">
      <c r="A997" s="47">
        <v>42794</v>
      </c>
      <c r="B997" s="48">
        <v>1</v>
      </c>
      <c r="C997" s="171">
        <v>0</v>
      </c>
      <c r="D997" s="134">
        <f t="shared" si="118"/>
        <v>203638.66999999978</v>
      </c>
      <c r="E997" s="29">
        <f t="shared" si="119"/>
        <v>170282.82999999978</v>
      </c>
      <c r="F997" s="175">
        <f t="shared" si="120"/>
        <v>55.791428571428575</v>
      </c>
      <c r="G997" s="29">
        <f t="shared" si="117"/>
        <v>55.79</v>
      </c>
    </row>
    <row r="998" spans="1:7" x14ac:dyDescent="0.25">
      <c r="A998" s="47">
        <v>42795</v>
      </c>
      <c r="B998" s="48">
        <v>1</v>
      </c>
      <c r="C998" s="171">
        <v>0</v>
      </c>
      <c r="D998" s="134">
        <f t="shared" si="118"/>
        <v>203638.66999999978</v>
      </c>
      <c r="E998" s="29">
        <f t="shared" si="119"/>
        <v>170282.82999999978</v>
      </c>
      <c r="F998" s="175">
        <f t="shared" si="120"/>
        <v>55.791428571428575</v>
      </c>
      <c r="G998" s="29">
        <f t="shared" si="117"/>
        <v>55.79</v>
      </c>
    </row>
    <row r="999" spans="1:7" x14ac:dyDescent="0.25">
      <c r="A999" s="47">
        <v>42796</v>
      </c>
      <c r="B999" s="48">
        <v>1</v>
      </c>
      <c r="C999" s="171">
        <v>0</v>
      </c>
      <c r="D999" s="134">
        <f t="shared" si="118"/>
        <v>203638.66999999978</v>
      </c>
      <c r="E999" s="29">
        <f t="shared" si="119"/>
        <v>170282.82999999978</v>
      </c>
      <c r="F999" s="175">
        <f t="shared" si="120"/>
        <v>55.791428571428575</v>
      </c>
      <c r="G999" s="29">
        <f t="shared" si="117"/>
        <v>55.79</v>
      </c>
    </row>
    <row r="1000" spans="1:7" x14ac:dyDescent="0.25">
      <c r="A1000" s="47">
        <v>42797</v>
      </c>
      <c r="B1000" s="48">
        <v>1</v>
      </c>
      <c r="C1000" s="171">
        <v>0</v>
      </c>
      <c r="D1000" s="134">
        <f t="shared" si="118"/>
        <v>203638.66999999978</v>
      </c>
      <c r="E1000" s="29">
        <f t="shared" si="119"/>
        <v>170282.82999999978</v>
      </c>
      <c r="F1000" s="175">
        <f t="shared" si="120"/>
        <v>55.791428571428575</v>
      </c>
      <c r="G1000" s="29">
        <f t="shared" si="117"/>
        <v>55.79</v>
      </c>
    </row>
    <row r="1001" spans="1:7" x14ac:dyDescent="0.25">
      <c r="A1001" s="47">
        <v>42798</v>
      </c>
      <c r="B1001" s="48">
        <v>1</v>
      </c>
      <c r="C1001" s="171">
        <v>0</v>
      </c>
      <c r="D1001" s="134">
        <f t="shared" si="118"/>
        <v>203638.66999999978</v>
      </c>
      <c r="E1001" s="29">
        <f t="shared" si="119"/>
        <v>170282.82999999978</v>
      </c>
      <c r="F1001" s="175">
        <f t="shared" si="120"/>
        <v>55.791428571428575</v>
      </c>
      <c r="G1001" s="29">
        <f t="shared" si="117"/>
        <v>55.79</v>
      </c>
    </row>
    <row r="1002" spans="1:7" x14ac:dyDescent="0.25">
      <c r="A1002" s="47">
        <v>42799</v>
      </c>
      <c r="B1002" s="48">
        <v>1</v>
      </c>
      <c r="C1002" s="171">
        <v>0</v>
      </c>
      <c r="D1002" s="134">
        <f t="shared" si="118"/>
        <v>203638.66999999978</v>
      </c>
      <c r="E1002" s="29">
        <f t="shared" si="119"/>
        <v>170282.82999999978</v>
      </c>
      <c r="F1002" s="175">
        <f t="shared" si="120"/>
        <v>55.791428571428575</v>
      </c>
      <c r="G1002" s="29">
        <f t="shared" si="117"/>
        <v>55.79</v>
      </c>
    </row>
    <row r="1003" spans="1:7" x14ac:dyDescent="0.25">
      <c r="A1003" s="47">
        <v>42800</v>
      </c>
      <c r="B1003" s="48">
        <v>0</v>
      </c>
      <c r="C1003" s="171">
        <v>1</v>
      </c>
      <c r="D1003" s="134">
        <f t="shared" ref="D1003:D1033" si="121">$E$1002</f>
        <v>170282.82999999978</v>
      </c>
      <c r="E1003" s="29">
        <f t="shared" ref="E1003:E1033" si="122">$D$1003-$D$55</f>
        <v>136811.06999999977</v>
      </c>
      <c r="F1003" s="175">
        <f>($E$54/$B$54*0+($E$55/$B$55)*1)</f>
        <v>46.652903225806455</v>
      </c>
      <c r="G1003" s="29">
        <f t="shared" si="117"/>
        <v>46.65</v>
      </c>
    </row>
    <row r="1004" spans="1:7" x14ac:dyDescent="0.25">
      <c r="A1004" s="47">
        <v>42801</v>
      </c>
      <c r="B1004" s="48">
        <v>1</v>
      </c>
      <c r="C1004" s="171">
        <v>0</v>
      </c>
      <c r="D1004" s="134">
        <f t="shared" si="121"/>
        <v>170282.82999999978</v>
      </c>
      <c r="E1004" s="29">
        <f t="shared" si="122"/>
        <v>136811.06999999977</v>
      </c>
      <c r="F1004" s="175">
        <f t="shared" ref="F1004:F1033" si="123">($E$54/$B$54*0+($E$55/$B$55)*1)</f>
        <v>46.652903225806455</v>
      </c>
      <c r="G1004" s="29">
        <f t="shared" si="117"/>
        <v>46.65</v>
      </c>
    </row>
    <row r="1005" spans="1:7" x14ac:dyDescent="0.25">
      <c r="A1005" s="47">
        <v>42802</v>
      </c>
      <c r="B1005" s="48">
        <v>1</v>
      </c>
      <c r="C1005" s="171">
        <v>0</v>
      </c>
      <c r="D1005" s="134">
        <f t="shared" si="121"/>
        <v>170282.82999999978</v>
      </c>
      <c r="E1005" s="29">
        <f t="shared" si="122"/>
        <v>136811.06999999977</v>
      </c>
      <c r="F1005" s="175">
        <f t="shared" si="123"/>
        <v>46.652903225806455</v>
      </c>
      <c r="G1005" s="29">
        <f t="shared" si="117"/>
        <v>46.65</v>
      </c>
    </row>
    <row r="1006" spans="1:7" x14ac:dyDescent="0.25">
      <c r="A1006" s="47">
        <v>42803</v>
      </c>
      <c r="B1006" s="48">
        <v>1</v>
      </c>
      <c r="C1006" s="171">
        <v>0</v>
      </c>
      <c r="D1006" s="134">
        <f t="shared" si="121"/>
        <v>170282.82999999978</v>
      </c>
      <c r="E1006" s="29">
        <f t="shared" si="122"/>
        <v>136811.06999999977</v>
      </c>
      <c r="F1006" s="175">
        <f t="shared" si="123"/>
        <v>46.652903225806455</v>
      </c>
      <c r="G1006" s="29">
        <f t="shared" si="117"/>
        <v>46.65</v>
      </c>
    </row>
    <row r="1007" spans="1:7" x14ac:dyDescent="0.25">
      <c r="A1007" s="47">
        <v>42804</v>
      </c>
      <c r="B1007" s="48">
        <v>1</v>
      </c>
      <c r="C1007" s="171">
        <v>0</v>
      </c>
      <c r="D1007" s="134">
        <f t="shared" si="121"/>
        <v>170282.82999999978</v>
      </c>
      <c r="E1007" s="29">
        <f t="shared" si="122"/>
        <v>136811.06999999977</v>
      </c>
      <c r="F1007" s="175">
        <f t="shared" si="123"/>
        <v>46.652903225806455</v>
      </c>
      <c r="G1007" s="29">
        <f t="shared" si="117"/>
        <v>46.65</v>
      </c>
    </row>
    <row r="1008" spans="1:7" x14ac:dyDescent="0.25">
      <c r="A1008" s="47">
        <v>42805</v>
      </c>
      <c r="B1008" s="48">
        <v>1</v>
      </c>
      <c r="C1008" s="171">
        <v>0</v>
      </c>
      <c r="D1008" s="134">
        <f t="shared" si="121"/>
        <v>170282.82999999978</v>
      </c>
      <c r="E1008" s="29">
        <f t="shared" si="122"/>
        <v>136811.06999999977</v>
      </c>
      <c r="F1008" s="175">
        <f t="shared" si="123"/>
        <v>46.652903225806455</v>
      </c>
      <c r="G1008" s="29">
        <f t="shared" si="117"/>
        <v>46.65</v>
      </c>
    </row>
    <row r="1009" spans="1:7" x14ac:dyDescent="0.25">
      <c r="A1009" s="47">
        <v>42806</v>
      </c>
      <c r="B1009" s="48">
        <v>1</v>
      </c>
      <c r="C1009" s="171">
        <v>0</v>
      </c>
      <c r="D1009" s="134">
        <f t="shared" si="121"/>
        <v>170282.82999999978</v>
      </c>
      <c r="E1009" s="29">
        <f t="shared" si="122"/>
        <v>136811.06999999977</v>
      </c>
      <c r="F1009" s="175">
        <f t="shared" si="123"/>
        <v>46.652903225806455</v>
      </c>
      <c r="G1009" s="29">
        <f t="shared" si="117"/>
        <v>46.65</v>
      </c>
    </row>
    <row r="1010" spans="1:7" x14ac:dyDescent="0.25">
      <c r="A1010" s="47">
        <v>42807</v>
      </c>
      <c r="B1010" s="48">
        <v>1</v>
      </c>
      <c r="C1010" s="171">
        <v>0</v>
      </c>
      <c r="D1010" s="134">
        <f t="shared" si="121"/>
        <v>170282.82999999978</v>
      </c>
      <c r="E1010" s="29">
        <f t="shared" si="122"/>
        <v>136811.06999999977</v>
      </c>
      <c r="F1010" s="175">
        <f t="shared" si="123"/>
        <v>46.652903225806455</v>
      </c>
      <c r="G1010" s="29">
        <f t="shared" si="117"/>
        <v>46.65</v>
      </c>
    </row>
    <row r="1011" spans="1:7" x14ac:dyDescent="0.25">
      <c r="A1011" s="47">
        <v>42808</v>
      </c>
      <c r="B1011" s="48">
        <v>1</v>
      </c>
      <c r="C1011" s="171">
        <v>0</v>
      </c>
      <c r="D1011" s="134">
        <f t="shared" si="121"/>
        <v>170282.82999999978</v>
      </c>
      <c r="E1011" s="29">
        <f t="shared" si="122"/>
        <v>136811.06999999977</v>
      </c>
      <c r="F1011" s="175">
        <f t="shared" si="123"/>
        <v>46.652903225806455</v>
      </c>
      <c r="G1011" s="29">
        <f t="shared" si="117"/>
        <v>46.65</v>
      </c>
    </row>
    <row r="1012" spans="1:7" x14ac:dyDescent="0.25">
      <c r="A1012" s="47">
        <v>42809</v>
      </c>
      <c r="B1012" s="48">
        <v>1</v>
      </c>
      <c r="C1012" s="171">
        <v>0</v>
      </c>
      <c r="D1012" s="134">
        <f t="shared" si="121"/>
        <v>170282.82999999978</v>
      </c>
      <c r="E1012" s="29">
        <f t="shared" si="122"/>
        <v>136811.06999999977</v>
      </c>
      <c r="F1012" s="175">
        <f t="shared" si="123"/>
        <v>46.652903225806455</v>
      </c>
      <c r="G1012" s="29">
        <f t="shared" si="117"/>
        <v>46.65</v>
      </c>
    </row>
    <row r="1013" spans="1:7" x14ac:dyDescent="0.25">
      <c r="A1013" s="47">
        <v>42810</v>
      </c>
      <c r="B1013" s="48">
        <v>1</v>
      </c>
      <c r="C1013" s="171">
        <v>0</v>
      </c>
      <c r="D1013" s="134">
        <f t="shared" si="121"/>
        <v>170282.82999999978</v>
      </c>
      <c r="E1013" s="29">
        <f t="shared" si="122"/>
        <v>136811.06999999977</v>
      </c>
      <c r="F1013" s="175">
        <f t="shared" si="123"/>
        <v>46.652903225806455</v>
      </c>
      <c r="G1013" s="29">
        <f t="shared" si="117"/>
        <v>46.65</v>
      </c>
    </row>
    <row r="1014" spans="1:7" x14ac:dyDescent="0.25">
      <c r="A1014" s="47">
        <v>42811</v>
      </c>
      <c r="B1014" s="48">
        <v>1</v>
      </c>
      <c r="C1014" s="171">
        <v>0</v>
      </c>
      <c r="D1014" s="134">
        <f t="shared" si="121"/>
        <v>170282.82999999978</v>
      </c>
      <c r="E1014" s="29">
        <f t="shared" si="122"/>
        <v>136811.06999999977</v>
      </c>
      <c r="F1014" s="175">
        <f t="shared" si="123"/>
        <v>46.652903225806455</v>
      </c>
      <c r="G1014" s="29">
        <f t="shared" si="117"/>
        <v>46.65</v>
      </c>
    </row>
    <row r="1015" spans="1:7" x14ac:dyDescent="0.25">
      <c r="A1015" s="47">
        <v>42812</v>
      </c>
      <c r="B1015" s="48">
        <v>1</v>
      </c>
      <c r="C1015" s="171">
        <v>0</v>
      </c>
      <c r="D1015" s="134">
        <f t="shared" si="121"/>
        <v>170282.82999999978</v>
      </c>
      <c r="E1015" s="29">
        <f t="shared" si="122"/>
        <v>136811.06999999977</v>
      </c>
      <c r="F1015" s="175">
        <f t="shared" si="123"/>
        <v>46.652903225806455</v>
      </c>
      <c r="G1015" s="29">
        <f t="shared" si="117"/>
        <v>46.65</v>
      </c>
    </row>
    <row r="1016" spans="1:7" x14ac:dyDescent="0.25">
      <c r="A1016" s="47">
        <v>42813</v>
      </c>
      <c r="B1016" s="48">
        <v>1</v>
      </c>
      <c r="C1016" s="171">
        <v>0</v>
      </c>
      <c r="D1016" s="134">
        <f t="shared" si="121"/>
        <v>170282.82999999978</v>
      </c>
      <c r="E1016" s="29">
        <f t="shared" si="122"/>
        <v>136811.06999999977</v>
      </c>
      <c r="F1016" s="175">
        <f t="shared" si="123"/>
        <v>46.652903225806455</v>
      </c>
      <c r="G1016" s="29">
        <f t="shared" si="117"/>
        <v>46.65</v>
      </c>
    </row>
    <row r="1017" spans="1:7" x14ac:dyDescent="0.25">
      <c r="A1017" s="47">
        <v>42814</v>
      </c>
      <c r="B1017" s="48">
        <v>1</v>
      </c>
      <c r="C1017" s="171">
        <v>0</v>
      </c>
      <c r="D1017" s="134">
        <f t="shared" si="121"/>
        <v>170282.82999999978</v>
      </c>
      <c r="E1017" s="29">
        <f t="shared" si="122"/>
        <v>136811.06999999977</v>
      </c>
      <c r="F1017" s="175">
        <f t="shared" si="123"/>
        <v>46.652903225806455</v>
      </c>
      <c r="G1017" s="29">
        <f t="shared" si="117"/>
        <v>46.65</v>
      </c>
    </row>
    <row r="1018" spans="1:7" x14ac:dyDescent="0.25">
      <c r="A1018" s="47">
        <v>42815</v>
      </c>
      <c r="B1018" s="48">
        <v>1</v>
      </c>
      <c r="C1018" s="171">
        <v>0</v>
      </c>
      <c r="D1018" s="134">
        <f t="shared" si="121"/>
        <v>170282.82999999978</v>
      </c>
      <c r="E1018" s="29">
        <f t="shared" si="122"/>
        <v>136811.06999999977</v>
      </c>
      <c r="F1018" s="175">
        <f t="shared" si="123"/>
        <v>46.652903225806455</v>
      </c>
      <c r="G1018" s="29">
        <f t="shared" si="117"/>
        <v>46.65</v>
      </c>
    </row>
    <row r="1019" spans="1:7" x14ac:dyDescent="0.25">
      <c r="A1019" s="47">
        <v>42816</v>
      </c>
      <c r="B1019" s="48">
        <v>1</v>
      </c>
      <c r="C1019" s="171">
        <v>0</v>
      </c>
      <c r="D1019" s="134">
        <f t="shared" si="121"/>
        <v>170282.82999999978</v>
      </c>
      <c r="E1019" s="29">
        <f t="shared" si="122"/>
        <v>136811.06999999977</v>
      </c>
      <c r="F1019" s="175">
        <f t="shared" si="123"/>
        <v>46.652903225806455</v>
      </c>
      <c r="G1019" s="29">
        <f t="shared" ref="G1019:G1082" si="124">ROUND(F1019,2)</f>
        <v>46.65</v>
      </c>
    </row>
    <row r="1020" spans="1:7" x14ac:dyDescent="0.25">
      <c r="A1020" s="47">
        <v>42817</v>
      </c>
      <c r="B1020" s="48">
        <v>1</v>
      </c>
      <c r="C1020" s="171">
        <v>0</v>
      </c>
      <c r="D1020" s="134">
        <f t="shared" si="121"/>
        <v>170282.82999999978</v>
      </c>
      <c r="E1020" s="29">
        <f t="shared" si="122"/>
        <v>136811.06999999977</v>
      </c>
      <c r="F1020" s="175">
        <f t="shared" si="123"/>
        <v>46.652903225806455</v>
      </c>
      <c r="G1020" s="29">
        <f t="shared" si="124"/>
        <v>46.65</v>
      </c>
    </row>
    <row r="1021" spans="1:7" x14ac:dyDescent="0.25">
      <c r="A1021" s="47">
        <v>42818</v>
      </c>
      <c r="B1021" s="48">
        <v>1</v>
      </c>
      <c r="C1021" s="171">
        <v>0</v>
      </c>
      <c r="D1021" s="134">
        <f t="shared" si="121"/>
        <v>170282.82999999978</v>
      </c>
      <c r="E1021" s="29">
        <f t="shared" si="122"/>
        <v>136811.06999999977</v>
      </c>
      <c r="F1021" s="175">
        <f t="shared" si="123"/>
        <v>46.652903225806455</v>
      </c>
      <c r="G1021" s="29">
        <f t="shared" si="124"/>
        <v>46.65</v>
      </c>
    </row>
    <row r="1022" spans="1:7" x14ac:dyDescent="0.25">
      <c r="A1022" s="47">
        <v>42819</v>
      </c>
      <c r="B1022" s="48">
        <v>1</v>
      </c>
      <c r="C1022" s="171">
        <v>0</v>
      </c>
      <c r="D1022" s="134">
        <f t="shared" si="121"/>
        <v>170282.82999999978</v>
      </c>
      <c r="E1022" s="29">
        <f t="shared" si="122"/>
        <v>136811.06999999977</v>
      </c>
      <c r="F1022" s="175">
        <f t="shared" si="123"/>
        <v>46.652903225806455</v>
      </c>
      <c r="G1022" s="29">
        <f t="shared" si="124"/>
        <v>46.65</v>
      </c>
    </row>
    <row r="1023" spans="1:7" x14ac:dyDescent="0.25">
      <c r="A1023" s="47">
        <v>42820</v>
      </c>
      <c r="B1023" s="48">
        <v>1</v>
      </c>
      <c r="C1023" s="171">
        <v>0</v>
      </c>
      <c r="D1023" s="134">
        <f t="shared" si="121"/>
        <v>170282.82999999978</v>
      </c>
      <c r="E1023" s="29">
        <f t="shared" si="122"/>
        <v>136811.06999999977</v>
      </c>
      <c r="F1023" s="175">
        <f t="shared" si="123"/>
        <v>46.652903225806455</v>
      </c>
      <c r="G1023" s="29">
        <f t="shared" si="124"/>
        <v>46.65</v>
      </c>
    </row>
    <row r="1024" spans="1:7" x14ac:dyDescent="0.25">
      <c r="A1024" s="47">
        <v>42821</v>
      </c>
      <c r="B1024" s="48">
        <v>1</v>
      </c>
      <c r="C1024" s="171">
        <v>0</v>
      </c>
      <c r="D1024" s="134">
        <f t="shared" si="121"/>
        <v>170282.82999999978</v>
      </c>
      <c r="E1024" s="29">
        <f t="shared" si="122"/>
        <v>136811.06999999977</v>
      </c>
      <c r="F1024" s="175">
        <f t="shared" si="123"/>
        <v>46.652903225806455</v>
      </c>
      <c r="G1024" s="29">
        <f t="shared" si="124"/>
        <v>46.65</v>
      </c>
    </row>
    <row r="1025" spans="1:7" x14ac:dyDescent="0.25">
      <c r="A1025" s="47">
        <v>42822</v>
      </c>
      <c r="B1025" s="48">
        <v>1</v>
      </c>
      <c r="C1025" s="171">
        <v>0</v>
      </c>
      <c r="D1025" s="134">
        <f t="shared" si="121"/>
        <v>170282.82999999978</v>
      </c>
      <c r="E1025" s="29">
        <f t="shared" si="122"/>
        <v>136811.06999999977</v>
      </c>
      <c r="F1025" s="175">
        <f t="shared" si="123"/>
        <v>46.652903225806455</v>
      </c>
      <c r="G1025" s="29">
        <f t="shared" si="124"/>
        <v>46.65</v>
      </c>
    </row>
    <row r="1026" spans="1:7" x14ac:dyDescent="0.25">
      <c r="A1026" s="47">
        <v>42823</v>
      </c>
      <c r="B1026" s="48">
        <v>1</v>
      </c>
      <c r="C1026" s="171">
        <v>0</v>
      </c>
      <c r="D1026" s="134">
        <f t="shared" si="121"/>
        <v>170282.82999999978</v>
      </c>
      <c r="E1026" s="29">
        <f t="shared" si="122"/>
        <v>136811.06999999977</v>
      </c>
      <c r="F1026" s="175">
        <f t="shared" si="123"/>
        <v>46.652903225806455</v>
      </c>
      <c r="G1026" s="29">
        <f t="shared" si="124"/>
        <v>46.65</v>
      </c>
    </row>
    <row r="1027" spans="1:7" x14ac:dyDescent="0.25">
      <c r="A1027" s="47">
        <v>42824</v>
      </c>
      <c r="B1027" s="48">
        <v>1</v>
      </c>
      <c r="C1027" s="171">
        <v>0</v>
      </c>
      <c r="D1027" s="134">
        <f t="shared" si="121"/>
        <v>170282.82999999978</v>
      </c>
      <c r="E1027" s="29">
        <f t="shared" si="122"/>
        <v>136811.06999999977</v>
      </c>
      <c r="F1027" s="175">
        <f t="shared" si="123"/>
        <v>46.652903225806455</v>
      </c>
      <c r="G1027" s="29">
        <f t="shared" si="124"/>
        <v>46.65</v>
      </c>
    </row>
    <row r="1028" spans="1:7" x14ac:dyDescent="0.25">
      <c r="A1028" s="47">
        <v>42825</v>
      </c>
      <c r="B1028" s="48">
        <v>1</v>
      </c>
      <c r="C1028" s="171">
        <v>0</v>
      </c>
      <c r="D1028" s="134">
        <f t="shared" si="121"/>
        <v>170282.82999999978</v>
      </c>
      <c r="E1028" s="29">
        <f t="shared" si="122"/>
        <v>136811.06999999977</v>
      </c>
      <c r="F1028" s="175">
        <f t="shared" si="123"/>
        <v>46.652903225806455</v>
      </c>
      <c r="G1028" s="29">
        <f t="shared" si="124"/>
        <v>46.65</v>
      </c>
    </row>
    <row r="1029" spans="1:7" x14ac:dyDescent="0.25">
      <c r="A1029" s="47">
        <v>42826</v>
      </c>
      <c r="B1029" s="48">
        <v>1</v>
      </c>
      <c r="C1029" s="171">
        <v>0</v>
      </c>
      <c r="D1029" s="134">
        <f t="shared" si="121"/>
        <v>170282.82999999978</v>
      </c>
      <c r="E1029" s="29">
        <f t="shared" si="122"/>
        <v>136811.06999999977</v>
      </c>
      <c r="F1029" s="175">
        <f t="shared" si="123"/>
        <v>46.652903225806455</v>
      </c>
      <c r="G1029" s="29">
        <f t="shared" si="124"/>
        <v>46.65</v>
      </c>
    </row>
    <row r="1030" spans="1:7" x14ac:dyDescent="0.25">
      <c r="A1030" s="47">
        <v>42827</v>
      </c>
      <c r="B1030" s="48">
        <v>1</v>
      </c>
      <c r="C1030" s="171">
        <v>0</v>
      </c>
      <c r="D1030" s="134">
        <f t="shared" si="121"/>
        <v>170282.82999999978</v>
      </c>
      <c r="E1030" s="29">
        <f t="shared" si="122"/>
        <v>136811.06999999977</v>
      </c>
      <c r="F1030" s="175">
        <f t="shared" si="123"/>
        <v>46.652903225806455</v>
      </c>
      <c r="G1030" s="29">
        <f t="shared" si="124"/>
        <v>46.65</v>
      </c>
    </row>
    <row r="1031" spans="1:7" x14ac:dyDescent="0.25">
      <c r="A1031" s="47">
        <v>42828</v>
      </c>
      <c r="B1031" s="48">
        <v>1</v>
      </c>
      <c r="C1031" s="171">
        <v>0</v>
      </c>
      <c r="D1031" s="134">
        <f t="shared" si="121"/>
        <v>170282.82999999978</v>
      </c>
      <c r="E1031" s="29">
        <f t="shared" si="122"/>
        <v>136811.06999999977</v>
      </c>
      <c r="F1031" s="175">
        <f t="shared" si="123"/>
        <v>46.652903225806455</v>
      </c>
      <c r="G1031" s="29">
        <f t="shared" si="124"/>
        <v>46.65</v>
      </c>
    </row>
    <row r="1032" spans="1:7" x14ac:dyDescent="0.25">
      <c r="A1032" s="47">
        <v>42829</v>
      </c>
      <c r="B1032" s="48">
        <v>1</v>
      </c>
      <c r="C1032" s="171">
        <v>0</v>
      </c>
      <c r="D1032" s="134">
        <f t="shared" si="121"/>
        <v>170282.82999999978</v>
      </c>
      <c r="E1032" s="29">
        <f t="shared" si="122"/>
        <v>136811.06999999977</v>
      </c>
      <c r="F1032" s="175">
        <f t="shared" si="123"/>
        <v>46.652903225806455</v>
      </c>
      <c r="G1032" s="29">
        <f t="shared" si="124"/>
        <v>46.65</v>
      </c>
    </row>
    <row r="1033" spans="1:7" x14ac:dyDescent="0.25">
      <c r="A1033" s="47">
        <v>42830</v>
      </c>
      <c r="B1033" s="48">
        <v>1</v>
      </c>
      <c r="C1033" s="171">
        <v>0</v>
      </c>
      <c r="D1033" s="134">
        <f t="shared" si="121"/>
        <v>170282.82999999978</v>
      </c>
      <c r="E1033" s="29">
        <f t="shared" si="122"/>
        <v>136811.06999999977</v>
      </c>
      <c r="F1033" s="175">
        <f t="shared" si="123"/>
        <v>46.652903225806455</v>
      </c>
      <c r="G1033" s="29">
        <f t="shared" si="124"/>
        <v>46.65</v>
      </c>
    </row>
    <row r="1034" spans="1:7" x14ac:dyDescent="0.25">
      <c r="A1034" s="47">
        <v>42831</v>
      </c>
      <c r="B1034" s="48">
        <v>0</v>
      </c>
      <c r="C1034" s="171">
        <v>1</v>
      </c>
      <c r="D1034" s="134">
        <f t="shared" ref="D1034:D1063" si="125">$E$1033</f>
        <v>136811.06999999977</v>
      </c>
      <c r="E1034" s="29">
        <f t="shared" ref="E1034:E1063" si="126">$D$1034-$D$56</f>
        <v>103017.53999999978</v>
      </c>
      <c r="F1034" s="175">
        <f>($E$55/$B$55*0+($E$56/$B$56)*1)</f>
        <v>37.482333333333337</v>
      </c>
      <c r="G1034" s="29">
        <f t="shared" si="124"/>
        <v>37.479999999999997</v>
      </c>
    </row>
    <row r="1035" spans="1:7" x14ac:dyDescent="0.25">
      <c r="A1035" s="47">
        <v>42832</v>
      </c>
      <c r="B1035" s="48">
        <v>1</v>
      </c>
      <c r="C1035" s="171">
        <v>0</v>
      </c>
      <c r="D1035" s="134">
        <f t="shared" si="125"/>
        <v>136811.06999999977</v>
      </c>
      <c r="E1035" s="29">
        <f t="shared" si="126"/>
        <v>103017.53999999978</v>
      </c>
      <c r="F1035" s="175">
        <f t="shared" ref="F1035:F1063" si="127">($E$55/$B$55*0+($E$56/$B$56)*1)</f>
        <v>37.482333333333337</v>
      </c>
      <c r="G1035" s="29">
        <f t="shared" si="124"/>
        <v>37.479999999999997</v>
      </c>
    </row>
    <row r="1036" spans="1:7" x14ac:dyDescent="0.25">
      <c r="A1036" s="47">
        <v>42833</v>
      </c>
      <c r="B1036" s="48">
        <v>1</v>
      </c>
      <c r="C1036" s="171">
        <v>0</v>
      </c>
      <c r="D1036" s="134">
        <f t="shared" si="125"/>
        <v>136811.06999999977</v>
      </c>
      <c r="E1036" s="29">
        <f t="shared" si="126"/>
        <v>103017.53999999978</v>
      </c>
      <c r="F1036" s="175">
        <f t="shared" si="127"/>
        <v>37.482333333333337</v>
      </c>
      <c r="G1036" s="29">
        <f t="shared" si="124"/>
        <v>37.479999999999997</v>
      </c>
    </row>
    <row r="1037" spans="1:7" x14ac:dyDescent="0.25">
      <c r="A1037" s="47">
        <v>42834</v>
      </c>
      <c r="B1037" s="48">
        <v>1</v>
      </c>
      <c r="C1037" s="171">
        <v>0</v>
      </c>
      <c r="D1037" s="134">
        <f t="shared" si="125"/>
        <v>136811.06999999977</v>
      </c>
      <c r="E1037" s="29">
        <f t="shared" si="126"/>
        <v>103017.53999999978</v>
      </c>
      <c r="F1037" s="175">
        <f t="shared" si="127"/>
        <v>37.482333333333337</v>
      </c>
      <c r="G1037" s="29">
        <f t="shared" si="124"/>
        <v>37.479999999999997</v>
      </c>
    </row>
    <row r="1038" spans="1:7" x14ac:dyDescent="0.25">
      <c r="A1038" s="47">
        <v>42835</v>
      </c>
      <c r="B1038" s="48">
        <v>1</v>
      </c>
      <c r="C1038" s="171">
        <v>0</v>
      </c>
      <c r="D1038" s="134">
        <f t="shared" si="125"/>
        <v>136811.06999999977</v>
      </c>
      <c r="E1038" s="29">
        <f t="shared" si="126"/>
        <v>103017.53999999978</v>
      </c>
      <c r="F1038" s="175">
        <f t="shared" si="127"/>
        <v>37.482333333333337</v>
      </c>
      <c r="G1038" s="29">
        <f t="shared" si="124"/>
        <v>37.479999999999997</v>
      </c>
    </row>
    <row r="1039" spans="1:7" x14ac:dyDescent="0.25">
      <c r="A1039" s="47">
        <v>42836</v>
      </c>
      <c r="B1039" s="48">
        <v>1</v>
      </c>
      <c r="C1039" s="171">
        <v>0</v>
      </c>
      <c r="D1039" s="134">
        <f t="shared" si="125"/>
        <v>136811.06999999977</v>
      </c>
      <c r="E1039" s="29">
        <f t="shared" si="126"/>
        <v>103017.53999999978</v>
      </c>
      <c r="F1039" s="175">
        <f t="shared" si="127"/>
        <v>37.482333333333337</v>
      </c>
      <c r="G1039" s="29">
        <f t="shared" si="124"/>
        <v>37.479999999999997</v>
      </c>
    </row>
    <row r="1040" spans="1:7" x14ac:dyDescent="0.25">
      <c r="A1040" s="47">
        <v>42837</v>
      </c>
      <c r="B1040" s="48">
        <v>1</v>
      </c>
      <c r="C1040" s="171">
        <v>0</v>
      </c>
      <c r="D1040" s="134">
        <f t="shared" si="125"/>
        <v>136811.06999999977</v>
      </c>
      <c r="E1040" s="29">
        <f t="shared" si="126"/>
        <v>103017.53999999978</v>
      </c>
      <c r="F1040" s="175">
        <f t="shared" si="127"/>
        <v>37.482333333333337</v>
      </c>
      <c r="G1040" s="29">
        <f t="shared" si="124"/>
        <v>37.479999999999997</v>
      </c>
    </row>
    <row r="1041" spans="1:7" x14ac:dyDescent="0.25">
      <c r="A1041" s="47">
        <v>42838</v>
      </c>
      <c r="B1041" s="48">
        <v>1</v>
      </c>
      <c r="C1041" s="171">
        <v>0</v>
      </c>
      <c r="D1041" s="134">
        <f t="shared" si="125"/>
        <v>136811.06999999977</v>
      </c>
      <c r="E1041" s="29">
        <f t="shared" si="126"/>
        <v>103017.53999999978</v>
      </c>
      <c r="F1041" s="175">
        <f t="shared" si="127"/>
        <v>37.482333333333337</v>
      </c>
      <c r="G1041" s="29">
        <f t="shared" si="124"/>
        <v>37.479999999999997</v>
      </c>
    </row>
    <row r="1042" spans="1:7" x14ac:dyDescent="0.25">
      <c r="A1042" s="47">
        <v>42839</v>
      </c>
      <c r="B1042" s="48">
        <v>1</v>
      </c>
      <c r="C1042" s="171">
        <v>0</v>
      </c>
      <c r="D1042" s="134">
        <f t="shared" si="125"/>
        <v>136811.06999999977</v>
      </c>
      <c r="E1042" s="29">
        <f t="shared" si="126"/>
        <v>103017.53999999978</v>
      </c>
      <c r="F1042" s="175">
        <f t="shared" si="127"/>
        <v>37.482333333333337</v>
      </c>
      <c r="G1042" s="29">
        <f t="shared" si="124"/>
        <v>37.479999999999997</v>
      </c>
    </row>
    <row r="1043" spans="1:7" x14ac:dyDescent="0.25">
      <c r="A1043" s="47">
        <v>42840</v>
      </c>
      <c r="B1043" s="48">
        <v>1</v>
      </c>
      <c r="C1043" s="171">
        <v>0</v>
      </c>
      <c r="D1043" s="134">
        <f t="shared" si="125"/>
        <v>136811.06999999977</v>
      </c>
      <c r="E1043" s="29">
        <f t="shared" si="126"/>
        <v>103017.53999999978</v>
      </c>
      <c r="F1043" s="175">
        <f t="shared" si="127"/>
        <v>37.482333333333337</v>
      </c>
      <c r="G1043" s="29">
        <f t="shared" si="124"/>
        <v>37.479999999999997</v>
      </c>
    </row>
    <row r="1044" spans="1:7" x14ac:dyDescent="0.25">
      <c r="A1044" s="47">
        <v>42841</v>
      </c>
      <c r="B1044" s="48">
        <v>1</v>
      </c>
      <c r="C1044" s="171">
        <v>0</v>
      </c>
      <c r="D1044" s="134">
        <f t="shared" si="125"/>
        <v>136811.06999999977</v>
      </c>
      <c r="E1044" s="29">
        <f t="shared" si="126"/>
        <v>103017.53999999978</v>
      </c>
      <c r="F1044" s="175">
        <f t="shared" si="127"/>
        <v>37.482333333333337</v>
      </c>
      <c r="G1044" s="29">
        <f t="shared" si="124"/>
        <v>37.479999999999997</v>
      </c>
    </row>
    <row r="1045" spans="1:7" x14ac:dyDescent="0.25">
      <c r="A1045" s="47">
        <v>42842</v>
      </c>
      <c r="B1045" s="48">
        <v>1</v>
      </c>
      <c r="C1045" s="171">
        <v>0</v>
      </c>
      <c r="D1045" s="134">
        <f t="shared" si="125"/>
        <v>136811.06999999977</v>
      </c>
      <c r="E1045" s="29">
        <f t="shared" si="126"/>
        <v>103017.53999999978</v>
      </c>
      <c r="F1045" s="175">
        <f t="shared" si="127"/>
        <v>37.482333333333337</v>
      </c>
      <c r="G1045" s="29">
        <f t="shared" si="124"/>
        <v>37.479999999999997</v>
      </c>
    </row>
    <row r="1046" spans="1:7" x14ac:dyDescent="0.25">
      <c r="A1046" s="47">
        <v>42843</v>
      </c>
      <c r="B1046" s="48">
        <v>1</v>
      </c>
      <c r="C1046" s="171">
        <v>0</v>
      </c>
      <c r="D1046" s="134">
        <f t="shared" si="125"/>
        <v>136811.06999999977</v>
      </c>
      <c r="E1046" s="29">
        <f t="shared" si="126"/>
        <v>103017.53999999978</v>
      </c>
      <c r="F1046" s="175">
        <f t="shared" si="127"/>
        <v>37.482333333333337</v>
      </c>
      <c r="G1046" s="29">
        <f t="shared" si="124"/>
        <v>37.479999999999997</v>
      </c>
    </row>
    <row r="1047" spans="1:7" x14ac:dyDescent="0.25">
      <c r="A1047" s="47">
        <v>42844</v>
      </c>
      <c r="B1047" s="48">
        <v>1</v>
      </c>
      <c r="C1047" s="171">
        <v>0</v>
      </c>
      <c r="D1047" s="134">
        <f t="shared" si="125"/>
        <v>136811.06999999977</v>
      </c>
      <c r="E1047" s="29">
        <f t="shared" si="126"/>
        <v>103017.53999999978</v>
      </c>
      <c r="F1047" s="175">
        <f t="shared" si="127"/>
        <v>37.482333333333337</v>
      </c>
      <c r="G1047" s="29">
        <f t="shared" si="124"/>
        <v>37.479999999999997</v>
      </c>
    </row>
    <row r="1048" spans="1:7" x14ac:dyDescent="0.25">
      <c r="A1048" s="47">
        <v>42845</v>
      </c>
      <c r="B1048" s="48">
        <v>1</v>
      </c>
      <c r="C1048" s="171">
        <v>0</v>
      </c>
      <c r="D1048" s="134">
        <f t="shared" si="125"/>
        <v>136811.06999999977</v>
      </c>
      <c r="E1048" s="29">
        <f t="shared" si="126"/>
        <v>103017.53999999978</v>
      </c>
      <c r="F1048" s="175">
        <f t="shared" si="127"/>
        <v>37.482333333333337</v>
      </c>
      <c r="G1048" s="29">
        <f t="shared" si="124"/>
        <v>37.479999999999997</v>
      </c>
    </row>
    <row r="1049" spans="1:7" x14ac:dyDescent="0.25">
      <c r="A1049" s="47">
        <v>42846</v>
      </c>
      <c r="B1049" s="48">
        <v>1</v>
      </c>
      <c r="C1049" s="171">
        <v>0</v>
      </c>
      <c r="D1049" s="134">
        <f t="shared" si="125"/>
        <v>136811.06999999977</v>
      </c>
      <c r="E1049" s="29">
        <f t="shared" si="126"/>
        <v>103017.53999999978</v>
      </c>
      <c r="F1049" s="175">
        <f t="shared" si="127"/>
        <v>37.482333333333337</v>
      </c>
      <c r="G1049" s="29">
        <f t="shared" si="124"/>
        <v>37.479999999999997</v>
      </c>
    </row>
    <row r="1050" spans="1:7" x14ac:dyDescent="0.25">
      <c r="A1050" s="47">
        <v>42847</v>
      </c>
      <c r="B1050" s="48">
        <v>1</v>
      </c>
      <c r="C1050" s="171">
        <v>0</v>
      </c>
      <c r="D1050" s="134">
        <f t="shared" si="125"/>
        <v>136811.06999999977</v>
      </c>
      <c r="E1050" s="29">
        <f t="shared" si="126"/>
        <v>103017.53999999978</v>
      </c>
      <c r="F1050" s="175">
        <f t="shared" si="127"/>
        <v>37.482333333333337</v>
      </c>
      <c r="G1050" s="29">
        <f t="shared" si="124"/>
        <v>37.479999999999997</v>
      </c>
    </row>
    <row r="1051" spans="1:7" x14ac:dyDescent="0.25">
      <c r="A1051" s="47">
        <v>42848</v>
      </c>
      <c r="B1051" s="48">
        <v>1</v>
      </c>
      <c r="C1051" s="171">
        <v>0</v>
      </c>
      <c r="D1051" s="134">
        <f t="shared" si="125"/>
        <v>136811.06999999977</v>
      </c>
      <c r="E1051" s="29">
        <f t="shared" si="126"/>
        <v>103017.53999999978</v>
      </c>
      <c r="F1051" s="175">
        <f t="shared" si="127"/>
        <v>37.482333333333337</v>
      </c>
      <c r="G1051" s="29">
        <f t="shared" si="124"/>
        <v>37.479999999999997</v>
      </c>
    </row>
    <row r="1052" spans="1:7" x14ac:dyDescent="0.25">
      <c r="A1052" s="47">
        <v>42849</v>
      </c>
      <c r="B1052" s="48">
        <v>1</v>
      </c>
      <c r="C1052" s="171">
        <v>0</v>
      </c>
      <c r="D1052" s="134">
        <f t="shared" si="125"/>
        <v>136811.06999999977</v>
      </c>
      <c r="E1052" s="29">
        <f t="shared" si="126"/>
        <v>103017.53999999978</v>
      </c>
      <c r="F1052" s="175">
        <f t="shared" si="127"/>
        <v>37.482333333333337</v>
      </c>
      <c r="G1052" s="29">
        <f t="shared" si="124"/>
        <v>37.479999999999997</v>
      </c>
    </row>
    <row r="1053" spans="1:7" x14ac:dyDescent="0.25">
      <c r="A1053" s="47">
        <v>42850</v>
      </c>
      <c r="B1053" s="48">
        <v>1</v>
      </c>
      <c r="C1053" s="171">
        <v>0</v>
      </c>
      <c r="D1053" s="134">
        <f t="shared" si="125"/>
        <v>136811.06999999977</v>
      </c>
      <c r="E1053" s="29">
        <f t="shared" si="126"/>
        <v>103017.53999999978</v>
      </c>
      <c r="F1053" s="175">
        <f t="shared" si="127"/>
        <v>37.482333333333337</v>
      </c>
      <c r="G1053" s="29">
        <f t="shared" si="124"/>
        <v>37.479999999999997</v>
      </c>
    </row>
    <row r="1054" spans="1:7" x14ac:dyDescent="0.25">
      <c r="A1054" s="47">
        <v>42851</v>
      </c>
      <c r="B1054" s="48">
        <v>1</v>
      </c>
      <c r="C1054" s="171">
        <v>0</v>
      </c>
      <c r="D1054" s="134">
        <f t="shared" si="125"/>
        <v>136811.06999999977</v>
      </c>
      <c r="E1054" s="29">
        <f t="shared" si="126"/>
        <v>103017.53999999978</v>
      </c>
      <c r="F1054" s="175">
        <f t="shared" si="127"/>
        <v>37.482333333333337</v>
      </c>
      <c r="G1054" s="29">
        <f t="shared" si="124"/>
        <v>37.479999999999997</v>
      </c>
    </row>
    <row r="1055" spans="1:7" x14ac:dyDescent="0.25">
      <c r="A1055" s="47">
        <v>42852</v>
      </c>
      <c r="B1055" s="48">
        <v>1</v>
      </c>
      <c r="C1055" s="171">
        <v>0</v>
      </c>
      <c r="D1055" s="134">
        <f t="shared" si="125"/>
        <v>136811.06999999977</v>
      </c>
      <c r="E1055" s="29">
        <f t="shared" si="126"/>
        <v>103017.53999999978</v>
      </c>
      <c r="F1055" s="175">
        <f t="shared" si="127"/>
        <v>37.482333333333337</v>
      </c>
      <c r="G1055" s="29">
        <f t="shared" si="124"/>
        <v>37.479999999999997</v>
      </c>
    </row>
    <row r="1056" spans="1:7" x14ac:dyDescent="0.25">
      <c r="A1056" s="47">
        <v>42853</v>
      </c>
      <c r="B1056" s="48">
        <v>1</v>
      </c>
      <c r="C1056" s="171">
        <v>0</v>
      </c>
      <c r="D1056" s="134">
        <f t="shared" si="125"/>
        <v>136811.06999999977</v>
      </c>
      <c r="E1056" s="29">
        <f t="shared" si="126"/>
        <v>103017.53999999978</v>
      </c>
      <c r="F1056" s="175">
        <f t="shared" si="127"/>
        <v>37.482333333333337</v>
      </c>
      <c r="G1056" s="29">
        <f t="shared" si="124"/>
        <v>37.479999999999997</v>
      </c>
    </row>
    <row r="1057" spans="1:7" x14ac:dyDescent="0.25">
      <c r="A1057" s="47">
        <v>42854</v>
      </c>
      <c r="B1057" s="48">
        <v>1</v>
      </c>
      <c r="C1057" s="171">
        <v>0</v>
      </c>
      <c r="D1057" s="134">
        <f t="shared" si="125"/>
        <v>136811.06999999977</v>
      </c>
      <c r="E1057" s="29">
        <f t="shared" si="126"/>
        <v>103017.53999999978</v>
      </c>
      <c r="F1057" s="175">
        <f t="shared" si="127"/>
        <v>37.482333333333337</v>
      </c>
      <c r="G1057" s="29">
        <f t="shared" si="124"/>
        <v>37.479999999999997</v>
      </c>
    </row>
    <row r="1058" spans="1:7" x14ac:dyDescent="0.25">
      <c r="A1058" s="47">
        <v>42855</v>
      </c>
      <c r="B1058" s="48">
        <v>1</v>
      </c>
      <c r="C1058" s="171">
        <v>0</v>
      </c>
      <c r="D1058" s="134">
        <f t="shared" si="125"/>
        <v>136811.06999999977</v>
      </c>
      <c r="E1058" s="29">
        <f t="shared" si="126"/>
        <v>103017.53999999978</v>
      </c>
      <c r="F1058" s="175">
        <f t="shared" si="127"/>
        <v>37.482333333333337</v>
      </c>
      <c r="G1058" s="29">
        <f t="shared" si="124"/>
        <v>37.479999999999997</v>
      </c>
    </row>
    <row r="1059" spans="1:7" x14ac:dyDescent="0.25">
      <c r="A1059" s="47">
        <v>42856</v>
      </c>
      <c r="B1059" s="48">
        <v>1</v>
      </c>
      <c r="C1059" s="171">
        <v>0</v>
      </c>
      <c r="D1059" s="134">
        <f t="shared" si="125"/>
        <v>136811.06999999977</v>
      </c>
      <c r="E1059" s="29">
        <f t="shared" si="126"/>
        <v>103017.53999999978</v>
      </c>
      <c r="F1059" s="175">
        <f t="shared" si="127"/>
        <v>37.482333333333337</v>
      </c>
      <c r="G1059" s="29">
        <f t="shared" si="124"/>
        <v>37.479999999999997</v>
      </c>
    </row>
    <row r="1060" spans="1:7" x14ac:dyDescent="0.25">
      <c r="A1060" s="47">
        <v>42857</v>
      </c>
      <c r="B1060" s="48">
        <v>1</v>
      </c>
      <c r="C1060" s="171">
        <v>0</v>
      </c>
      <c r="D1060" s="134">
        <f t="shared" si="125"/>
        <v>136811.06999999977</v>
      </c>
      <c r="E1060" s="29">
        <f t="shared" si="126"/>
        <v>103017.53999999978</v>
      </c>
      <c r="F1060" s="175">
        <f t="shared" si="127"/>
        <v>37.482333333333337</v>
      </c>
      <c r="G1060" s="29">
        <f t="shared" si="124"/>
        <v>37.479999999999997</v>
      </c>
    </row>
    <row r="1061" spans="1:7" x14ac:dyDescent="0.25">
      <c r="A1061" s="47">
        <v>42858</v>
      </c>
      <c r="B1061" s="48">
        <v>1</v>
      </c>
      <c r="C1061" s="171">
        <v>0</v>
      </c>
      <c r="D1061" s="134">
        <f t="shared" si="125"/>
        <v>136811.06999999977</v>
      </c>
      <c r="E1061" s="29">
        <f t="shared" si="126"/>
        <v>103017.53999999978</v>
      </c>
      <c r="F1061" s="175">
        <f t="shared" si="127"/>
        <v>37.482333333333337</v>
      </c>
      <c r="G1061" s="29">
        <f t="shared" si="124"/>
        <v>37.479999999999997</v>
      </c>
    </row>
    <row r="1062" spans="1:7" x14ac:dyDescent="0.25">
      <c r="A1062" s="47">
        <v>42859</v>
      </c>
      <c r="B1062" s="48">
        <v>1</v>
      </c>
      <c r="C1062" s="171">
        <v>0</v>
      </c>
      <c r="D1062" s="134">
        <f t="shared" si="125"/>
        <v>136811.06999999977</v>
      </c>
      <c r="E1062" s="29">
        <f t="shared" si="126"/>
        <v>103017.53999999978</v>
      </c>
      <c r="F1062" s="175">
        <f t="shared" si="127"/>
        <v>37.482333333333337</v>
      </c>
      <c r="G1062" s="29">
        <f t="shared" si="124"/>
        <v>37.479999999999997</v>
      </c>
    </row>
    <row r="1063" spans="1:7" x14ac:dyDescent="0.25">
      <c r="A1063" s="47">
        <v>42860</v>
      </c>
      <c r="B1063" s="48">
        <v>1</v>
      </c>
      <c r="C1063" s="171">
        <v>0</v>
      </c>
      <c r="D1063" s="134">
        <f t="shared" si="125"/>
        <v>136811.06999999977</v>
      </c>
      <c r="E1063" s="29">
        <f t="shared" si="126"/>
        <v>103017.53999999978</v>
      </c>
      <c r="F1063" s="175">
        <f t="shared" si="127"/>
        <v>37.482333333333337</v>
      </c>
      <c r="G1063" s="29">
        <f t="shared" si="124"/>
        <v>37.479999999999997</v>
      </c>
    </row>
    <row r="1064" spans="1:7" x14ac:dyDescent="0.25">
      <c r="A1064" s="47">
        <v>42861</v>
      </c>
      <c r="B1064" s="48">
        <v>0</v>
      </c>
      <c r="C1064" s="171">
        <v>1</v>
      </c>
      <c r="D1064" s="134">
        <f t="shared" ref="D1064:D1094" si="128">$E$1063</f>
        <v>103017.53999999978</v>
      </c>
      <c r="E1064" s="29">
        <f t="shared" ref="E1064:E1094" si="129">$D$1064-$D$57</f>
        <v>68974.479999999778</v>
      </c>
      <c r="F1064" s="175">
        <f>($E$56/$B$56*0+($E$57/$B$57)*1)</f>
        <v>28.223870967741938</v>
      </c>
      <c r="G1064" s="29">
        <f t="shared" si="124"/>
        <v>28.22</v>
      </c>
    </row>
    <row r="1065" spans="1:7" x14ac:dyDescent="0.25">
      <c r="A1065" s="47">
        <v>42862</v>
      </c>
      <c r="B1065" s="48">
        <v>1</v>
      </c>
      <c r="C1065" s="171">
        <v>0</v>
      </c>
      <c r="D1065" s="134">
        <f t="shared" si="128"/>
        <v>103017.53999999978</v>
      </c>
      <c r="E1065" s="29">
        <f t="shared" si="129"/>
        <v>68974.479999999778</v>
      </c>
      <c r="F1065" s="175">
        <f t="shared" ref="F1065:F1094" si="130">($E$56/$B$56*0+($E$57/$B$57)*1)</f>
        <v>28.223870967741938</v>
      </c>
      <c r="G1065" s="29">
        <f t="shared" si="124"/>
        <v>28.22</v>
      </c>
    </row>
    <row r="1066" spans="1:7" x14ac:dyDescent="0.25">
      <c r="A1066" s="47">
        <v>42863</v>
      </c>
      <c r="B1066" s="48">
        <v>1</v>
      </c>
      <c r="C1066" s="171">
        <v>0</v>
      </c>
      <c r="D1066" s="134">
        <f t="shared" si="128"/>
        <v>103017.53999999978</v>
      </c>
      <c r="E1066" s="29">
        <f t="shared" si="129"/>
        <v>68974.479999999778</v>
      </c>
      <c r="F1066" s="175">
        <f t="shared" si="130"/>
        <v>28.223870967741938</v>
      </c>
      <c r="G1066" s="29">
        <f t="shared" si="124"/>
        <v>28.22</v>
      </c>
    </row>
    <row r="1067" spans="1:7" x14ac:dyDescent="0.25">
      <c r="A1067" s="47">
        <v>42864</v>
      </c>
      <c r="B1067" s="48">
        <v>1</v>
      </c>
      <c r="C1067" s="171">
        <v>0</v>
      </c>
      <c r="D1067" s="134">
        <f t="shared" si="128"/>
        <v>103017.53999999978</v>
      </c>
      <c r="E1067" s="29">
        <f t="shared" si="129"/>
        <v>68974.479999999778</v>
      </c>
      <c r="F1067" s="175">
        <f t="shared" si="130"/>
        <v>28.223870967741938</v>
      </c>
      <c r="G1067" s="29">
        <f t="shared" si="124"/>
        <v>28.22</v>
      </c>
    </row>
    <row r="1068" spans="1:7" x14ac:dyDescent="0.25">
      <c r="A1068" s="47">
        <v>42865</v>
      </c>
      <c r="B1068" s="48">
        <v>1</v>
      </c>
      <c r="C1068" s="171">
        <v>0</v>
      </c>
      <c r="D1068" s="134">
        <f t="shared" si="128"/>
        <v>103017.53999999978</v>
      </c>
      <c r="E1068" s="29">
        <f t="shared" si="129"/>
        <v>68974.479999999778</v>
      </c>
      <c r="F1068" s="175">
        <f t="shared" si="130"/>
        <v>28.223870967741938</v>
      </c>
      <c r="G1068" s="29">
        <f t="shared" si="124"/>
        <v>28.22</v>
      </c>
    </row>
    <row r="1069" spans="1:7" x14ac:dyDescent="0.25">
      <c r="A1069" s="47">
        <v>42866</v>
      </c>
      <c r="B1069" s="48">
        <v>1</v>
      </c>
      <c r="C1069" s="171">
        <v>0</v>
      </c>
      <c r="D1069" s="134">
        <f t="shared" si="128"/>
        <v>103017.53999999978</v>
      </c>
      <c r="E1069" s="29">
        <f t="shared" si="129"/>
        <v>68974.479999999778</v>
      </c>
      <c r="F1069" s="175">
        <f t="shared" si="130"/>
        <v>28.223870967741938</v>
      </c>
      <c r="G1069" s="29">
        <f t="shared" si="124"/>
        <v>28.22</v>
      </c>
    </row>
    <row r="1070" spans="1:7" x14ac:dyDescent="0.25">
      <c r="A1070" s="47">
        <v>42867</v>
      </c>
      <c r="B1070" s="48">
        <v>1</v>
      </c>
      <c r="C1070" s="171">
        <v>0</v>
      </c>
      <c r="D1070" s="134">
        <f t="shared" si="128"/>
        <v>103017.53999999978</v>
      </c>
      <c r="E1070" s="29">
        <f t="shared" si="129"/>
        <v>68974.479999999778</v>
      </c>
      <c r="F1070" s="175">
        <f t="shared" si="130"/>
        <v>28.223870967741938</v>
      </c>
      <c r="G1070" s="29">
        <f t="shared" si="124"/>
        <v>28.22</v>
      </c>
    </row>
    <row r="1071" spans="1:7" x14ac:dyDescent="0.25">
      <c r="A1071" s="47">
        <v>42868</v>
      </c>
      <c r="B1071" s="48">
        <v>1</v>
      </c>
      <c r="C1071" s="171">
        <v>0</v>
      </c>
      <c r="D1071" s="134">
        <f t="shared" si="128"/>
        <v>103017.53999999978</v>
      </c>
      <c r="E1071" s="29">
        <f t="shared" si="129"/>
        <v>68974.479999999778</v>
      </c>
      <c r="F1071" s="175">
        <f t="shared" si="130"/>
        <v>28.223870967741938</v>
      </c>
      <c r="G1071" s="29">
        <f t="shared" si="124"/>
        <v>28.22</v>
      </c>
    </row>
    <row r="1072" spans="1:7" x14ac:dyDescent="0.25">
      <c r="A1072" s="47">
        <v>42869</v>
      </c>
      <c r="B1072" s="48">
        <v>1</v>
      </c>
      <c r="C1072" s="171">
        <v>0</v>
      </c>
      <c r="D1072" s="134">
        <f t="shared" si="128"/>
        <v>103017.53999999978</v>
      </c>
      <c r="E1072" s="29">
        <f t="shared" si="129"/>
        <v>68974.479999999778</v>
      </c>
      <c r="F1072" s="175">
        <f t="shared" si="130"/>
        <v>28.223870967741938</v>
      </c>
      <c r="G1072" s="29">
        <f t="shared" si="124"/>
        <v>28.22</v>
      </c>
    </row>
    <row r="1073" spans="1:7" x14ac:dyDescent="0.25">
      <c r="A1073" s="47">
        <v>42870</v>
      </c>
      <c r="B1073" s="48">
        <v>1</v>
      </c>
      <c r="C1073" s="171">
        <v>0</v>
      </c>
      <c r="D1073" s="134">
        <f t="shared" si="128"/>
        <v>103017.53999999978</v>
      </c>
      <c r="E1073" s="29">
        <f t="shared" si="129"/>
        <v>68974.479999999778</v>
      </c>
      <c r="F1073" s="175">
        <f t="shared" si="130"/>
        <v>28.223870967741938</v>
      </c>
      <c r="G1073" s="29">
        <f t="shared" si="124"/>
        <v>28.22</v>
      </c>
    </row>
    <row r="1074" spans="1:7" x14ac:dyDescent="0.25">
      <c r="A1074" s="47">
        <v>42871</v>
      </c>
      <c r="B1074" s="48">
        <v>1</v>
      </c>
      <c r="C1074" s="171">
        <v>0</v>
      </c>
      <c r="D1074" s="134">
        <f t="shared" si="128"/>
        <v>103017.53999999978</v>
      </c>
      <c r="E1074" s="29">
        <f t="shared" si="129"/>
        <v>68974.479999999778</v>
      </c>
      <c r="F1074" s="175">
        <f t="shared" si="130"/>
        <v>28.223870967741938</v>
      </c>
      <c r="G1074" s="29">
        <f t="shared" si="124"/>
        <v>28.22</v>
      </c>
    </row>
    <row r="1075" spans="1:7" x14ac:dyDescent="0.25">
      <c r="A1075" s="47">
        <v>42872</v>
      </c>
      <c r="B1075" s="48">
        <v>1</v>
      </c>
      <c r="C1075" s="171">
        <v>0</v>
      </c>
      <c r="D1075" s="134">
        <f t="shared" si="128"/>
        <v>103017.53999999978</v>
      </c>
      <c r="E1075" s="29">
        <f t="shared" si="129"/>
        <v>68974.479999999778</v>
      </c>
      <c r="F1075" s="175">
        <f t="shared" si="130"/>
        <v>28.223870967741938</v>
      </c>
      <c r="G1075" s="29">
        <f t="shared" si="124"/>
        <v>28.22</v>
      </c>
    </row>
    <row r="1076" spans="1:7" x14ac:dyDescent="0.25">
      <c r="A1076" s="47">
        <v>42873</v>
      </c>
      <c r="B1076" s="48">
        <v>1</v>
      </c>
      <c r="C1076" s="171">
        <v>0</v>
      </c>
      <c r="D1076" s="134">
        <f t="shared" si="128"/>
        <v>103017.53999999978</v>
      </c>
      <c r="E1076" s="29">
        <f t="shared" si="129"/>
        <v>68974.479999999778</v>
      </c>
      <c r="F1076" s="175">
        <f t="shared" si="130"/>
        <v>28.223870967741938</v>
      </c>
      <c r="G1076" s="29">
        <f t="shared" si="124"/>
        <v>28.22</v>
      </c>
    </row>
    <row r="1077" spans="1:7" x14ac:dyDescent="0.25">
      <c r="A1077" s="47">
        <v>42874</v>
      </c>
      <c r="B1077" s="48">
        <v>1</v>
      </c>
      <c r="C1077" s="171">
        <v>0</v>
      </c>
      <c r="D1077" s="134">
        <f t="shared" si="128"/>
        <v>103017.53999999978</v>
      </c>
      <c r="E1077" s="29">
        <f t="shared" si="129"/>
        <v>68974.479999999778</v>
      </c>
      <c r="F1077" s="175">
        <f t="shared" si="130"/>
        <v>28.223870967741938</v>
      </c>
      <c r="G1077" s="29">
        <f t="shared" si="124"/>
        <v>28.22</v>
      </c>
    </row>
    <row r="1078" spans="1:7" x14ac:dyDescent="0.25">
      <c r="A1078" s="47">
        <v>42875</v>
      </c>
      <c r="B1078" s="48">
        <v>1</v>
      </c>
      <c r="C1078" s="171">
        <v>0</v>
      </c>
      <c r="D1078" s="134">
        <f t="shared" si="128"/>
        <v>103017.53999999978</v>
      </c>
      <c r="E1078" s="29">
        <f t="shared" si="129"/>
        <v>68974.479999999778</v>
      </c>
      <c r="F1078" s="175">
        <f t="shared" si="130"/>
        <v>28.223870967741938</v>
      </c>
      <c r="G1078" s="29">
        <f t="shared" si="124"/>
        <v>28.22</v>
      </c>
    </row>
    <row r="1079" spans="1:7" x14ac:dyDescent="0.25">
      <c r="A1079" s="47">
        <v>42876</v>
      </c>
      <c r="B1079" s="48">
        <v>1</v>
      </c>
      <c r="C1079" s="171">
        <v>0</v>
      </c>
      <c r="D1079" s="134">
        <f t="shared" si="128"/>
        <v>103017.53999999978</v>
      </c>
      <c r="E1079" s="29">
        <f t="shared" si="129"/>
        <v>68974.479999999778</v>
      </c>
      <c r="F1079" s="175">
        <f t="shared" si="130"/>
        <v>28.223870967741938</v>
      </c>
      <c r="G1079" s="29">
        <f t="shared" si="124"/>
        <v>28.22</v>
      </c>
    </row>
    <row r="1080" spans="1:7" x14ac:dyDescent="0.25">
      <c r="A1080" s="47">
        <v>42877</v>
      </c>
      <c r="B1080" s="48">
        <v>1</v>
      </c>
      <c r="C1080" s="171">
        <v>0</v>
      </c>
      <c r="D1080" s="134">
        <f t="shared" si="128"/>
        <v>103017.53999999978</v>
      </c>
      <c r="E1080" s="29">
        <f t="shared" si="129"/>
        <v>68974.479999999778</v>
      </c>
      <c r="F1080" s="175">
        <f t="shared" si="130"/>
        <v>28.223870967741938</v>
      </c>
      <c r="G1080" s="29">
        <f t="shared" si="124"/>
        <v>28.22</v>
      </c>
    </row>
    <row r="1081" spans="1:7" x14ac:dyDescent="0.25">
      <c r="A1081" s="47">
        <v>42878</v>
      </c>
      <c r="B1081" s="48">
        <v>1</v>
      </c>
      <c r="C1081" s="171">
        <v>0</v>
      </c>
      <c r="D1081" s="134">
        <f t="shared" si="128"/>
        <v>103017.53999999978</v>
      </c>
      <c r="E1081" s="29">
        <f t="shared" si="129"/>
        <v>68974.479999999778</v>
      </c>
      <c r="F1081" s="175">
        <f t="shared" si="130"/>
        <v>28.223870967741938</v>
      </c>
      <c r="G1081" s="29">
        <f t="shared" si="124"/>
        <v>28.22</v>
      </c>
    </row>
    <row r="1082" spans="1:7" x14ac:dyDescent="0.25">
      <c r="A1082" s="47">
        <v>42879</v>
      </c>
      <c r="B1082" s="48">
        <v>1</v>
      </c>
      <c r="C1082" s="171">
        <v>0</v>
      </c>
      <c r="D1082" s="134">
        <f t="shared" si="128"/>
        <v>103017.53999999978</v>
      </c>
      <c r="E1082" s="29">
        <f t="shared" si="129"/>
        <v>68974.479999999778</v>
      </c>
      <c r="F1082" s="175">
        <f t="shared" si="130"/>
        <v>28.223870967741938</v>
      </c>
      <c r="G1082" s="29">
        <f t="shared" si="124"/>
        <v>28.22</v>
      </c>
    </row>
    <row r="1083" spans="1:7" x14ac:dyDescent="0.25">
      <c r="A1083" s="47">
        <v>42880</v>
      </c>
      <c r="B1083" s="48">
        <v>1</v>
      </c>
      <c r="C1083" s="171">
        <v>0</v>
      </c>
      <c r="D1083" s="134">
        <f t="shared" si="128"/>
        <v>103017.53999999978</v>
      </c>
      <c r="E1083" s="29">
        <f t="shared" si="129"/>
        <v>68974.479999999778</v>
      </c>
      <c r="F1083" s="175">
        <f t="shared" si="130"/>
        <v>28.223870967741938</v>
      </c>
      <c r="G1083" s="29">
        <f t="shared" ref="G1083:G1146" si="131">ROUND(F1083,2)</f>
        <v>28.22</v>
      </c>
    </row>
    <row r="1084" spans="1:7" x14ac:dyDescent="0.25">
      <c r="A1084" s="47">
        <v>42881</v>
      </c>
      <c r="B1084" s="48">
        <v>1</v>
      </c>
      <c r="C1084" s="171">
        <v>0</v>
      </c>
      <c r="D1084" s="134">
        <f t="shared" si="128"/>
        <v>103017.53999999978</v>
      </c>
      <c r="E1084" s="29">
        <f t="shared" si="129"/>
        <v>68974.479999999778</v>
      </c>
      <c r="F1084" s="175">
        <f t="shared" si="130"/>
        <v>28.223870967741938</v>
      </c>
      <c r="G1084" s="29">
        <f t="shared" si="131"/>
        <v>28.22</v>
      </c>
    </row>
    <row r="1085" spans="1:7" x14ac:dyDescent="0.25">
      <c r="A1085" s="47">
        <v>42882</v>
      </c>
      <c r="B1085" s="48">
        <v>1</v>
      </c>
      <c r="C1085" s="171">
        <v>0</v>
      </c>
      <c r="D1085" s="134">
        <f t="shared" si="128"/>
        <v>103017.53999999978</v>
      </c>
      <c r="E1085" s="29">
        <f t="shared" si="129"/>
        <v>68974.479999999778</v>
      </c>
      <c r="F1085" s="175">
        <f t="shared" si="130"/>
        <v>28.223870967741938</v>
      </c>
      <c r="G1085" s="29">
        <f t="shared" si="131"/>
        <v>28.22</v>
      </c>
    </row>
    <row r="1086" spans="1:7" x14ac:dyDescent="0.25">
      <c r="A1086" s="47">
        <v>42883</v>
      </c>
      <c r="B1086" s="48">
        <v>1</v>
      </c>
      <c r="C1086" s="171">
        <v>0</v>
      </c>
      <c r="D1086" s="134">
        <f t="shared" si="128"/>
        <v>103017.53999999978</v>
      </c>
      <c r="E1086" s="29">
        <f t="shared" si="129"/>
        <v>68974.479999999778</v>
      </c>
      <c r="F1086" s="175">
        <f t="shared" si="130"/>
        <v>28.223870967741938</v>
      </c>
      <c r="G1086" s="29">
        <f t="shared" si="131"/>
        <v>28.22</v>
      </c>
    </row>
    <row r="1087" spans="1:7" x14ac:dyDescent="0.25">
      <c r="A1087" s="47">
        <v>42884</v>
      </c>
      <c r="B1087" s="48">
        <v>1</v>
      </c>
      <c r="C1087" s="171">
        <v>0</v>
      </c>
      <c r="D1087" s="134">
        <f t="shared" si="128"/>
        <v>103017.53999999978</v>
      </c>
      <c r="E1087" s="29">
        <f t="shared" si="129"/>
        <v>68974.479999999778</v>
      </c>
      <c r="F1087" s="175">
        <f t="shared" si="130"/>
        <v>28.223870967741938</v>
      </c>
      <c r="G1087" s="29">
        <f t="shared" si="131"/>
        <v>28.22</v>
      </c>
    </row>
    <row r="1088" spans="1:7" x14ac:dyDescent="0.25">
      <c r="A1088" s="47">
        <v>42885</v>
      </c>
      <c r="B1088" s="48">
        <v>1</v>
      </c>
      <c r="C1088" s="171">
        <v>0</v>
      </c>
      <c r="D1088" s="134">
        <f t="shared" si="128"/>
        <v>103017.53999999978</v>
      </c>
      <c r="E1088" s="29">
        <f t="shared" si="129"/>
        <v>68974.479999999778</v>
      </c>
      <c r="F1088" s="175">
        <f t="shared" si="130"/>
        <v>28.223870967741938</v>
      </c>
      <c r="G1088" s="29">
        <f t="shared" si="131"/>
        <v>28.22</v>
      </c>
    </row>
    <row r="1089" spans="1:7" x14ac:dyDescent="0.25">
      <c r="A1089" s="47">
        <v>42886</v>
      </c>
      <c r="B1089" s="48">
        <v>1</v>
      </c>
      <c r="C1089" s="171">
        <v>0</v>
      </c>
      <c r="D1089" s="134">
        <f t="shared" si="128"/>
        <v>103017.53999999978</v>
      </c>
      <c r="E1089" s="29">
        <f t="shared" si="129"/>
        <v>68974.479999999778</v>
      </c>
      <c r="F1089" s="175">
        <f t="shared" si="130"/>
        <v>28.223870967741938</v>
      </c>
      <c r="G1089" s="29">
        <f t="shared" si="131"/>
        <v>28.22</v>
      </c>
    </row>
    <row r="1090" spans="1:7" x14ac:dyDescent="0.25">
      <c r="A1090" s="47">
        <v>42887</v>
      </c>
      <c r="B1090" s="48">
        <v>1</v>
      </c>
      <c r="C1090" s="171">
        <v>0</v>
      </c>
      <c r="D1090" s="134">
        <f t="shared" si="128"/>
        <v>103017.53999999978</v>
      </c>
      <c r="E1090" s="29">
        <f t="shared" si="129"/>
        <v>68974.479999999778</v>
      </c>
      <c r="F1090" s="175">
        <f t="shared" si="130"/>
        <v>28.223870967741938</v>
      </c>
      <c r="G1090" s="29">
        <f t="shared" si="131"/>
        <v>28.22</v>
      </c>
    </row>
    <row r="1091" spans="1:7" x14ac:dyDescent="0.25">
      <c r="A1091" s="47">
        <v>42888</v>
      </c>
      <c r="B1091" s="48">
        <v>1</v>
      </c>
      <c r="C1091" s="171">
        <v>0</v>
      </c>
      <c r="D1091" s="134">
        <f t="shared" si="128"/>
        <v>103017.53999999978</v>
      </c>
      <c r="E1091" s="29">
        <f t="shared" si="129"/>
        <v>68974.479999999778</v>
      </c>
      <c r="F1091" s="175">
        <f t="shared" si="130"/>
        <v>28.223870967741938</v>
      </c>
      <c r="G1091" s="29">
        <f t="shared" si="131"/>
        <v>28.22</v>
      </c>
    </row>
    <row r="1092" spans="1:7" x14ac:dyDescent="0.25">
      <c r="A1092" s="47">
        <v>42889</v>
      </c>
      <c r="B1092" s="48">
        <v>1</v>
      </c>
      <c r="C1092" s="171">
        <v>0</v>
      </c>
      <c r="D1092" s="134">
        <f t="shared" si="128"/>
        <v>103017.53999999978</v>
      </c>
      <c r="E1092" s="29">
        <f t="shared" si="129"/>
        <v>68974.479999999778</v>
      </c>
      <c r="F1092" s="175">
        <f t="shared" si="130"/>
        <v>28.223870967741938</v>
      </c>
      <c r="G1092" s="29">
        <f t="shared" si="131"/>
        <v>28.22</v>
      </c>
    </row>
    <row r="1093" spans="1:7" x14ac:dyDescent="0.25">
      <c r="A1093" s="47">
        <v>42890</v>
      </c>
      <c r="B1093" s="48">
        <v>1</v>
      </c>
      <c r="C1093" s="171">
        <v>0</v>
      </c>
      <c r="D1093" s="134">
        <f t="shared" si="128"/>
        <v>103017.53999999978</v>
      </c>
      <c r="E1093" s="29">
        <f t="shared" si="129"/>
        <v>68974.479999999778</v>
      </c>
      <c r="F1093" s="175">
        <f t="shared" si="130"/>
        <v>28.223870967741938</v>
      </c>
      <c r="G1093" s="29">
        <f t="shared" si="131"/>
        <v>28.22</v>
      </c>
    </row>
    <row r="1094" spans="1:7" x14ac:dyDescent="0.25">
      <c r="A1094" s="47">
        <v>42891</v>
      </c>
      <c r="B1094" s="48">
        <v>1</v>
      </c>
      <c r="C1094" s="171">
        <v>0</v>
      </c>
      <c r="D1094" s="134">
        <f t="shared" si="128"/>
        <v>103017.53999999978</v>
      </c>
      <c r="E1094" s="29">
        <f t="shared" si="129"/>
        <v>68974.479999999778</v>
      </c>
      <c r="F1094" s="175">
        <f t="shared" si="130"/>
        <v>28.223870967741938</v>
      </c>
      <c r="G1094" s="29">
        <f t="shared" si="131"/>
        <v>28.22</v>
      </c>
    </row>
    <row r="1095" spans="1:7" x14ac:dyDescent="0.25">
      <c r="A1095" s="47">
        <v>42892</v>
      </c>
      <c r="B1095" s="48">
        <v>0</v>
      </c>
      <c r="C1095" s="171">
        <v>1</v>
      </c>
      <c r="D1095" s="134">
        <f t="shared" ref="D1095:D1124" si="132">$E$1094</f>
        <v>68974.479999999778</v>
      </c>
      <c r="E1095" s="29">
        <f t="shared" ref="E1095:E1124" si="133">$D$1095-$D$58</f>
        <v>34623.389999999781</v>
      </c>
      <c r="F1095" s="175">
        <f>($E$57/$B$57*0+($E$58/$B$58)*1)</f>
        <v>18.896999999999998</v>
      </c>
      <c r="G1095" s="29">
        <f t="shared" si="131"/>
        <v>18.899999999999999</v>
      </c>
    </row>
    <row r="1096" spans="1:7" x14ac:dyDescent="0.25">
      <c r="A1096" s="47">
        <v>42893</v>
      </c>
      <c r="B1096" s="48">
        <v>1</v>
      </c>
      <c r="C1096" s="171">
        <v>0</v>
      </c>
      <c r="D1096" s="134">
        <f t="shared" si="132"/>
        <v>68974.479999999778</v>
      </c>
      <c r="E1096" s="29">
        <f t="shared" si="133"/>
        <v>34623.389999999781</v>
      </c>
      <c r="F1096" s="175">
        <f t="shared" ref="F1096:F1124" si="134">($E$57/$B$57*0+($E$58/$B$58)*1)</f>
        <v>18.896999999999998</v>
      </c>
      <c r="G1096" s="29">
        <f t="shared" si="131"/>
        <v>18.899999999999999</v>
      </c>
    </row>
    <row r="1097" spans="1:7" x14ac:dyDescent="0.25">
      <c r="A1097" s="47">
        <v>42894</v>
      </c>
      <c r="B1097" s="48">
        <v>1</v>
      </c>
      <c r="C1097" s="171">
        <v>0</v>
      </c>
      <c r="D1097" s="134">
        <f t="shared" si="132"/>
        <v>68974.479999999778</v>
      </c>
      <c r="E1097" s="29">
        <f t="shared" si="133"/>
        <v>34623.389999999781</v>
      </c>
      <c r="F1097" s="175">
        <f t="shared" si="134"/>
        <v>18.896999999999998</v>
      </c>
      <c r="G1097" s="29">
        <f t="shared" si="131"/>
        <v>18.899999999999999</v>
      </c>
    </row>
    <row r="1098" spans="1:7" x14ac:dyDescent="0.25">
      <c r="A1098" s="47">
        <v>42895</v>
      </c>
      <c r="B1098" s="48">
        <v>1</v>
      </c>
      <c r="C1098" s="171">
        <v>0</v>
      </c>
      <c r="D1098" s="134">
        <f t="shared" si="132"/>
        <v>68974.479999999778</v>
      </c>
      <c r="E1098" s="29">
        <f t="shared" si="133"/>
        <v>34623.389999999781</v>
      </c>
      <c r="F1098" s="175">
        <f t="shared" si="134"/>
        <v>18.896999999999998</v>
      </c>
      <c r="G1098" s="29">
        <f t="shared" si="131"/>
        <v>18.899999999999999</v>
      </c>
    </row>
    <row r="1099" spans="1:7" x14ac:dyDescent="0.25">
      <c r="A1099" s="47">
        <v>42896</v>
      </c>
      <c r="B1099" s="48">
        <v>1</v>
      </c>
      <c r="C1099" s="171">
        <v>0</v>
      </c>
      <c r="D1099" s="134">
        <f t="shared" si="132"/>
        <v>68974.479999999778</v>
      </c>
      <c r="E1099" s="29">
        <f t="shared" si="133"/>
        <v>34623.389999999781</v>
      </c>
      <c r="F1099" s="175">
        <f t="shared" si="134"/>
        <v>18.896999999999998</v>
      </c>
      <c r="G1099" s="29">
        <f t="shared" si="131"/>
        <v>18.899999999999999</v>
      </c>
    </row>
    <row r="1100" spans="1:7" x14ac:dyDescent="0.25">
      <c r="A1100" s="47">
        <v>42897</v>
      </c>
      <c r="B1100" s="48">
        <v>1</v>
      </c>
      <c r="C1100" s="171">
        <v>0</v>
      </c>
      <c r="D1100" s="134">
        <f t="shared" si="132"/>
        <v>68974.479999999778</v>
      </c>
      <c r="E1100" s="29">
        <f t="shared" si="133"/>
        <v>34623.389999999781</v>
      </c>
      <c r="F1100" s="175">
        <f t="shared" si="134"/>
        <v>18.896999999999998</v>
      </c>
      <c r="G1100" s="29">
        <f t="shared" si="131"/>
        <v>18.899999999999999</v>
      </c>
    </row>
    <row r="1101" spans="1:7" x14ac:dyDescent="0.25">
      <c r="A1101" s="47">
        <v>42898</v>
      </c>
      <c r="B1101" s="48">
        <v>1</v>
      </c>
      <c r="C1101" s="171">
        <v>0</v>
      </c>
      <c r="D1101" s="134">
        <f t="shared" si="132"/>
        <v>68974.479999999778</v>
      </c>
      <c r="E1101" s="29">
        <f t="shared" si="133"/>
        <v>34623.389999999781</v>
      </c>
      <c r="F1101" s="175">
        <f t="shared" si="134"/>
        <v>18.896999999999998</v>
      </c>
      <c r="G1101" s="29">
        <f t="shared" si="131"/>
        <v>18.899999999999999</v>
      </c>
    </row>
    <row r="1102" spans="1:7" x14ac:dyDescent="0.25">
      <c r="A1102" s="47">
        <v>42899</v>
      </c>
      <c r="B1102" s="48">
        <v>1</v>
      </c>
      <c r="C1102" s="171">
        <v>0</v>
      </c>
      <c r="D1102" s="134">
        <f t="shared" si="132"/>
        <v>68974.479999999778</v>
      </c>
      <c r="E1102" s="29">
        <f t="shared" si="133"/>
        <v>34623.389999999781</v>
      </c>
      <c r="F1102" s="175">
        <f t="shared" si="134"/>
        <v>18.896999999999998</v>
      </c>
      <c r="G1102" s="29">
        <f t="shared" si="131"/>
        <v>18.899999999999999</v>
      </c>
    </row>
    <row r="1103" spans="1:7" x14ac:dyDescent="0.25">
      <c r="A1103" s="47">
        <v>42900</v>
      </c>
      <c r="B1103" s="48">
        <v>1</v>
      </c>
      <c r="C1103" s="171">
        <v>0</v>
      </c>
      <c r="D1103" s="134">
        <f t="shared" si="132"/>
        <v>68974.479999999778</v>
      </c>
      <c r="E1103" s="29">
        <f t="shared" si="133"/>
        <v>34623.389999999781</v>
      </c>
      <c r="F1103" s="175">
        <f t="shared" si="134"/>
        <v>18.896999999999998</v>
      </c>
      <c r="G1103" s="29">
        <f t="shared" si="131"/>
        <v>18.899999999999999</v>
      </c>
    </row>
    <row r="1104" spans="1:7" x14ac:dyDescent="0.25">
      <c r="A1104" s="47">
        <v>42901</v>
      </c>
      <c r="B1104" s="48">
        <v>1</v>
      </c>
      <c r="C1104" s="171">
        <v>0</v>
      </c>
      <c r="D1104" s="134">
        <f t="shared" si="132"/>
        <v>68974.479999999778</v>
      </c>
      <c r="E1104" s="29">
        <f t="shared" si="133"/>
        <v>34623.389999999781</v>
      </c>
      <c r="F1104" s="175">
        <f t="shared" si="134"/>
        <v>18.896999999999998</v>
      </c>
      <c r="G1104" s="29">
        <f t="shared" si="131"/>
        <v>18.899999999999999</v>
      </c>
    </row>
    <row r="1105" spans="1:7" x14ac:dyDescent="0.25">
      <c r="A1105" s="47">
        <v>42902</v>
      </c>
      <c r="B1105" s="48">
        <v>1</v>
      </c>
      <c r="C1105" s="171">
        <v>0</v>
      </c>
      <c r="D1105" s="134">
        <f t="shared" si="132"/>
        <v>68974.479999999778</v>
      </c>
      <c r="E1105" s="29">
        <f t="shared" si="133"/>
        <v>34623.389999999781</v>
      </c>
      <c r="F1105" s="175">
        <f t="shared" si="134"/>
        <v>18.896999999999998</v>
      </c>
      <c r="G1105" s="29">
        <f t="shared" si="131"/>
        <v>18.899999999999999</v>
      </c>
    </row>
    <row r="1106" spans="1:7" x14ac:dyDescent="0.25">
      <c r="A1106" s="47">
        <v>42903</v>
      </c>
      <c r="B1106" s="48">
        <v>1</v>
      </c>
      <c r="C1106" s="171">
        <v>0</v>
      </c>
      <c r="D1106" s="134">
        <f t="shared" si="132"/>
        <v>68974.479999999778</v>
      </c>
      <c r="E1106" s="29">
        <f t="shared" si="133"/>
        <v>34623.389999999781</v>
      </c>
      <c r="F1106" s="175">
        <f t="shared" si="134"/>
        <v>18.896999999999998</v>
      </c>
      <c r="G1106" s="29">
        <f t="shared" si="131"/>
        <v>18.899999999999999</v>
      </c>
    </row>
    <row r="1107" spans="1:7" x14ac:dyDescent="0.25">
      <c r="A1107" s="47">
        <v>42904</v>
      </c>
      <c r="B1107" s="48">
        <v>1</v>
      </c>
      <c r="C1107" s="171">
        <v>0</v>
      </c>
      <c r="D1107" s="134">
        <f t="shared" si="132"/>
        <v>68974.479999999778</v>
      </c>
      <c r="E1107" s="29">
        <f t="shared" si="133"/>
        <v>34623.389999999781</v>
      </c>
      <c r="F1107" s="175">
        <f t="shared" si="134"/>
        <v>18.896999999999998</v>
      </c>
      <c r="G1107" s="29">
        <f t="shared" si="131"/>
        <v>18.899999999999999</v>
      </c>
    </row>
    <row r="1108" spans="1:7" x14ac:dyDescent="0.25">
      <c r="A1108" s="47">
        <v>42905</v>
      </c>
      <c r="B1108" s="48">
        <v>1</v>
      </c>
      <c r="C1108" s="171">
        <v>0</v>
      </c>
      <c r="D1108" s="134">
        <f t="shared" si="132"/>
        <v>68974.479999999778</v>
      </c>
      <c r="E1108" s="29">
        <f t="shared" si="133"/>
        <v>34623.389999999781</v>
      </c>
      <c r="F1108" s="175">
        <f t="shared" si="134"/>
        <v>18.896999999999998</v>
      </c>
      <c r="G1108" s="29">
        <f t="shared" si="131"/>
        <v>18.899999999999999</v>
      </c>
    </row>
    <row r="1109" spans="1:7" x14ac:dyDescent="0.25">
      <c r="A1109" s="47">
        <v>42906</v>
      </c>
      <c r="B1109" s="48">
        <v>1</v>
      </c>
      <c r="C1109" s="171">
        <v>0</v>
      </c>
      <c r="D1109" s="134">
        <f t="shared" si="132"/>
        <v>68974.479999999778</v>
      </c>
      <c r="E1109" s="29">
        <f t="shared" si="133"/>
        <v>34623.389999999781</v>
      </c>
      <c r="F1109" s="175">
        <f t="shared" si="134"/>
        <v>18.896999999999998</v>
      </c>
      <c r="G1109" s="29">
        <f t="shared" si="131"/>
        <v>18.899999999999999</v>
      </c>
    </row>
    <row r="1110" spans="1:7" x14ac:dyDescent="0.25">
      <c r="A1110" s="47">
        <v>42907</v>
      </c>
      <c r="B1110" s="48">
        <v>1</v>
      </c>
      <c r="C1110" s="171">
        <v>0</v>
      </c>
      <c r="D1110" s="134">
        <f t="shared" si="132"/>
        <v>68974.479999999778</v>
      </c>
      <c r="E1110" s="29">
        <f t="shared" si="133"/>
        <v>34623.389999999781</v>
      </c>
      <c r="F1110" s="175">
        <f t="shared" si="134"/>
        <v>18.896999999999998</v>
      </c>
      <c r="G1110" s="29">
        <f t="shared" si="131"/>
        <v>18.899999999999999</v>
      </c>
    </row>
    <row r="1111" spans="1:7" x14ac:dyDescent="0.25">
      <c r="A1111" s="47">
        <v>42908</v>
      </c>
      <c r="B1111" s="48">
        <v>1</v>
      </c>
      <c r="C1111" s="171">
        <v>0</v>
      </c>
      <c r="D1111" s="134">
        <f t="shared" si="132"/>
        <v>68974.479999999778</v>
      </c>
      <c r="E1111" s="29">
        <f t="shared" si="133"/>
        <v>34623.389999999781</v>
      </c>
      <c r="F1111" s="175">
        <f t="shared" si="134"/>
        <v>18.896999999999998</v>
      </c>
      <c r="G1111" s="29">
        <f t="shared" si="131"/>
        <v>18.899999999999999</v>
      </c>
    </row>
    <row r="1112" spans="1:7" x14ac:dyDescent="0.25">
      <c r="A1112" s="47">
        <v>42909</v>
      </c>
      <c r="B1112" s="48">
        <v>1</v>
      </c>
      <c r="C1112" s="171">
        <v>0</v>
      </c>
      <c r="D1112" s="134">
        <f t="shared" si="132"/>
        <v>68974.479999999778</v>
      </c>
      <c r="E1112" s="29">
        <f t="shared" si="133"/>
        <v>34623.389999999781</v>
      </c>
      <c r="F1112" s="175">
        <f t="shared" si="134"/>
        <v>18.896999999999998</v>
      </c>
      <c r="G1112" s="29">
        <f t="shared" si="131"/>
        <v>18.899999999999999</v>
      </c>
    </row>
    <row r="1113" spans="1:7" x14ac:dyDescent="0.25">
      <c r="A1113" s="47">
        <v>42910</v>
      </c>
      <c r="B1113" s="48">
        <v>1</v>
      </c>
      <c r="C1113" s="171">
        <v>0</v>
      </c>
      <c r="D1113" s="134">
        <f t="shared" si="132"/>
        <v>68974.479999999778</v>
      </c>
      <c r="E1113" s="29">
        <f t="shared" si="133"/>
        <v>34623.389999999781</v>
      </c>
      <c r="F1113" s="175">
        <f t="shared" si="134"/>
        <v>18.896999999999998</v>
      </c>
      <c r="G1113" s="29">
        <f t="shared" si="131"/>
        <v>18.899999999999999</v>
      </c>
    </row>
    <row r="1114" spans="1:7" x14ac:dyDescent="0.25">
      <c r="A1114" s="47">
        <v>42911</v>
      </c>
      <c r="B1114" s="48">
        <v>1</v>
      </c>
      <c r="C1114" s="171">
        <v>0</v>
      </c>
      <c r="D1114" s="134">
        <f t="shared" si="132"/>
        <v>68974.479999999778</v>
      </c>
      <c r="E1114" s="29">
        <f t="shared" si="133"/>
        <v>34623.389999999781</v>
      </c>
      <c r="F1114" s="175">
        <f t="shared" si="134"/>
        <v>18.896999999999998</v>
      </c>
      <c r="G1114" s="29">
        <f t="shared" si="131"/>
        <v>18.899999999999999</v>
      </c>
    </row>
    <row r="1115" spans="1:7" x14ac:dyDescent="0.25">
      <c r="A1115" s="47">
        <v>42912</v>
      </c>
      <c r="B1115" s="48">
        <v>1</v>
      </c>
      <c r="C1115" s="171">
        <v>0</v>
      </c>
      <c r="D1115" s="134">
        <f t="shared" si="132"/>
        <v>68974.479999999778</v>
      </c>
      <c r="E1115" s="29">
        <f t="shared" si="133"/>
        <v>34623.389999999781</v>
      </c>
      <c r="F1115" s="175">
        <f t="shared" si="134"/>
        <v>18.896999999999998</v>
      </c>
      <c r="G1115" s="29">
        <f t="shared" si="131"/>
        <v>18.899999999999999</v>
      </c>
    </row>
    <row r="1116" spans="1:7" x14ac:dyDescent="0.25">
      <c r="A1116" s="47">
        <v>42913</v>
      </c>
      <c r="B1116" s="48">
        <v>1</v>
      </c>
      <c r="C1116" s="171">
        <v>0</v>
      </c>
      <c r="D1116" s="134">
        <f t="shared" si="132"/>
        <v>68974.479999999778</v>
      </c>
      <c r="E1116" s="29">
        <f t="shared" si="133"/>
        <v>34623.389999999781</v>
      </c>
      <c r="F1116" s="175">
        <f t="shared" si="134"/>
        <v>18.896999999999998</v>
      </c>
      <c r="G1116" s="29">
        <f t="shared" si="131"/>
        <v>18.899999999999999</v>
      </c>
    </row>
    <row r="1117" spans="1:7" x14ac:dyDescent="0.25">
      <c r="A1117" s="47">
        <v>42914</v>
      </c>
      <c r="B1117" s="48">
        <v>1</v>
      </c>
      <c r="C1117" s="171">
        <v>0</v>
      </c>
      <c r="D1117" s="134">
        <f t="shared" si="132"/>
        <v>68974.479999999778</v>
      </c>
      <c r="E1117" s="29">
        <f t="shared" si="133"/>
        <v>34623.389999999781</v>
      </c>
      <c r="F1117" s="175">
        <f t="shared" si="134"/>
        <v>18.896999999999998</v>
      </c>
      <c r="G1117" s="29">
        <f t="shared" si="131"/>
        <v>18.899999999999999</v>
      </c>
    </row>
    <row r="1118" spans="1:7" x14ac:dyDescent="0.25">
      <c r="A1118" s="47">
        <v>42915</v>
      </c>
      <c r="B1118" s="48">
        <v>1</v>
      </c>
      <c r="C1118" s="171">
        <v>0</v>
      </c>
      <c r="D1118" s="134">
        <f t="shared" si="132"/>
        <v>68974.479999999778</v>
      </c>
      <c r="E1118" s="29">
        <f t="shared" si="133"/>
        <v>34623.389999999781</v>
      </c>
      <c r="F1118" s="175">
        <f t="shared" si="134"/>
        <v>18.896999999999998</v>
      </c>
      <c r="G1118" s="29">
        <f t="shared" si="131"/>
        <v>18.899999999999999</v>
      </c>
    </row>
    <row r="1119" spans="1:7" x14ac:dyDescent="0.25">
      <c r="A1119" s="47">
        <v>42916</v>
      </c>
      <c r="B1119" s="48">
        <v>1</v>
      </c>
      <c r="C1119" s="171">
        <v>0</v>
      </c>
      <c r="D1119" s="134">
        <f t="shared" si="132"/>
        <v>68974.479999999778</v>
      </c>
      <c r="E1119" s="29">
        <f t="shared" si="133"/>
        <v>34623.389999999781</v>
      </c>
      <c r="F1119" s="175">
        <f t="shared" si="134"/>
        <v>18.896999999999998</v>
      </c>
      <c r="G1119" s="29">
        <f t="shared" si="131"/>
        <v>18.899999999999999</v>
      </c>
    </row>
    <row r="1120" spans="1:7" x14ac:dyDescent="0.25">
      <c r="A1120" s="47">
        <v>42917</v>
      </c>
      <c r="B1120" s="48">
        <v>1</v>
      </c>
      <c r="C1120" s="171">
        <v>0</v>
      </c>
      <c r="D1120" s="134">
        <f t="shared" si="132"/>
        <v>68974.479999999778</v>
      </c>
      <c r="E1120" s="29">
        <f t="shared" si="133"/>
        <v>34623.389999999781</v>
      </c>
      <c r="F1120" s="175">
        <f t="shared" si="134"/>
        <v>18.896999999999998</v>
      </c>
      <c r="G1120" s="29">
        <f t="shared" si="131"/>
        <v>18.899999999999999</v>
      </c>
    </row>
    <row r="1121" spans="1:7" x14ac:dyDescent="0.25">
      <c r="A1121" s="47">
        <v>42918</v>
      </c>
      <c r="B1121" s="48">
        <v>1</v>
      </c>
      <c r="C1121" s="171">
        <v>0</v>
      </c>
      <c r="D1121" s="134">
        <f t="shared" si="132"/>
        <v>68974.479999999778</v>
      </c>
      <c r="E1121" s="29">
        <f t="shared" si="133"/>
        <v>34623.389999999781</v>
      </c>
      <c r="F1121" s="175">
        <f t="shared" si="134"/>
        <v>18.896999999999998</v>
      </c>
      <c r="G1121" s="29">
        <f t="shared" si="131"/>
        <v>18.899999999999999</v>
      </c>
    </row>
    <row r="1122" spans="1:7" x14ac:dyDescent="0.25">
      <c r="A1122" s="47">
        <v>42919</v>
      </c>
      <c r="B1122" s="48">
        <v>1</v>
      </c>
      <c r="C1122" s="171">
        <v>0</v>
      </c>
      <c r="D1122" s="134">
        <f t="shared" si="132"/>
        <v>68974.479999999778</v>
      </c>
      <c r="E1122" s="29">
        <f t="shared" si="133"/>
        <v>34623.389999999781</v>
      </c>
      <c r="F1122" s="175">
        <f t="shared" si="134"/>
        <v>18.896999999999998</v>
      </c>
      <c r="G1122" s="29">
        <f t="shared" si="131"/>
        <v>18.899999999999999</v>
      </c>
    </row>
    <row r="1123" spans="1:7" x14ac:dyDescent="0.25">
      <c r="A1123" s="47">
        <v>42920</v>
      </c>
      <c r="B1123" s="48">
        <v>1</v>
      </c>
      <c r="C1123" s="171">
        <v>0</v>
      </c>
      <c r="D1123" s="134">
        <f t="shared" si="132"/>
        <v>68974.479999999778</v>
      </c>
      <c r="E1123" s="29">
        <f t="shared" si="133"/>
        <v>34623.389999999781</v>
      </c>
      <c r="F1123" s="175">
        <f t="shared" si="134"/>
        <v>18.896999999999998</v>
      </c>
      <c r="G1123" s="29">
        <f t="shared" si="131"/>
        <v>18.899999999999999</v>
      </c>
    </row>
    <row r="1124" spans="1:7" x14ac:dyDescent="0.25">
      <c r="A1124" s="47">
        <v>42921</v>
      </c>
      <c r="B1124" s="48">
        <v>1</v>
      </c>
      <c r="C1124" s="171">
        <v>0</v>
      </c>
      <c r="D1124" s="134">
        <f t="shared" si="132"/>
        <v>68974.479999999778</v>
      </c>
      <c r="E1124" s="29">
        <f t="shared" si="133"/>
        <v>34623.389999999781</v>
      </c>
      <c r="F1124" s="175">
        <f t="shared" si="134"/>
        <v>18.896999999999998</v>
      </c>
      <c r="G1124" s="29">
        <f t="shared" si="131"/>
        <v>18.899999999999999</v>
      </c>
    </row>
    <row r="1125" spans="1:7" x14ac:dyDescent="0.25">
      <c r="A1125" s="47">
        <v>42922</v>
      </c>
      <c r="B1125" s="48">
        <v>0</v>
      </c>
      <c r="C1125" s="171">
        <v>1</v>
      </c>
      <c r="D1125" s="134">
        <f>$E$1124</f>
        <v>34623.389999999781</v>
      </c>
      <c r="E1125" s="29">
        <f t="shared" ref="E1125:E1155" si="135">$D$1125-$D$59</f>
        <v>0</v>
      </c>
      <c r="F1125" s="175">
        <f>($E$58/$B$58*0+($E$59/$B$59)*1)</f>
        <v>9.5035483871039101</v>
      </c>
      <c r="G1125" s="29">
        <f t="shared" si="131"/>
        <v>9.5</v>
      </c>
    </row>
    <row r="1126" spans="1:7" x14ac:dyDescent="0.25">
      <c r="A1126" s="47">
        <v>42923</v>
      </c>
      <c r="B1126" s="48">
        <v>1</v>
      </c>
      <c r="C1126" s="171">
        <v>0</v>
      </c>
      <c r="D1126" s="134">
        <f t="shared" ref="D1126:D1155" si="136">$E$1124</f>
        <v>34623.389999999781</v>
      </c>
      <c r="E1126" s="29">
        <f t="shared" si="135"/>
        <v>0</v>
      </c>
      <c r="F1126" s="175">
        <f t="shared" ref="F1126:F1155" si="137">($E$58/$B$58*0+($E$59/$B$59)*1)</f>
        <v>9.5035483871039101</v>
      </c>
      <c r="G1126" s="29">
        <f t="shared" si="131"/>
        <v>9.5</v>
      </c>
    </row>
    <row r="1127" spans="1:7" x14ac:dyDescent="0.25">
      <c r="A1127" s="47">
        <v>42924</v>
      </c>
      <c r="B1127" s="48">
        <v>1</v>
      </c>
      <c r="C1127" s="171">
        <v>0</v>
      </c>
      <c r="D1127" s="134">
        <f t="shared" si="136"/>
        <v>34623.389999999781</v>
      </c>
      <c r="E1127" s="29">
        <f t="shared" si="135"/>
        <v>0</v>
      </c>
      <c r="F1127" s="175">
        <f t="shared" si="137"/>
        <v>9.5035483871039101</v>
      </c>
      <c r="G1127" s="29">
        <f t="shared" si="131"/>
        <v>9.5</v>
      </c>
    </row>
    <row r="1128" spans="1:7" x14ac:dyDescent="0.25">
      <c r="A1128" s="47">
        <v>42925</v>
      </c>
      <c r="B1128" s="48">
        <v>1</v>
      </c>
      <c r="C1128" s="171">
        <v>0</v>
      </c>
      <c r="D1128" s="134">
        <f t="shared" si="136"/>
        <v>34623.389999999781</v>
      </c>
      <c r="E1128" s="29">
        <f t="shared" si="135"/>
        <v>0</v>
      </c>
      <c r="F1128" s="175">
        <f t="shared" si="137"/>
        <v>9.5035483871039101</v>
      </c>
      <c r="G1128" s="29">
        <f t="shared" si="131"/>
        <v>9.5</v>
      </c>
    </row>
    <row r="1129" spans="1:7" x14ac:dyDescent="0.25">
      <c r="A1129" s="47">
        <v>42926</v>
      </c>
      <c r="B1129" s="48">
        <v>1</v>
      </c>
      <c r="C1129" s="171">
        <v>0</v>
      </c>
      <c r="D1129" s="134">
        <f t="shared" si="136"/>
        <v>34623.389999999781</v>
      </c>
      <c r="E1129" s="29">
        <f t="shared" si="135"/>
        <v>0</v>
      </c>
      <c r="F1129" s="175">
        <f t="shared" si="137"/>
        <v>9.5035483871039101</v>
      </c>
      <c r="G1129" s="29">
        <f t="shared" si="131"/>
        <v>9.5</v>
      </c>
    </row>
    <row r="1130" spans="1:7" x14ac:dyDescent="0.25">
      <c r="A1130" s="47">
        <v>42927</v>
      </c>
      <c r="B1130" s="48">
        <v>1</v>
      </c>
      <c r="C1130" s="171">
        <v>0</v>
      </c>
      <c r="D1130" s="134">
        <f t="shared" si="136"/>
        <v>34623.389999999781</v>
      </c>
      <c r="E1130" s="29">
        <f t="shared" si="135"/>
        <v>0</v>
      </c>
      <c r="F1130" s="175">
        <f t="shared" si="137"/>
        <v>9.5035483871039101</v>
      </c>
      <c r="G1130" s="29">
        <f t="shared" si="131"/>
        <v>9.5</v>
      </c>
    </row>
    <row r="1131" spans="1:7" x14ac:dyDescent="0.25">
      <c r="A1131" s="47">
        <v>42928</v>
      </c>
      <c r="B1131" s="48">
        <v>1</v>
      </c>
      <c r="C1131" s="171">
        <v>0</v>
      </c>
      <c r="D1131" s="134">
        <f t="shared" si="136"/>
        <v>34623.389999999781</v>
      </c>
      <c r="E1131" s="29">
        <f t="shared" si="135"/>
        <v>0</v>
      </c>
      <c r="F1131" s="175">
        <f t="shared" si="137"/>
        <v>9.5035483871039101</v>
      </c>
      <c r="G1131" s="29">
        <f t="shared" si="131"/>
        <v>9.5</v>
      </c>
    </row>
    <row r="1132" spans="1:7" x14ac:dyDescent="0.25">
      <c r="A1132" s="47">
        <v>42929</v>
      </c>
      <c r="B1132" s="48">
        <v>1</v>
      </c>
      <c r="C1132" s="171">
        <v>0</v>
      </c>
      <c r="D1132" s="134">
        <f t="shared" si="136"/>
        <v>34623.389999999781</v>
      </c>
      <c r="E1132" s="29">
        <f t="shared" si="135"/>
        <v>0</v>
      </c>
      <c r="F1132" s="175">
        <f t="shared" si="137"/>
        <v>9.5035483871039101</v>
      </c>
      <c r="G1132" s="29">
        <f t="shared" si="131"/>
        <v>9.5</v>
      </c>
    </row>
    <row r="1133" spans="1:7" x14ac:dyDescent="0.25">
      <c r="A1133" s="47">
        <v>42930</v>
      </c>
      <c r="B1133" s="48">
        <v>1</v>
      </c>
      <c r="C1133" s="171">
        <v>0</v>
      </c>
      <c r="D1133" s="134">
        <f t="shared" si="136"/>
        <v>34623.389999999781</v>
      </c>
      <c r="E1133" s="29">
        <f t="shared" si="135"/>
        <v>0</v>
      </c>
      <c r="F1133" s="175">
        <f t="shared" si="137"/>
        <v>9.5035483871039101</v>
      </c>
      <c r="G1133" s="29">
        <f t="shared" si="131"/>
        <v>9.5</v>
      </c>
    </row>
    <row r="1134" spans="1:7" x14ac:dyDescent="0.25">
      <c r="A1134" s="47">
        <v>42931</v>
      </c>
      <c r="B1134" s="48">
        <v>1</v>
      </c>
      <c r="C1134" s="171">
        <v>0</v>
      </c>
      <c r="D1134" s="134">
        <f t="shared" si="136"/>
        <v>34623.389999999781</v>
      </c>
      <c r="E1134" s="29">
        <f t="shared" si="135"/>
        <v>0</v>
      </c>
      <c r="F1134" s="175">
        <f t="shared" si="137"/>
        <v>9.5035483871039101</v>
      </c>
      <c r="G1134" s="29">
        <f t="shared" si="131"/>
        <v>9.5</v>
      </c>
    </row>
    <row r="1135" spans="1:7" x14ac:dyDescent="0.25">
      <c r="A1135" s="47">
        <v>42932</v>
      </c>
      <c r="B1135" s="48">
        <v>1</v>
      </c>
      <c r="C1135" s="171">
        <v>0</v>
      </c>
      <c r="D1135" s="134">
        <f t="shared" si="136"/>
        <v>34623.389999999781</v>
      </c>
      <c r="E1135" s="29">
        <f t="shared" si="135"/>
        <v>0</v>
      </c>
      <c r="F1135" s="175">
        <f t="shared" si="137"/>
        <v>9.5035483871039101</v>
      </c>
      <c r="G1135" s="29">
        <f t="shared" si="131"/>
        <v>9.5</v>
      </c>
    </row>
    <row r="1136" spans="1:7" x14ac:dyDescent="0.25">
      <c r="A1136" s="47">
        <v>42933</v>
      </c>
      <c r="B1136" s="48">
        <v>1</v>
      </c>
      <c r="C1136" s="171">
        <v>0</v>
      </c>
      <c r="D1136" s="134">
        <f t="shared" si="136"/>
        <v>34623.389999999781</v>
      </c>
      <c r="E1136" s="29">
        <f t="shared" si="135"/>
        <v>0</v>
      </c>
      <c r="F1136" s="175">
        <f t="shared" si="137"/>
        <v>9.5035483871039101</v>
      </c>
      <c r="G1136" s="29">
        <f t="shared" si="131"/>
        <v>9.5</v>
      </c>
    </row>
    <row r="1137" spans="1:7" x14ac:dyDescent="0.25">
      <c r="A1137" s="47">
        <v>42934</v>
      </c>
      <c r="B1137" s="48">
        <v>1</v>
      </c>
      <c r="C1137" s="171">
        <v>0</v>
      </c>
      <c r="D1137" s="134">
        <f t="shared" si="136"/>
        <v>34623.389999999781</v>
      </c>
      <c r="E1137" s="29">
        <f t="shared" si="135"/>
        <v>0</v>
      </c>
      <c r="F1137" s="175">
        <f t="shared" si="137"/>
        <v>9.5035483871039101</v>
      </c>
      <c r="G1137" s="29">
        <f t="shared" si="131"/>
        <v>9.5</v>
      </c>
    </row>
    <row r="1138" spans="1:7" x14ac:dyDescent="0.25">
      <c r="A1138" s="47">
        <v>42935</v>
      </c>
      <c r="B1138" s="48">
        <v>1</v>
      </c>
      <c r="C1138" s="171">
        <v>0</v>
      </c>
      <c r="D1138" s="134">
        <f t="shared" si="136"/>
        <v>34623.389999999781</v>
      </c>
      <c r="E1138" s="29">
        <f t="shared" si="135"/>
        <v>0</v>
      </c>
      <c r="F1138" s="175">
        <f t="shared" si="137"/>
        <v>9.5035483871039101</v>
      </c>
      <c r="G1138" s="29">
        <f t="shared" si="131"/>
        <v>9.5</v>
      </c>
    </row>
    <row r="1139" spans="1:7" x14ac:dyDescent="0.25">
      <c r="A1139" s="47">
        <v>42936</v>
      </c>
      <c r="B1139" s="48">
        <v>1</v>
      </c>
      <c r="C1139" s="171">
        <v>0</v>
      </c>
      <c r="D1139" s="134">
        <f t="shared" si="136"/>
        <v>34623.389999999781</v>
      </c>
      <c r="E1139" s="29">
        <f t="shared" si="135"/>
        <v>0</v>
      </c>
      <c r="F1139" s="175">
        <f t="shared" si="137"/>
        <v>9.5035483871039101</v>
      </c>
      <c r="G1139" s="29">
        <f t="shared" si="131"/>
        <v>9.5</v>
      </c>
    </row>
    <row r="1140" spans="1:7" x14ac:dyDescent="0.25">
      <c r="A1140" s="47">
        <v>42937</v>
      </c>
      <c r="B1140" s="48">
        <v>1</v>
      </c>
      <c r="C1140" s="171">
        <v>0</v>
      </c>
      <c r="D1140" s="134">
        <f t="shared" si="136"/>
        <v>34623.389999999781</v>
      </c>
      <c r="E1140" s="29">
        <f t="shared" si="135"/>
        <v>0</v>
      </c>
      <c r="F1140" s="175">
        <f t="shared" si="137"/>
        <v>9.5035483871039101</v>
      </c>
      <c r="G1140" s="29">
        <f t="shared" si="131"/>
        <v>9.5</v>
      </c>
    </row>
    <row r="1141" spans="1:7" x14ac:dyDescent="0.25">
      <c r="A1141" s="47">
        <v>42938</v>
      </c>
      <c r="B1141" s="48">
        <v>1</v>
      </c>
      <c r="C1141" s="171">
        <v>0</v>
      </c>
      <c r="D1141" s="134">
        <f t="shared" si="136"/>
        <v>34623.389999999781</v>
      </c>
      <c r="E1141" s="29">
        <f t="shared" si="135"/>
        <v>0</v>
      </c>
      <c r="F1141" s="175">
        <f t="shared" si="137"/>
        <v>9.5035483871039101</v>
      </c>
      <c r="G1141" s="29">
        <f t="shared" si="131"/>
        <v>9.5</v>
      </c>
    </row>
    <row r="1142" spans="1:7" x14ac:dyDescent="0.25">
      <c r="A1142" s="47">
        <v>42939</v>
      </c>
      <c r="B1142" s="48">
        <v>1</v>
      </c>
      <c r="C1142" s="171">
        <v>0</v>
      </c>
      <c r="D1142" s="134">
        <f t="shared" si="136"/>
        <v>34623.389999999781</v>
      </c>
      <c r="E1142" s="29">
        <f t="shared" si="135"/>
        <v>0</v>
      </c>
      <c r="F1142" s="175">
        <f t="shared" si="137"/>
        <v>9.5035483871039101</v>
      </c>
      <c r="G1142" s="29">
        <f t="shared" si="131"/>
        <v>9.5</v>
      </c>
    </row>
    <row r="1143" spans="1:7" x14ac:dyDescent="0.25">
      <c r="A1143" s="47">
        <v>42940</v>
      </c>
      <c r="B1143" s="48">
        <v>1</v>
      </c>
      <c r="C1143" s="171">
        <v>0</v>
      </c>
      <c r="D1143" s="134">
        <f t="shared" si="136"/>
        <v>34623.389999999781</v>
      </c>
      <c r="E1143" s="29">
        <f t="shared" si="135"/>
        <v>0</v>
      </c>
      <c r="F1143" s="175">
        <f t="shared" si="137"/>
        <v>9.5035483871039101</v>
      </c>
      <c r="G1143" s="29">
        <f t="shared" si="131"/>
        <v>9.5</v>
      </c>
    </row>
    <row r="1144" spans="1:7" x14ac:dyDescent="0.25">
      <c r="A1144" s="47">
        <v>42941</v>
      </c>
      <c r="B1144" s="48">
        <v>1</v>
      </c>
      <c r="C1144" s="171">
        <v>0</v>
      </c>
      <c r="D1144" s="134">
        <f t="shared" si="136"/>
        <v>34623.389999999781</v>
      </c>
      <c r="E1144" s="29">
        <f t="shared" si="135"/>
        <v>0</v>
      </c>
      <c r="F1144" s="175">
        <f t="shared" si="137"/>
        <v>9.5035483871039101</v>
      </c>
      <c r="G1144" s="29">
        <f t="shared" si="131"/>
        <v>9.5</v>
      </c>
    </row>
    <row r="1145" spans="1:7" x14ac:dyDescent="0.25">
      <c r="A1145" s="47">
        <v>42942</v>
      </c>
      <c r="B1145" s="48">
        <v>1</v>
      </c>
      <c r="C1145" s="171">
        <v>0</v>
      </c>
      <c r="D1145" s="134">
        <f t="shared" si="136"/>
        <v>34623.389999999781</v>
      </c>
      <c r="E1145" s="29">
        <f t="shared" si="135"/>
        <v>0</v>
      </c>
      <c r="F1145" s="175">
        <f t="shared" si="137"/>
        <v>9.5035483871039101</v>
      </c>
      <c r="G1145" s="29">
        <f t="shared" si="131"/>
        <v>9.5</v>
      </c>
    </row>
    <row r="1146" spans="1:7" x14ac:dyDescent="0.25">
      <c r="A1146" s="47">
        <v>42943</v>
      </c>
      <c r="B1146" s="48">
        <v>1</v>
      </c>
      <c r="C1146" s="171">
        <v>0</v>
      </c>
      <c r="D1146" s="134">
        <f t="shared" si="136"/>
        <v>34623.389999999781</v>
      </c>
      <c r="E1146" s="29">
        <f t="shared" si="135"/>
        <v>0</v>
      </c>
      <c r="F1146" s="175">
        <f t="shared" si="137"/>
        <v>9.5035483871039101</v>
      </c>
      <c r="G1146" s="29">
        <f t="shared" si="131"/>
        <v>9.5</v>
      </c>
    </row>
    <row r="1147" spans="1:7" x14ac:dyDescent="0.25">
      <c r="A1147" s="47">
        <v>42944</v>
      </c>
      <c r="B1147" s="48">
        <v>1</v>
      </c>
      <c r="C1147" s="171">
        <v>0</v>
      </c>
      <c r="D1147" s="134">
        <f t="shared" si="136"/>
        <v>34623.389999999781</v>
      </c>
      <c r="E1147" s="29">
        <f t="shared" si="135"/>
        <v>0</v>
      </c>
      <c r="F1147" s="175">
        <f t="shared" si="137"/>
        <v>9.5035483871039101</v>
      </c>
      <c r="G1147" s="29">
        <f t="shared" ref="G1147:G1155" si="138">ROUND(F1147,2)</f>
        <v>9.5</v>
      </c>
    </row>
    <row r="1148" spans="1:7" x14ac:dyDescent="0.25">
      <c r="A1148" s="47">
        <v>42945</v>
      </c>
      <c r="B1148" s="48">
        <v>1</v>
      </c>
      <c r="C1148" s="171">
        <v>0</v>
      </c>
      <c r="D1148" s="134">
        <f t="shared" si="136"/>
        <v>34623.389999999781</v>
      </c>
      <c r="E1148" s="29">
        <f t="shared" si="135"/>
        <v>0</v>
      </c>
      <c r="F1148" s="175">
        <f t="shared" si="137"/>
        <v>9.5035483871039101</v>
      </c>
      <c r="G1148" s="29">
        <f t="shared" si="138"/>
        <v>9.5</v>
      </c>
    </row>
    <row r="1149" spans="1:7" x14ac:dyDescent="0.25">
      <c r="A1149" s="47">
        <v>42946</v>
      </c>
      <c r="B1149" s="48">
        <v>1</v>
      </c>
      <c r="C1149" s="171">
        <v>0</v>
      </c>
      <c r="D1149" s="134">
        <f t="shared" si="136"/>
        <v>34623.389999999781</v>
      </c>
      <c r="E1149" s="29">
        <f t="shared" si="135"/>
        <v>0</v>
      </c>
      <c r="F1149" s="175">
        <f t="shared" si="137"/>
        <v>9.5035483871039101</v>
      </c>
      <c r="G1149" s="29">
        <f t="shared" si="138"/>
        <v>9.5</v>
      </c>
    </row>
    <row r="1150" spans="1:7" x14ac:dyDescent="0.25">
      <c r="A1150" s="47">
        <v>42947</v>
      </c>
      <c r="B1150" s="48">
        <v>1</v>
      </c>
      <c r="C1150" s="171">
        <v>0</v>
      </c>
      <c r="D1150" s="134">
        <f t="shared" si="136"/>
        <v>34623.389999999781</v>
      </c>
      <c r="E1150" s="29">
        <f t="shared" si="135"/>
        <v>0</v>
      </c>
      <c r="F1150" s="175">
        <f t="shared" si="137"/>
        <v>9.5035483871039101</v>
      </c>
      <c r="G1150" s="29">
        <f t="shared" si="138"/>
        <v>9.5</v>
      </c>
    </row>
    <row r="1151" spans="1:7" x14ac:dyDescent="0.25">
      <c r="A1151" s="47">
        <v>42948</v>
      </c>
      <c r="B1151" s="48">
        <v>1</v>
      </c>
      <c r="C1151" s="171">
        <v>0</v>
      </c>
      <c r="D1151" s="134">
        <f t="shared" si="136"/>
        <v>34623.389999999781</v>
      </c>
      <c r="E1151" s="29">
        <f t="shared" si="135"/>
        <v>0</v>
      </c>
      <c r="F1151" s="175">
        <f t="shared" si="137"/>
        <v>9.5035483871039101</v>
      </c>
      <c r="G1151" s="29">
        <f t="shared" si="138"/>
        <v>9.5</v>
      </c>
    </row>
    <row r="1152" spans="1:7" x14ac:dyDescent="0.25">
      <c r="A1152" s="47">
        <v>42949</v>
      </c>
      <c r="B1152" s="48">
        <v>1</v>
      </c>
      <c r="C1152" s="171">
        <v>0</v>
      </c>
      <c r="D1152" s="134">
        <f t="shared" si="136"/>
        <v>34623.389999999781</v>
      </c>
      <c r="E1152" s="29">
        <f t="shared" si="135"/>
        <v>0</v>
      </c>
      <c r="F1152" s="175">
        <f t="shared" si="137"/>
        <v>9.5035483871039101</v>
      </c>
      <c r="G1152" s="29">
        <f t="shared" si="138"/>
        <v>9.5</v>
      </c>
    </row>
    <row r="1153" spans="1:7" x14ac:dyDescent="0.25">
      <c r="A1153" s="47">
        <v>42950</v>
      </c>
      <c r="B1153" s="48">
        <v>1</v>
      </c>
      <c r="C1153" s="171">
        <v>0</v>
      </c>
      <c r="D1153" s="134">
        <f t="shared" si="136"/>
        <v>34623.389999999781</v>
      </c>
      <c r="E1153" s="29">
        <f t="shared" si="135"/>
        <v>0</v>
      </c>
      <c r="F1153" s="175">
        <f t="shared" si="137"/>
        <v>9.5035483871039101</v>
      </c>
      <c r="G1153" s="29">
        <f t="shared" si="138"/>
        <v>9.5</v>
      </c>
    </row>
    <row r="1154" spans="1:7" x14ac:dyDescent="0.25">
      <c r="A1154" s="47">
        <v>42951</v>
      </c>
      <c r="B1154" s="48">
        <v>1</v>
      </c>
      <c r="C1154" s="171">
        <v>0</v>
      </c>
      <c r="D1154" s="134">
        <f t="shared" si="136"/>
        <v>34623.389999999781</v>
      </c>
      <c r="E1154" s="29">
        <f t="shared" si="135"/>
        <v>0</v>
      </c>
      <c r="F1154" s="175">
        <f t="shared" si="137"/>
        <v>9.5035483871039101</v>
      </c>
      <c r="G1154" s="29">
        <f t="shared" si="138"/>
        <v>9.5</v>
      </c>
    </row>
    <row r="1155" spans="1:7" x14ac:dyDescent="0.25">
      <c r="A1155" s="47">
        <v>42952</v>
      </c>
      <c r="B1155" s="48">
        <v>1</v>
      </c>
      <c r="C1155" s="171">
        <v>0</v>
      </c>
      <c r="D1155" s="134">
        <f t="shared" si="136"/>
        <v>34623.389999999781</v>
      </c>
      <c r="E1155" s="29">
        <f t="shared" si="135"/>
        <v>0</v>
      </c>
      <c r="F1155" s="175">
        <f t="shared" si="137"/>
        <v>9.5035483871039101</v>
      </c>
      <c r="G1155" s="29">
        <f t="shared" si="138"/>
        <v>9.5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6723-F857-40FD-B59D-68DB949690CC}">
  <dimension ref="A1:V2"/>
  <sheetViews>
    <sheetView topLeftCell="F1" workbookViewId="0">
      <selection activeCell="P2" sqref="P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9.85546875" bestFit="1" customWidth="1"/>
    <col min="14" max="14" width="12.85546875" bestFit="1" customWidth="1"/>
    <col min="15" max="16" width="17" bestFit="1" customWidth="1"/>
    <col min="17" max="17" width="16.85546875" bestFit="1" customWidth="1"/>
    <col min="18" max="20" width="16.85546875" customWidth="1"/>
    <col min="21" max="21" width="135.570312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55</v>
      </c>
      <c r="D2" s="8" t="s">
        <v>107</v>
      </c>
      <c r="E2" s="8" t="s">
        <v>23</v>
      </c>
      <c r="F2" s="8" t="s">
        <v>38</v>
      </c>
      <c r="G2" s="8" t="s">
        <v>24</v>
      </c>
      <c r="H2" s="8" t="s">
        <v>13</v>
      </c>
      <c r="I2" s="8" t="s">
        <v>29</v>
      </c>
      <c r="J2" s="8" t="s">
        <v>39</v>
      </c>
      <c r="K2" s="8" t="s">
        <v>25</v>
      </c>
      <c r="L2" s="8" t="s">
        <v>26</v>
      </c>
      <c r="M2" s="9" t="s">
        <v>190</v>
      </c>
      <c r="N2" s="8" t="s">
        <v>27</v>
      </c>
      <c r="O2" s="7" t="s">
        <v>29</v>
      </c>
      <c r="P2" s="7" t="s">
        <v>102</v>
      </c>
      <c r="Q2" s="7" t="s">
        <v>21</v>
      </c>
      <c r="R2" s="7" t="s">
        <v>57</v>
      </c>
      <c r="S2" s="7" t="s">
        <v>81</v>
      </c>
      <c r="T2" s="7" t="s">
        <v>21</v>
      </c>
      <c r="U2" s="7" t="s">
        <v>58</v>
      </c>
      <c r="V2" s="79" t="s">
        <v>181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EA7-7F96-4548-9FCB-C6ECA09CF8F8}">
  <dimension ref="A1:M1155"/>
  <sheetViews>
    <sheetView zoomScale="90" zoomScaleNormal="90" workbookViewId="0">
      <pane ySplit="3" topLeftCell="A52" activePane="bottomLeft" state="frozen"/>
      <selection activeCell="A2" sqref="A2"/>
      <selection pane="bottomLeft" activeCell="E60" sqref="E60"/>
    </sheetView>
  </sheetViews>
  <sheetFormatPr defaultRowHeight="15" x14ac:dyDescent="0.25"/>
  <cols>
    <col min="1" max="1" width="15.42578125" bestFit="1" customWidth="1"/>
    <col min="2" max="2" width="13" bestFit="1" customWidth="1"/>
    <col min="3" max="3" width="14.28515625" bestFit="1" customWidth="1"/>
    <col min="4" max="4" width="13.42578125" bestFit="1" customWidth="1"/>
    <col min="5" max="5" width="12.42578125" bestFit="1" customWidth="1"/>
    <col min="6" max="6" width="16" bestFit="1" customWidth="1"/>
    <col min="7" max="7" width="14.85546875" bestFit="1" customWidth="1"/>
    <col min="8" max="8" width="15.5703125" bestFit="1" customWidth="1"/>
    <col min="9" max="9" width="9" bestFit="1" customWidth="1"/>
    <col min="10" max="10" width="13.140625" bestFit="1" customWidth="1"/>
    <col min="11" max="11" width="11.28515625" bestFit="1" customWidth="1"/>
    <col min="12" max="12" width="13.140625" bestFit="1" customWidth="1"/>
    <col min="13" max="13" width="11.28515625" bestFit="1" customWidth="1"/>
  </cols>
  <sheetData>
    <row r="1" spans="1:13" x14ac:dyDescent="0.25">
      <c r="A1" s="14" t="s">
        <v>33</v>
      </c>
      <c r="B1" s="80">
        <v>41856</v>
      </c>
      <c r="C1" s="14" t="s">
        <v>152</v>
      </c>
      <c r="D1" s="158" t="s">
        <v>153</v>
      </c>
      <c r="E1" s="158" t="s">
        <v>154</v>
      </c>
      <c r="F1" s="123" t="s">
        <v>140</v>
      </c>
      <c r="G1" s="158" t="s">
        <v>158</v>
      </c>
      <c r="H1" s="158" t="s">
        <v>159</v>
      </c>
      <c r="I1" s="123" t="s">
        <v>173</v>
      </c>
      <c r="J1" s="165" t="s">
        <v>182</v>
      </c>
      <c r="K1" s="165" t="s">
        <v>157</v>
      </c>
      <c r="L1" s="165" t="s">
        <v>183</v>
      </c>
      <c r="M1" s="165" t="s">
        <v>162</v>
      </c>
    </row>
    <row r="2" spans="1:13" x14ac:dyDescent="0.25">
      <c r="A2" s="14" t="s">
        <v>34</v>
      </c>
      <c r="B2" s="15">
        <v>0.15</v>
      </c>
      <c r="C2" s="14">
        <f>ROUNDUP(34673.5343079289,0)</f>
        <v>34674</v>
      </c>
      <c r="D2" s="126">
        <v>42370</v>
      </c>
      <c r="E2" s="159">
        <f>ROUNDUP(36001.084,0)</f>
        <v>36002</v>
      </c>
      <c r="F2" s="160">
        <v>0.2</v>
      </c>
      <c r="G2" s="126">
        <v>42736</v>
      </c>
      <c r="H2" s="159">
        <f>ROUNDUP(34967.0362183874,0)</f>
        <v>34968</v>
      </c>
      <c r="I2" s="160">
        <v>0.1</v>
      </c>
      <c r="J2" s="1">
        <f>_xlfn.DAYS(A40,D2)</f>
        <v>4</v>
      </c>
      <c r="K2" s="1">
        <f>_xlfn.DAYS(D2,A19)</f>
        <v>27</v>
      </c>
      <c r="L2" s="1">
        <f>_xlfn.DAYS(G2,A51)</f>
        <v>27</v>
      </c>
      <c r="M2" s="1">
        <f>_xlfn.DAYS(A52,G2)</f>
        <v>4</v>
      </c>
    </row>
    <row r="3" spans="1:13" x14ac:dyDescent="0.25">
      <c r="A3" s="132" t="s">
        <v>17</v>
      </c>
      <c r="B3" s="132" t="s">
        <v>18</v>
      </c>
      <c r="C3" s="132" t="s">
        <v>14</v>
      </c>
      <c r="D3" s="132" t="s">
        <v>22</v>
      </c>
      <c r="E3" s="132" t="s">
        <v>21</v>
      </c>
      <c r="F3" s="132" t="s">
        <v>19</v>
      </c>
      <c r="G3" s="132" t="s">
        <v>20</v>
      </c>
      <c r="H3" s="133" t="s">
        <v>120</v>
      </c>
      <c r="I3" s="133" t="s">
        <v>121</v>
      </c>
    </row>
    <row r="4" spans="1:13" x14ac:dyDescent="0.25">
      <c r="A4" s="26">
        <v>41887</v>
      </c>
      <c r="B4" s="1">
        <f>_xlfn.DAYS(A4,B1)</f>
        <v>31</v>
      </c>
      <c r="C4" s="4">
        <f t="shared" ref="C4:C39" si="0">$C$2</f>
        <v>34674</v>
      </c>
      <c r="D4" s="3">
        <f>C4-E4</f>
        <v>21934.27</v>
      </c>
      <c r="E4" s="134">
        <f>ROUND(F4*$B$2*B4/365,2)</f>
        <v>12739.73</v>
      </c>
      <c r="F4" s="20">
        <v>1000000</v>
      </c>
      <c r="G4" s="2">
        <f>F4-D4</f>
        <v>978065.73</v>
      </c>
      <c r="H4" s="134">
        <f>F4*$B$2*B4/365</f>
        <v>12739.726027397261</v>
      </c>
      <c r="I4" s="135">
        <f>H4-E4</f>
        <v>-3.9726027389406227E-3</v>
      </c>
    </row>
    <row r="5" spans="1:13" x14ac:dyDescent="0.25">
      <c r="A5" s="26">
        <v>41917</v>
      </c>
      <c r="B5" s="1">
        <f>_xlfn.DAYS(A5,A4)</f>
        <v>30</v>
      </c>
      <c r="C5" s="4">
        <f t="shared" si="0"/>
        <v>34674</v>
      </c>
      <c r="D5" s="2">
        <f t="shared" ref="D5:D59" si="1">C5-E5</f>
        <v>22615.66</v>
      </c>
      <c r="E5" s="134">
        <f>ROUND(F5*$B$2*B5/365,2)</f>
        <v>12058.34</v>
      </c>
      <c r="F5" s="2">
        <f>G4</f>
        <v>978065.73</v>
      </c>
      <c r="G5" s="2">
        <f>F5-D5</f>
        <v>955450.07</v>
      </c>
      <c r="H5" s="134">
        <f t="shared" ref="H5:H33" si="2">F5*$B$2*B5/365</f>
        <v>12058.344616438357</v>
      </c>
      <c r="I5" s="135">
        <f t="shared" ref="I5:I33" si="3">H5-E5</f>
        <v>4.6164383566065226E-3</v>
      </c>
    </row>
    <row r="6" spans="1:13" x14ac:dyDescent="0.25">
      <c r="A6" s="26">
        <v>41948</v>
      </c>
      <c r="B6" s="1">
        <f t="shared" ref="B6:B59" si="4">_xlfn.DAYS(A6,A5)</f>
        <v>31</v>
      </c>
      <c r="C6" s="4">
        <f t="shared" si="0"/>
        <v>34674</v>
      </c>
      <c r="D6" s="2">
        <f t="shared" si="1"/>
        <v>22501.83</v>
      </c>
      <c r="E6" s="134">
        <f t="shared" ref="E6:E38" si="5">ROUND(F6*$B$2*B6/365,2)</f>
        <v>12172.17</v>
      </c>
      <c r="F6" s="2">
        <f t="shared" ref="F6:F39" si="6">G5</f>
        <v>955450.07</v>
      </c>
      <c r="G6" s="2">
        <f t="shared" ref="G6:G59" si="7">F6-D6</f>
        <v>932948.24</v>
      </c>
      <c r="H6" s="134">
        <f t="shared" si="2"/>
        <v>12172.172124657533</v>
      </c>
      <c r="I6" s="135">
        <f t="shared" si="3"/>
        <v>2.1246575324767036E-3</v>
      </c>
    </row>
    <row r="7" spans="1:13" x14ac:dyDescent="0.25">
      <c r="A7" s="26">
        <v>41978</v>
      </c>
      <c r="B7" s="1">
        <f t="shared" si="4"/>
        <v>30</v>
      </c>
      <c r="C7" s="4">
        <f t="shared" si="0"/>
        <v>34674</v>
      </c>
      <c r="D7" s="2">
        <f t="shared" si="1"/>
        <v>23171.9</v>
      </c>
      <c r="E7" s="134">
        <f t="shared" si="5"/>
        <v>11502.1</v>
      </c>
      <c r="F7" s="2">
        <f t="shared" si="6"/>
        <v>932948.24</v>
      </c>
      <c r="G7" s="2">
        <f t="shared" si="7"/>
        <v>909776.34</v>
      </c>
      <c r="H7" s="134">
        <f t="shared" si="2"/>
        <v>11502.101589041096</v>
      </c>
      <c r="I7" s="135">
        <f t="shared" si="3"/>
        <v>1.5890410959400469E-3</v>
      </c>
    </row>
    <row r="8" spans="1:13" x14ac:dyDescent="0.25">
      <c r="A8" s="26">
        <v>42009</v>
      </c>
      <c r="B8" s="1">
        <f t="shared" si="4"/>
        <v>31</v>
      </c>
      <c r="C8" s="4">
        <f t="shared" si="0"/>
        <v>34674</v>
      </c>
      <c r="D8" s="2">
        <f t="shared" si="1"/>
        <v>23083.7</v>
      </c>
      <c r="E8" s="134">
        <f t="shared" si="5"/>
        <v>11590.3</v>
      </c>
      <c r="F8" s="2">
        <f t="shared" si="6"/>
        <v>909776.34</v>
      </c>
      <c r="G8" s="2">
        <f t="shared" si="7"/>
        <v>886692.64</v>
      </c>
      <c r="H8" s="134">
        <f t="shared" si="2"/>
        <v>11590.301317808218</v>
      </c>
      <c r="I8" s="135">
        <f t="shared" si="3"/>
        <v>1.3178082190279383E-3</v>
      </c>
    </row>
    <row r="9" spans="1:13" x14ac:dyDescent="0.25">
      <c r="A9" s="26">
        <v>42040</v>
      </c>
      <c r="B9" s="1">
        <f t="shared" si="4"/>
        <v>31</v>
      </c>
      <c r="C9" s="4">
        <f t="shared" si="0"/>
        <v>34674</v>
      </c>
      <c r="D9" s="2">
        <f t="shared" si="1"/>
        <v>23377.78</v>
      </c>
      <c r="E9" s="134">
        <f t="shared" si="5"/>
        <v>11296.22</v>
      </c>
      <c r="F9" s="2">
        <f t="shared" si="6"/>
        <v>886692.64</v>
      </c>
      <c r="G9" s="2">
        <f t="shared" si="7"/>
        <v>863314.86</v>
      </c>
      <c r="H9" s="134">
        <f t="shared" si="2"/>
        <v>11296.221304109589</v>
      </c>
      <c r="I9" s="135">
        <f t="shared" si="3"/>
        <v>1.3041095899097854E-3</v>
      </c>
    </row>
    <row r="10" spans="1:13" x14ac:dyDescent="0.25">
      <c r="A10" s="26">
        <v>42068</v>
      </c>
      <c r="B10" s="1">
        <f t="shared" si="4"/>
        <v>28</v>
      </c>
      <c r="C10" s="4">
        <f t="shared" si="0"/>
        <v>34674</v>
      </c>
      <c r="D10" s="2">
        <f t="shared" si="1"/>
        <v>24739.97</v>
      </c>
      <c r="E10" s="134">
        <f t="shared" si="5"/>
        <v>9934.0300000000007</v>
      </c>
      <c r="F10" s="2">
        <f t="shared" si="6"/>
        <v>863314.86</v>
      </c>
      <c r="G10" s="2">
        <f t="shared" si="7"/>
        <v>838574.89</v>
      </c>
      <c r="H10" s="134">
        <f t="shared" si="2"/>
        <v>9934.0340054794506</v>
      </c>
      <c r="I10" s="135">
        <f t="shared" si="3"/>
        <v>4.0054794499155832E-3</v>
      </c>
    </row>
    <row r="11" spans="1:13" x14ac:dyDescent="0.25">
      <c r="A11" s="26">
        <v>42099</v>
      </c>
      <c r="B11" s="1">
        <f t="shared" si="4"/>
        <v>31</v>
      </c>
      <c r="C11" s="4">
        <f t="shared" si="0"/>
        <v>34674</v>
      </c>
      <c r="D11" s="2">
        <f t="shared" si="1"/>
        <v>23990.79</v>
      </c>
      <c r="E11" s="134">
        <f t="shared" si="5"/>
        <v>10683.21</v>
      </c>
      <c r="F11" s="2">
        <f t="shared" si="6"/>
        <v>838574.89</v>
      </c>
      <c r="G11" s="2">
        <f t="shared" si="7"/>
        <v>814584.1</v>
      </c>
      <c r="H11" s="134">
        <f t="shared" si="2"/>
        <v>10683.214352054794</v>
      </c>
      <c r="I11" s="135">
        <f t="shared" si="3"/>
        <v>4.3520547951629851E-3</v>
      </c>
    </row>
    <row r="12" spans="1:13" x14ac:dyDescent="0.25">
      <c r="A12" s="26">
        <v>42129</v>
      </c>
      <c r="B12" s="1">
        <f t="shared" si="4"/>
        <v>30</v>
      </c>
      <c r="C12" s="4">
        <f t="shared" si="0"/>
        <v>34674</v>
      </c>
      <c r="D12" s="2">
        <f t="shared" si="1"/>
        <v>24631.18</v>
      </c>
      <c r="E12" s="134">
        <f t="shared" si="5"/>
        <v>10042.82</v>
      </c>
      <c r="F12" s="2">
        <f t="shared" si="6"/>
        <v>814584.1</v>
      </c>
      <c r="G12" s="2">
        <f t="shared" si="7"/>
        <v>789952.91999999993</v>
      </c>
      <c r="H12" s="134">
        <f t="shared" si="2"/>
        <v>10042.817671232877</v>
      </c>
      <c r="I12" s="135">
        <f t="shared" si="3"/>
        <v>-2.3287671228899853E-3</v>
      </c>
    </row>
    <row r="13" spans="1:13" x14ac:dyDescent="0.25">
      <c r="A13" s="26">
        <v>42160</v>
      </c>
      <c r="B13" s="1">
        <f t="shared" si="4"/>
        <v>31</v>
      </c>
      <c r="C13" s="4">
        <f t="shared" si="0"/>
        <v>34674</v>
      </c>
      <c r="D13" s="2">
        <f t="shared" si="1"/>
        <v>24610.22</v>
      </c>
      <c r="E13" s="134">
        <f t="shared" si="5"/>
        <v>10063.780000000001</v>
      </c>
      <c r="F13" s="2">
        <f t="shared" si="6"/>
        <v>789952.91999999993</v>
      </c>
      <c r="G13" s="2">
        <f t="shared" si="7"/>
        <v>765342.7</v>
      </c>
      <c r="H13" s="134">
        <f t="shared" si="2"/>
        <v>10063.783775342465</v>
      </c>
      <c r="I13" s="135">
        <f t="shared" si="3"/>
        <v>3.7753424639959121E-3</v>
      </c>
    </row>
    <row r="14" spans="1:13" x14ac:dyDescent="0.25">
      <c r="A14" s="26">
        <v>42190</v>
      </c>
      <c r="B14" s="1">
        <f t="shared" si="4"/>
        <v>30</v>
      </c>
      <c r="C14" s="4">
        <f t="shared" si="0"/>
        <v>34674</v>
      </c>
      <c r="D14" s="2">
        <f t="shared" si="1"/>
        <v>25238.27</v>
      </c>
      <c r="E14" s="134">
        <f t="shared" si="5"/>
        <v>9435.73</v>
      </c>
      <c r="F14" s="2">
        <f t="shared" si="6"/>
        <v>765342.7</v>
      </c>
      <c r="G14" s="2">
        <f t="shared" si="7"/>
        <v>740104.42999999993</v>
      </c>
      <c r="H14" s="134">
        <f t="shared" si="2"/>
        <v>9435.731917808218</v>
      </c>
      <c r="I14" s="135">
        <f t="shared" si="3"/>
        <v>1.9178082184225786E-3</v>
      </c>
    </row>
    <row r="15" spans="1:13" x14ac:dyDescent="0.25">
      <c r="A15" s="26">
        <v>42221</v>
      </c>
      <c r="B15" s="1">
        <f t="shared" si="4"/>
        <v>31</v>
      </c>
      <c r="C15" s="4">
        <f t="shared" si="0"/>
        <v>34674</v>
      </c>
      <c r="D15" s="2">
        <f t="shared" si="1"/>
        <v>25245.27</v>
      </c>
      <c r="E15" s="134">
        <f t="shared" si="5"/>
        <v>9428.73</v>
      </c>
      <c r="F15" s="2">
        <f t="shared" si="6"/>
        <v>740104.42999999993</v>
      </c>
      <c r="G15" s="2">
        <f t="shared" si="7"/>
        <v>714859.15999999992</v>
      </c>
      <c r="H15" s="134">
        <f t="shared" si="2"/>
        <v>9428.7276698630121</v>
      </c>
      <c r="I15" s="135">
        <f t="shared" si="3"/>
        <v>-2.3301369874388911E-3</v>
      </c>
    </row>
    <row r="16" spans="1:13" x14ac:dyDescent="0.25">
      <c r="A16" s="26">
        <v>42252</v>
      </c>
      <c r="B16" s="1">
        <f t="shared" si="4"/>
        <v>31</v>
      </c>
      <c r="C16" s="4">
        <f t="shared" si="0"/>
        <v>34674</v>
      </c>
      <c r="D16" s="2">
        <f t="shared" si="1"/>
        <v>25566.89</v>
      </c>
      <c r="E16" s="134">
        <f t="shared" si="5"/>
        <v>9107.11</v>
      </c>
      <c r="F16" s="2">
        <f t="shared" si="6"/>
        <v>714859.15999999992</v>
      </c>
      <c r="G16" s="2">
        <f t="shared" si="7"/>
        <v>689292.2699999999</v>
      </c>
      <c r="H16" s="134">
        <f t="shared" si="2"/>
        <v>9107.1098465753421</v>
      </c>
      <c r="I16" s="135">
        <f t="shared" si="3"/>
        <v>-1.5342465849244036E-4</v>
      </c>
    </row>
    <row r="17" spans="1:9" x14ac:dyDescent="0.25">
      <c r="A17" s="26">
        <v>42282</v>
      </c>
      <c r="B17" s="1">
        <f t="shared" si="4"/>
        <v>30</v>
      </c>
      <c r="C17" s="4">
        <f t="shared" si="0"/>
        <v>34674</v>
      </c>
      <c r="D17" s="2">
        <f t="shared" si="1"/>
        <v>26175.879999999997</v>
      </c>
      <c r="E17" s="134">
        <f t="shared" si="5"/>
        <v>8498.1200000000008</v>
      </c>
      <c r="F17" s="2">
        <f t="shared" si="6"/>
        <v>689292.2699999999</v>
      </c>
      <c r="G17" s="2">
        <f t="shared" si="7"/>
        <v>663116.3899999999</v>
      </c>
      <c r="H17" s="134">
        <f t="shared" si="2"/>
        <v>8498.1238767123268</v>
      </c>
      <c r="I17" s="135">
        <f t="shared" si="3"/>
        <v>3.8767123260186054E-3</v>
      </c>
    </row>
    <row r="18" spans="1:9" x14ac:dyDescent="0.25">
      <c r="A18" s="26">
        <v>42313</v>
      </c>
      <c r="B18" s="1">
        <f t="shared" si="4"/>
        <v>31</v>
      </c>
      <c r="C18" s="4">
        <f t="shared" si="0"/>
        <v>34674</v>
      </c>
      <c r="D18" s="2">
        <f t="shared" si="1"/>
        <v>26226.080000000002</v>
      </c>
      <c r="E18" s="134">
        <f t="shared" si="5"/>
        <v>8447.92</v>
      </c>
      <c r="F18" s="2">
        <f t="shared" si="6"/>
        <v>663116.3899999999</v>
      </c>
      <c r="G18" s="2">
        <f t="shared" si="7"/>
        <v>636890.30999999994</v>
      </c>
      <c r="H18" s="134">
        <f t="shared" si="2"/>
        <v>8447.9211328767105</v>
      </c>
      <c r="I18" s="135">
        <f t="shared" si="3"/>
        <v>1.1328767104714643E-3</v>
      </c>
    </row>
    <row r="19" spans="1:9" x14ac:dyDescent="0.25">
      <c r="A19" s="26">
        <v>42343</v>
      </c>
      <c r="B19" s="1">
        <f t="shared" si="4"/>
        <v>30</v>
      </c>
      <c r="C19" s="4">
        <f t="shared" si="0"/>
        <v>34674</v>
      </c>
      <c r="D19" s="2">
        <f t="shared" si="1"/>
        <v>26821.93</v>
      </c>
      <c r="E19" s="134">
        <f t="shared" si="5"/>
        <v>7852.07</v>
      </c>
      <c r="F19" s="2">
        <f t="shared" si="6"/>
        <v>636890.30999999994</v>
      </c>
      <c r="G19" s="2">
        <f t="shared" si="7"/>
        <v>610068.37999999989</v>
      </c>
      <c r="H19" s="134">
        <f t="shared" si="2"/>
        <v>7852.0723150684917</v>
      </c>
      <c r="I19" s="135">
        <f t="shared" si="3"/>
        <v>2.315068491952843E-3</v>
      </c>
    </row>
    <row r="20" spans="1:9" x14ac:dyDescent="0.25">
      <c r="A20" s="26">
        <v>42374</v>
      </c>
      <c r="B20" s="1">
        <f t="shared" si="4"/>
        <v>31</v>
      </c>
      <c r="C20" s="4">
        <f t="shared" si="0"/>
        <v>34674</v>
      </c>
      <c r="D20" s="2">
        <f t="shared" si="1"/>
        <v>26901.9</v>
      </c>
      <c r="E20" s="134">
        <f t="shared" si="5"/>
        <v>7772.1</v>
      </c>
      <c r="F20" s="2">
        <f t="shared" si="6"/>
        <v>610068.37999999989</v>
      </c>
      <c r="G20" s="2">
        <f t="shared" si="7"/>
        <v>583166.47999999986</v>
      </c>
      <c r="H20" s="134">
        <f t="shared" si="2"/>
        <v>7772.1040191780803</v>
      </c>
      <c r="I20" s="135">
        <f t="shared" si="3"/>
        <v>4.0191780799432308E-3</v>
      </c>
    </row>
    <row r="21" spans="1:9" x14ac:dyDescent="0.25">
      <c r="A21" s="26">
        <v>42405</v>
      </c>
      <c r="B21" s="1">
        <f t="shared" si="4"/>
        <v>31</v>
      </c>
      <c r="C21" s="4">
        <f t="shared" si="0"/>
        <v>34674</v>
      </c>
      <c r="D21" s="2">
        <f t="shared" si="1"/>
        <v>27244.62</v>
      </c>
      <c r="E21" s="134">
        <f t="shared" si="5"/>
        <v>7429.38</v>
      </c>
      <c r="F21" s="2">
        <f t="shared" si="6"/>
        <v>583166.47999999986</v>
      </c>
      <c r="G21" s="2">
        <f t="shared" si="7"/>
        <v>555921.85999999987</v>
      </c>
      <c r="H21" s="134">
        <f t="shared" si="2"/>
        <v>7429.3811835616416</v>
      </c>
      <c r="I21" s="135">
        <f t="shared" si="3"/>
        <v>1.183561641482811E-3</v>
      </c>
    </row>
    <row r="22" spans="1:9" x14ac:dyDescent="0.25">
      <c r="A22" s="26">
        <v>42434</v>
      </c>
      <c r="B22" s="1">
        <f t="shared" si="4"/>
        <v>29</v>
      </c>
      <c r="C22" s="4">
        <f t="shared" si="0"/>
        <v>34674</v>
      </c>
      <c r="D22" s="2">
        <f t="shared" si="1"/>
        <v>28048.63</v>
      </c>
      <c r="E22" s="134">
        <f t="shared" si="5"/>
        <v>6625.37</v>
      </c>
      <c r="F22" s="2">
        <f t="shared" si="6"/>
        <v>555921.85999999987</v>
      </c>
      <c r="G22" s="2">
        <f t="shared" si="7"/>
        <v>527873.22999999986</v>
      </c>
      <c r="H22" s="134">
        <f t="shared" si="2"/>
        <v>6625.3701123287656</v>
      </c>
      <c r="I22" s="135">
        <f t="shared" si="3"/>
        <v>1.1232876568101346E-4</v>
      </c>
    </row>
    <row r="23" spans="1:9" x14ac:dyDescent="0.25">
      <c r="A23" s="26">
        <v>42465</v>
      </c>
      <c r="B23" s="1">
        <f t="shared" si="4"/>
        <v>31</v>
      </c>
      <c r="C23" s="4">
        <f t="shared" si="0"/>
        <v>34674</v>
      </c>
      <c r="D23" s="2">
        <f t="shared" si="1"/>
        <v>27949.040000000001</v>
      </c>
      <c r="E23" s="134">
        <f t="shared" si="5"/>
        <v>6724.96</v>
      </c>
      <c r="F23" s="2">
        <f t="shared" si="6"/>
        <v>527873.22999999986</v>
      </c>
      <c r="G23" s="2">
        <f t="shared" si="7"/>
        <v>499924.18999999989</v>
      </c>
      <c r="H23" s="134">
        <f t="shared" si="2"/>
        <v>6724.9603273972589</v>
      </c>
      <c r="I23" s="135">
        <f t="shared" si="3"/>
        <v>3.2739725884312065E-4</v>
      </c>
    </row>
    <row r="24" spans="1:9" x14ac:dyDescent="0.25">
      <c r="A24" s="26">
        <v>42495</v>
      </c>
      <c r="B24" s="1">
        <f t="shared" si="4"/>
        <v>30</v>
      </c>
      <c r="C24" s="4">
        <f t="shared" si="0"/>
        <v>34674</v>
      </c>
      <c r="D24" s="2">
        <f t="shared" si="1"/>
        <v>28510.55</v>
      </c>
      <c r="E24" s="134">
        <f t="shared" si="5"/>
        <v>6163.45</v>
      </c>
      <c r="F24" s="2">
        <f t="shared" si="6"/>
        <v>499924.18999999989</v>
      </c>
      <c r="G24" s="2">
        <f t="shared" si="7"/>
        <v>471413.6399999999</v>
      </c>
      <c r="H24" s="134">
        <f t="shared" si="2"/>
        <v>6163.4489178082176</v>
      </c>
      <c r="I24" s="135">
        <f t="shared" si="3"/>
        <v>-1.0821917821886018E-3</v>
      </c>
    </row>
    <row r="25" spans="1:9" x14ac:dyDescent="0.25">
      <c r="A25" s="26">
        <v>42526</v>
      </c>
      <c r="B25" s="1">
        <f t="shared" si="4"/>
        <v>31</v>
      </c>
      <c r="C25" s="4">
        <f t="shared" si="0"/>
        <v>34674</v>
      </c>
      <c r="D25" s="2">
        <f t="shared" si="1"/>
        <v>28668.32</v>
      </c>
      <c r="E25" s="134">
        <f t="shared" si="5"/>
        <v>6005.68</v>
      </c>
      <c r="F25" s="2">
        <f t="shared" si="6"/>
        <v>471413.6399999999</v>
      </c>
      <c r="G25" s="2">
        <f t="shared" si="7"/>
        <v>442745.31999999989</v>
      </c>
      <c r="H25" s="134">
        <f t="shared" si="2"/>
        <v>6005.6806191780806</v>
      </c>
      <c r="I25" s="135">
        <f t="shared" si="3"/>
        <v>6.1917808034195332E-4</v>
      </c>
    </row>
    <row r="26" spans="1:9" x14ac:dyDescent="0.25">
      <c r="A26" s="26">
        <v>42556</v>
      </c>
      <c r="B26" s="1">
        <f t="shared" si="4"/>
        <v>30</v>
      </c>
      <c r="C26" s="4">
        <f t="shared" si="0"/>
        <v>34674</v>
      </c>
      <c r="D26" s="2">
        <f t="shared" si="1"/>
        <v>29215.5</v>
      </c>
      <c r="E26" s="134">
        <f t="shared" si="5"/>
        <v>5458.5</v>
      </c>
      <c r="F26" s="2">
        <f t="shared" si="6"/>
        <v>442745.31999999989</v>
      </c>
      <c r="G26" s="2">
        <f t="shared" si="7"/>
        <v>413529.81999999989</v>
      </c>
      <c r="H26" s="134">
        <f t="shared" si="2"/>
        <v>5458.503945205478</v>
      </c>
      <c r="I26" s="135">
        <f t="shared" si="3"/>
        <v>3.9452054779758328E-3</v>
      </c>
    </row>
    <row r="27" spans="1:9" x14ac:dyDescent="0.25">
      <c r="A27" s="26">
        <v>42587</v>
      </c>
      <c r="B27" s="1">
        <f t="shared" si="4"/>
        <v>31</v>
      </c>
      <c r="C27" s="4">
        <f t="shared" si="0"/>
        <v>34674</v>
      </c>
      <c r="D27" s="2">
        <f t="shared" si="1"/>
        <v>29405.739999999998</v>
      </c>
      <c r="E27" s="134">
        <f t="shared" si="5"/>
        <v>5268.26</v>
      </c>
      <c r="F27" s="2">
        <f t="shared" si="6"/>
        <v>413529.81999999989</v>
      </c>
      <c r="G27" s="2">
        <f t="shared" si="7"/>
        <v>384124.0799999999</v>
      </c>
      <c r="H27" s="134">
        <f t="shared" si="2"/>
        <v>5268.2566109589025</v>
      </c>
      <c r="I27" s="135">
        <f t="shared" si="3"/>
        <v>-3.3890410977619467E-3</v>
      </c>
    </row>
    <row r="28" spans="1:9" x14ac:dyDescent="0.25">
      <c r="A28" s="26">
        <v>42618</v>
      </c>
      <c r="B28" s="1">
        <f t="shared" si="4"/>
        <v>31</v>
      </c>
      <c r="C28" s="4">
        <f t="shared" si="0"/>
        <v>34674</v>
      </c>
      <c r="D28" s="2">
        <f t="shared" si="1"/>
        <v>29780.36</v>
      </c>
      <c r="E28" s="134">
        <f t="shared" si="5"/>
        <v>4893.6400000000003</v>
      </c>
      <c r="F28" s="2">
        <f t="shared" si="6"/>
        <v>384124.0799999999</v>
      </c>
      <c r="G28" s="2">
        <f t="shared" si="7"/>
        <v>354343.71999999991</v>
      </c>
      <c r="H28" s="134">
        <f t="shared" si="2"/>
        <v>4893.6355397260259</v>
      </c>
      <c r="I28" s="135">
        <f t="shared" si="3"/>
        <v>-4.4602739744732389E-3</v>
      </c>
    </row>
    <row r="29" spans="1:9" x14ac:dyDescent="0.25">
      <c r="A29" s="26">
        <v>42648</v>
      </c>
      <c r="B29" s="1">
        <f t="shared" si="4"/>
        <v>30</v>
      </c>
      <c r="C29" s="4">
        <f t="shared" si="0"/>
        <v>34674</v>
      </c>
      <c r="D29" s="2">
        <f t="shared" si="1"/>
        <v>30305.38</v>
      </c>
      <c r="E29" s="134">
        <f t="shared" si="5"/>
        <v>4368.62</v>
      </c>
      <c r="F29" s="2">
        <f t="shared" si="6"/>
        <v>354343.71999999991</v>
      </c>
      <c r="G29" s="2">
        <f t="shared" si="7"/>
        <v>324038.33999999991</v>
      </c>
      <c r="H29" s="134">
        <f t="shared" si="2"/>
        <v>4368.6212054794505</v>
      </c>
      <c r="I29" s="135">
        <f t="shared" si="3"/>
        <v>1.2054794506184408E-3</v>
      </c>
    </row>
    <row r="30" spans="1:9" x14ac:dyDescent="0.25">
      <c r="A30" s="26">
        <v>42679</v>
      </c>
      <c r="B30" s="1">
        <f t="shared" si="4"/>
        <v>31</v>
      </c>
      <c r="C30" s="4">
        <f t="shared" si="0"/>
        <v>34674</v>
      </c>
      <c r="D30" s="2">
        <f t="shared" si="1"/>
        <v>30545.84</v>
      </c>
      <c r="E30" s="134">
        <f t="shared" si="5"/>
        <v>4128.16</v>
      </c>
      <c r="F30" s="2">
        <f t="shared" si="6"/>
        <v>324038.33999999991</v>
      </c>
      <c r="G30" s="2">
        <f t="shared" si="7"/>
        <v>293492.49999999988</v>
      </c>
      <c r="H30" s="134">
        <f t="shared" si="2"/>
        <v>4128.159673972601</v>
      </c>
      <c r="I30" s="135">
        <f t="shared" si="3"/>
        <v>-3.2602739884168841E-4</v>
      </c>
    </row>
    <row r="31" spans="1:9" x14ac:dyDescent="0.25">
      <c r="A31" s="26">
        <v>42709</v>
      </c>
      <c r="B31" s="1">
        <f t="shared" si="4"/>
        <v>30</v>
      </c>
      <c r="C31" s="4">
        <f t="shared" si="0"/>
        <v>34674</v>
      </c>
      <c r="D31" s="2">
        <f t="shared" si="1"/>
        <v>31055.599999999999</v>
      </c>
      <c r="E31" s="134">
        <f t="shared" si="5"/>
        <v>3618.4</v>
      </c>
      <c r="F31" s="2">
        <f t="shared" si="6"/>
        <v>293492.49999999988</v>
      </c>
      <c r="G31" s="2">
        <f t="shared" si="7"/>
        <v>262436.89999999991</v>
      </c>
      <c r="H31" s="134">
        <f t="shared" si="2"/>
        <v>3618.4006849315051</v>
      </c>
      <c r="I31" s="135">
        <f t="shared" si="3"/>
        <v>6.849315050203586E-4</v>
      </c>
    </row>
    <row r="32" spans="1:9" x14ac:dyDescent="0.25">
      <c r="A32" s="26">
        <v>42740</v>
      </c>
      <c r="B32" s="1">
        <f t="shared" si="4"/>
        <v>31</v>
      </c>
      <c r="C32" s="4">
        <f t="shared" si="0"/>
        <v>34674</v>
      </c>
      <c r="D32" s="2">
        <f t="shared" si="1"/>
        <v>31330.63</v>
      </c>
      <c r="E32" s="134">
        <f t="shared" si="5"/>
        <v>3343.37</v>
      </c>
      <c r="F32" s="2">
        <f t="shared" si="6"/>
        <v>262436.89999999991</v>
      </c>
      <c r="G32" s="2">
        <f t="shared" si="7"/>
        <v>231106.2699999999</v>
      </c>
      <c r="H32" s="134">
        <f t="shared" si="2"/>
        <v>3343.3742054794507</v>
      </c>
      <c r="I32" s="135">
        <f t="shared" si="3"/>
        <v>4.2054794507748738E-3</v>
      </c>
    </row>
    <row r="33" spans="1:9" x14ac:dyDescent="0.25">
      <c r="A33" s="26">
        <v>42771</v>
      </c>
      <c r="B33" s="1">
        <f t="shared" si="4"/>
        <v>31</v>
      </c>
      <c r="C33" s="4">
        <f t="shared" si="0"/>
        <v>34674</v>
      </c>
      <c r="D33" s="2">
        <f t="shared" si="1"/>
        <v>31729.77</v>
      </c>
      <c r="E33" s="134">
        <f t="shared" si="5"/>
        <v>2944.23</v>
      </c>
      <c r="F33" s="2">
        <f t="shared" si="6"/>
        <v>231106.2699999999</v>
      </c>
      <c r="G33" s="2">
        <f t="shared" si="7"/>
        <v>199376.49999999991</v>
      </c>
      <c r="H33" s="134">
        <f t="shared" si="2"/>
        <v>2944.2305630136971</v>
      </c>
      <c r="I33" s="135">
        <f t="shared" si="3"/>
        <v>5.6301369704669924E-4</v>
      </c>
    </row>
    <row r="34" spans="1:9" x14ac:dyDescent="0.25">
      <c r="A34" s="26">
        <v>42799</v>
      </c>
      <c r="B34" s="1">
        <f t="shared" si="4"/>
        <v>28</v>
      </c>
      <c r="C34" s="4">
        <f t="shared" si="0"/>
        <v>34674</v>
      </c>
      <c r="D34" s="2">
        <f t="shared" si="1"/>
        <v>32379.8</v>
      </c>
      <c r="E34" s="134">
        <f t="shared" si="5"/>
        <v>2294.1999999999998</v>
      </c>
      <c r="F34" s="2">
        <f t="shared" si="6"/>
        <v>199376.49999999991</v>
      </c>
      <c r="G34" s="2">
        <f t="shared" si="7"/>
        <v>166996.69999999992</v>
      </c>
      <c r="H34" s="134"/>
      <c r="I34" s="135"/>
    </row>
    <row r="35" spans="1:9" x14ac:dyDescent="0.25">
      <c r="A35" s="26">
        <v>42830</v>
      </c>
      <c r="B35" s="1">
        <f t="shared" si="4"/>
        <v>31</v>
      </c>
      <c r="C35" s="4">
        <f t="shared" si="0"/>
        <v>34674</v>
      </c>
      <c r="D35" s="2">
        <f t="shared" si="1"/>
        <v>32546.510000000002</v>
      </c>
      <c r="E35" s="134">
        <f t="shared" si="5"/>
        <v>2127.4899999999998</v>
      </c>
      <c r="F35" s="2">
        <f t="shared" si="6"/>
        <v>166996.69999999992</v>
      </c>
      <c r="G35" s="2">
        <f t="shared" si="7"/>
        <v>134450.18999999992</v>
      </c>
      <c r="H35" s="134"/>
      <c r="I35" s="135"/>
    </row>
    <row r="36" spans="1:9" x14ac:dyDescent="0.25">
      <c r="A36" s="26">
        <v>42860</v>
      </c>
      <c r="B36" s="1">
        <f t="shared" si="4"/>
        <v>30</v>
      </c>
      <c r="C36" s="4">
        <f t="shared" si="0"/>
        <v>34674</v>
      </c>
      <c r="D36" s="2">
        <f t="shared" si="1"/>
        <v>33016.39</v>
      </c>
      <c r="E36" s="134">
        <f t="shared" si="5"/>
        <v>1657.61</v>
      </c>
      <c r="F36" s="2">
        <f t="shared" si="6"/>
        <v>134450.18999999992</v>
      </c>
      <c r="G36" s="2">
        <f t="shared" si="7"/>
        <v>101433.79999999992</v>
      </c>
      <c r="H36" s="134"/>
      <c r="I36" s="135"/>
    </row>
    <row r="37" spans="1:9" x14ac:dyDescent="0.25">
      <c r="A37" s="26">
        <v>42891</v>
      </c>
      <c r="B37" s="1">
        <f t="shared" si="4"/>
        <v>31</v>
      </c>
      <c r="C37" s="4">
        <f t="shared" si="0"/>
        <v>34674</v>
      </c>
      <c r="D37" s="2">
        <f t="shared" si="1"/>
        <v>33381.760000000002</v>
      </c>
      <c r="E37" s="134">
        <f t="shared" si="5"/>
        <v>1292.24</v>
      </c>
      <c r="F37" s="2">
        <f t="shared" si="6"/>
        <v>101433.79999999992</v>
      </c>
      <c r="G37" s="2">
        <f t="shared" si="7"/>
        <v>68052.039999999921</v>
      </c>
      <c r="H37" s="134"/>
      <c r="I37" s="135"/>
    </row>
    <row r="38" spans="1:9" x14ac:dyDescent="0.25">
      <c r="A38" s="26">
        <v>42921</v>
      </c>
      <c r="B38" s="1">
        <f t="shared" si="4"/>
        <v>30</v>
      </c>
      <c r="C38" s="4">
        <f t="shared" si="0"/>
        <v>34674</v>
      </c>
      <c r="D38" s="2">
        <f t="shared" si="1"/>
        <v>33835</v>
      </c>
      <c r="E38" s="134">
        <f t="shared" si="5"/>
        <v>839</v>
      </c>
      <c r="F38" s="2">
        <f t="shared" si="6"/>
        <v>68052.039999999921</v>
      </c>
      <c r="G38" s="2">
        <f t="shared" si="7"/>
        <v>34217.039999999921</v>
      </c>
      <c r="H38" s="134"/>
      <c r="I38" s="135"/>
    </row>
    <row r="39" spans="1:9" x14ac:dyDescent="0.25">
      <c r="A39" s="26">
        <v>42952</v>
      </c>
      <c r="B39" s="1">
        <f t="shared" si="4"/>
        <v>31</v>
      </c>
      <c r="C39" s="4">
        <f t="shared" si="0"/>
        <v>34674</v>
      </c>
      <c r="D39" s="2">
        <f t="shared" si="1"/>
        <v>34217.039999999921</v>
      </c>
      <c r="E39" s="134">
        <v>456.96000000008064</v>
      </c>
      <c r="F39" s="2">
        <f t="shared" si="6"/>
        <v>34217.039999999921</v>
      </c>
      <c r="G39" s="2">
        <f t="shared" si="7"/>
        <v>0</v>
      </c>
      <c r="H39" s="134"/>
      <c r="I39" s="135"/>
    </row>
    <row r="40" spans="1:9" x14ac:dyDescent="0.25">
      <c r="A40" s="119">
        <v>42374</v>
      </c>
      <c r="B40" s="161">
        <f>_xlfn.DAYS(A20,A19)</f>
        <v>31</v>
      </c>
      <c r="C40" s="162">
        <f t="shared" ref="C40:C51" si="8">$E$2</f>
        <v>36002</v>
      </c>
      <c r="D40" s="163">
        <f t="shared" si="1"/>
        <v>27895.61</v>
      </c>
      <c r="E40" s="164">
        <f>ROUND((F40*$B$2*K2/365)+(F40*$F$2*J2/365),2)</f>
        <v>8106.39</v>
      </c>
      <c r="F40" s="163">
        <f>G19</f>
        <v>610068.37999999989</v>
      </c>
      <c r="G40" s="163">
        <f t="shared" si="7"/>
        <v>582172.7699999999</v>
      </c>
      <c r="H40" s="134"/>
      <c r="I40" s="135"/>
    </row>
    <row r="41" spans="1:9" x14ac:dyDescent="0.25">
      <c r="A41" s="28">
        <v>42405</v>
      </c>
      <c r="B41" s="1">
        <f t="shared" si="4"/>
        <v>31</v>
      </c>
      <c r="C41" s="4">
        <f t="shared" si="8"/>
        <v>36002</v>
      </c>
      <c r="D41" s="166">
        <f t="shared" si="1"/>
        <v>26113.040000000001</v>
      </c>
      <c r="E41" s="134">
        <f t="shared" ref="E41:E51" si="9">ROUND(F41*$F$2*B41/365,2)</f>
        <v>9888.9599999999991</v>
      </c>
      <c r="F41" s="2">
        <f t="shared" ref="F41:F59" si="10">G40</f>
        <v>582172.7699999999</v>
      </c>
      <c r="G41" s="2">
        <f t="shared" si="7"/>
        <v>556059.72999999986</v>
      </c>
      <c r="H41" s="134"/>
      <c r="I41" s="135"/>
    </row>
    <row r="42" spans="1:9" x14ac:dyDescent="0.25">
      <c r="A42" s="28">
        <v>42434</v>
      </c>
      <c r="B42" s="1">
        <f t="shared" si="4"/>
        <v>29</v>
      </c>
      <c r="C42" s="4">
        <f t="shared" si="8"/>
        <v>36002</v>
      </c>
      <c r="D42" s="166">
        <f t="shared" si="1"/>
        <v>27165.98</v>
      </c>
      <c r="E42" s="134">
        <f t="shared" si="9"/>
        <v>8836.02</v>
      </c>
      <c r="F42" s="2">
        <f t="shared" si="10"/>
        <v>556059.72999999986</v>
      </c>
      <c r="G42" s="2">
        <f t="shared" si="7"/>
        <v>528893.74999999988</v>
      </c>
      <c r="H42" s="134"/>
      <c r="I42" s="135"/>
    </row>
    <row r="43" spans="1:9" x14ac:dyDescent="0.25">
      <c r="A43" s="28">
        <v>42465</v>
      </c>
      <c r="B43" s="1">
        <f t="shared" si="4"/>
        <v>31</v>
      </c>
      <c r="C43" s="4">
        <f t="shared" si="8"/>
        <v>36002</v>
      </c>
      <c r="D43" s="166">
        <f t="shared" si="1"/>
        <v>27018.05</v>
      </c>
      <c r="E43" s="134">
        <f t="shared" si="9"/>
        <v>8983.9500000000007</v>
      </c>
      <c r="F43" s="2">
        <f t="shared" si="10"/>
        <v>528893.74999999988</v>
      </c>
      <c r="G43" s="2">
        <f t="shared" si="7"/>
        <v>501875.6999999999</v>
      </c>
      <c r="H43" s="134"/>
      <c r="I43" s="135"/>
    </row>
    <row r="44" spans="1:9" x14ac:dyDescent="0.25">
      <c r="A44" s="28">
        <v>42495</v>
      </c>
      <c r="B44" s="1">
        <f t="shared" si="4"/>
        <v>30</v>
      </c>
      <c r="C44" s="4">
        <f t="shared" si="8"/>
        <v>36002</v>
      </c>
      <c r="D44" s="166">
        <f t="shared" si="1"/>
        <v>27751.989999999998</v>
      </c>
      <c r="E44" s="134">
        <f t="shared" si="9"/>
        <v>8250.01</v>
      </c>
      <c r="F44" s="2">
        <f t="shared" si="10"/>
        <v>501875.6999999999</v>
      </c>
      <c r="G44" s="2">
        <f t="shared" si="7"/>
        <v>474123.7099999999</v>
      </c>
      <c r="H44" s="134"/>
      <c r="I44" s="135"/>
    </row>
    <row r="45" spans="1:9" x14ac:dyDescent="0.25">
      <c r="A45" s="28">
        <v>42526</v>
      </c>
      <c r="B45" s="1">
        <f t="shared" si="4"/>
        <v>31</v>
      </c>
      <c r="C45" s="4">
        <f t="shared" si="8"/>
        <v>36002</v>
      </c>
      <c r="D45" s="166">
        <f t="shared" si="1"/>
        <v>27948.39</v>
      </c>
      <c r="E45" s="134">
        <f t="shared" si="9"/>
        <v>8053.61</v>
      </c>
      <c r="F45" s="2">
        <f t="shared" si="10"/>
        <v>474123.7099999999</v>
      </c>
      <c r="G45" s="2">
        <f t="shared" si="7"/>
        <v>446175.31999999989</v>
      </c>
      <c r="H45" s="134"/>
      <c r="I45" s="135"/>
    </row>
    <row r="46" spans="1:9" x14ac:dyDescent="0.25">
      <c r="A46" s="28">
        <v>42556</v>
      </c>
      <c r="B46" s="1">
        <f t="shared" si="4"/>
        <v>30</v>
      </c>
      <c r="C46" s="4">
        <f t="shared" si="8"/>
        <v>36002</v>
      </c>
      <c r="D46" s="166">
        <f t="shared" si="1"/>
        <v>28667.61</v>
      </c>
      <c r="E46" s="134">
        <f t="shared" si="9"/>
        <v>7334.39</v>
      </c>
      <c r="F46" s="2">
        <f t="shared" si="10"/>
        <v>446175.31999999989</v>
      </c>
      <c r="G46" s="2">
        <f t="shared" si="7"/>
        <v>417507.7099999999</v>
      </c>
      <c r="H46" s="134"/>
      <c r="I46" s="135"/>
    </row>
    <row r="47" spans="1:9" x14ac:dyDescent="0.25">
      <c r="A47" s="28">
        <v>42587</v>
      </c>
      <c r="B47" s="1">
        <f t="shared" si="4"/>
        <v>31</v>
      </c>
      <c r="C47" s="4">
        <f t="shared" si="8"/>
        <v>36002</v>
      </c>
      <c r="D47" s="166">
        <f t="shared" si="1"/>
        <v>28910.09</v>
      </c>
      <c r="E47" s="134">
        <f t="shared" si="9"/>
        <v>7091.91</v>
      </c>
      <c r="F47" s="2">
        <f t="shared" si="10"/>
        <v>417507.7099999999</v>
      </c>
      <c r="G47" s="2">
        <f t="shared" si="7"/>
        <v>388597.61999999988</v>
      </c>
      <c r="H47" s="134"/>
      <c r="I47" s="135"/>
    </row>
    <row r="48" spans="1:9" x14ac:dyDescent="0.25">
      <c r="A48" s="28">
        <v>42618</v>
      </c>
      <c r="B48" s="1">
        <f t="shared" si="4"/>
        <v>31</v>
      </c>
      <c r="C48" s="4">
        <f t="shared" si="8"/>
        <v>36002</v>
      </c>
      <c r="D48" s="166">
        <f t="shared" si="1"/>
        <v>29401.16</v>
      </c>
      <c r="E48" s="134">
        <f t="shared" si="9"/>
        <v>6600.84</v>
      </c>
      <c r="F48" s="2">
        <f t="shared" si="10"/>
        <v>388597.61999999988</v>
      </c>
      <c r="G48" s="2">
        <f t="shared" si="7"/>
        <v>359196.4599999999</v>
      </c>
      <c r="H48" s="134"/>
      <c r="I48" s="135"/>
    </row>
    <row r="49" spans="1:9" x14ac:dyDescent="0.25">
      <c r="A49" s="28">
        <v>42648</v>
      </c>
      <c r="B49" s="1">
        <f t="shared" si="4"/>
        <v>30</v>
      </c>
      <c r="C49" s="4">
        <f t="shared" si="8"/>
        <v>36002</v>
      </c>
      <c r="D49" s="166">
        <f t="shared" si="1"/>
        <v>30097.4</v>
      </c>
      <c r="E49" s="134">
        <f t="shared" si="9"/>
        <v>5904.6</v>
      </c>
      <c r="F49" s="2">
        <f t="shared" si="10"/>
        <v>359196.4599999999</v>
      </c>
      <c r="G49" s="2">
        <f t="shared" si="7"/>
        <v>329099.05999999988</v>
      </c>
      <c r="H49" s="134"/>
      <c r="I49" s="135"/>
    </row>
    <row r="50" spans="1:9" x14ac:dyDescent="0.25">
      <c r="A50" s="28">
        <v>42679</v>
      </c>
      <c r="B50" s="1">
        <f t="shared" si="4"/>
        <v>31</v>
      </c>
      <c r="C50" s="4">
        <f t="shared" si="8"/>
        <v>36002</v>
      </c>
      <c r="D50" s="166">
        <f t="shared" si="1"/>
        <v>30411.82</v>
      </c>
      <c r="E50" s="134">
        <f t="shared" si="9"/>
        <v>5590.18</v>
      </c>
      <c r="F50" s="2">
        <f t="shared" si="10"/>
        <v>329099.05999999988</v>
      </c>
      <c r="G50" s="2">
        <f t="shared" si="7"/>
        <v>298687.23999999987</v>
      </c>
      <c r="H50" s="134"/>
      <c r="I50" s="135"/>
    </row>
    <row r="51" spans="1:9" x14ac:dyDescent="0.25">
      <c r="A51" s="28">
        <v>42709</v>
      </c>
      <c r="B51" s="1">
        <f t="shared" si="4"/>
        <v>30</v>
      </c>
      <c r="C51" s="4">
        <f t="shared" si="8"/>
        <v>36002</v>
      </c>
      <c r="D51" s="166">
        <f t="shared" si="1"/>
        <v>31092.07</v>
      </c>
      <c r="E51" s="134">
        <f t="shared" si="9"/>
        <v>4909.93</v>
      </c>
      <c r="F51" s="2">
        <f t="shared" si="10"/>
        <v>298687.23999999987</v>
      </c>
      <c r="G51" s="2">
        <f t="shared" si="7"/>
        <v>267595.16999999987</v>
      </c>
      <c r="H51" s="134"/>
      <c r="I51" s="135"/>
    </row>
    <row r="52" spans="1:9" x14ac:dyDescent="0.25">
      <c r="A52" s="119">
        <v>42740</v>
      </c>
      <c r="B52" s="161">
        <f t="shared" si="4"/>
        <v>31</v>
      </c>
      <c r="C52" s="162">
        <f>$H$2</f>
        <v>34968</v>
      </c>
      <c r="D52" s="163">
        <f t="shared" si="1"/>
        <v>30715.8</v>
      </c>
      <c r="E52" s="167">
        <f>ROUND((F52*$F$2*L2/365)+(F52*$I$2*M2/365),2)</f>
        <v>4252.2</v>
      </c>
      <c r="F52" s="163">
        <f t="shared" si="10"/>
        <v>267595.16999999987</v>
      </c>
      <c r="G52" s="163">
        <f t="shared" si="7"/>
        <v>236879.36999999988</v>
      </c>
      <c r="H52" s="134"/>
      <c r="I52" s="135"/>
    </row>
    <row r="53" spans="1:9" x14ac:dyDescent="0.25">
      <c r="A53" s="28">
        <v>42771</v>
      </c>
      <c r="B53" s="1">
        <f t="shared" si="4"/>
        <v>31</v>
      </c>
      <c r="C53" s="4">
        <f>$H$2</f>
        <v>34968</v>
      </c>
      <c r="D53" s="166">
        <f t="shared" si="1"/>
        <v>32956.15</v>
      </c>
      <c r="E53" s="134">
        <f>ROUND(F53*$I$2*B53/365,2)</f>
        <v>2011.85</v>
      </c>
      <c r="F53" s="2">
        <f t="shared" si="10"/>
        <v>236879.36999999988</v>
      </c>
      <c r="G53" s="2">
        <f t="shared" si="7"/>
        <v>203923.21999999988</v>
      </c>
      <c r="H53" s="134"/>
      <c r="I53" s="135"/>
    </row>
    <row r="54" spans="1:9" x14ac:dyDescent="0.25">
      <c r="A54" s="28">
        <v>42799</v>
      </c>
      <c r="B54" s="1">
        <f t="shared" si="4"/>
        <v>28</v>
      </c>
      <c r="C54" s="4">
        <f t="shared" ref="C54:C59" si="11">$H$2</f>
        <v>34968</v>
      </c>
      <c r="D54" s="166">
        <f t="shared" si="1"/>
        <v>33403.660000000003</v>
      </c>
      <c r="E54" s="134">
        <f t="shared" ref="E54:E58" si="12">ROUND(F54*$I$2*B54/365,2)</f>
        <v>1564.34</v>
      </c>
      <c r="F54" s="2">
        <f t="shared" si="10"/>
        <v>203923.21999999988</v>
      </c>
      <c r="G54" s="2">
        <f t="shared" si="7"/>
        <v>170519.55999999988</v>
      </c>
      <c r="H54" s="134"/>
      <c r="I54" s="135"/>
    </row>
    <row r="55" spans="1:9" x14ac:dyDescent="0.25">
      <c r="A55" s="28">
        <v>42830</v>
      </c>
      <c r="B55" s="1">
        <f t="shared" si="4"/>
        <v>31</v>
      </c>
      <c r="C55" s="4">
        <f t="shared" si="11"/>
        <v>34968</v>
      </c>
      <c r="D55" s="166">
        <f t="shared" si="1"/>
        <v>33519.75</v>
      </c>
      <c r="E55" s="134">
        <f t="shared" si="12"/>
        <v>1448.25</v>
      </c>
      <c r="F55" s="2">
        <f t="shared" si="10"/>
        <v>170519.55999999988</v>
      </c>
      <c r="G55" s="2">
        <f t="shared" si="7"/>
        <v>136999.80999999988</v>
      </c>
      <c r="H55" s="134"/>
      <c r="I55" s="135"/>
    </row>
    <row r="56" spans="1:9" x14ac:dyDescent="0.25">
      <c r="A56" s="28">
        <v>42860</v>
      </c>
      <c r="B56" s="1">
        <f t="shared" si="4"/>
        <v>30</v>
      </c>
      <c r="C56" s="4">
        <f t="shared" si="11"/>
        <v>34968</v>
      </c>
      <c r="D56" s="166">
        <f t="shared" si="1"/>
        <v>33841.97</v>
      </c>
      <c r="E56" s="134">
        <f t="shared" si="12"/>
        <v>1126.03</v>
      </c>
      <c r="F56" s="2">
        <f t="shared" si="10"/>
        <v>136999.80999999988</v>
      </c>
      <c r="G56" s="2">
        <f t="shared" si="7"/>
        <v>103157.83999999988</v>
      </c>
      <c r="H56" s="134"/>
      <c r="I56" s="135"/>
    </row>
    <row r="57" spans="1:9" x14ac:dyDescent="0.25">
      <c r="A57" s="28">
        <v>42891</v>
      </c>
      <c r="B57" s="1">
        <f t="shared" si="4"/>
        <v>31</v>
      </c>
      <c r="C57" s="4">
        <f t="shared" si="11"/>
        <v>34968</v>
      </c>
      <c r="D57" s="166">
        <f t="shared" si="1"/>
        <v>34091.86</v>
      </c>
      <c r="E57" s="134">
        <f t="shared" si="12"/>
        <v>876.14</v>
      </c>
      <c r="F57" s="2">
        <f t="shared" si="10"/>
        <v>103157.83999999988</v>
      </c>
      <c r="G57" s="2">
        <f t="shared" si="7"/>
        <v>69065.97999999988</v>
      </c>
      <c r="H57" s="134"/>
      <c r="I57" s="135"/>
    </row>
    <row r="58" spans="1:9" x14ac:dyDescent="0.25">
      <c r="A58" s="28">
        <v>42921</v>
      </c>
      <c r="B58" s="1">
        <f t="shared" si="4"/>
        <v>30</v>
      </c>
      <c r="C58" s="4">
        <f t="shared" si="11"/>
        <v>34968</v>
      </c>
      <c r="D58" s="166">
        <f t="shared" si="1"/>
        <v>34400.33</v>
      </c>
      <c r="E58" s="134">
        <f t="shared" si="12"/>
        <v>567.66999999999996</v>
      </c>
      <c r="F58" s="2">
        <f t="shared" si="10"/>
        <v>69065.97999999988</v>
      </c>
      <c r="G58" s="2">
        <f t="shared" si="7"/>
        <v>34665.649999999878</v>
      </c>
      <c r="H58" s="134"/>
      <c r="I58" s="135"/>
    </row>
    <row r="59" spans="1:9" x14ac:dyDescent="0.25">
      <c r="A59" s="28">
        <v>42952</v>
      </c>
      <c r="B59" s="1">
        <f t="shared" si="4"/>
        <v>31</v>
      </c>
      <c r="C59" s="4">
        <f t="shared" si="11"/>
        <v>34968</v>
      </c>
      <c r="D59" s="166">
        <f t="shared" si="1"/>
        <v>34665.649999999878</v>
      </c>
      <c r="E59" s="134">
        <v>302.350000000124</v>
      </c>
      <c r="F59" s="2">
        <f t="shared" si="10"/>
        <v>34665.649999999878</v>
      </c>
      <c r="G59" s="2">
        <f t="shared" si="7"/>
        <v>0</v>
      </c>
      <c r="H59" s="134"/>
      <c r="I59" s="135"/>
    </row>
    <row r="60" spans="1:9" x14ac:dyDescent="0.25">
      <c r="A60" s="47">
        <v>41857</v>
      </c>
      <c r="B60" s="48">
        <v>0</v>
      </c>
      <c r="C60" s="48">
        <v>1</v>
      </c>
      <c r="D60" s="29">
        <v>1000000</v>
      </c>
      <c r="E60" s="29">
        <f t="shared" ref="E60:E90" si="13">$D$60-$D$4</f>
        <v>978065.73</v>
      </c>
      <c r="F60" s="99">
        <f>($E$4/$B$4)*1</f>
        <v>410.9590322580645</v>
      </c>
      <c r="G60" s="29">
        <f t="shared" ref="G60:G123" si="14">ROUND(F60,2)</f>
        <v>410.96</v>
      </c>
    </row>
    <row r="61" spans="1:9" x14ac:dyDescent="0.25">
      <c r="A61" s="47">
        <v>41858</v>
      </c>
      <c r="B61" s="48">
        <v>1</v>
      </c>
      <c r="C61" s="48">
        <v>0</v>
      </c>
      <c r="D61" s="29">
        <v>1000000</v>
      </c>
      <c r="E61" s="29">
        <f t="shared" si="13"/>
        <v>978065.73</v>
      </c>
      <c r="F61" s="99">
        <f t="shared" ref="F61:F90" si="15">($E$4/$B$4)*1</f>
        <v>410.9590322580645</v>
      </c>
      <c r="G61" s="29">
        <f t="shared" si="14"/>
        <v>410.96</v>
      </c>
    </row>
    <row r="62" spans="1:9" x14ac:dyDescent="0.25">
      <c r="A62" s="47">
        <v>41859</v>
      </c>
      <c r="B62" s="48">
        <v>1</v>
      </c>
      <c r="C62" s="48">
        <v>0</v>
      </c>
      <c r="D62" s="29">
        <v>1000000</v>
      </c>
      <c r="E62" s="29">
        <f t="shared" si="13"/>
        <v>978065.73</v>
      </c>
      <c r="F62" s="99">
        <f t="shared" si="15"/>
        <v>410.9590322580645</v>
      </c>
      <c r="G62" s="29">
        <f t="shared" si="14"/>
        <v>410.96</v>
      </c>
    </row>
    <row r="63" spans="1:9" x14ac:dyDescent="0.25">
      <c r="A63" s="47">
        <v>41860</v>
      </c>
      <c r="B63" s="48">
        <v>1</v>
      </c>
      <c r="C63" s="48">
        <v>0</v>
      </c>
      <c r="D63" s="29">
        <v>1000000</v>
      </c>
      <c r="E63" s="29">
        <f t="shared" si="13"/>
        <v>978065.73</v>
      </c>
      <c r="F63" s="99">
        <f t="shared" si="15"/>
        <v>410.9590322580645</v>
      </c>
      <c r="G63" s="29">
        <f t="shared" si="14"/>
        <v>410.96</v>
      </c>
    </row>
    <row r="64" spans="1:9" x14ac:dyDescent="0.25">
      <c r="A64" s="47">
        <v>41861</v>
      </c>
      <c r="B64" s="48">
        <v>1</v>
      </c>
      <c r="C64" s="48">
        <v>0</v>
      </c>
      <c r="D64" s="29">
        <v>1000000</v>
      </c>
      <c r="E64" s="29">
        <f t="shared" si="13"/>
        <v>978065.73</v>
      </c>
      <c r="F64" s="99">
        <f t="shared" si="15"/>
        <v>410.9590322580645</v>
      </c>
      <c r="G64" s="29">
        <f t="shared" si="14"/>
        <v>410.96</v>
      </c>
    </row>
    <row r="65" spans="1:7" x14ac:dyDescent="0.25">
      <c r="A65" s="47">
        <v>41862</v>
      </c>
      <c r="B65" s="48">
        <v>1</v>
      </c>
      <c r="C65" s="48">
        <v>0</v>
      </c>
      <c r="D65" s="29">
        <v>1000000</v>
      </c>
      <c r="E65" s="29">
        <f t="shared" si="13"/>
        <v>978065.73</v>
      </c>
      <c r="F65" s="99">
        <f t="shared" si="15"/>
        <v>410.9590322580645</v>
      </c>
      <c r="G65" s="29">
        <f t="shared" si="14"/>
        <v>410.96</v>
      </c>
    </row>
    <row r="66" spans="1:7" x14ac:dyDescent="0.25">
      <c r="A66" s="47">
        <v>41863</v>
      </c>
      <c r="B66" s="48">
        <v>1</v>
      </c>
      <c r="C66" s="48">
        <v>0</v>
      </c>
      <c r="D66" s="29">
        <v>1000000</v>
      </c>
      <c r="E66" s="29">
        <f t="shared" si="13"/>
        <v>978065.73</v>
      </c>
      <c r="F66" s="99">
        <f t="shared" si="15"/>
        <v>410.9590322580645</v>
      </c>
      <c r="G66" s="49">
        <f t="shared" si="14"/>
        <v>410.96</v>
      </c>
    </row>
    <row r="67" spans="1:7" x14ac:dyDescent="0.25">
      <c r="A67" s="47">
        <v>41864</v>
      </c>
      <c r="B67" s="48">
        <v>1</v>
      </c>
      <c r="C67" s="48">
        <v>0</v>
      </c>
      <c r="D67" s="29">
        <v>1000000</v>
      </c>
      <c r="E67" s="29">
        <f t="shared" si="13"/>
        <v>978065.73</v>
      </c>
      <c r="F67" s="99">
        <f t="shared" si="15"/>
        <v>410.9590322580645</v>
      </c>
      <c r="G67" s="29">
        <f t="shared" si="14"/>
        <v>410.96</v>
      </c>
    </row>
    <row r="68" spans="1:7" x14ac:dyDescent="0.25">
      <c r="A68" s="47">
        <v>41865</v>
      </c>
      <c r="B68" s="48">
        <v>1</v>
      </c>
      <c r="C68" s="48">
        <v>0</v>
      </c>
      <c r="D68" s="29">
        <v>1000000</v>
      </c>
      <c r="E68" s="29">
        <f t="shared" si="13"/>
        <v>978065.73</v>
      </c>
      <c r="F68" s="99">
        <f t="shared" si="15"/>
        <v>410.9590322580645</v>
      </c>
      <c r="G68" s="30">
        <f t="shared" si="14"/>
        <v>410.96</v>
      </c>
    </row>
    <row r="69" spans="1:7" x14ac:dyDescent="0.25">
      <c r="A69" s="47">
        <v>41866</v>
      </c>
      <c r="B69" s="48">
        <v>1</v>
      </c>
      <c r="C69" s="48">
        <v>0</v>
      </c>
      <c r="D69" s="29">
        <v>1000000</v>
      </c>
      <c r="E69" s="29">
        <f t="shared" si="13"/>
        <v>978065.73</v>
      </c>
      <c r="F69" s="99">
        <f t="shared" si="15"/>
        <v>410.9590322580645</v>
      </c>
      <c r="G69" s="29">
        <f t="shared" si="14"/>
        <v>410.96</v>
      </c>
    </row>
    <row r="70" spans="1:7" x14ac:dyDescent="0.25">
      <c r="A70" s="47">
        <v>41867</v>
      </c>
      <c r="B70" s="48">
        <v>1</v>
      </c>
      <c r="C70" s="48">
        <v>0</v>
      </c>
      <c r="D70" s="29">
        <v>1000000</v>
      </c>
      <c r="E70" s="29">
        <f t="shared" si="13"/>
        <v>978065.73</v>
      </c>
      <c r="F70" s="99">
        <f t="shared" si="15"/>
        <v>410.9590322580645</v>
      </c>
      <c r="G70" s="29">
        <f t="shared" si="14"/>
        <v>410.96</v>
      </c>
    </row>
    <row r="71" spans="1:7" x14ac:dyDescent="0.25">
      <c r="A71" s="47">
        <v>41868</v>
      </c>
      <c r="B71" s="48">
        <v>1</v>
      </c>
      <c r="C71" s="48">
        <v>0</v>
      </c>
      <c r="D71" s="29">
        <v>1000000</v>
      </c>
      <c r="E71" s="29">
        <f t="shared" si="13"/>
        <v>978065.73</v>
      </c>
      <c r="F71" s="99">
        <f t="shared" si="15"/>
        <v>410.9590322580645</v>
      </c>
      <c r="G71" s="29">
        <f t="shared" si="14"/>
        <v>410.96</v>
      </c>
    </row>
    <row r="72" spans="1:7" x14ac:dyDescent="0.25">
      <c r="A72" s="47">
        <v>41869</v>
      </c>
      <c r="B72" s="48">
        <v>1</v>
      </c>
      <c r="C72" s="48">
        <v>0</v>
      </c>
      <c r="D72" s="29">
        <v>1000000</v>
      </c>
      <c r="E72" s="29">
        <f t="shared" si="13"/>
        <v>978065.73</v>
      </c>
      <c r="F72" s="99">
        <f t="shared" si="15"/>
        <v>410.9590322580645</v>
      </c>
      <c r="G72" s="29">
        <f t="shared" si="14"/>
        <v>410.96</v>
      </c>
    </row>
    <row r="73" spans="1:7" x14ac:dyDescent="0.25">
      <c r="A73" s="47">
        <v>41870</v>
      </c>
      <c r="B73" s="48">
        <v>1</v>
      </c>
      <c r="C73" s="48">
        <v>0</v>
      </c>
      <c r="D73" s="29">
        <v>1000000</v>
      </c>
      <c r="E73" s="29">
        <f t="shared" si="13"/>
        <v>978065.73</v>
      </c>
      <c r="F73" s="99">
        <f t="shared" si="15"/>
        <v>410.9590322580645</v>
      </c>
      <c r="G73" s="30">
        <f t="shared" si="14"/>
        <v>410.96</v>
      </c>
    </row>
    <row r="74" spans="1:7" x14ac:dyDescent="0.25">
      <c r="A74" s="47">
        <v>41871</v>
      </c>
      <c r="B74" s="48">
        <v>1</v>
      </c>
      <c r="C74" s="48">
        <v>0</v>
      </c>
      <c r="D74" s="29">
        <v>1000000</v>
      </c>
      <c r="E74" s="29">
        <f t="shared" si="13"/>
        <v>978065.73</v>
      </c>
      <c r="F74" s="99">
        <f t="shared" si="15"/>
        <v>410.9590322580645</v>
      </c>
      <c r="G74" s="29">
        <f t="shared" si="14"/>
        <v>410.96</v>
      </c>
    </row>
    <row r="75" spans="1:7" x14ac:dyDescent="0.25">
      <c r="A75" s="47">
        <v>41872</v>
      </c>
      <c r="B75" s="48">
        <v>1</v>
      </c>
      <c r="C75" s="48">
        <v>0</v>
      </c>
      <c r="D75" s="29">
        <v>1000000</v>
      </c>
      <c r="E75" s="29">
        <f t="shared" si="13"/>
        <v>978065.73</v>
      </c>
      <c r="F75" s="99">
        <f t="shared" si="15"/>
        <v>410.9590322580645</v>
      </c>
      <c r="G75" s="29">
        <f t="shared" si="14"/>
        <v>410.96</v>
      </c>
    </row>
    <row r="76" spans="1:7" x14ac:dyDescent="0.25">
      <c r="A76" s="47">
        <v>41873</v>
      </c>
      <c r="B76" s="48">
        <v>1</v>
      </c>
      <c r="C76" s="48">
        <v>0</v>
      </c>
      <c r="D76" s="29">
        <v>1000000</v>
      </c>
      <c r="E76" s="29">
        <f t="shared" si="13"/>
        <v>978065.73</v>
      </c>
      <c r="F76" s="99">
        <f t="shared" si="15"/>
        <v>410.9590322580645</v>
      </c>
      <c r="G76" s="29">
        <f t="shared" si="14"/>
        <v>410.96</v>
      </c>
    </row>
    <row r="77" spans="1:7" x14ac:dyDescent="0.25">
      <c r="A77" s="47">
        <v>41874</v>
      </c>
      <c r="B77" s="48">
        <v>1</v>
      </c>
      <c r="C77" s="48">
        <v>0</v>
      </c>
      <c r="D77" s="29">
        <v>1000000</v>
      </c>
      <c r="E77" s="29">
        <f t="shared" si="13"/>
        <v>978065.73</v>
      </c>
      <c r="F77" s="99">
        <f t="shared" si="15"/>
        <v>410.9590322580645</v>
      </c>
      <c r="G77" s="29">
        <f t="shared" si="14"/>
        <v>410.96</v>
      </c>
    </row>
    <row r="78" spans="1:7" x14ac:dyDescent="0.25">
      <c r="A78" s="47">
        <v>41875</v>
      </c>
      <c r="B78" s="48">
        <v>1</v>
      </c>
      <c r="C78" s="48">
        <v>0</v>
      </c>
      <c r="D78" s="29">
        <v>1000000</v>
      </c>
      <c r="E78" s="29">
        <f t="shared" si="13"/>
        <v>978065.73</v>
      </c>
      <c r="F78" s="99">
        <f t="shared" si="15"/>
        <v>410.9590322580645</v>
      </c>
      <c r="G78" s="29">
        <f t="shared" si="14"/>
        <v>410.96</v>
      </c>
    </row>
    <row r="79" spans="1:7" x14ac:dyDescent="0.25">
      <c r="A79" s="47">
        <v>41876</v>
      </c>
      <c r="B79" s="48">
        <v>1</v>
      </c>
      <c r="C79" s="48">
        <v>0</v>
      </c>
      <c r="D79" s="29">
        <v>1000000</v>
      </c>
      <c r="E79" s="29">
        <f t="shared" si="13"/>
        <v>978065.73</v>
      </c>
      <c r="F79" s="99">
        <f t="shared" si="15"/>
        <v>410.9590322580645</v>
      </c>
      <c r="G79" s="29">
        <f t="shared" si="14"/>
        <v>410.96</v>
      </c>
    </row>
    <row r="80" spans="1:7" x14ac:dyDescent="0.25">
      <c r="A80" s="47">
        <v>41877</v>
      </c>
      <c r="B80" s="48">
        <v>1</v>
      </c>
      <c r="C80" s="48">
        <v>0</v>
      </c>
      <c r="D80" s="29">
        <v>1000000</v>
      </c>
      <c r="E80" s="29">
        <f t="shared" si="13"/>
        <v>978065.73</v>
      </c>
      <c r="F80" s="99">
        <f t="shared" si="15"/>
        <v>410.9590322580645</v>
      </c>
      <c r="G80" s="29">
        <f t="shared" si="14"/>
        <v>410.96</v>
      </c>
    </row>
    <row r="81" spans="1:7" x14ac:dyDescent="0.25">
      <c r="A81" s="47">
        <v>41878</v>
      </c>
      <c r="B81" s="48">
        <v>1</v>
      </c>
      <c r="C81" s="48">
        <v>0</v>
      </c>
      <c r="D81" s="29">
        <v>1000000</v>
      </c>
      <c r="E81" s="29">
        <f t="shared" si="13"/>
        <v>978065.73</v>
      </c>
      <c r="F81" s="99">
        <f t="shared" si="15"/>
        <v>410.9590322580645</v>
      </c>
      <c r="G81" s="29">
        <f t="shared" si="14"/>
        <v>410.96</v>
      </c>
    </row>
    <row r="82" spans="1:7" x14ac:dyDescent="0.25">
      <c r="A82" s="47">
        <v>41879</v>
      </c>
      <c r="B82" s="48">
        <v>1</v>
      </c>
      <c r="C82" s="48">
        <v>0</v>
      </c>
      <c r="D82" s="29">
        <v>1000000</v>
      </c>
      <c r="E82" s="29">
        <f t="shared" si="13"/>
        <v>978065.73</v>
      </c>
      <c r="F82" s="99">
        <f t="shared" si="15"/>
        <v>410.9590322580645</v>
      </c>
      <c r="G82" s="29">
        <f t="shared" si="14"/>
        <v>410.96</v>
      </c>
    </row>
    <row r="83" spans="1:7" x14ac:dyDescent="0.25">
      <c r="A83" s="47">
        <v>41880</v>
      </c>
      <c r="B83" s="48">
        <v>1</v>
      </c>
      <c r="C83" s="48">
        <v>0</v>
      </c>
      <c r="D83" s="29">
        <v>1000000</v>
      </c>
      <c r="E83" s="29">
        <f t="shared" si="13"/>
        <v>978065.73</v>
      </c>
      <c r="F83" s="99">
        <f t="shared" si="15"/>
        <v>410.9590322580645</v>
      </c>
      <c r="G83" s="29">
        <f t="shared" si="14"/>
        <v>410.96</v>
      </c>
    </row>
    <row r="84" spans="1:7" x14ac:dyDescent="0.25">
      <c r="A84" s="47">
        <v>41881</v>
      </c>
      <c r="B84" s="48">
        <v>1</v>
      </c>
      <c r="C84" s="48">
        <v>0</v>
      </c>
      <c r="D84" s="29">
        <v>1000000</v>
      </c>
      <c r="E84" s="29">
        <f t="shared" si="13"/>
        <v>978065.73</v>
      </c>
      <c r="F84" s="99">
        <f t="shared" si="15"/>
        <v>410.9590322580645</v>
      </c>
      <c r="G84" s="29">
        <f t="shared" si="14"/>
        <v>410.96</v>
      </c>
    </row>
    <row r="85" spans="1:7" x14ac:dyDescent="0.25">
      <c r="A85" s="47">
        <v>41882</v>
      </c>
      <c r="B85" s="48">
        <v>1</v>
      </c>
      <c r="C85" s="48">
        <v>0</v>
      </c>
      <c r="D85" s="29">
        <v>1000000</v>
      </c>
      <c r="E85" s="29">
        <f t="shared" si="13"/>
        <v>978065.73</v>
      </c>
      <c r="F85" s="99">
        <f t="shared" si="15"/>
        <v>410.9590322580645</v>
      </c>
      <c r="G85" s="29">
        <f t="shared" si="14"/>
        <v>410.96</v>
      </c>
    </row>
    <row r="86" spans="1:7" x14ac:dyDescent="0.25">
      <c r="A86" s="47">
        <v>41883</v>
      </c>
      <c r="B86" s="48">
        <v>1</v>
      </c>
      <c r="C86" s="48">
        <v>0</v>
      </c>
      <c r="D86" s="29">
        <v>1000000</v>
      </c>
      <c r="E86" s="29">
        <f t="shared" si="13"/>
        <v>978065.73</v>
      </c>
      <c r="F86" s="99">
        <f t="shared" si="15"/>
        <v>410.9590322580645</v>
      </c>
      <c r="G86" s="29">
        <f t="shared" si="14"/>
        <v>410.96</v>
      </c>
    </row>
    <row r="87" spans="1:7" x14ac:dyDescent="0.25">
      <c r="A87" s="47">
        <v>41884</v>
      </c>
      <c r="B87" s="48">
        <v>1</v>
      </c>
      <c r="C87" s="48">
        <v>0</v>
      </c>
      <c r="D87" s="29">
        <v>1000000</v>
      </c>
      <c r="E87" s="29">
        <f t="shared" si="13"/>
        <v>978065.73</v>
      </c>
      <c r="F87" s="99">
        <f t="shared" si="15"/>
        <v>410.9590322580645</v>
      </c>
      <c r="G87" s="29">
        <f t="shared" si="14"/>
        <v>410.96</v>
      </c>
    </row>
    <row r="88" spans="1:7" x14ac:dyDescent="0.25">
      <c r="A88" s="47">
        <v>41885</v>
      </c>
      <c r="B88" s="48">
        <v>1</v>
      </c>
      <c r="C88" s="48">
        <v>0</v>
      </c>
      <c r="D88" s="29">
        <v>1000000</v>
      </c>
      <c r="E88" s="29">
        <f t="shared" si="13"/>
        <v>978065.73</v>
      </c>
      <c r="F88" s="99">
        <f t="shared" si="15"/>
        <v>410.9590322580645</v>
      </c>
      <c r="G88" s="29">
        <f t="shared" si="14"/>
        <v>410.96</v>
      </c>
    </row>
    <row r="89" spans="1:7" x14ac:dyDescent="0.25">
      <c r="A89" s="47">
        <v>41886</v>
      </c>
      <c r="B89" s="48">
        <v>1</v>
      </c>
      <c r="C89" s="48">
        <v>0</v>
      </c>
      <c r="D89" s="29">
        <v>1000000</v>
      </c>
      <c r="E89" s="29">
        <f t="shared" si="13"/>
        <v>978065.73</v>
      </c>
      <c r="F89" s="99">
        <f t="shared" si="15"/>
        <v>410.9590322580645</v>
      </c>
      <c r="G89" s="29">
        <f t="shared" si="14"/>
        <v>410.96</v>
      </c>
    </row>
    <row r="90" spans="1:7" x14ac:dyDescent="0.25">
      <c r="A90" s="47">
        <v>41887</v>
      </c>
      <c r="B90" s="48">
        <v>1</v>
      </c>
      <c r="C90" s="171">
        <v>0</v>
      </c>
      <c r="D90" s="29">
        <v>1000000</v>
      </c>
      <c r="E90" s="29">
        <f t="shared" si="13"/>
        <v>978065.73</v>
      </c>
      <c r="F90" s="99">
        <f t="shared" si="15"/>
        <v>410.9590322580645</v>
      </c>
      <c r="G90" s="29">
        <f t="shared" si="14"/>
        <v>410.96</v>
      </c>
    </row>
    <row r="91" spans="1:7" x14ac:dyDescent="0.25">
      <c r="A91" s="47">
        <v>41888</v>
      </c>
      <c r="B91" s="48">
        <v>0</v>
      </c>
      <c r="C91" s="171">
        <v>1</v>
      </c>
      <c r="D91" s="29">
        <f>$E$90</f>
        <v>978065.73</v>
      </c>
      <c r="E91" s="29">
        <f t="shared" ref="E91:E120" si="16">$D$91-$D$5</f>
        <v>955450.07</v>
      </c>
      <c r="F91" s="46">
        <f>($E$5/$B$5)*1</f>
        <v>401.94466666666665</v>
      </c>
      <c r="G91" s="29">
        <f t="shared" si="14"/>
        <v>401.94</v>
      </c>
    </row>
    <row r="92" spans="1:7" x14ac:dyDescent="0.25">
      <c r="A92" s="47">
        <v>41889</v>
      </c>
      <c r="B92" s="48">
        <v>1</v>
      </c>
      <c r="C92" s="171">
        <v>0</v>
      </c>
      <c r="D92" s="29">
        <f t="shared" ref="D92:D120" si="17">$E$90</f>
        <v>978065.73</v>
      </c>
      <c r="E92" s="29">
        <f t="shared" si="16"/>
        <v>955450.07</v>
      </c>
      <c r="F92" s="46">
        <f t="shared" ref="F92:F120" si="18">($E$5/$B$5)*1</f>
        <v>401.94466666666665</v>
      </c>
      <c r="G92" s="29">
        <f t="shared" si="14"/>
        <v>401.94</v>
      </c>
    </row>
    <row r="93" spans="1:7" x14ac:dyDescent="0.25">
      <c r="A93" s="47">
        <v>41890</v>
      </c>
      <c r="B93" s="48">
        <v>1</v>
      </c>
      <c r="C93" s="171">
        <v>0</v>
      </c>
      <c r="D93" s="29">
        <f t="shared" si="17"/>
        <v>978065.73</v>
      </c>
      <c r="E93" s="29">
        <f t="shared" si="16"/>
        <v>955450.07</v>
      </c>
      <c r="F93" s="46">
        <f t="shared" si="18"/>
        <v>401.94466666666665</v>
      </c>
      <c r="G93" s="29">
        <f t="shared" si="14"/>
        <v>401.94</v>
      </c>
    </row>
    <row r="94" spans="1:7" x14ac:dyDescent="0.25">
      <c r="A94" s="47">
        <v>41891</v>
      </c>
      <c r="B94" s="48">
        <v>1</v>
      </c>
      <c r="C94" s="171">
        <v>0</v>
      </c>
      <c r="D94" s="29">
        <f t="shared" si="17"/>
        <v>978065.73</v>
      </c>
      <c r="E94" s="29">
        <f t="shared" si="16"/>
        <v>955450.07</v>
      </c>
      <c r="F94" s="46">
        <f t="shared" si="18"/>
        <v>401.94466666666665</v>
      </c>
      <c r="G94" s="29">
        <f t="shared" si="14"/>
        <v>401.94</v>
      </c>
    </row>
    <row r="95" spans="1:7" x14ac:dyDescent="0.25">
      <c r="A95" s="47">
        <v>41892</v>
      </c>
      <c r="B95" s="48">
        <v>1</v>
      </c>
      <c r="C95" s="171">
        <v>0</v>
      </c>
      <c r="D95" s="29">
        <f t="shared" si="17"/>
        <v>978065.73</v>
      </c>
      <c r="E95" s="29">
        <f t="shared" si="16"/>
        <v>955450.07</v>
      </c>
      <c r="F95" s="46">
        <f t="shared" si="18"/>
        <v>401.94466666666665</v>
      </c>
      <c r="G95" s="29">
        <f t="shared" si="14"/>
        <v>401.94</v>
      </c>
    </row>
    <row r="96" spans="1:7" x14ac:dyDescent="0.25">
      <c r="A96" s="47">
        <v>41893</v>
      </c>
      <c r="B96" s="48">
        <v>1</v>
      </c>
      <c r="C96" s="171">
        <v>0</v>
      </c>
      <c r="D96" s="29">
        <f t="shared" si="17"/>
        <v>978065.73</v>
      </c>
      <c r="E96" s="29">
        <f t="shared" si="16"/>
        <v>955450.07</v>
      </c>
      <c r="F96" s="46">
        <f t="shared" si="18"/>
        <v>401.94466666666665</v>
      </c>
      <c r="G96" s="29">
        <f t="shared" si="14"/>
        <v>401.94</v>
      </c>
    </row>
    <row r="97" spans="1:7" x14ac:dyDescent="0.25">
      <c r="A97" s="47">
        <v>41894</v>
      </c>
      <c r="B97" s="48">
        <v>1</v>
      </c>
      <c r="C97" s="171">
        <v>0</v>
      </c>
      <c r="D97" s="29">
        <f t="shared" si="17"/>
        <v>978065.73</v>
      </c>
      <c r="E97" s="29">
        <f t="shared" si="16"/>
        <v>955450.07</v>
      </c>
      <c r="F97" s="46">
        <f t="shared" si="18"/>
        <v>401.94466666666665</v>
      </c>
      <c r="G97" s="29">
        <f t="shared" si="14"/>
        <v>401.94</v>
      </c>
    </row>
    <row r="98" spans="1:7" x14ac:dyDescent="0.25">
      <c r="A98" s="47">
        <v>41895</v>
      </c>
      <c r="B98" s="48">
        <v>1</v>
      </c>
      <c r="C98" s="171">
        <v>0</v>
      </c>
      <c r="D98" s="29">
        <f t="shared" si="17"/>
        <v>978065.73</v>
      </c>
      <c r="E98" s="29">
        <f t="shared" si="16"/>
        <v>955450.07</v>
      </c>
      <c r="F98" s="46">
        <f t="shared" si="18"/>
        <v>401.94466666666665</v>
      </c>
      <c r="G98" s="29">
        <f t="shared" si="14"/>
        <v>401.94</v>
      </c>
    </row>
    <row r="99" spans="1:7" x14ac:dyDescent="0.25">
      <c r="A99" s="47">
        <v>41896</v>
      </c>
      <c r="B99" s="48">
        <v>1</v>
      </c>
      <c r="C99" s="171">
        <v>0</v>
      </c>
      <c r="D99" s="29">
        <f t="shared" si="17"/>
        <v>978065.73</v>
      </c>
      <c r="E99" s="29">
        <f t="shared" si="16"/>
        <v>955450.07</v>
      </c>
      <c r="F99" s="46">
        <f t="shared" si="18"/>
        <v>401.94466666666665</v>
      </c>
      <c r="G99" s="29">
        <f t="shared" si="14"/>
        <v>401.94</v>
      </c>
    </row>
    <row r="100" spans="1:7" x14ac:dyDescent="0.25">
      <c r="A100" s="47">
        <v>41897</v>
      </c>
      <c r="B100" s="48">
        <v>1</v>
      </c>
      <c r="C100" s="171">
        <v>0</v>
      </c>
      <c r="D100" s="29">
        <f t="shared" si="17"/>
        <v>978065.73</v>
      </c>
      <c r="E100" s="29">
        <f t="shared" si="16"/>
        <v>955450.07</v>
      </c>
      <c r="F100" s="46">
        <f t="shared" si="18"/>
        <v>401.94466666666665</v>
      </c>
      <c r="G100" s="29">
        <f t="shared" si="14"/>
        <v>401.94</v>
      </c>
    </row>
    <row r="101" spans="1:7" x14ac:dyDescent="0.25">
      <c r="A101" s="47">
        <v>41898</v>
      </c>
      <c r="B101" s="48">
        <v>1</v>
      </c>
      <c r="C101" s="171">
        <v>0</v>
      </c>
      <c r="D101" s="29">
        <f t="shared" si="17"/>
        <v>978065.73</v>
      </c>
      <c r="E101" s="29">
        <f t="shared" si="16"/>
        <v>955450.07</v>
      </c>
      <c r="F101" s="46">
        <f t="shared" si="18"/>
        <v>401.94466666666665</v>
      </c>
      <c r="G101" s="29">
        <f t="shared" si="14"/>
        <v>401.94</v>
      </c>
    </row>
    <row r="102" spans="1:7" x14ac:dyDescent="0.25">
      <c r="A102" s="47">
        <v>41899</v>
      </c>
      <c r="B102" s="48">
        <v>1</v>
      </c>
      <c r="C102" s="171">
        <v>0</v>
      </c>
      <c r="D102" s="29">
        <f t="shared" si="17"/>
        <v>978065.73</v>
      </c>
      <c r="E102" s="29">
        <f t="shared" si="16"/>
        <v>955450.07</v>
      </c>
      <c r="F102" s="46">
        <f t="shared" si="18"/>
        <v>401.94466666666665</v>
      </c>
      <c r="G102" s="29">
        <f t="shared" si="14"/>
        <v>401.94</v>
      </c>
    </row>
    <row r="103" spans="1:7" x14ac:dyDescent="0.25">
      <c r="A103" s="47">
        <v>41900</v>
      </c>
      <c r="B103" s="48">
        <v>1</v>
      </c>
      <c r="C103" s="171">
        <v>0</v>
      </c>
      <c r="D103" s="29">
        <f t="shared" si="17"/>
        <v>978065.73</v>
      </c>
      <c r="E103" s="29">
        <f t="shared" si="16"/>
        <v>955450.07</v>
      </c>
      <c r="F103" s="46">
        <f t="shared" si="18"/>
        <v>401.94466666666665</v>
      </c>
      <c r="G103" s="29">
        <f t="shared" si="14"/>
        <v>401.94</v>
      </c>
    </row>
    <row r="104" spans="1:7" x14ac:dyDescent="0.25">
      <c r="A104" s="47">
        <v>41901</v>
      </c>
      <c r="B104" s="48">
        <v>1</v>
      </c>
      <c r="C104" s="171">
        <v>0</v>
      </c>
      <c r="D104" s="29">
        <f t="shared" si="17"/>
        <v>978065.73</v>
      </c>
      <c r="E104" s="29">
        <f t="shared" si="16"/>
        <v>955450.07</v>
      </c>
      <c r="F104" s="46">
        <f t="shared" si="18"/>
        <v>401.94466666666665</v>
      </c>
      <c r="G104" s="29">
        <f t="shared" si="14"/>
        <v>401.94</v>
      </c>
    </row>
    <row r="105" spans="1:7" x14ac:dyDescent="0.25">
      <c r="A105" s="47">
        <v>41902</v>
      </c>
      <c r="B105" s="48">
        <v>1</v>
      </c>
      <c r="C105" s="171">
        <v>0</v>
      </c>
      <c r="D105" s="29">
        <f t="shared" si="17"/>
        <v>978065.73</v>
      </c>
      <c r="E105" s="29">
        <f t="shared" si="16"/>
        <v>955450.07</v>
      </c>
      <c r="F105" s="46">
        <f t="shared" si="18"/>
        <v>401.94466666666665</v>
      </c>
      <c r="G105" s="29">
        <f t="shared" si="14"/>
        <v>401.94</v>
      </c>
    </row>
    <row r="106" spans="1:7" x14ac:dyDescent="0.25">
      <c r="A106" s="47">
        <v>41903</v>
      </c>
      <c r="B106" s="48">
        <v>1</v>
      </c>
      <c r="C106" s="171">
        <v>0</v>
      </c>
      <c r="D106" s="29">
        <f t="shared" si="17"/>
        <v>978065.73</v>
      </c>
      <c r="E106" s="29">
        <f t="shared" si="16"/>
        <v>955450.07</v>
      </c>
      <c r="F106" s="46">
        <f t="shared" si="18"/>
        <v>401.94466666666665</v>
      </c>
      <c r="G106" s="29">
        <f t="shared" si="14"/>
        <v>401.94</v>
      </c>
    </row>
    <row r="107" spans="1:7" x14ac:dyDescent="0.25">
      <c r="A107" s="47">
        <v>41904</v>
      </c>
      <c r="B107" s="48">
        <v>1</v>
      </c>
      <c r="C107" s="171">
        <v>0</v>
      </c>
      <c r="D107" s="29">
        <f t="shared" si="17"/>
        <v>978065.73</v>
      </c>
      <c r="E107" s="29">
        <f t="shared" si="16"/>
        <v>955450.07</v>
      </c>
      <c r="F107" s="46">
        <f t="shared" si="18"/>
        <v>401.94466666666665</v>
      </c>
      <c r="G107" s="29">
        <f t="shared" si="14"/>
        <v>401.94</v>
      </c>
    </row>
    <row r="108" spans="1:7" x14ac:dyDescent="0.25">
      <c r="A108" s="47">
        <v>41905</v>
      </c>
      <c r="B108" s="48">
        <v>1</v>
      </c>
      <c r="C108" s="171">
        <v>0</v>
      </c>
      <c r="D108" s="29">
        <f t="shared" si="17"/>
        <v>978065.73</v>
      </c>
      <c r="E108" s="29">
        <f t="shared" si="16"/>
        <v>955450.07</v>
      </c>
      <c r="F108" s="46">
        <f t="shared" si="18"/>
        <v>401.94466666666665</v>
      </c>
      <c r="G108" s="29">
        <f t="shared" si="14"/>
        <v>401.94</v>
      </c>
    </row>
    <row r="109" spans="1:7" x14ac:dyDescent="0.25">
      <c r="A109" s="47">
        <v>41906</v>
      </c>
      <c r="B109" s="48">
        <v>1</v>
      </c>
      <c r="C109" s="171">
        <v>0</v>
      </c>
      <c r="D109" s="29">
        <f t="shared" si="17"/>
        <v>978065.73</v>
      </c>
      <c r="E109" s="29">
        <f t="shared" si="16"/>
        <v>955450.07</v>
      </c>
      <c r="F109" s="46">
        <f t="shared" si="18"/>
        <v>401.94466666666665</v>
      </c>
      <c r="G109" s="29">
        <f t="shared" si="14"/>
        <v>401.94</v>
      </c>
    </row>
    <row r="110" spans="1:7" x14ac:dyDescent="0.25">
      <c r="A110" s="47">
        <v>41907</v>
      </c>
      <c r="B110" s="48">
        <v>1</v>
      </c>
      <c r="C110" s="171">
        <v>0</v>
      </c>
      <c r="D110" s="29">
        <f t="shared" si="17"/>
        <v>978065.73</v>
      </c>
      <c r="E110" s="29">
        <f t="shared" si="16"/>
        <v>955450.07</v>
      </c>
      <c r="F110" s="46">
        <f t="shared" si="18"/>
        <v>401.94466666666665</v>
      </c>
      <c r="G110" s="29">
        <f t="shared" si="14"/>
        <v>401.94</v>
      </c>
    </row>
    <row r="111" spans="1:7" x14ac:dyDescent="0.25">
      <c r="A111" s="47">
        <v>41908</v>
      </c>
      <c r="B111" s="48">
        <v>1</v>
      </c>
      <c r="C111" s="171">
        <v>0</v>
      </c>
      <c r="D111" s="29">
        <f t="shared" si="17"/>
        <v>978065.73</v>
      </c>
      <c r="E111" s="29">
        <f t="shared" si="16"/>
        <v>955450.07</v>
      </c>
      <c r="F111" s="46">
        <f t="shared" si="18"/>
        <v>401.94466666666665</v>
      </c>
      <c r="G111" s="29">
        <f t="shared" si="14"/>
        <v>401.94</v>
      </c>
    </row>
    <row r="112" spans="1:7" x14ac:dyDescent="0.25">
      <c r="A112" s="47">
        <v>41909</v>
      </c>
      <c r="B112" s="48">
        <v>1</v>
      </c>
      <c r="C112" s="171">
        <v>0</v>
      </c>
      <c r="D112" s="29">
        <f t="shared" si="17"/>
        <v>978065.73</v>
      </c>
      <c r="E112" s="29">
        <f t="shared" si="16"/>
        <v>955450.07</v>
      </c>
      <c r="F112" s="46">
        <f t="shared" si="18"/>
        <v>401.94466666666665</v>
      </c>
      <c r="G112" s="29">
        <f t="shared" si="14"/>
        <v>401.94</v>
      </c>
    </row>
    <row r="113" spans="1:7" x14ac:dyDescent="0.25">
      <c r="A113" s="47">
        <v>41910</v>
      </c>
      <c r="B113" s="48">
        <v>1</v>
      </c>
      <c r="C113" s="171">
        <v>0</v>
      </c>
      <c r="D113" s="29">
        <f t="shared" si="17"/>
        <v>978065.73</v>
      </c>
      <c r="E113" s="29">
        <f t="shared" si="16"/>
        <v>955450.07</v>
      </c>
      <c r="F113" s="46">
        <f t="shared" si="18"/>
        <v>401.94466666666665</v>
      </c>
      <c r="G113" s="29">
        <f t="shared" si="14"/>
        <v>401.94</v>
      </c>
    </row>
    <row r="114" spans="1:7" x14ac:dyDescent="0.25">
      <c r="A114" s="47">
        <v>41911</v>
      </c>
      <c r="B114" s="48">
        <v>1</v>
      </c>
      <c r="C114" s="171">
        <v>0</v>
      </c>
      <c r="D114" s="29">
        <f t="shared" si="17"/>
        <v>978065.73</v>
      </c>
      <c r="E114" s="29">
        <f t="shared" si="16"/>
        <v>955450.07</v>
      </c>
      <c r="F114" s="46">
        <f t="shared" si="18"/>
        <v>401.94466666666665</v>
      </c>
      <c r="G114" s="29">
        <f t="shared" si="14"/>
        <v>401.94</v>
      </c>
    </row>
    <row r="115" spans="1:7" x14ac:dyDescent="0.25">
      <c r="A115" s="47">
        <v>41912</v>
      </c>
      <c r="B115" s="48">
        <v>1</v>
      </c>
      <c r="C115" s="171">
        <v>0</v>
      </c>
      <c r="D115" s="29">
        <f t="shared" si="17"/>
        <v>978065.73</v>
      </c>
      <c r="E115" s="29">
        <f t="shared" si="16"/>
        <v>955450.07</v>
      </c>
      <c r="F115" s="46">
        <f t="shared" si="18"/>
        <v>401.94466666666665</v>
      </c>
      <c r="G115" s="29">
        <f t="shared" si="14"/>
        <v>401.94</v>
      </c>
    </row>
    <row r="116" spans="1:7" x14ac:dyDescent="0.25">
      <c r="A116" s="47">
        <v>41913</v>
      </c>
      <c r="B116" s="48">
        <v>1</v>
      </c>
      <c r="C116" s="171">
        <v>0</v>
      </c>
      <c r="D116" s="29">
        <f t="shared" si="17"/>
        <v>978065.73</v>
      </c>
      <c r="E116" s="29">
        <f t="shared" si="16"/>
        <v>955450.07</v>
      </c>
      <c r="F116" s="46">
        <f t="shared" si="18"/>
        <v>401.94466666666665</v>
      </c>
      <c r="G116" s="29">
        <f t="shared" si="14"/>
        <v>401.94</v>
      </c>
    </row>
    <row r="117" spans="1:7" x14ac:dyDescent="0.25">
      <c r="A117" s="47">
        <v>41914</v>
      </c>
      <c r="B117" s="48">
        <v>1</v>
      </c>
      <c r="C117" s="171">
        <v>0</v>
      </c>
      <c r="D117" s="29">
        <f t="shared" si="17"/>
        <v>978065.73</v>
      </c>
      <c r="E117" s="29">
        <f t="shared" si="16"/>
        <v>955450.07</v>
      </c>
      <c r="F117" s="46">
        <f t="shared" si="18"/>
        <v>401.94466666666665</v>
      </c>
      <c r="G117" s="29">
        <f t="shared" si="14"/>
        <v>401.94</v>
      </c>
    </row>
    <row r="118" spans="1:7" x14ac:dyDescent="0.25">
      <c r="A118" s="47">
        <v>41915</v>
      </c>
      <c r="B118" s="48">
        <v>1</v>
      </c>
      <c r="C118" s="171">
        <v>0</v>
      </c>
      <c r="D118" s="29">
        <f t="shared" si="17"/>
        <v>978065.73</v>
      </c>
      <c r="E118" s="29">
        <f t="shared" si="16"/>
        <v>955450.07</v>
      </c>
      <c r="F118" s="46">
        <f t="shared" si="18"/>
        <v>401.94466666666665</v>
      </c>
      <c r="G118" s="29">
        <f t="shared" si="14"/>
        <v>401.94</v>
      </c>
    </row>
    <row r="119" spans="1:7" x14ac:dyDescent="0.25">
      <c r="A119" s="47">
        <v>41916</v>
      </c>
      <c r="B119" s="48">
        <v>1</v>
      </c>
      <c r="C119" s="171">
        <v>0</v>
      </c>
      <c r="D119" s="29">
        <f t="shared" si="17"/>
        <v>978065.73</v>
      </c>
      <c r="E119" s="29">
        <f t="shared" si="16"/>
        <v>955450.07</v>
      </c>
      <c r="F119" s="46">
        <f t="shared" si="18"/>
        <v>401.94466666666665</v>
      </c>
      <c r="G119" s="29">
        <f t="shared" si="14"/>
        <v>401.94</v>
      </c>
    </row>
    <row r="120" spans="1:7" x14ac:dyDescent="0.25">
      <c r="A120" s="47">
        <v>41917</v>
      </c>
      <c r="B120" s="48">
        <v>1</v>
      </c>
      <c r="C120" s="171">
        <v>0</v>
      </c>
      <c r="D120" s="29">
        <f t="shared" si="17"/>
        <v>978065.73</v>
      </c>
      <c r="E120" s="29">
        <f t="shared" si="16"/>
        <v>955450.07</v>
      </c>
      <c r="F120" s="46">
        <f t="shared" si="18"/>
        <v>401.94466666666665</v>
      </c>
      <c r="G120" s="29">
        <f t="shared" si="14"/>
        <v>401.94</v>
      </c>
    </row>
    <row r="121" spans="1:7" x14ac:dyDescent="0.25">
      <c r="A121" s="47">
        <v>41918</v>
      </c>
      <c r="B121" s="48">
        <v>0</v>
      </c>
      <c r="C121" s="171">
        <v>1</v>
      </c>
      <c r="D121" s="29">
        <f>$E$120</f>
        <v>955450.07</v>
      </c>
      <c r="E121" s="29">
        <f t="shared" ref="E121:E151" si="19">$D$121-$D$6</f>
        <v>932948.24</v>
      </c>
      <c r="F121" s="46">
        <f>($E$5/$B$5)*0+($E$6/$B$6)*1</f>
        <v>392.6506451612903</v>
      </c>
      <c r="G121" s="29">
        <f t="shared" si="14"/>
        <v>392.65</v>
      </c>
    </row>
    <row r="122" spans="1:7" x14ac:dyDescent="0.25">
      <c r="A122" s="47">
        <v>41919</v>
      </c>
      <c r="B122" s="48">
        <v>1</v>
      </c>
      <c r="C122" s="171">
        <v>0</v>
      </c>
      <c r="D122" s="29">
        <f t="shared" ref="D122:D151" si="20">$E$120</f>
        <v>955450.07</v>
      </c>
      <c r="E122" s="29">
        <f t="shared" si="19"/>
        <v>932948.24</v>
      </c>
      <c r="F122" s="46">
        <f t="shared" ref="F122:F151" si="21">($E$5/$B$5)*0+($E$6/$B$6)*1</f>
        <v>392.6506451612903</v>
      </c>
      <c r="G122" s="29">
        <f t="shared" si="14"/>
        <v>392.65</v>
      </c>
    </row>
    <row r="123" spans="1:7" x14ac:dyDescent="0.25">
      <c r="A123" s="47">
        <v>41920</v>
      </c>
      <c r="B123" s="48">
        <v>1</v>
      </c>
      <c r="C123" s="171">
        <v>0</v>
      </c>
      <c r="D123" s="29">
        <f t="shared" si="20"/>
        <v>955450.07</v>
      </c>
      <c r="E123" s="29">
        <f t="shared" si="19"/>
        <v>932948.24</v>
      </c>
      <c r="F123" s="46">
        <f t="shared" si="21"/>
        <v>392.6506451612903</v>
      </c>
      <c r="G123" s="29">
        <f t="shared" si="14"/>
        <v>392.65</v>
      </c>
    </row>
    <row r="124" spans="1:7" x14ac:dyDescent="0.25">
      <c r="A124" s="47">
        <v>41921</v>
      </c>
      <c r="B124" s="48">
        <v>1</v>
      </c>
      <c r="C124" s="171">
        <v>0</v>
      </c>
      <c r="D124" s="29">
        <f t="shared" si="20"/>
        <v>955450.07</v>
      </c>
      <c r="E124" s="29">
        <f t="shared" si="19"/>
        <v>932948.24</v>
      </c>
      <c r="F124" s="46">
        <f t="shared" si="21"/>
        <v>392.6506451612903</v>
      </c>
      <c r="G124" s="29">
        <f t="shared" ref="G124:G187" si="22">ROUND(F124,2)</f>
        <v>392.65</v>
      </c>
    </row>
    <row r="125" spans="1:7" x14ac:dyDescent="0.25">
      <c r="A125" s="47">
        <v>41922</v>
      </c>
      <c r="B125" s="48">
        <v>1</v>
      </c>
      <c r="C125" s="171">
        <v>0</v>
      </c>
      <c r="D125" s="29">
        <f t="shared" si="20"/>
        <v>955450.07</v>
      </c>
      <c r="E125" s="29">
        <f t="shared" si="19"/>
        <v>932948.24</v>
      </c>
      <c r="F125" s="46">
        <f t="shared" si="21"/>
        <v>392.6506451612903</v>
      </c>
      <c r="G125" s="29">
        <f t="shared" si="22"/>
        <v>392.65</v>
      </c>
    </row>
    <row r="126" spans="1:7" x14ac:dyDescent="0.25">
      <c r="A126" s="47">
        <v>41923</v>
      </c>
      <c r="B126" s="48">
        <v>1</v>
      </c>
      <c r="C126" s="171">
        <v>0</v>
      </c>
      <c r="D126" s="29">
        <f t="shared" si="20"/>
        <v>955450.07</v>
      </c>
      <c r="E126" s="29">
        <f t="shared" si="19"/>
        <v>932948.24</v>
      </c>
      <c r="F126" s="46">
        <f t="shared" si="21"/>
        <v>392.6506451612903</v>
      </c>
      <c r="G126" s="29">
        <f t="shared" si="22"/>
        <v>392.65</v>
      </c>
    </row>
    <row r="127" spans="1:7" x14ac:dyDescent="0.25">
      <c r="A127" s="47">
        <v>41924</v>
      </c>
      <c r="B127" s="48">
        <v>1</v>
      </c>
      <c r="C127" s="171">
        <v>0</v>
      </c>
      <c r="D127" s="29">
        <f t="shared" si="20"/>
        <v>955450.07</v>
      </c>
      <c r="E127" s="29">
        <f t="shared" si="19"/>
        <v>932948.24</v>
      </c>
      <c r="F127" s="46">
        <f t="shared" si="21"/>
        <v>392.6506451612903</v>
      </c>
      <c r="G127" s="29">
        <f t="shared" si="22"/>
        <v>392.65</v>
      </c>
    </row>
    <row r="128" spans="1:7" x14ac:dyDescent="0.25">
      <c r="A128" s="47">
        <v>41925</v>
      </c>
      <c r="B128" s="48">
        <v>1</v>
      </c>
      <c r="C128" s="171">
        <v>0</v>
      </c>
      <c r="D128" s="29">
        <f t="shared" si="20"/>
        <v>955450.07</v>
      </c>
      <c r="E128" s="29">
        <f t="shared" si="19"/>
        <v>932948.24</v>
      </c>
      <c r="F128" s="46">
        <f t="shared" si="21"/>
        <v>392.6506451612903</v>
      </c>
      <c r="G128" s="29">
        <f t="shared" si="22"/>
        <v>392.65</v>
      </c>
    </row>
    <row r="129" spans="1:7" x14ac:dyDescent="0.25">
      <c r="A129" s="47">
        <v>41926</v>
      </c>
      <c r="B129" s="48">
        <v>1</v>
      </c>
      <c r="C129" s="171">
        <v>0</v>
      </c>
      <c r="D129" s="29">
        <f t="shared" si="20"/>
        <v>955450.07</v>
      </c>
      <c r="E129" s="29">
        <f t="shared" si="19"/>
        <v>932948.24</v>
      </c>
      <c r="F129" s="46">
        <f t="shared" si="21"/>
        <v>392.6506451612903</v>
      </c>
      <c r="G129" s="29">
        <f t="shared" si="22"/>
        <v>392.65</v>
      </c>
    </row>
    <row r="130" spans="1:7" x14ac:dyDescent="0.25">
      <c r="A130" s="47">
        <v>41927</v>
      </c>
      <c r="B130" s="48">
        <v>1</v>
      </c>
      <c r="C130" s="171">
        <v>0</v>
      </c>
      <c r="D130" s="29">
        <f t="shared" si="20"/>
        <v>955450.07</v>
      </c>
      <c r="E130" s="29">
        <f t="shared" si="19"/>
        <v>932948.24</v>
      </c>
      <c r="F130" s="46">
        <f t="shared" si="21"/>
        <v>392.6506451612903</v>
      </c>
      <c r="G130" s="29">
        <f t="shared" si="22"/>
        <v>392.65</v>
      </c>
    </row>
    <row r="131" spans="1:7" x14ac:dyDescent="0.25">
      <c r="A131" s="47">
        <v>41928</v>
      </c>
      <c r="B131" s="48">
        <v>1</v>
      </c>
      <c r="C131" s="171">
        <v>0</v>
      </c>
      <c r="D131" s="29">
        <f t="shared" si="20"/>
        <v>955450.07</v>
      </c>
      <c r="E131" s="29">
        <f t="shared" si="19"/>
        <v>932948.24</v>
      </c>
      <c r="F131" s="46">
        <f t="shared" si="21"/>
        <v>392.6506451612903</v>
      </c>
      <c r="G131" s="29">
        <f t="shared" si="22"/>
        <v>392.65</v>
      </c>
    </row>
    <row r="132" spans="1:7" x14ac:dyDescent="0.25">
      <c r="A132" s="47">
        <v>41929</v>
      </c>
      <c r="B132" s="48">
        <v>1</v>
      </c>
      <c r="C132" s="171">
        <v>0</v>
      </c>
      <c r="D132" s="29">
        <f t="shared" si="20"/>
        <v>955450.07</v>
      </c>
      <c r="E132" s="29">
        <f t="shared" si="19"/>
        <v>932948.24</v>
      </c>
      <c r="F132" s="46">
        <f t="shared" si="21"/>
        <v>392.6506451612903</v>
      </c>
      <c r="G132" s="29">
        <f t="shared" si="22"/>
        <v>392.65</v>
      </c>
    </row>
    <row r="133" spans="1:7" x14ac:dyDescent="0.25">
      <c r="A133" s="47">
        <v>41930</v>
      </c>
      <c r="B133" s="48">
        <v>1</v>
      </c>
      <c r="C133" s="171">
        <v>0</v>
      </c>
      <c r="D133" s="29">
        <f t="shared" si="20"/>
        <v>955450.07</v>
      </c>
      <c r="E133" s="29">
        <f t="shared" si="19"/>
        <v>932948.24</v>
      </c>
      <c r="F133" s="46">
        <f t="shared" si="21"/>
        <v>392.6506451612903</v>
      </c>
      <c r="G133" s="29">
        <f t="shared" si="22"/>
        <v>392.65</v>
      </c>
    </row>
    <row r="134" spans="1:7" x14ac:dyDescent="0.25">
      <c r="A134" s="47">
        <v>41931</v>
      </c>
      <c r="B134" s="48">
        <v>1</v>
      </c>
      <c r="C134" s="171">
        <v>0</v>
      </c>
      <c r="D134" s="29">
        <f t="shared" si="20"/>
        <v>955450.07</v>
      </c>
      <c r="E134" s="29">
        <f t="shared" si="19"/>
        <v>932948.24</v>
      </c>
      <c r="F134" s="46">
        <f t="shared" si="21"/>
        <v>392.6506451612903</v>
      </c>
      <c r="G134" s="29">
        <f t="shared" si="22"/>
        <v>392.65</v>
      </c>
    </row>
    <row r="135" spans="1:7" x14ac:dyDescent="0.25">
      <c r="A135" s="47">
        <v>41932</v>
      </c>
      <c r="B135" s="48">
        <v>1</v>
      </c>
      <c r="C135" s="171">
        <v>0</v>
      </c>
      <c r="D135" s="29">
        <f t="shared" si="20"/>
        <v>955450.07</v>
      </c>
      <c r="E135" s="29">
        <f t="shared" si="19"/>
        <v>932948.24</v>
      </c>
      <c r="F135" s="46">
        <f t="shared" si="21"/>
        <v>392.6506451612903</v>
      </c>
      <c r="G135" s="29">
        <f t="shared" si="22"/>
        <v>392.65</v>
      </c>
    </row>
    <row r="136" spans="1:7" x14ac:dyDescent="0.25">
      <c r="A136" s="47">
        <v>41933</v>
      </c>
      <c r="B136" s="48">
        <v>1</v>
      </c>
      <c r="C136" s="171">
        <v>0</v>
      </c>
      <c r="D136" s="29">
        <f t="shared" si="20"/>
        <v>955450.07</v>
      </c>
      <c r="E136" s="29">
        <f t="shared" si="19"/>
        <v>932948.24</v>
      </c>
      <c r="F136" s="46">
        <f t="shared" si="21"/>
        <v>392.6506451612903</v>
      </c>
      <c r="G136" s="29">
        <f t="shared" si="22"/>
        <v>392.65</v>
      </c>
    </row>
    <row r="137" spans="1:7" x14ac:dyDescent="0.25">
      <c r="A137" s="47">
        <v>41934</v>
      </c>
      <c r="B137" s="48">
        <v>1</v>
      </c>
      <c r="C137" s="171">
        <v>0</v>
      </c>
      <c r="D137" s="29">
        <f t="shared" si="20"/>
        <v>955450.07</v>
      </c>
      <c r="E137" s="29">
        <f t="shared" si="19"/>
        <v>932948.24</v>
      </c>
      <c r="F137" s="46">
        <f t="shared" si="21"/>
        <v>392.6506451612903</v>
      </c>
      <c r="G137" s="29">
        <f t="shared" si="22"/>
        <v>392.65</v>
      </c>
    </row>
    <row r="138" spans="1:7" x14ac:dyDescent="0.25">
      <c r="A138" s="47">
        <v>41935</v>
      </c>
      <c r="B138" s="48">
        <v>1</v>
      </c>
      <c r="C138" s="171">
        <v>0</v>
      </c>
      <c r="D138" s="29">
        <f t="shared" si="20"/>
        <v>955450.07</v>
      </c>
      <c r="E138" s="29">
        <f t="shared" si="19"/>
        <v>932948.24</v>
      </c>
      <c r="F138" s="46">
        <f t="shared" si="21"/>
        <v>392.6506451612903</v>
      </c>
      <c r="G138" s="29">
        <f t="shared" si="22"/>
        <v>392.65</v>
      </c>
    </row>
    <row r="139" spans="1:7" x14ac:dyDescent="0.25">
      <c r="A139" s="47">
        <v>41936</v>
      </c>
      <c r="B139" s="48">
        <v>1</v>
      </c>
      <c r="C139" s="171">
        <v>0</v>
      </c>
      <c r="D139" s="29">
        <f t="shared" si="20"/>
        <v>955450.07</v>
      </c>
      <c r="E139" s="29">
        <f t="shared" si="19"/>
        <v>932948.24</v>
      </c>
      <c r="F139" s="46">
        <f t="shared" si="21"/>
        <v>392.6506451612903</v>
      </c>
      <c r="G139" s="29">
        <f t="shared" si="22"/>
        <v>392.65</v>
      </c>
    </row>
    <row r="140" spans="1:7" x14ac:dyDescent="0.25">
      <c r="A140" s="47">
        <v>41937</v>
      </c>
      <c r="B140" s="48">
        <v>1</v>
      </c>
      <c r="C140" s="171">
        <v>0</v>
      </c>
      <c r="D140" s="29">
        <f t="shared" si="20"/>
        <v>955450.07</v>
      </c>
      <c r="E140" s="29">
        <f t="shared" si="19"/>
        <v>932948.24</v>
      </c>
      <c r="F140" s="46">
        <f t="shared" si="21"/>
        <v>392.6506451612903</v>
      </c>
      <c r="G140" s="29">
        <f t="shared" si="22"/>
        <v>392.65</v>
      </c>
    </row>
    <row r="141" spans="1:7" x14ac:dyDescent="0.25">
      <c r="A141" s="47">
        <v>41938</v>
      </c>
      <c r="B141" s="48">
        <v>1</v>
      </c>
      <c r="C141" s="171">
        <v>0</v>
      </c>
      <c r="D141" s="29">
        <f t="shared" si="20"/>
        <v>955450.07</v>
      </c>
      <c r="E141" s="29">
        <f t="shared" si="19"/>
        <v>932948.24</v>
      </c>
      <c r="F141" s="46">
        <f t="shared" si="21"/>
        <v>392.6506451612903</v>
      </c>
      <c r="G141" s="29">
        <f t="shared" si="22"/>
        <v>392.65</v>
      </c>
    </row>
    <row r="142" spans="1:7" x14ac:dyDescent="0.25">
      <c r="A142" s="47">
        <v>41939</v>
      </c>
      <c r="B142" s="48">
        <v>1</v>
      </c>
      <c r="C142" s="171">
        <v>0</v>
      </c>
      <c r="D142" s="29">
        <f t="shared" si="20"/>
        <v>955450.07</v>
      </c>
      <c r="E142" s="29">
        <f t="shared" si="19"/>
        <v>932948.24</v>
      </c>
      <c r="F142" s="46">
        <f t="shared" si="21"/>
        <v>392.6506451612903</v>
      </c>
      <c r="G142" s="29">
        <f t="shared" si="22"/>
        <v>392.65</v>
      </c>
    </row>
    <row r="143" spans="1:7" x14ac:dyDescent="0.25">
      <c r="A143" s="47">
        <v>41940</v>
      </c>
      <c r="B143" s="48">
        <v>1</v>
      </c>
      <c r="C143" s="171">
        <v>0</v>
      </c>
      <c r="D143" s="29">
        <f t="shared" si="20"/>
        <v>955450.07</v>
      </c>
      <c r="E143" s="29">
        <f t="shared" si="19"/>
        <v>932948.24</v>
      </c>
      <c r="F143" s="46">
        <f t="shared" si="21"/>
        <v>392.6506451612903</v>
      </c>
      <c r="G143" s="29">
        <f t="shared" si="22"/>
        <v>392.65</v>
      </c>
    </row>
    <row r="144" spans="1:7" x14ac:dyDescent="0.25">
      <c r="A144" s="47">
        <v>41941</v>
      </c>
      <c r="B144" s="48">
        <v>1</v>
      </c>
      <c r="C144" s="171">
        <v>0</v>
      </c>
      <c r="D144" s="29">
        <f t="shared" si="20"/>
        <v>955450.07</v>
      </c>
      <c r="E144" s="29">
        <f t="shared" si="19"/>
        <v>932948.24</v>
      </c>
      <c r="F144" s="46">
        <f t="shared" si="21"/>
        <v>392.6506451612903</v>
      </c>
      <c r="G144" s="29">
        <f t="shared" si="22"/>
        <v>392.65</v>
      </c>
    </row>
    <row r="145" spans="1:7" x14ac:dyDescent="0.25">
      <c r="A145" s="47">
        <v>41942</v>
      </c>
      <c r="B145" s="48">
        <v>1</v>
      </c>
      <c r="C145" s="171">
        <v>0</v>
      </c>
      <c r="D145" s="29">
        <f t="shared" si="20"/>
        <v>955450.07</v>
      </c>
      <c r="E145" s="29">
        <f t="shared" si="19"/>
        <v>932948.24</v>
      </c>
      <c r="F145" s="46">
        <f t="shared" si="21"/>
        <v>392.6506451612903</v>
      </c>
      <c r="G145" s="29">
        <f t="shared" si="22"/>
        <v>392.65</v>
      </c>
    </row>
    <row r="146" spans="1:7" x14ac:dyDescent="0.25">
      <c r="A146" s="47">
        <v>41943</v>
      </c>
      <c r="B146" s="48">
        <v>1</v>
      </c>
      <c r="C146" s="171">
        <v>0</v>
      </c>
      <c r="D146" s="29">
        <f t="shared" si="20"/>
        <v>955450.07</v>
      </c>
      <c r="E146" s="29">
        <f t="shared" si="19"/>
        <v>932948.24</v>
      </c>
      <c r="F146" s="46">
        <f t="shared" si="21"/>
        <v>392.6506451612903</v>
      </c>
      <c r="G146" s="29">
        <f t="shared" si="22"/>
        <v>392.65</v>
      </c>
    </row>
    <row r="147" spans="1:7" x14ac:dyDescent="0.25">
      <c r="A147" s="47">
        <v>41944</v>
      </c>
      <c r="B147" s="48">
        <v>1</v>
      </c>
      <c r="C147" s="171">
        <v>0</v>
      </c>
      <c r="D147" s="29">
        <f t="shared" si="20"/>
        <v>955450.07</v>
      </c>
      <c r="E147" s="29">
        <f t="shared" si="19"/>
        <v>932948.24</v>
      </c>
      <c r="F147" s="46">
        <f t="shared" si="21"/>
        <v>392.6506451612903</v>
      </c>
      <c r="G147" s="29">
        <f t="shared" si="22"/>
        <v>392.65</v>
      </c>
    </row>
    <row r="148" spans="1:7" x14ac:dyDescent="0.25">
      <c r="A148" s="47">
        <v>41945</v>
      </c>
      <c r="B148" s="48">
        <v>1</v>
      </c>
      <c r="C148" s="171">
        <v>0</v>
      </c>
      <c r="D148" s="29">
        <f t="shared" si="20"/>
        <v>955450.07</v>
      </c>
      <c r="E148" s="29">
        <f t="shared" si="19"/>
        <v>932948.24</v>
      </c>
      <c r="F148" s="46">
        <f t="shared" si="21"/>
        <v>392.6506451612903</v>
      </c>
      <c r="G148" s="29">
        <f t="shared" si="22"/>
        <v>392.65</v>
      </c>
    </row>
    <row r="149" spans="1:7" x14ac:dyDescent="0.25">
      <c r="A149" s="47">
        <v>41946</v>
      </c>
      <c r="B149" s="48">
        <v>1</v>
      </c>
      <c r="C149" s="171">
        <v>0</v>
      </c>
      <c r="D149" s="29">
        <f t="shared" si="20"/>
        <v>955450.07</v>
      </c>
      <c r="E149" s="29">
        <f t="shared" si="19"/>
        <v>932948.24</v>
      </c>
      <c r="F149" s="46">
        <f t="shared" si="21"/>
        <v>392.6506451612903</v>
      </c>
      <c r="G149" s="29">
        <f t="shared" si="22"/>
        <v>392.65</v>
      </c>
    </row>
    <row r="150" spans="1:7" x14ac:dyDescent="0.25">
      <c r="A150" s="47">
        <v>41947</v>
      </c>
      <c r="B150" s="48">
        <v>1</v>
      </c>
      <c r="C150" s="171">
        <v>0</v>
      </c>
      <c r="D150" s="29">
        <f t="shared" si="20"/>
        <v>955450.07</v>
      </c>
      <c r="E150" s="29">
        <f t="shared" si="19"/>
        <v>932948.24</v>
      </c>
      <c r="F150" s="46">
        <f t="shared" si="21"/>
        <v>392.6506451612903</v>
      </c>
      <c r="G150" s="29">
        <f t="shared" si="22"/>
        <v>392.65</v>
      </c>
    </row>
    <row r="151" spans="1:7" x14ac:dyDescent="0.25">
      <c r="A151" s="47">
        <v>41948</v>
      </c>
      <c r="B151" s="48">
        <v>1</v>
      </c>
      <c r="C151" s="171">
        <v>0</v>
      </c>
      <c r="D151" s="29">
        <f t="shared" si="20"/>
        <v>955450.07</v>
      </c>
      <c r="E151" s="29">
        <f t="shared" si="19"/>
        <v>932948.24</v>
      </c>
      <c r="F151" s="46">
        <f t="shared" si="21"/>
        <v>392.6506451612903</v>
      </c>
      <c r="G151" s="29">
        <f t="shared" si="22"/>
        <v>392.65</v>
      </c>
    </row>
    <row r="152" spans="1:7" x14ac:dyDescent="0.25">
      <c r="A152" s="47">
        <v>41949</v>
      </c>
      <c r="B152" s="48">
        <v>0</v>
      </c>
      <c r="C152" s="171">
        <v>1</v>
      </c>
      <c r="D152" s="29">
        <f>$E$151</f>
        <v>932948.24</v>
      </c>
      <c r="E152" s="29">
        <f t="shared" ref="E152:E181" si="23">$D$152-$D$7</f>
        <v>909776.34</v>
      </c>
      <c r="F152" s="46">
        <f>($E$6/$B$6)*0+($E$7/$B$7)*1</f>
        <v>383.40333333333336</v>
      </c>
      <c r="G152" s="29">
        <f t="shared" si="22"/>
        <v>383.4</v>
      </c>
    </row>
    <row r="153" spans="1:7" x14ac:dyDescent="0.25">
      <c r="A153" s="47">
        <v>41950</v>
      </c>
      <c r="B153" s="48">
        <v>1</v>
      </c>
      <c r="C153" s="171">
        <v>0</v>
      </c>
      <c r="D153" s="29">
        <f t="shared" ref="D153:D181" si="24">$E$151</f>
        <v>932948.24</v>
      </c>
      <c r="E153" s="29">
        <f t="shared" si="23"/>
        <v>909776.34</v>
      </c>
      <c r="F153" s="46">
        <f t="shared" ref="F153:F181" si="25">($E$6/$B$6)*0+($E$7/$B$7)*1</f>
        <v>383.40333333333336</v>
      </c>
      <c r="G153" s="29">
        <f t="shared" si="22"/>
        <v>383.4</v>
      </c>
    </row>
    <row r="154" spans="1:7" x14ac:dyDescent="0.25">
      <c r="A154" s="47">
        <v>41951</v>
      </c>
      <c r="B154" s="48">
        <v>1</v>
      </c>
      <c r="C154" s="171">
        <v>0</v>
      </c>
      <c r="D154" s="29">
        <f t="shared" si="24"/>
        <v>932948.24</v>
      </c>
      <c r="E154" s="29">
        <f t="shared" si="23"/>
        <v>909776.34</v>
      </c>
      <c r="F154" s="46">
        <f t="shared" si="25"/>
        <v>383.40333333333336</v>
      </c>
      <c r="G154" s="29">
        <f t="shared" si="22"/>
        <v>383.4</v>
      </c>
    </row>
    <row r="155" spans="1:7" x14ac:dyDescent="0.25">
      <c r="A155" s="47">
        <v>41952</v>
      </c>
      <c r="B155" s="48">
        <v>1</v>
      </c>
      <c r="C155" s="171">
        <v>0</v>
      </c>
      <c r="D155" s="29">
        <f t="shared" si="24"/>
        <v>932948.24</v>
      </c>
      <c r="E155" s="29">
        <f t="shared" si="23"/>
        <v>909776.34</v>
      </c>
      <c r="F155" s="46">
        <f t="shared" si="25"/>
        <v>383.40333333333336</v>
      </c>
      <c r="G155" s="29">
        <f t="shared" si="22"/>
        <v>383.4</v>
      </c>
    </row>
    <row r="156" spans="1:7" x14ac:dyDescent="0.25">
      <c r="A156" s="47">
        <v>41953</v>
      </c>
      <c r="B156" s="48">
        <v>1</v>
      </c>
      <c r="C156" s="171">
        <v>0</v>
      </c>
      <c r="D156" s="29">
        <f t="shared" si="24"/>
        <v>932948.24</v>
      </c>
      <c r="E156" s="29">
        <f t="shared" si="23"/>
        <v>909776.34</v>
      </c>
      <c r="F156" s="46">
        <f t="shared" si="25"/>
        <v>383.40333333333336</v>
      </c>
      <c r="G156" s="29">
        <f t="shared" si="22"/>
        <v>383.4</v>
      </c>
    </row>
    <row r="157" spans="1:7" x14ac:dyDescent="0.25">
      <c r="A157" s="47">
        <v>41954</v>
      </c>
      <c r="B157" s="48">
        <v>1</v>
      </c>
      <c r="C157" s="171">
        <v>0</v>
      </c>
      <c r="D157" s="29">
        <f t="shared" si="24"/>
        <v>932948.24</v>
      </c>
      <c r="E157" s="29">
        <f t="shared" si="23"/>
        <v>909776.34</v>
      </c>
      <c r="F157" s="46">
        <f t="shared" si="25"/>
        <v>383.40333333333336</v>
      </c>
      <c r="G157" s="29">
        <f t="shared" si="22"/>
        <v>383.4</v>
      </c>
    </row>
    <row r="158" spans="1:7" x14ac:dyDescent="0.25">
      <c r="A158" s="47">
        <v>41955</v>
      </c>
      <c r="B158" s="48">
        <v>1</v>
      </c>
      <c r="C158" s="171">
        <v>0</v>
      </c>
      <c r="D158" s="29">
        <f t="shared" si="24"/>
        <v>932948.24</v>
      </c>
      <c r="E158" s="29">
        <f t="shared" si="23"/>
        <v>909776.34</v>
      </c>
      <c r="F158" s="46">
        <f t="shared" si="25"/>
        <v>383.40333333333336</v>
      </c>
      <c r="G158" s="29">
        <f t="shared" si="22"/>
        <v>383.4</v>
      </c>
    </row>
    <row r="159" spans="1:7" x14ac:dyDescent="0.25">
      <c r="A159" s="47">
        <v>41956</v>
      </c>
      <c r="B159" s="48">
        <v>1</v>
      </c>
      <c r="C159" s="171">
        <v>0</v>
      </c>
      <c r="D159" s="29">
        <f t="shared" si="24"/>
        <v>932948.24</v>
      </c>
      <c r="E159" s="29">
        <f t="shared" si="23"/>
        <v>909776.34</v>
      </c>
      <c r="F159" s="46">
        <f t="shared" si="25"/>
        <v>383.40333333333336</v>
      </c>
      <c r="G159" s="29">
        <f t="shared" si="22"/>
        <v>383.4</v>
      </c>
    </row>
    <row r="160" spans="1:7" x14ac:dyDescent="0.25">
      <c r="A160" s="47">
        <v>41957</v>
      </c>
      <c r="B160" s="48">
        <v>1</v>
      </c>
      <c r="C160" s="171">
        <v>0</v>
      </c>
      <c r="D160" s="29">
        <f t="shared" si="24"/>
        <v>932948.24</v>
      </c>
      <c r="E160" s="29">
        <f t="shared" si="23"/>
        <v>909776.34</v>
      </c>
      <c r="F160" s="46">
        <f t="shared" si="25"/>
        <v>383.40333333333336</v>
      </c>
      <c r="G160" s="29">
        <f t="shared" si="22"/>
        <v>383.4</v>
      </c>
    </row>
    <row r="161" spans="1:7" x14ac:dyDescent="0.25">
      <c r="A161" s="47">
        <v>41958</v>
      </c>
      <c r="B161" s="48">
        <v>1</v>
      </c>
      <c r="C161" s="171">
        <v>0</v>
      </c>
      <c r="D161" s="29">
        <f t="shared" si="24"/>
        <v>932948.24</v>
      </c>
      <c r="E161" s="29">
        <f t="shared" si="23"/>
        <v>909776.34</v>
      </c>
      <c r="F161" s="46">
        <f t="shared" si="25"/>
        <v>383.40333333333336</v>
      </c>
      <c r="G161" s="29">
        <f t="shared" si="22"/>
        <v>383.4</v>
      </c>
    </row>
    <row r="162" spans="1:7" x14ac:dyDescent="0.25">
      <c r="A162" s="47">
        <v>41959</v>
      </c>
      <c r="B162" s="48">
        <v>1</v>
      </c>
      <c r="C162" s="171">
        <v>0</v>
      </c>
      <c r="D162" s="29">
        <f t="shared" si="24"/>
        <v>932948.24</v>
      </c>
      <c r="E162" s="29">
        <f t="shared" si="23"/>
        <v>909776.34</v>
      </c>
      <c r="F162" s="46">
        <f t="shared" si="25"/>
        <v>383.40333333333336</v>
      </c>
      <c r="G162" s="29">
        <f t="shared" si="22"/>
        <v>383.4</v>
      </c>
    </row>
    <row r="163" spans="1:7" x14ac:dyDescent="0.25">
      <c r="A163" s="47">
        <v>41960</v>
      </c>
      <c r="B163" s="48">
        <v>1</v>
      </c>
      <c r="C163" s="171">
        <v>0</v>
      </c>
      <c r="D163" s="29">
        <f t="shared" si="24"/>
        <v>932948.24</v>
      </c>
      <c r="E163" s="29">
        <f t="shared" si="23"/>
        <v>909776.34</v>
      </c>
      <c r="F163" s="46">
        <f t="shared" si="25"/>
        <v>383.40333333333336</v>
      </c>
      <c r="G163" s="29">
        <f t="shared" si="22"/>
        <v>383.4</v>
      </c>
    </row>
    <row r="164" spans="1:7" x14ac:dyDescent="0.25">
      <c r="A164" s="47">
        <v>41961</v>
      </c>
      <c r="B164" s="48">
        <v>1</v>
      </c>
      <c r="C164" s="171">
        <v>0</v>
      </c>
      <c r="D164" s="29">
        <f t="shared" si="24"/>
        <v>932948.24</v>
      </c>
      <c r="E164" s="29">
        <f t="shared" si="23"/>
        <v>909776.34</v>
      </c>
      <c r="F164" s="46">
        <f t="shared" si="25"/>
        <v>383.40333333333336</v>
      </c>
      <c r="G164" s="29">
        <f t="shared" si="22"/>
        <v>383.4</v>
      </c>
    </row>
    <row r="165" spans="1:7" x14ac:dyDescent="0.25">
      <c r="A165" s="47">
        <v>41962</v>
      </c>
      <c r="B165" s="48">
        <v>1</v>
      </c>
      <c r="C165" s="171">
        <v>0</v>
      </c>
      <c r="D165" s="29">
        <f t="shared" si="24"/>
        <v>932948.24</v>
      </c>
      <c r="E165" s="29">
        <f t="shared" si="23"/>
        <v>909776.34</v>
      </c>
      <c r="F165" s="46">
        <f t="shared" si="25"/>
        <v>383.40333333333336</v>
      </c>
      <c r="G165" s="29">
        <f t="shared" si="22"/>
        <v>383.4</v>
      </c>
    </row>
    <row r="166" spans="1:7" x14ac:dyDescent="0.25">
      <c r="A166" s="47">
        <v>41963</v>
      </c>
      <c r="B166" s="48">
        <v>1</v>
      </c>
      <c r="C166" s="171">
        <v>0</v>
      </c>
      <c r="D166" s="29">
        <f t="shared" si="24"/>
        <v>932948.24</v>
      </c>
      <c r="E166" s="29">
        <f t="shared" si="23"/>
        <v>909776.34</v>
      </c>
      <c r="F166" s="46">
        <f t="shared" si="25"/>
        <v>383.40333333333336</v>
      </c>
      <c r="G166" s="29">
        <f t="shared" si="22"/>
        <v>383.4</v>
      </c>
    </row>
    <row r="167" spans="1:7" x14ac:dyDescent="0.25">
      <c r="A167" s="47">
        <v>41964</v>
      </c>
      <c r="B167" s="48">
        <v>1</v>
      </c>
      <c r="C167" s="171">
        <v>0</v>
      </c>
      <c r="D167" s="29">
        <f t="shared" si="24"/>
        <v>932948.24</v>
      </c>
      <c r="E167" s="29">
        <f t="shared" si="23"/>
        <v>909776.34</v>
      </c>
      <c r="F167" s="46">
        <f t="shared" si="25"/>
        <v>383.40333333333336</v>
      </c>
      <c r="G167" s="29">
        <f t="shared" si="22"/>
        <v>383.4</v>
      </c>
    </row>
    <row r="168" spans="1:7" x14ac:dyDescent="0.25">
      <c r="A168" s="47">
        <v>41965</v>
      </c>
      <c r="B168" s="48">
        <v>1</v>
      </c>
      <c r="C168" s="171">
        <v>0</v>
      </c>
      <c r="D168" s="29">
        <f t="shared" si="24"/>
        <v>932948.24</v>
      </c>
      <c r="E168" s="29">
        <f t="shared" si="23"/>
        <v>909776.34</v>
      </c>
      <c r="F168" s="46">
        <f t="shared" si="25"/>
        <v>383.40333333333336</v>
      </c>
      <c r="G168" s="29">
        <f t="shared" si="22"/>
        <v>383.4</v>
      </c>
    </row>
    <row r="169" spans="1:7" x14ac:dyDescent="0.25">
      <c r="A169" s="47">
        <v>41966</v>
      </c>
      <c r="B169" s="48">
        <v>1</v>
      </c>
      <c r="C169" s="171">
        <v>0</v>
      </c>
      <c r="D169" s="29">
        <f t="shared" si="24"/>
        <v>932948.24</v>
      </c>
      <c r="E169" s="29">
        <f t="shared" si="23"/>
        <v>909776.34</v>
      </c>
      <c r="F169" s="46">
        <f t="shared" si="25"/>
        <v>383.40333333333336</v>
      </c>
      <c r="G169" s="29">
        <f t="shared" si="22"/>
        <v>383.4</v>
      </c>
    </row>
    <row r="170" spans="1:7" x14ac:dyDescent="0.25">
      <c r="A170" s="47">
        <v>41967</v>
      </c>
      <c r="B170" s="48">
        <v>1</v>
      </c>
      <c r="C170" s="171">
        <v>0</v>
      </c>
      <c r="D170" s="29">
        <f t="shared" si="24"/>
        <v>932948.24</v>
      </c>
      <c r="E170" s="29">
        <f t="shared" si="23"/>
        <v>909776.34</v>
      </c>
      <c r="F170" s="46">
        <f t="shared" si="25"/>
        <v>383.40333333333336</v>
      </c>
      <c r="G170" s="29">
        <f t="shared" si="22"/>
        <v>383.4</v>
      </c>
    </row>
    <row r="171" spans="1:7" x14ac:dyDescent="0.25">
      <c r="A171" s="47">
        <v>41968</v>
      </c>
      <c r="B171" s="48">
        <v>1</v>
      </c>
      <c r="C171" s="171">
        <v>0</v>
      </c>
      <c r="D171" s="29">
        <f t="shared" si="24"/>
        <v>932948.24</v>
      </c>
      <c r="E171" s="29">
        <f t="shared" si="23"/>
        <v>909776.34</v>
      </c>
      <c r="F171" s="46">
        <f t="shared" si="25"/>
        <v>383.40333333333336</v>
      </c>
      <c r="G171" s="29">
        <f t="shared" si="22"/>
        <v>383.4</v>
      </c>
    </row>
    <row r="172" spans="1:7" x14ac:dyDescent="0.25">
      <c r="A172" s="47">
        <v>41969</v>
      </c>
      <c r="B172" s="48">
        <v>1</v>
      </c>
      <c r="C172" s="171">
        <v>0</v>
      </c>
      <c r="D172" s="29">
        <f t="shared" si="24"/>
        <v>932948.24</v>
      </c>
      <c r="E172" s="29">
        <f t="shared" si="23"/>
        <v>909776.34</v>
      </c>
      <c r="F172" s="46">
        <f t="shared" si="25"/>
        <v>383.40333333333336</v>
      </c>
      <c r="G172" s="29">
        <f t="shared" si="22"/>
        <v>383.4</v>
      </c>
    </row>
    <row r="173" spans="1:7" x14ac:dyDescent="0.25">
      <c r="A173" s="47">
        <v>41970</v>
      </c>
      <c r="B173" s="48">
        <v>1</v>
      </c>
      <c r="C173" s="171">
        <v>0</v>
      </c>
      <c r="D173" s="29">
        <f t="shared" si="24"/>
        <v>932948.24</v>
      </c>
      <c r="E173" s="29">
        <f t="shared" si="23"/>
        <v>909776.34</v>
      </c>
      <c r="F173" s="46">
        <f t="shared" si="25"/>
        <v>383.40333333333336</v>
      </c>
      <c r="G173" s="29">
        <f t="shared" si="22"/>
        <v>383.4</v>
      </c>
    </row>
    <row r="174" spans="1:7" x14ac:dyDescent="0.25">
      <c r="A174" s="47">
        <v>41971</v>
      </c>
      <c r="B174" s="48">
        <v>1</v>
      </c>
      <c r="C174" s="171">
        <v>0</v>
      </c>
      <c r="D174" s="29">
        <f t="shared" si="24"/>
        <v>932948.24</v>
      </c>
      <c r="E174" s="29">
        <f t="shared" si="23"/>
        <v>909776.34</v>
      </c>
      <c r="F174" s="46">
        <f t="shared" si="25"/>
        <v>383.40333333333336</v>
      </c>
      <c r="G174" s="29">
        <f t="shared" si="22"/>
        <v>383.4</v>
      </c>
    </row>
    <row r="175" spans="1:7" x14ac:dyDescent="0.25">
      <c r="A175" s="47">
        <v>41972</v>
      </c>
      <c r="B175" s="48">
        <v>1</v>
      </c>
      <c r="C175" s="171">
        <v>0</v>
      </c>
      <c r="D175" s="29">
        <f t="shared" si="24"/>
        <v>932948.24</v>
      </c>
      <c r="E175" s="29">
        <f t="shared" si="23"/>
        <v>909776.34</v>
      </c>
      <c r="F175" s="46">
        <f t="shared" si="25"/>
        <v>383.40333333333336</v>
      </c>
      <c r="G175" s="29">
        <f t="shared" si="22"/>
        <v>383.4</v>
      </c>
    </row>
    <row r="176" spans="1:7" x14ac:dyDescent="0.25">
      <c r="A176" s="47">
        <v>41973</v>
      </c>
      <c r="B176" s="48">
        <v>1</v>
      </c>
      <c r="C176" s="171">
        <v>0</v>
      </c>
      <c r="D176" s="29">
        <f t="shared" si="24"/>
        <v>932948.24</v>
      </c>
      <c r="E176" s="29">
        <f t="shared" si="23"/>
        <v>909776.34</v>
      </c>
      <c r="F176" s="46">
        <f t="shared" si="25"/>
        <v>383.40333333333336</v>
      </c>
      <c r="G176" s="29">
        <f t="shared" si="22"/>
        <v>383.4</v>
      </c>
    </row>
    <row r="177" spans="1:7" x14ac:dyDescent="0.25">
      <c r="A177" s="47">
        <v>41974</v>
      </c>
      <c r="B177" s="48">
        <v>1</v>
      </c>
      <c r="C177" s="171">
        <v>0</v>
      </c>
      <c r="D177" s="29">
        <f t="shared" si="24"/>
        <v>932948.24</v>
      </c>
      <c r="E177" s="29">
        <f t="shared" si="23"/>
        <v>909776.34</v>
      </c>
      <c r="F177" s="46">
        <f t="shared" si="25"/>
        <v>383.40333333333336</v>
      </c>
      <c r="G177" s="29">
        <f t="shared" si="22"/>
        <v>383.4</v>
      </c>
    </row>
    <row r="178" spans="1:7" x14ac:dyDescent="0.25">
      <c r="A178" s="47">
        <v>41975</v>
      </c>
      <c r="B178" s="48">
        <v>1</v>
      </c>
      <c r="C178" s="171">
        <v>0</v>
      </c>
      <c r="D178" s="29">
        <f t="shared" si="24"/>
        <v>932948.24</v>
      </c>
      <c r="E178" s="29">
        <f t="shared" si="23"/>
        <v>909776.34</v>
      </c>
      <c r="F178" s="46">
        <f t="shared" si="25"/>
        <v>383.40333333333336</v>
      </c>
      <c r="G178" s="29">
        <f t="shared" si="22"/>
        <v>383.4</v>
      </c>
    </row>
    <row r="179" spans="1:7" x14ac:dyDescent="0.25">
      <c r="A179" s="47">
        <v>41976</v>
      </c>
      <c r="B179" s="48">
        <v>1</v>
      </c>
      <c r="C179" s="171">
        <v>0</v>
      </c>
      <c r="D179" s="29">
        <f t="shared" si="24"/>
        <v>932948.24</v>
      </c>
      <c r="E179" s="29">
        <f t="shared" si="23"/>
        <v>909776.34</v>
      </c>
      <c r="F179" s="46">
        <f t="shared" si="25"/>
        <v>383.40333333333336</v>
      </c>
      <c r="G179" s="29">
        <f t="shared" si="22"/>
        <v>383.4</v>
      </c>
    </row>
    <row r="180" spans="1:7" x14ac:dyDescent="0.25">
      <c r="A180" s="47">
        <v>41977</v>
      </c>
      <c r="B180" s="48">
        <v>1</v>
      </c>
      <c r="C180" s="171">
        <v>0</v>
      </c>
      <c r="D180" s="29">
        <f t="shared" si="24"/>
        <v>932948.24</v>
      </c>
      <c r="E180" s="29">
        <f t="shared" si="23"/>
        <v>909776.34</v>
      </c>
      <c r="F180" s="46">
        <f t="shared" si="25"/>
        <v>383.40333333333336</v>
      </c>
      <c r="G180" s="29">
        <f t="shared" si="22"/>
        <v>383.4</v>
      </c>
    </row>
    <row r="181" spans="1:7" x14ac:dyDescent="0.25">
      <c r="A181" s="47">
        <v>41978</v>
      </c>
      <c r="B181" s="48">
        <v>1</v>
      </c>
      <c r="C181" s="171">
        <v>0</v>
      </c>
      <c r="D181" s="29">
        <f t="shared" si="24"/>
        <v>932948.24</v>
      </c>
      <c r="E181" s="29">
        <f t="shared" si="23"/>
        <v>909776.34</v>
      </c>
      <c r="F181" s="46">
        <f t="shared" si="25"/>
        <v>383.40333333333336</v>
      </c>
      <c r="G181" s="29">
        <f t="shared" si="22"/>
        <v>383.4</v>
      </c>
    </row>
    <row r="182" spans="1:7" x14ac:dyDescent="0.25">
      <c r="A182" s="47">
        <v>41979</v>
      </c>
      <c r="B182" s="48">
        <v>0</v>
      </c>
      <c r="C182" s="171">
        <v>1</v>
      </c>
      <c r="D182" s="29">
        <f>$E$181</f>
        <v>909776.34</v>
      </c>
      <c r="E182" s="29">
        <f t="shared" ref="E182:E212" si="26">$D$182-$D$8</f>
        <v>886692.64</v>
      </c>
      <c r="F182" s="46">
        <f t="shared" ref="F182:F212" si="27">($E$7/$B$7)*0+($E$8/$B$8)*1</f>
        <v>373.88064516129032</v>
      </c>
      <c r="G182" s="29">
        <f t="shared" si="22"/>
        <v>373.88</v>
      </c>
    </row>
    <row r="183" spans="1:7" x14ac:dyDescent="0.25">
      <c r="A183" s="47">
        <v>41980</v>
      </c>
      <c r="B183" s="48">
        <v>1</v>
      </c>
      <c r="C183" s="171">
        <v>0</v>
      </c>
      <c r="D183" s="29">
        <f t="shared" ref="D183:D212" si="28">$E$181</f>
        <v>909776.34</v>
      </c>
      <c r="E183" s="29">
        <f t="shared" si="26"/>
        <v>886692.64</v>
      </c>
      <c r="F183" s="46">
        <f t="shared" si="27"/>
        <v>373.88064516129032</v>
      </c>
      <c r="G183" s="29">
        <f t="shared" si="22"/>
        <v>373.88</v>
      </c>
    </row>
    <row r="184" spans="1:7" x14ac:dyDescent="0.25">
      <c r="A184" s="47">
        <v>41981</v>
      </c>
      <c r="B184" s="48">
        <v>1</v>
      </c>
      <c r="C184" s="171">
        <v>0</v>
      </c>
      <c r="D184" s="29">
        <f t="shared" si="28"/>
        <v>909776.34</v>
      </c>
      <c r="E184" s="29">
        <f t="shared" si="26"/>
        <v>886692.64</v>
      </c>
      <c r="F184" s="46">
        <f t="shared" si="27"/>
        <v>373.88064516129032</v>
      </c>
      <c r="G184" s="29">
        <f t="shared" si="22"/>
        <v>373.88</v>
      </c>
    </row>
    <row r="185" spans="1:7" x14ac:dyDescent="0.25">
      <c r="A185" s="47">
        <v>41982</v>
      </c>
      <c r="B185" s="48">
        <v>1</v>
      </c>
      <c r="C185" s="171">
        <v>0</v>
      </c>
      <c r="D185" s="29">
        <f t="shared" si="28"/>
        <v>909776.34</v>
      </c>
      <c r="E185" s="29">
        <f t="shared" si="26"/>
        <v>886692.64</v>
      </c>
      <c r="F185" s="46">
        <f t="shared" si="27"/>
        <v>373.88064516129032</v>
      </c>
      <c r="G185" s="29">
        <f t="shared" si="22"/>
        <v>373.88</v>
      </c>
    </row>
    <row r="186" spans="1:7" x14ac:dyDescent="0.25">
      <c r="A186" s="47">
        <v>41983</v>
      </c>
      <c r="B186" s="48">
        <v>1</v>
      </c>
      <c r="C186" s="171">
        <v>0</v>
      </c>
      <c r="D186" s="29">
        <f t="shared" si="28"/>
        <v>909776.34</v>
      </c>
      <c r="E186" s="29">
        <f t="shared" si="26"/>
        <v>886692.64</v>
      </c>
      <c r="F186" s="46">
        <f t="shared" si="27"/>
        <v>373.88064516129032</v>
      </c>
      <c r="G186" s="29">
        <f t="shared" si="22"/>
        <v>373.88</v>
      </c>
    </row>
    <row r="187" spans="1:7" x14ac:dyDescent="0.25">
      <c r="A187" s="47">
        <v>41984</v>
      </c>
      <c r="B187" s="48">
        <v>1</v>
      </c>
      <c r="C187" s="171">
        <v>0</v>
      </c>
      <c r="D187" s="29">
        <f t="shared" si="28"/>
        <v>909776.34</v>
      </c>
      <c r="E187" s="29">
        <f t="shared" si="26"/>
        <v>886692.64</v>
      </c>
      <c r="F187" s="46">
        <f t="shared" si="27"/>
        <v>373.88064516129032</v>
      </c>
      <c r="G187" s="29">
        <f t="shared" si="22"/>
        <v>373.88</v>
      </c>
    </row>
    <row r="188" spans="1:7" x14ac:dyDescent="0.25">
      <c r="A188" s="47">
        <v>41985</v>
      </c>
      <c r="B188" s="48">
        <v>1</v>
      </c>
      <c r="C188" s="171">
        <v>0</v>
      </c>
      <c r="D188" s="29">
        <f t="shared" si="28"/>
        <v>909776.34</v>
      </c>
      <c r="E188" s="29">
        <f t="shared" si="26"/>
        <v>886692.64</v>
      </c>
      <c r="F188" s="46">
        <f t="shared" si="27"/>
        <v>373.88064516129032</v>
      </c>
      <c r="G188" s="29">
        <f t="shared" ref="G188:G251" si="29">ROUND(F188,2)</f>
        <v>373.88</v>
      </c>
    </row>
    <row r="189" spans="1:7" x14ac:dyDescent="0.25">
      <c r="A189" s="47">
        <v>41986</v>
      </c>
      <c r="B189" s="48">
        <v>1</v>
      </c>
      <c r="C189" s="171">
        <v>0</v>
      </c>
      <c r="D189" s="29">
        <f t="shared" si="28"/>
        <v>909776.34</v>
      </c>
      <c r="E189" s="29">
        <f t="shared" si="26"/>
        <v>886692.64</v>
      </c>
      <c r="F189" s="46">
        <f t="shared" si="27"/>
        <v>373.88064516129032</v>
      </c>
      <c r="G189" s="29">
        <f t="shared" si="29"/>
        <v>373.88</v>
      </c>
    </row>
    <row r="190" spans="1:7" x14ac:dyDescent="0.25">
      <c r="A190" s="47">
        <v>41987</v>
      </c>
      <c r="B190" s="48">
        <v>1</v>
      </c>
      <c r="C190" s="171">
        <v>0</v>
      </c>
      <c r="D190" s="29">
        <f t="shared" si="28"/>
        <v>909776.34</v>
      </c>
      <c r="E190" s="29">
        <f t="shared" si="26"/>
        <v>886692.64</v>
      </c>
      <c r="F190" s="46">
        <f t="shared" si="27"/>
        <v>373.88064516129032</v>
      </c>
      <c r="G190" s="29">
        <f t="shared" si="29"/>
        <v>373.88</v>
      </c>
    </row>
    <row r="191" spans="1:7" x14ac:dyDescent="0.25">
      <c r="A191" s="47">
        <v>41988</v>
      </c>
      <c r="B191" s="48">
        <v>1</v>
      </c>
      <c r="C191" s="171">
        <v>0</v>
      </c>
      <c r="D191" s="29">
        <f t="shared" si="28"/>
        <v>909776.34</v>
      </c>
      <c r="E191" s="29">
        <f t="shared" si="26"/>
        <v>886692.64</v>
      </c>
      <c r="F191" s="46">
        <f t="shared" si="27"/>
        <v>373.88064516129032</v>
      </c>
      <c r="G191" s="29">
        <f t="shared" si="29"/>
        <v>373.88</v>
      </c>
    </row>
    <row r="192" spans="1:7" x14ac:dyDescent="0.25">
      <c r="A192" s="47">
        <v>41989</v>
      </c>
      <c r="B192" s="48">
        <v>1</v>
      </c>
      <c r="C192" s="171">
        <v>0</v>
      </c>
      <c r="D192" s="29">
        <f t="shared" si="28"/>
        <v>909776.34</v>
      </c>
      <c r="E192" s="29">
        <f t="shared" si="26"/>
        <v>886692.64</v>
      </c>
      <c r="F192" s="46">
        <f t="shared" si="27"/>
        <v>373.88064516129032</v>
      </c>
      <c r="G192" s="29">
        <f t="shared" si="29"/>
        <v>373.88</v>
      </c>
    </row>
    <row r="193" spans="1:7" x14ac:dyDescent="0.25">
      <c r="A193" s="47">
        <v>41990</v>
      </c>
      <c r="B193" s="48">
        <v>1</v>
      </c>
      <c r="C193" s="171">
        <v>0</v>
      </c>
      <c r="D193" s="29">
        <f t="shared" si="28"/>
        <v>909776.34</v>
      </c>
      <c r="E193" s="29">
        <f t="shared" si="26"/>
        <v>886692.64</v>
      </c>
      <c r="F193" s="46">
        <f t="shared" si="27"/>
        <v>373.88064516129032</v>
      </c>
      <c r="G193" s="29">
        <f t="shared" si="29"/>
        <v>373.88</v>
      </c>
    </row>
    <row r="194" spans="1:7" x14ac:dyDescent="0.25">
      <c r="A194" s="47">
        <v>41991</v>
      </c>
      <c r="B194" s="48">
        <v>1</v>
      </c>
      <c r="C194" s="171">
        <v>0</v>
      </c>
      <c r="D194" s="29">
        <f t="shared" si="28"/>
        <v>909776.34</v>
      </c>
      <c r="E194" s="29">
        <f t="shared" si="26"/>
        <v>886692.64</v>
      </c>
      <c r="F194" s="46">
        <f t="shared" si="27"/>
        <v>373.88064516129032</v>
      </c>
      <c r="G194" s="29">
        <f t="shared" si="29"/>
        <v>373.88</v>
      </c>
    </row>
    <row r="195" spans="1:7" x14ac:dyDescent="0.25">
      <c r="A195" s="47">
        <v>41992</v>
      </c>
      <c r="B195" s="48">
        <v>1</v>
      </c>
      <c r="C195" s="171">
        <v>0</v>
      </c>
      <c r="D195" s="29">
        <f t="shared" si="28"/>
        <v>909776.34</v>
      </c>
      <c r="E195" s="29">
        <f t="shared" si="26"/>
        <v>886692.64</v>
      </c>
      <c r="F195" s="46">
        <f t="shared" si="27"/>
        <v>373.88064516129032</v>
      </c>
      <c r="G195" s="29">
        <f t="shared" si="29"/>
        <v>373.88</v>
      </c>
    </row>
    <row r="196" spans="1:7" x14ac:dyDescent="0.25">
      <c r="A196" s="47">
        <v>41993</v>
      </c>
      <c r="B196" s="48">
        <v>1</v>
      </c>
      <c r="C196" s="171">
        <v>0</v>
      </c>
      <c r="D196" s="29">
        <f t="shared" si="28"/>
        <v>909776.34</v>
      </c>
      <c r="E196" s="29">
        <f t="shared" si="26"/>
        <v>886692.64</v>
      </c>
      <c r="F196" s="46">
        <f t="shared" si="27"/>
        <v>373.88064516129032</v>
      </c>
      <c r="G196" s="29">
        <f t="shared" si="29"/>
        <v>373.88</v>
      </c>
    </row>
    <row r="197" spans="1:7" x14ac:dyDescent="0.25">
      <c r="A197" s="47">
        <v>41994</v>
      </c>
      <c r="B197" s="48">
        <v>1</v>
      </c>
      <c r="C197" s="171">
        <v>0</v>
      </c>
      <c r="D197" s="29">
        <f t="shared" si="28"/>
        <v>909776.34</v>
      </c>
      <c r="E197" s="29">
        <f t="shared" si="26"/>
        <v>886692.64</v>
      </c>
      <c r="F197" s="46">
        <f t="shared" si="27"/>
        <v>373.88064516129032</v>
      </c>
      <c r="G197" s="29">
        <f t="shared" si="29"/>
        <v>373.88</v>
      </c>
    </row>
    <row r="198" spans="1:7" x14ac:dyDescent="0.25">
      <c r="A198" s="47">
        <v>41995</v>
      </c>
      <c r="B198" s="48">
        <v>1</v>
      </c>
      <c r="C198" s="171">
        <v>0</v>
      </c>
      <c r="D198" s="29">
        <f t="shared" si="28"/>
        <v>909776.34</v>
      </c>
      <c r="E198" s="29">
        <f t="shared" si="26"/>
        <v>886692.64</v>
      </c>
      <c r="F198" s="46">
        <f t="shared" si="27"/>
        <v>373.88064516129032</v>
      </c>
      <c r="G198" s="29">
        <f t="shared" si="29"/>
        <v>373.88</v>
      </c>
    </row>
    <row r="199" spans="1:7" x14ac:dyDescent="0.25">
      <c r="A199" s="47">
        <v>41996</v>
      </c>
      <c r="B199" s="48">
        <v>1</v>
      </c>
      <c r="C199" s="171">
        <v>0</v>
      </c>
      <c r="D199" s="29">
        <f t="shared" si="28"/>
        <v>909776.34</v>
      </c>
      <c r="E199" s="29">
        <f t="shared" si="26"/>
        <v>886692.64</v>
      </c>
      <c r="F199" s="46">
        <f t="shared" si="27"/>
        <v>373.88064516129032</v>
      </c>
      <c r="G199" s="29">
        <f t="shared" si="29"/>
        <v>373.88</v>
      </c>
    </row>
    <row r="200" spans="1:7" x14ac:dyDescent="0.25">
      <c r="A200" s="47">
        <v>41997</v>
      </c>
      <c r="B200" s="48">
        <v>1</v>
      </c>
      <c r="C200" s="171">
        <v>0</v>
      </c>
      <c r="D200" s="29">
        <f t="shared" si="28"/>
        <v>909776.34</v>
      </c>
      <c r="E200" s="29">
        <f t="shared" si="26"/>
        <v>886692.64</v>
      </c>
      <c r="F200" s="46">
        <f t="shared" si="27"/>
        <v>373.88064516129032</v>
      </c>
      <c r="G200" s="29">
        <f t="shared" si="29"/>
        <v>373.88</v>
      </c>
    </row>
    <row r="201" spans="1:7" x14ac:dyDescent="0.25">
      <c r="A201" s="47">
        <v>41998</v>
      </c>
      <c r="B201" s="48">
        <v>1</v>
      </c>
      <c r="C201" s="171">
        <v>0</v>
      </c>
      <c r="D201" s="29">
        <f t="shared" si="28"/>
        <v>909776.34</v>
      </c>
      <c r="E201" s="29">
        <f t="shared" si="26"/>
        <v>886692.64</v>
      </c>
      <c r="F201" s="46">
        <f t="shared" si="27"/>
        <v>373.88064516129032</v>
      </c>
      <c r="G201" s="29">
        <f t="shared" si="29"/>
        <v>373.88</v>
      </c>
    </row>
    <row r="202" spans="1:7" x14ac:dyDescent="0.25">
      <c r="A202" s="47">
        <v>41999</v>
      </c>
      <c r="B202" s="48">
        <v>1</v>
      </c>
      <c r="C202" s="171">
        <v>0</v>
      </c>
      <c r="D202" s="29">
        <f t="shared" si="28"/>
        <v>909776.34</v>
      </c>
      <c r="E202" s="29">
        <f t="shared" si="26"/>
        <v>886692.64</v>
      </c>
      <c r="F202" s="46">
        <f t="shared" si="27"/>
        <v>373.88064516129032</v>
      </c>
      <c r="G202" s="29">
        <f t="shared" si="29"/>
        <v>373.88</v>
      </c>
    </row>
    <row r="203" spans="1:7" x14ac:dyDescent="0.25">
      <c r="A203" s="47">
        <v>42000</v>
      </c>
      <c r="B203" s="48">
        <v>1</v>
      </c>
      <c r="C203" s="171">
        <v>0</v>
      </c>
      <c r="D203" s="29">
        <f t="shared" si="28"/>
        <v>909776.34</v>
      </c>
      <c r="E203" s="29">
        <f t="shared" si="26"/>
        <v>886692.64</v>
      </c>
      <c r="F203" s="46">
        <f t="shared" si="27"/>
        <v>373.88064516129032</v>
      </c>
      <c r="G203" s="29">
        <f t="shared" si="29"/>
        <v>373.88</v>
      </c>
    </row>
    <row r="204" spans="1:7" x14ac:dyDescent="0.25">
      <c r="A204" s="47">
        <v>42001</v>
      </c>
      <c r="B204" s="48">
        <v>1</v>
      </c>
      <c r="C204" s="171">
        <v>0</v>
      </c>
      <c r="D204" s="29">
        <f t="shared" si="28"/>
        <v>909776.34</v>
      </c>
      <c r="E204" s="29">
        <f t="shared" si="26"/>
        <v>886692.64</v>
      </c>
      <c r="F204" s="46">
        <f t="shared" si="27"/>
        <v>373.88064516129032</v>
      </c>
      <c r="G204" s="29">
        <f t="shared" si="29"/>
        <v>373.88</v>
      </c>
    </row>
    <row r="205" spans="1:7" x14ac:dyDescent="0.25">
      <c r="A205" s="47">
        <v>42002</v>
      </c>
      <c r="B205" s="48">
        <v>1</v>
      </c>
      <c r="C205" s="171">
        <v>0</v>
      </c>
      <c r="D205" s="29">
        <f t="shared" si="28"/>
        <v>909776.34</v>
      </c>
      <c r="E205" s="29">
        <f t="shared" si="26"/>
        <v>886692.64</v>
      </c>
      <c r="F205" s="46">
        <f t="shared" si="27"/>
        <v>373.88064516129032</v>
      </c>
      <c r="G205" s="29">
        <f t="shared" si="29"/>
        <v>373.88</v>
      </c>
    </row>
    <row r="206" spans="1:7" x14ac:dyDescent="0.25">
      <c r="A206" s="47">
        <v>42003</v>
      </c>
      <c r="B206" s="48">
        <v>1</v>
      </c>
      <c r="C206" s="171">
        <v>0</v>
      </c>
      <c r="D206" s="29">
        <f t="shared" si="28"/>
        <v>909776.34</v>
      </c>
      <c r="E206" s="29">
        <f t="shared" si="26"/>
        <v>886692.64</v>
      </c>
      <c r="F206" s="46">
        <f t="shared" si="27"/>
        <v>373.88064516129032</v>
      </c>
      <c r="G206" s="29">
        <f t="shared" si="29"/>
        <v>373.88</v>
      </c>
    </row>
    <row r="207" spans="1:7" x14ac:dyDescent="0.25">
      <c r="A207" s="47">
        <v>42004</v>
      </c>
      <c r="B207" s="48">
        <v>1</v>
      </c>
      <c r="C207" s="171">
        <v>0</v>
      </c>
      <c r="D207" s="29">
        <f t="shared" si="28"/>
        <v>909776.34</v>
      </c>
      <c r="E207" s="29">
        <f t="shared" si="26"/>
        <v>886692.64</v>
      </c>
      <c r="F207" s="46">
        <f t="shared" si="27"/>
        <v>373.88064516129032</v>
      </c>
      <c r="G207" s="29">
        <f t="shared" si="29"/>
        <v>373.88</v>
      </c>
    </row>
    <row r="208" spans="1:7" x14ac:dyDescent="0.25">
      <c r="A208" s="47">
        <v>42005</v>
      </c>
      <c r="B208" s="48">
        <v>1</v>
      </c>
      <c r="C208" s="171">
        <v>0</v>
      </c>
      <c r="D208" s="29">
        <f t="shared" si="28"/>
        <v>909776.34</v>
      </c>
      <c r="E208" s="29">
        <f t="shared" si="26"/>
        <v>886692.64</v>
      </c>
      <c r="F208" s="46">
        <f t="shared" si="27"/>
        <v>373.88064516129032</v>
      </c>
      <c r="G208" s="29">
        <f t="shared" si="29"/>
        <v>373.88</v>
      </c>
    </row>
    <row r="209" spans="1:7" x14ac:dyDescent="0.25">
      <c r="A209" s="47">
        <v>42006</v>
      </c>
      <c r="B209" s="48">
        <v>1</v>
      </c>
      <c r="C209" s="171">
        <v>0</v>
      </c>
      <c r="D209" s="29">
        <f t="shared" si="28"/>
        <v>909776.34</v>
      </c>
      <c r="E209" s="29">
        <f t="shared" si="26"/>
        <v>886692.64</v>
      </c>
      <c r="F209" s="46">
        <f t="shared" si="27"/>
        <v>373.88064516129032</v>
      </c>
      <c r="G209" s="29">
        <f t="shared" si="29"/>
        <v>373.88</v>
      </c>
    </row>
    <row r="210" spans="1:7" x14ac:dyDescent="0.25">
      <c r="A210" s="47">
        <v>42007</v>
      </c>
      <c r="B210" s="48">
        <v>1</v>
      </c>
      <c r="C210" s="171">
        <v>0</v>
      </c>
      <c r="D210" s="29">
        <f t="shared" si="28"/>
        <v>909776.34</v>
      </c>
      <c r="E210" s="29">
        <f t="shared" si="26"/>
        <v>886692.64</v>
      </c>
      <c r="F210" s="46">
        <f t="shared" si="27"/>
        <v>373.88064516129032</v>
      </c>
      <c r="G210" s="29">
        <f t="shared" si="29"/>
        <v>373.88</v>
      </c>
    </row>
    <row r="211" spans="1:7" x14ac:dyDescent="0.25">
      <c r="A211" s="47">
        <v>42008</v>
      </c>
      <c r="B211" s="48">
        <v>1</v>
      </c>
      <c r="C211" s="171">
        <v>0</v>
      </c>
      <c r="D211" s="29">
        <f t="shared" si="28"/>
        <v>909776.34</v>
      </c>
      <c r="E211" s="29">
        <f t="shared" si="26"/>
        <v>886692.64</v>
      </c>
      <c r="F211" s="46">
        <f t="shared" si="27"/>
        <v>373.88064516129032</v>
      </c>
      <c r="G211" s="29">
        <f t="shared" si="29"/>
        <v>373.88</v>
      </c>
    </row>
    <row r="212" spans="1:7" x14ac:dyDescent="0.25">
      <c r="A212" s="47">
        <v>42009</v>
      </c>
      <c r="B212" s="48">
        <v>1</v>
      </c>
      <c r="C212" s="171">
        <v>0</v>
      </c>
      <c r="D212" s="29">
        <f t="shared" si="28"/>
        <v>909776.34</v>
      </c>
      <c r="E212" s="29">
        <f t="shared" si="26"/>
        <v>886692.64</v>
      </c>
      <c r="F212" s="46">
        <f t="shared" si="27"/>
        <v>373.88064516129032</v>
      </c>
      <c r="G212" s="29">
        <f t="shared" si="29"/>
        <v>373.88</v>
      </c>
    </row>
    <row r="213" spans="1:7" x14ac:dyDescent="0.25">
      <c r="A213" s="47">
        <v>42010</v>
      </c>
      <c r="B213" s="48">
        <v>0</v>
      </c>
      <c r="C213" s="171">
        <v>1</v>
      </c>
      <c r="D213" s="29">
        <f>$E$212</f>
        <v>886692.64</v>
      </c>
      <c r="E213" s="29">
        <f t="shared" ref="E213:E243" si="30">$D$213-$D$9</f>
        <v>863314.86</v>
      </c>
      <c r="F213" s="46">
        <f t="shared" ref="F213:F243" si="31">($E$8/$B$8)*0+($E$9/$B$9)*1</f>
        <v>364.39419354838708</v>
      </c>
      <c r="G213" s="29">
        <f t="shared" si="29"/>
        <v>364.39</v>
      </c>
    </row>
    <row r="214" spans="1:7" x14ac:dyDescent="0.25">
      <c r="A214" s="47">
        <v>42011</v>
      </c>
      <c r="B214" s="48">
        <v>1</v>
      </c>
      <c r="C214" s="171">
        <v>0</v>
      </c>
      <c r="D214" s="29">
        <f t="shared" ref="D214:D243" si="32">$E$212</f>
        <v>886692.64</v>
      </c>
      <c r="E214" s="29">
        <f t="shared" si="30"/>
        <v>863314.86</v>
      </c>
      <c r="F214" s="46">
        <f t="shared" si="31"/>
        <v>364.39419354838708</v>
      </c>
      <c r="G214" s="29">
        <f t="shared" si="29"/>
        <v>364.39</v>
      </c>
    </row>
    <row r="215" spans="1:7" x14ac:dyDescent="0.25">
      <c r="A215" s="47">
        <v>42012</v>
      </c>
      <c r="B215" s="48">
        <v>1</v>
      </c>
      <c r="C215" s="171">
        <v>0</v>
      </c>
      <c r="D215" s="29">
        <f t="shared" si="32"/>
        <v>886692.64</v>
      </c>
      <c r="E215" s="29">
        <f t="shared" si="30"/>
        <v>863314.86</v>
      </c>
      <c r="F215" s="46">
        <f t="shared" si="31"/>
        <v>364.39419354838708</v>
      </c>
      <c r="G215" s="29">
        <f t="shared" si="29"/>
        <v>364.39</v>
      </c>
    </row>
    <row r="216" spans="1:7" x14ac:dyDescent="0.25">
      <c r="A216" s="47">
        <v>42013</v>
      </c>
      <c r="B216" s="48">
        <v>1</v>
      </c>
      <c r="C216" s="171">
        <v>0</v>
      </c>
      <c r="D216" s="29">
        <f t="shared" si="32"/>
        <v>886692.64</v>
      </c>
      <c r="E216" s="29">
        <f t="shared" si="30"/>
        <v>863314.86</v>
      </c>
      <c r="F216" s="46">
        <f t="shared" si="31"/>
        <v>364.39419354838708</v>
      </c>
      <c r="G216" s="29">
        <f t="shared" si="29"/>
        <v>364.39</v>
      </c>
    </row>
    <row r="217" spans="1:7" x14ac:dyDescent="0.25">
      <c r="A217" s="47">
        <v>42014</v>
      </c>
      <c r="B217" s="48">
        <v>1</v>
      </c>
      <c r="C217" s="171">
        <v>0</v>
      </c>
      <c r="D217" s="29">
        <f t="shared" si="32"/>
        <v>886692.64</v>
      </c>
      <c r="E217" s="29">
        <f t="shared" si="30"/>
        <v>863314.86</v>
      </c>
      <c r="F217" s="46">
        <f t="shared" si="31"/>
        <v>364.39419354838708</v>
      </c>
      <c r="G217" s="29">
        <f t="shared" si="29"/>
        <v>364.39</v>
      </c>
    </row>
    <row r="218" spans="1:7" x14ac:dyDescent="0.25">
      <c r="A218" s="47">
        <v>42015</v>
      </c>
      <c r="B218" s="48">
        <v>1</v>
      </c>
      <c r="C218" s="171">
        <v>0</v>
      </c>
      <c r="D218" s="29">
        <f t="shared" si="32"/>
        <v>886692.64</v>
      </c>
      <c r="E218" s="29">
        <f t="shared" si="30"/>
        <v>863314.86</v>
      </c>
      <c r="F218" s="46">
        <f t="shared" si="31"/>
        <v>364.39419354838708</v>
      </c>
      <c r="G218" s="29">
        <f t="shared" si="29"/>
        <v>364.39</v>
      </c>
    </row>
    <row r="219" spans="1:7" x14ac:dyDescent="0.25">
      <c r="A219" s="47">
        <v>42016</v>
      </c>
      <c r="B219" s="48">
        <v>1</v>
      </c>
      <c r="C219" s="171">
        <v>0</v>
      </c>
      <c r="D219" s="29">
        <f t="shared" si="32"/>
        <v>886692.64</v>
      </c>
      <c r="E219" s="29">
        <f t="shared" si="30"/>
        <v>863314.86</v>
      </c>
      <c r="F219" s="46">
        <f t="shared" si="31"/>
        <v>364.39419354838708</v>
      </c>
      <c r="G219" s="29">
        <f t="shared" si="29"/>
        <v>364.39</v>
      </c>
    </row>
    <row r="220" spans="1:7" x14ac:dyDescent="0.25">
      <c r="A220" s="47">
        <v>42017</v>
      </c>
      <c r="B220" s="48">
        <v>1</v>
      </c>
      <c r="C220" s="171">
        <v>0</v>
      </c>
      <c r="D220" s="29">
        <f t="shared" si="32"/>
        <v>886692.64</v>
      </c>
      <c r="E220" s="29">
        <f t="shared" si="30"/>
        <v>863314.86</v>
      </c>
      <c r="F220" s="46">
        <f t="shared" si="31"/>
        <v>364.39419354838708</v>
      </c>
      <c r="G220" s="29">
        <f t="shared" si="29"/>
        <v>364.39</v>
      </c>
    </row>
    <row r="221" spans="1:7" x14ac:dyDescent="0.25">
      <c r="A221" s="47">
        <v>42018</v>
      </c>
      <c r="B221" s="48">
        <v>1</v>
      </c>
      <c r="C221" s="171">
        <v>0</v>
      </c>
      <c r="D221" s="29">
        <f t="shared" si="32"/>
        <v>886692.64</v>
      </c>
      <c r="E221" s="29">
        <f t="shared" si="30"/>
        <v>863314.86</v>
      </c>
      <c r="F221" s="46">
        <f t="shared" si="31"/>
        <v>364.39419354838708</v>
      </c>
      <c r="G221" s="29">
        <f t="shared" si="29"/>
        <v>364.39</v>
      </c>
    </row>
    <row r="222" spans="1:7" x14ac:dyDescent="0.25">
      <c r="A222" s="47">
        <v>42019</v>
      </c>
      <c r="B222" s="48">
        <v>1</v>
      </c>
      <c r="C222" s="171">
        <v>0</v>
      </c>
      <c r="D222" s="29">
        <f t="shared" si="32"/>
        <v>886692.64</v>
      </c>
      <c r="E222" s="29">
        <f t="shared" si="30"/>
        <v>863314.86</v>
      </c>
      <c r="F222" s="46">
        <f t="shared" si="31"/>
        <v>364.39419354838708</v>
      </c>
      <c r="G222" s="29">
        <f t="shared" si="29"/>
        <v>364.39</v>
      </c>
    </row>
    <row r="223" spans="1:7" x14ac:dyDescent="0.25">
      <c r="A223" s="47">
        <v>42020</v>
      </c>
      <c r="B223" s="48">
        <v>1</v>
      </c>
      <c r="C223" s="171">
        <v>0</v>
      </c>
      <c r="D223" s="29">
        <f t="shared" si="32"/>
        <v>886692.64</v>
      </c>
      <c r="E223" s="29">
        <f t="shared" si="30"/>
        <v>863314.86</v>
      </c>
      <c r="F223" s="46">
        <f t="shared" si="31"/>
        <v>364.39419354838708</v>
      </c>
      <c r="G223" s="29">
        <f t="shared" si="29"/>
        <v>364.39</v>
      </c>
    </row>
    <row r="224" spans="1:7" x14ac:dyDescent="0.25">
      <c r="A224" s="47">
        <v>42021</v>
      </c>
      <c r="B224" s="48">
        <v>1</v>
      </c>
      <c r="C224" s="171">
        <v>0</v>
      </c>
      <c r="D224" s="29">
        <f t="shared" si="32"/>
        <v>886692.64</v>
      </c>
      <c r="E224" s="29">
        <f t="shared" si="30"/>
        <v>863314.86</v>
      </c>
      <c r="F224" s="46">
        <f t="shared" si="31"/>
        <v>364.39419354838708</v>
      </c>
      <c r="G224" s="29">
        <f t="shared" si="29"/>
        <v>364.39</v>
      </c>
    </row>
    <row r="225" spans="1:7" x14ac:dyDescent="0.25">
      <c r="A225" s="47">
        <v>42022</v>
      </c>
      <c r="B225" s="48">
        <v>1</v>
      </c>
      <c r="C225" s="171">
        <v>0</v>
      </c>
      <c r="D225" s="29">
        <f t="shared" si="32"/>
        <v>886692.64</v>
      </c>
      <c r="E225" s="29">
        <f t="shared" si="30"/>
        <v>863314.86</v>
      </c>
      <c r="F225" s="46">
        <f t="shared" si="31"/>
        <v>364.39419354838708</v>
      </c>
      <c r="G225" s="29">
        <f t="shared" si="29"/>
        <v>364.39</v>
      </c>
    </row>
    <row r="226" spans="1:7" x14ac:dyDescent="0.25">
      <c r="A226" s="47">
        <v>42023</v>
      </c>
      <c r="B226" s="48">
        <v>1</v>
      </c>
      <c r="C226" s="171">
        <v>0</v>
      </c>
      <c r="D226" s="29">
        <f t="shared" si="32"/>
        <v>886692.64</v>
      </c>
      <c r="E226" s="29">
        <f t="shared" si="30"/>
        <v>863314.86</v>
      </c>
      <c r="F226" s="46">
        <f t="shared" si="31"/>
        <v>364.39419354838708</v>
      </c>
      <c r="G226" s="29">
        <f t="shared" si="29"/>
        <v>364.39</v>
      </c>
    </row>
    <row r="227" spans="1:7" x14ac:dyDescent="0.25">
      <c r="A227" s="47">
        <v>42024</v>
      </c>
      <c r="B227" s="48">
        <v>1</v>
      </c>
      <c r="C227" s="171">
        <v>0</v>
      </c>
      <c r="D227" s="29">
        <f t="shared" si="32"/>
        <v>886692.64</v>
      </c>
      <c r="E227" s="29">
        <f t="shared" si="30"/>
        <v>863314.86</v>
      </c>
      <c r="F227" s="46">
        <f t="shared" si="31"/>
        <v>364.39419354838708</v>
      </c>
      <c r="G227" s="29">
        <f t="shared" si="29"/>
        <v>364.39</v>
      </c>
    </row>
    <row r="228" spans="1:7" x14ac:dyDescent="0.25">
      <c r="A228" s="47">
        <v>42025</v>
      </c>
      <c r="B228" s="48">
        <v>1</v>
      </c>
      <c r="C228" s="171">
        <v>0</v>
      </c>
      <c r="D228" s="29">
        <f t="shared" si="32"/>
        <v>886692.64</v>
      </c>
      <c r="E228" s="29">
        <f t="shared" si="30"/>
        <v>863314.86</v>
      </c>
      <c r="F228" s="46">
        <f t="shared" si="31"/>
        <v>364.39419354838708</v>
      </c>
      <c r="G228" s="29">
        <f t="shared" si="29"/>
        <v>364.39</v>
      </c>
    </row>
    <row r="229" spans="1:7" x14ac:dyDescent="0.25">
      <c r="A229" s="47">
        <v>42026</v>
      </c>
      <c r="B229" s="48">
        <v>1</v>
      </c>
      <c r="C229" s="171">
        <v>0</v>
      </c>
      <c r="D229" s="29">
        <f t="shared" si="32"/>
        <v>886692.64</v>
      </c>
      <c r="E229" s="29">
        <f t="shared" si="30"/>
        <v>863314.86</v>
      </c>
      <c r="F229" s="46">
        <f t="shared" si="31"/>
        <v>364.39419354838708</v>
      </c>
      <c r="G229" s="29">
        <f t="shared" si="29"/>
        <v>364.39</v>
      </c>
    </row>
    <row r="230" spans="1:7" x14ac:dyDescent="0.25">
      <c r="A230" s="47">
        <v>42027</v>
      </c>
      <c r="B230" s="48">
        <v>1</v>
      </c>
      <c r="C230" s="171">
        <v>0</v>
      </c>
      <c r="D230" s="29">
        <f t="shared" si="32"/>
        <v>886692.64</v>
      </c>
      <c r="E230" s="29">
        <f t="shared" si="30"/>
        <v>863314.86</v>
      </c>
      <c r="F230" s="46">
        <f t="shared" si="31"/>
        <v>364.39419354838708</v>
      </c>
      <c r="G230" s="29">
        <f t="shared" si="29"/>
        <v>364.39</v>
      </c>
    </row>
    <row r="231" spans="1:7" x14ac:dyDescent="0.25">
      <c r="A231" s="47">
        <v>42028</v>
      </c>
      <c r="B231" s="48">
        <v>1</v>
      </c>
      <c r="C231" s="171">
        <v>0</v>
      </c>
      <c r="D231" s="29">
        <f t="shared" si="32"/>
        <v>886692.64</v>
      </c>
      <c r="E231" s="29">
        <f t="shared" si="30"/>
        <v>863314.86</v>
      </c>
      <c r="F231" s="46">
        <f t="shared" si="31"/>
        <v>364.39419354838708</v>
      </c>
      <c r="G231" s="29">
        <f t="shared" si="29"/>
        <v>364.39</v>
      </c>
    </row>
    <row r="232" spans="1:7" x14ac:dyDescent="0.25">
      <c r="A232" s="47">
        <v>42029</v>
      </c>
      <c r="B232" s="48">
        <v>1</v>
      </c>
      <c r="C232" s="171">
        <v>0</v>
      </c>
      <c r="D232" s="29">
        <f t="shared" si="32"/>
        <v>886692.64</v>
      </c>
      <c r="E232" s="29">
        <f t="shared" si="30"/>
        <v>863314.86</v>
      </c>
      <c r="F232" s="46">
        <f t="shared" si="31"/>
        <v>364.39419354838708</v>
      </c>
      <c r="G232" s="29">
        <f t="shared" si="29"/>
        <v>364.39</v>
      </c>
    </row>
    <row r="233" spans="1:7" x14ac:dyDescent="0.25">
      <c r="A233" s="47">
        <v>42030</v>
      </c>
      <c r="B233" s="48">
        <v>1</v>
      </c>
      <c r="C233" s="171">
        <v>0</v>
      </c>
      <c r="D233" s="29">
        <f t="shared" si="32"/>
        <v>886692.64</v>
      </c>
      <c r="E233" s="29">
        <f t="shared" si="30"/>
        <v>863314.86</v>
      </c>
      <c r="F233" s="46">
        <f t="shared" si="31"/>
        <v>364.39419354838708</v>
      </c>
      <c r="G233" s="29">
        <f t="shared" si="29"/>
        <v>364.39</v>
      </c>
    </row>
    <row r="234" spans="1:7" x14ac:dyDescent="0.25">
      <c r="A234" s="47">
        <v>42031</v>
      </c>
      <c r="B234" s="48">
        <v>1</v>
      </c>
      <c r="C234" s="171">
        <v>0</v>
      </c>
      <c r="D234" s="29">
        <f t="shared" si="32"/>
        <v>886692.64</v>
      </c>
      <c r="E234" s="29">
        <f t="shared" si="30"/>
        <v>863314.86</v>
      </c>
      <c r="F234" s="46">
        <f t="shared" si="31"/>
        <v>364.39419354838708</v>
      </c>
      <c r="G234" s="29">
        <f t="shared" si="29"/>
        <v>364.39</v>
      </c>
    </row>
    <row r="235" spans="1:7" x14ac:dyDescent="0.25">
      <c r="A235" s="47">
        <v>42032</v>
      </c>
      <c r="B235" s="48">
        <v>1</v>
      </c>
      <c r="C235" s="171">
        <v>0</v>
      </c>
      <c r="D235" s="29">
        <f t="shared" si="32"/>
        <v>886692.64</v>
      </c>
      <c r="E235" s="29">
        <f t="shared" si="30"/>
        <v>863314.86</v>
      </c>
      <c r="F235" s="46">
        <f t="shared" si="31"/>
        <v>364.39419354838708</v>
      </c>
      <c r="G235" s="29">
        <f t="shared" si="29"/>
        <v>364.39</v>
      </c>
    </row>
    <row r="236" spans="1:7" x14ac:dyDescent="0.25">
      <c r="A236" s="47">
        <v>42033</v>
      </c>
      <c r="B236" s="48">
        <v>1</v>
      </c>
      <c r="C236" s="171">
        <v>0</v>
      </c>
      <c r="D236" s="29">
        <f t="shared" si="32"/>
        <v>886692.64</v>
      </c>
      <c r="E236" s="29">
        <f t="shared" si="30"/>
        <v>863314.86</v>
      </c>
      <c r="F236" s="46">
        <f t="shared" si="31"/>
        <v>364.39419354838708</v>
      </c>
      <c r="G236" s="29">
        <f t="shared" si="29"/>
        <v>364.39</v>
      </c>
    </row>
    <row r="237" spans="1:7" x14ac:dyDescent="0.25">
      <c r="A237" s="47">
        <v>42034</v>
      </c>
      <c r="B237" s="48">
        <v>1</v>
      </c>
      <c r="C237" s="171">
        <v>0</v>
      </c>
      <c r="D237" s="29">
        <f t="shared" si="32"/>
        <v>886692.64</v>
      </c>
      <c r="E237" s="29">
        <f t="shared" si="30"/>
        <v>863314.86</v>
      </c>
      <c r="F237" s="46">
        <f t="shared" si="31"/>
        <v>364.39419354838708</v>
      </c>
      <c r="G237" s="29">
        <f t="shared" si="29"/>
        <v>364.39</v>
      </c>
    </row>
    <row r="238" spans="1:7" x14ac:dyDescent="0.25">
      <c r="A238" s="47">
        <v>42035</v>
      </c>
      <c r="B238" s="48">
        <v>1</v>
      </c>
      <c r="C238" s="171">
        <v>0</v>
      </c>
      <c r="D238" s="29">
        <f t="shared" si="32"/>
        <v>886692.64</v>
      </c>
      <c r="E238" s="29">
        <f t="shared" si="30"/>
        <v>863314.86</v>
      </c>
      <c r="F238" s="46">
        <f t="shared" si="31"/>
        <v>364.39419354838708</v>
      </c>
      <c r="G238" s="29">
        <f t="shared" si="29"/>
        <v>364.39</v>
      </c>
    </row>
    <row r="239" spans="1:7" x14ac:dyDescent="0.25">
      <c r="A239" s="47">
        <v>42036</v>
      </c>
      <c r="B239" s="48">
        <v>1</v>
      </c>
      <c r="C239" s="171">
        <v>0</v>
      </c>
      <c r="D239" s="29">
        <f t="shared" si="32"/>
        <v>886692.64</v>
      </c>
      <c r="E239" s="29">
        <f t="shared" si="30"/>
        <v>863314.86</v>
      </c>
      <c r="F239" s="46">
        <f t="shared" si="31"/>
        <v>364.39419354838708</v>
      </c>
      <c r="G239" s="29">
        <f t="shared" si="29"/>
        <v>364.39</v>
      </c>
    </row>
    <row r="240" spans="1:7" x14ac:dyDescent="0.25">
      <c r="A240" s="47">
        <v>42037</v>
      </c>
      <c r="B240" s="48">
        <v>1</v>
      </c>
      <c r="C240" s="171">
        <v>0</v>
      </c>
      <c r="D240" s="29">
        <f t="shared" si="32"/>
        <v>886692.64</v>
      </c>
      <c r="E240" s="29">
        <f t="shared" si="30"/>
        <v>863314.86</v>
      </c>
      <c r="F240" s="46">
        <f t="shared" si="31"/>
        <v>364.39419354838708</v>
      </c>
      <c r="G240" s="29">
        <f t="shared" si="29"/>
        <v>364.39</v>
      </c>
    </row>
    <row r="241" spans="1:7" x14ac:dyDescent="0.25">
      <c r="A241" s="47">
        <v>42038</v>
      </c>
      <c r="B241" s="48">
        <v>1</v>
      </c>
      <c r="C241" s="171">
        <v>0</v>
      </c>
      <c r="D241" s="29">
        <f t="shared" si="32"/>
        <v>886692.64</v>
      </c>
      <c r="E241" s="29">
        <f t="shared" si="30"/>
        <v>863314.86</v>
      </c>
      <c r="F241" s="46">
        <f t="shared" si="31"/>
        <v>364.39419354838708</v>
      </c>
      <c r="G241" s="29">
        <f t="shared" si="29"/>
        <v>364.39</v>
      </c>
    </row>
    <row r="242" spans="1:7" x14ac:dyDescent="0.25">
      <c r="A242" s="47">
        <v>42039</v>
      </c>
      <c r="B242" s="48">
        <v>1</v>
      </c>
      <c r="C242" s="171">
        <v>0</v>
      </c>
      <c r="D242" s="29">
        <f t="shared" si="32"/>
        <v>886692.64</v>
      </c>
      <c r="E242" s="29">
        <f t="shared" si="30"/>
        <v>863314.86</v>
      </c>
      <c r="F242" s="46">
        <f t="shared" si="31"/>
        <v>364.39419354838708</v>
      </c>
      <c r="G242" s="29">
        <f t="shared" si="29"/>
        <v>364.39</v>
      </c>
    </row>
    <row r="243" spans="1:7" x14ac:dyDescent="0.25">
      <c r="A243" s="47">
        <v>42040</v>
      </c>
      <c r="B243" s="48">
        <v>1</v>
      </c>
      <c r="C243" s="171">
        <v>0</v>
      </c>
      <c r="D243" s="29">
        <f t="shared" si="32"/>
        <v>886692.64</v>
      </c>
      <c r="E243" s="29">
        <f t="shared" si="30"/>
        <v>863314.86</v>
      </c>
      <c r="F243" s="46">
        <f t="shared" si="31"/>
        <v>364.39419354838708</v>
      </c>
      <c r="G243" s="29">
        <f t="shared" si="29"/>
        <v>364.39</v>
      </c>
    </row>
    <row r="244" spans="1:7" x14ac:dyDescent="0.25">
      <c r="A244" s="47">
        <v>42041</v>
      </c>
      <c r="B244" s="48">
        <v>0</v>
      </c>
      <c r="C244" s="171">
        <v>1</v>
      </c>
      <c r="D244" s="29">
        <f>$E$243</f>
        <v>863314.86</v>
      </c>
      <c r="E244" s="29">
        <f t="shared" ref="E244:E271" si="33">$D$244-$D$10</f>
        <v>838574.89</v>
      </c>
      <c r="F244" s="46">
        <f t="shared" ref="F244:F271" si="34">($E$9/$B$9)*0+($E$10/$B$10)*1</f>
        <v>354.78678571428571</v>
      </c>
      <c r="G244" s="29">
        <f t="shared" si="29"/>
        <v>354.79</v>
      </c>
    </row>
    <row r="245" spans="1:7" x14ac:dyDescent="0.25">
      <c r="A245" s="47">
        <v>42042</v>
      </c>
      <c r="B245" s="48">
        <v>1</v>
      </c>
      <c r="C245" s="171">
        <v>0</v>
      </c>
      <c r="D245" s="29">
        <f t="shared" ref="D245:D271" si="35">$E$243</f>
        <v>863314.86</v>
      </c>
      <c r="E245" s="29">
        <f t="shared" si="33"/>
        <v>838574.89</v>
      </c>
      <c r="F245" s="46">
        <f t="shared" si="34"/>
        <v>354.78678571428571</v>
      </c>
      <c r="G245" s="29">
        <f t="shared" si="29"/>
        <v>354.79</v>
      </c>
    </row>
    <row r="246" spans="1:7" x14ac:dyDescent="0.25">
      <c r="A246" s="47">
        <v>42043</v>
      </c>
      <c r="B246" s="48">
        <v>1</v>
      </c>
      <c r="C246" s="171">
        <v>0</v>
      </c>
      <c r="D246" s="29">
        <f t="shared" si="35"/>
        <v>863314.86</v>
      </c>
      <c r="E246" s="29">
        <f t="shared" si="33"/>
        <v>838574.89</v>
      </c>
      <c r="F246" s="46">
        <f t="shared" si="34"/>
        <v>354.78678571428571</v>
      </c>
      <c r="G246" s="29">
        <f t="shared" si="29"/>
        <v>354.79</v>
      </c>
    </row>
    <row r="247" spans="1:7" x14ac:dyDescent="0.25">
      <c r="A247" s="47">
        <v>42044</v>
      </c>
      <c r="B247" s="48">
        <v>1</v>
      </c>
      <c r="C247" s="171">
        <v>0</v>
      </c>
      <c r="D247" s="29">
        <f t="shared" si="35"/>
        <v>863314.86</v>
      </c>
      <c r="E247" s="29">
        <f t="shared" si="33"/>
        <v>838574.89</v>
      </c>
      <c r="F247" s="46">
        <f t="shared" si="34"/>
        <v>354.78678571428571</v>
      </c>
      <c r="G247" s="29">
        <f t="shared" si="29"/>
        <v>354.79</v>
      </c>
    </row>
    <row r="248" spans="1:7" x14ac:dyDescent="0.25">
      <c r="A248" s="47">
        <v>42045</v>
      </c>
      <c r="B248" s="48">
        <v>1</v>
      </c>
      <c r="C248" s="171">
        <v>0</v>
      </c>
      <c r="D248" s="29">
        <f t="shared" si="35"/>
        <v>863314.86</v>
      </c>
      <c r="E248" s="29">
        <f t="shared" si="33"/>
        <v>838574.89</v>
      </c>
      <c r="F248" s="46">
        <f t="shared" si="34"/>
        <v>354.78678571428571</v>
      </c>
      <c r="G248" s="29">
        <f t="shared" si="29"/>
        <v>354.79</v>
      </c>
    </row>
    <row r="249" spans="1:7" x14ac:dyDescent="0.25">
      <c r="A249" s="47">
        <v>42046</v>
      </c>
      <c r="B249" s="48">
        <v>1</v>
      </c>
      <c r="C249" s="171">
        <v>0</v>
      </c>
      <c r="D249" s="29">
        <f t="shared" si="35"/>
        <v>863314.86</v>
      </c>
      <c r="E249" s="29">
        <f t="shared" si="33"/>
        <v>838574.89</v>
      </c>
      <c r="F249" s="46">
        <f t="shared" si="34"/>
        <v>354.78678571428571</v>
      </c>
      <c r="G249" s="29">
        <f t="shared" si="29"/>
        <v>354.79</v>
      </c>
    </row>
    <row r="250" spans="1:7" x14ac:dyDescent="0.25">
      <c r="A250" s="47">
        <v>42047</v>
      </c>
      <c r="B250" s="48">
        <v>1</v>
      </c>
      <c r="C250" s="171">
        <v>0</v>
      </c>
      <c r="D250" s="29">
        <f t="shared" si="35"/>
        <v>863314.86</v>
      </c>
      <c r="E250" s="29">
        <f t="shared" si="33"/>
        <v>838574.89</v>
      </c>
      <c r="F250" s="46">
        <f t="shared" si="34"/>
        <v>354.78678571428571</v>
      </c>
      <c r="G250" s="29">
        <f t="shared" si="29"/>
        <v>354.79</v>
      </c>
    </row>
    <row r="251" spans="1:7" x14ac:dyDescent="0.25">
      <c r="A251" s="47">
        <v>42048</v>
      </c>
      <c r="B251" s="48">
        <v>1</v>
      </c>
      <c r="C251" s="171">
        <v>0</v>
      </c>
      <c r="D251" s="29">
        <f t="shared" si="35"/>
        <v>863314.86</v>
      </c>
      <c r="E251" s="29">
        <f t="shared" si="33"/>
        <v>838574.89</v>
      </c>
      <c r="F251" s="46">
        <f t="shared" si="34"/>
        <v>354.78678571428571</v>
      </c>
      <c r="G251" s="29">
        <f t="shared" si="29"/>
        <v>354.79</v>
      </c>
    </row>
    <row r="252" spans="1:7" x14ac:dyDescent="0.25">
      <c r="A252" s="47">
        <v>42049</v>
      </c>
      <c r="B252" s="48">
        <v>1</v>
      </c>
      <c r="C252" s="171">
        <v>0</v>
      </c>
      <c r="D252" s="29">
        <f t="shared" si="35"/>
        <v>863314.86</v>
      </c>
      <c r="E252" s="29">
        <f t="shared" si="33"/>
        <v>838574.89</v>
      </c>
      <c r="F252" s="46">
        <f t="shared" si="34"/>
        <v>354.78678571428571</v>
      </c>
      <c r="G252" s="29">
        <f t="shared" ref="G252:G315" si="36">ROUND(F252,2)</f>
        <v>354.79</v>
      </c>
    </row>
    <row r="253" spans="1:7" x14ac:dyDescent="0.25">
      <c r="A253" s="47">
        <v>42050</v>
      </c>
      <c r="B253" s="48">
        <v>1</v>
      </c>
      <c r="C253" s="171">
        <v>0</v>
      </c>
      <c r="D253" s="29">
        <f t="shared" si="35"/>
        <v>863314.86</v>
      </c>
      <c r="E253" s="29">
        <f t="shared" si="33"/>
        <v>838574.89</v>
      </c>
      <c r="F253" s="46">
        <f t="shared" si="34"/>
        <v>354.78678571428571</v>
      </c>
      <c r="G253" s="29">
        <f t="shared" si="36"/>
        <v>354.79</v>
      </c>
    </row>
    <row r="254" spans="1:7" x14ac:dyDescent="0.25">
      <c r="A254" s="47">
        <v>42051</v>
      </c>
      <c r="B254" s="48">
        <v>1</v>
      </c>
      <c r="C254" s="171">
        <v>0</v>
      </c>
      <c r="D254" s="29">
        <f t="shared" si="35"/>
        <v>863314.86</v>
      </c>
      <c r="E254" s="29">
        <f t="shared" si="33"/>
        <v>838574.89</v>
      </c>
      <c r="F254" s="46">
        <f t="shared" si="34"/>
        <v>354.78678571428571</v>
      </c>
      <c r="G254" s="29">
        <f t="shared" si="36"/>
        <v>354.79</v>
      </c>
    </row>
    <row r="255" spans="1:7" x14ac:dyDescent="0.25">
      <c r="A255" s="47">
        <v>42052</v>
      </c>
      <c r="B255" s="48">
        <v>1</v>
      </c>
      <c r="C255" s="171">
        <v>0</v>
      </c>
      <c r="D255" s="29">
        <f t="shared" si="35"/>
        <v>863314.86</v>
      </c>
      <c r="E255" s="29">
        <f t="shared" si="33"/>
        <v>838574.89</v>
      </c>
      <c r="F255" s="46">
        <f t="shared" si="34"/>
        <v>354.78678571428571</v>
      </c>
      <c r="G255" s="29">
        <f t="shared" si="36"/>
        <v>354.79</v>
      </c>
    </row>
    <row r="256" spans="1:7" x14ac:dyDescent="0.25">
      <c r="A256" s="47">
        <v>42053</v>
      </c>
      <c r="B256" s="48">
        <v>1</v>
      </c>
      <c r="C256" s="171">
        <v>0</v>
      </c>
      <c r="D256" s="29">
        <f t="shared" si="35"/>
        <v>863314.86</v>
      </c>
      <c r="E256" s="29">
        <f t="shared" si="33"/>
        <v>838574.89</v>
      </c>
      <c r="F256" s="46">
        <f t="shared" si="34"/>
        <v>354.78678571428571</v>
      </c>
      <c r="G256" s="29">
        <f t="shared" si="36"/>
        <v>354.79</v>
      </c>
    </row>
    <row r="257" spans="1:7" x14ac:dyDescent="0.25">
      <c r="A257" s="47">
        <v>42054</v>
      </c>
      <c r="B257" s="48">
        <v>1</v>
      </c>
      <c r="C257" s="171">
        <v>0</v>
      </c>
      <c r="D257" s="29">
        <f t="shared" si="35"/>
        <v>863314.86</v>
      </c>
      <c r="E257" s="29">
        <f t="shared" si="33"/>
        <v>838574.89</v>
      </c>
      <c r="F257" s="46">
        <f t="shared" si="34"/>
        <v>354.78678571428571</v>
      </c>
      <c r="G257" s="29">
        <f t="shared" si="36"/>
        <v>354.79</v>
      </c>
    </row>
    <row r="258" spans="1:7" x14ac:dyDescent="0.25">
      <c r="A258" s="47">
        <v>42055</v>
      </c>
      <c r="B258" s="48">
        <v>1</v>
      </c>
      <c r="C258" s="171">
        <v>0</v>
      </c>
      <c r="D258" s="29">
        <f t="shared" si="35"/>
        <v>863314.86</v>
      </c>
      <c r="E258" s="29">
        <f t="shared" si="33"/>
        <v>838574.89</v>
      </c>
      <c r="F258" s="46">
        <f t="shared" si="34"/>
        <v>354.78678571428571</v>
      </c>
      <c r="G258" s="29">
        <f t="shared" si="36"/>
        <v>354.79</v>
      </c>
    </row>
    <row r="259" spans="1:7" x14ac:dyDescent="0.25">
      <c r="A259" s="47">
        <v>42056</v>
      </c>
      <c r="B259" s="48">
        <v>1</v>
      </c>
      <c r="C259" s="171">
        <v>0</v>
      </c>
      <c r="D259" s="29">
        <f t="shared" si="35"/>
        <v>863314.86</v>
      </c>
      <c r="E259" s="29">
        <f t="shared" si="33"/>
        <v>838574.89</v>
      </c>
      <c r="F259" s="46">
        <f t="shared" si="34"/>
        <v>354.78678571428571</v>
      </c>
      <c r="G259" s="29">
        <f t="shared" si="36"/>
        <v>354.79</v>
      </c>
    </row>
    <row r="260" spans="1:7" x14ac:dyDescent="0.25">
      <c r="A260" s="47">
        <v>42057</v>
      </c>
      <c r="B260" s="48">
        <v>1</v>
      </c>
      <c r="C260" s="171">
        <v>0</v>
      </c>
      <c r="D260" s="29">
        <f t="shared" si="35"/>
        <v>863314.86</v>
      </c>
      <c r="E260" s="29">
        <f t="shared" si="33"/>
        <v>838574.89</v>
      </c>
      <c r="F260" s="46">
        <f t="shared" si="34"/>
        <v>354.78678571428571</v>
      </c>
      <c r="G260" s="29">
        <f t="shared" si="36"/>
        <v>354.79</v>
      </c>
    </row>
    <row r="261" spans="1:7" x14ac:dyDescent="0.25">
      <c r="A261" s="47">
        <v>42058</v>
      </c>
      <c r="B261" s="48">
        <v>1</v>
      </c>
      <c r="C261" s="171">
        <v>0</v>
      </c>
      <c r="D261" s="29">
        <f t="shared" si="35"/>
        <v>863314.86</v>
      </c>
      <c r="E261" s="29">
        <f t="shared" si="33"/>
        <v>838574.89</v>
      </c>
      <c r="F261" s="46">
        <f t="shared" si="34"/>
        <v>354.78678571428571</v>
      </c>
      <c r="G261" s="29">
        <f t="shared" si="36"/>
        <v>354.79</v>
      </c>
    </row>
    <row r="262" spans="1:7" x14ac:dyDescent="0.25">
      <c r="A262" s="47">
        <v>42059</v>
      </c>
      <c r="B262" s="48">
        <v>1</v>
      </c>
      <c r="C262" s="171">
        <v>0</v>
      </c>
      <c r="D262" s="29">
        <f t="shared" si="35"/>
        <v>863314.86</v>
      </c>
      <c r="E262" s="29">
        <f t="shared" si="33"/>
        <v>838574.89</v>
      </c>
      <c r="F262" s="46">
        <f t="shared" si="34"/>
        <v>354.78678571428571</v>
      </c>
      <c r="G262" s="29">
        <f t="shared" si="36"/>
        <v>354.79</v>
      </c>
    </row>
    <row r="263" spans="1:7" x14ac:dyDescent="0.25">
      <c r="A263" s="47">
        <v>42060</v>
      </c>
      <c r="B263" s="48">
        <v>1</v>
      </c>
      <c r="C263" s="171">
        <v>0</v>
      </c>
      <c r="D263" s="29">
        <f t="shared" si="35"/>
        <v>863314.86</v>
      </c>
      <c r="E263" s="29">
        <f t="shared" si="33"/>
        <v>838574.89</v>
      </c>
      <c r="F263" s="46">
        <f t="shared" si="34"/>
        <v>354.78678571428571</v>
      </c>
      <c r="G263" s="29">
        <f t="shared" si="36"/>
        <v>354.79</v>
      </c>
    </row>
    <row r="264" spans="1:7" x14ac:dyDescent="0.25">
      <c r="A264" s="47">
        <v>42061</v>
      </c>
      <c r="B264" s="48">
        <v>1</v>
      </c>
      <c r="C264" s="171">
        <v>0</v>
      </c>
      <c r="D264" s="29">
        <f t="shared" si="35"/>
        <v>863314.86</v>
      </c>
      <c r="E264" s="29">
        <f t="shared" si="33"/>
        <v>838574.89</v>
      </c>
      <c r="F264" s="46">
        <f t="shared" si="34"/>
        <v>354.78678571428571</v>
      </c>
      <c r="G264" s="29">
        <f t="shared" si="36"/>
        <v>354.79</v>
      </c>
    </row>
    <row r="265" spans="1:7" x14ac:dyDescent="0.25">
      <c r="A265" s="47">
        <v>42062</v>
      </c>
      <c r="B265" s="48">
        <v>1</v>
      </c>
      <c r="C265" s="171">
        <v>0</v>
      </c>
      <c r="D265" s="29">
        <f t="shared" si="35"/>
        <v>863314.86</v>
      </c>
      <c r="E265" s="29">
        <f t="shared" si="33"/>
        <v>838574.89</v>
      </c>
      <c r="F265" s="46">
        <f t="shared" si="34"/>
        <v>354.78678571428571</v>
      </c>
      <c r="G265" s="29">
        <f t="shared" si="36"/>
        <v>354.79</v>
      </c>
    </row>
    <row r="266" spans="1:7" x14ac:dyDescent="0.25">
      <c r="A266" s="47">
        <v>42063</v>
      </c>
      <c r="B266" s="48">
        <v>1</v>
      </c>
      <c r="C266" s="171">
        <v>0</v>
      </c>
      <c r="D266" s="29">
        <f t="shared" si="35"/>
        <v>863314.86</v>
      </c>
      <c r="E266" s="29">
        <f t="shared" si="33"/>
        <v>838574.89</v>
      </c>
      <c r="F266" s="46">
        <f t="shared" si="34"/>
        <v>354.78678571428571</v>
      </c>
      <c r="G266" s="29">
        <f t="shared" si="36"/>
        <v>354.79</v>
      </c>
    </row>
    <row r="267" spans="1:7" x14ac:dyDescent="0.25">
      <c r="A267" s="47">
        <v>42064</v>
      </c>
      <c r="B267" s="48">
        <v>1</v>
      </c>
      <c r="C267" s="171">
        <v>0</v>
      </c>
      <c r="D267" s="29">
        <f t="shared" si="35"/>
        <v>863314.86</v>
      </c>
      <c r="E267" s="29">
        <f t="shared" si="33"/>
        <v>838574.89</v>
      </c>
      <c r="F267" s="46">
        <f t="shared" si="34"/>
        <v>354.78678571428571</v>
      </c>
      <c r="G267" s="29">
        <f t="shared" si="36"/>
        <v>354.79</v>
      </c>
    </row>
    <row r="268" spans="1:7" x14ac:dyDescent="0.25">
      <c r="A268" s="47">
        <v>42065</v>
      </c>
      <c r="B268" s="48">
        <v>1</v>
      </c>
      <c r="C268" s="171">
        <v>0</v>
      </c>
      <c r="D268" s="29">
        <f t="shared" si="35"/>
        <v>863314.86</v>
      </c>
      <c r="E268" s="29">
        <f t="shared" si="33"/>
        <v>838574.89</v>
      </c>
      <c r="F268" s="46">
        <f t="shared" si="34"/>
        <v>354.78678571428571</v>
      </c>
      <c r="G268" s="29">
        <f t="shared" si="36"/>
        <v>354.79</v>
      </c>
    </row>
    <row r="269" spans="1:7" x14ac:dyDescent="0.25">
      <c r="A269" s="47">
        <v>42066</v>
      </c>
      <c r="B269" s="48">
        <v>1</v>
      </c>
      <c r="C269" s="171">
        <v>0</v>
      </c>
      <c r="D269" s="29">
        <f t="shared" si="35"/>
        <v>863314.86</v>
      </c>
      <c r="E269" s="29">
        <f t="shared" si="33"/>
        <v>838574.89</v>
      </c>
      <c r="F269" s="46">
        <f t="shared" si="34"/>
        <v>354.78678571428571</v>
      </c>
      <c r="G269" s="29">
        <f t="shared" si="36"/>
        <v>354.79</v>
      </c>
    </row>
    <row r="270" spans="1:7" x14ac:dyDescent="0.25">
      <c r="A270" s="47">
        <v>42067</v>
      </c>
      <c r="B270" s="48">
        <v>1</v>
      </c>
      <c r="C270" s="171">
        <v>0</v>
      </c>
      <c r="D270" s="29">
        <f t="shared" si="35"/>
        <v>863314.86</v>
      </c>
      <c r="E270" s="29">
        <f t="shared" si="33"/>
        <v>838574.89</v>
      </c>
      <c r="F270" s="46">
        <f t="shared" si="34"/>
        <v>354.78678571428571</v>
      </c>
      <c r="G270" s="29">
        <f t="shared" si="36"/>
        <v>354.79</v>
      </c>
    </row>
    <row r="271" spans="1:7" x14ac:dyDescent="0.25">
      <c r="A271" s="47">
        <v>42068</v>
      </c>
      <c r="B271" s="48">
        <v>1</v>
      </c>
      <c r="C271" s="171">
        <v>0</v>
      </c>
      <c r="D271" s="29">
        <f t="shared" si="35"/>
        <v>863314.86</v>
      </c>
      <c r="E271" s="29">
        <f t="shared" si="33"/>
        <v>838574.89</v>
      </c>
      <c r="F271" s="46">
        <f t="shared" si="34"/>
        <v>354.78678571428571</v>
      </c>
      <c r="G271" s="29">
        <f t="shared" si="36"/>
        <v>354.79</v>
      </c>
    </row>
    <row r="272" spans="1:7" x14ac:dyDescent="0.25">
      <c r="A272" s="47">
        <v>42069</v>
      </c>
      <c r="B272" s="48">
        <v>0</v>
      </c>
      <c r="C272" s="171">
        <v>1</v>
      </c>
      <c r="D272" s="29">
        <f>$E$271</f>
        <v>838574.89</v>
      </c>
      <c r="E272" s="29">
        <f t="shared" ref="E272:E302" si="37">$D$272-$D$11</f>
        <v>814584.1</v>
      </c>
      <c r="F272" s="46">
        <f>($E$10/$B$10*0+($E$11/$B$11)*1)</f>
        <v>344.61967741935479</v>
      </c>
      <c r="G272" s="29">
        <f t="shared" si="36"/>
        <v>344.62</v>
      </c>
    </row>
    <row r="273" spans="1:7" x14ac:dyDescent="0.25">
      <c r="A273" s="47">
        <v>42070</v>
      </c>
      <c r="B273" s="48">
        <v>1</v>
      </c>
      <c r="C273" s="171">
        <v>0</v>
      </c>
      <c r="D273" s="29">
        <f t="shared" ref="D273:D302" si="38">$E$271</f>
        <v>838574.89</v>
      </c>
      <c r="E273" s="29">
        <f t="shared" si="37"/>
        <v>814584.1</v>
      </c>
      <c r="F273" s="46">
        <f>($E$10/$B$10*0+($E$11/$B$11)*1)</f>
        <v>344.61967741935479</v>
      </c>
      <c r="G273" s="29">
        <f t="shared" si="36"/>
        <v>344.62</v>
      </c>
    </row>
    <row r="274" spans="1:7" x14ac:dyDescent="0.25">
      <c r="A274" s="47">
        <v>42071</v>
      </c>
      <c r="B274" s="48">
        <v>1</v>
      </c>
      <c r="C274" s="171">
        <v>0</v>
      </c>
      <c r="D274" s="29">
        <f t="shared" si="38"/>
        <v>838574.89</v>
      </c>
      <c r="E274" s="29">
        <f t="shared" si="37"/>
        <v>814584.1</v>
      </c>
      <c r="F274" s="46">
        <f>($E$10/$B$10*0+($E$11/$B$11)*1)</f>
        <v>344.61967741935479</v>
      </c>
      <c r="G274" s="29">
        <f t="shared" si="36"/>
        <v>344.62</v>
      </c>
    </row>
    <row r="275" spans="1:7" x14ac:dyDescent="0.25">
      <c r="A275" s="47">
        <v>42072</v>
      </c>
      <c r="B275" s="48">
        <v>1</v>
      </c>
      <c r="C275" s="171">
        <v>0</v>
      </c>
      <c r="D275" s="29">
        <f t="shared" si="38"/>
        <v>838574.89</v>
      </c>
      <c r="E275" s="29">
        <f t="shared" si="37"/>
        <v>814584.1</v>
      </c>
      <c r="F275" s="46">
        <f t="shared" ref="F275:F302" si="39">($E$10/$B$10*0+($E$11/$B$11)*1)</f>
        <v>344.61967741935479</v>
      </c>
      <c r="G275" s="29">
        <f t="shared" si="36"/>
        <v>344.62</v>
      </c>
    </row>
    <row r="276" spans="1:7" x14ac:dyDescent="0.25">
      <c r="A276" s="47">
        <v>42073</v>
      </c>
      <c r="B276" s="48">
        <v>1</v>
      </c>
      <c r="C276" s="171">
        <v>0</v>
      </c>
      <c r="D276" s="29">
        <f t="shared" si="38"/>
        <v>838574.89</v>
      </c>
      <c r="E276" s="29">
        <f t="shared" si="37"/>
        <v>814584.1</v>
      </c>
      <c r="F276" s="46">
        <f t="shared" si="39"/>
        <v>344.61967741935479</v>
      </c>
      <c r="G276" s="29">
        <f t="shared" si="36"/>
        <v>344.62</v>
      </c>
    </row>
    <row r="277" spans="1:7" x14ac:dyDescent="0.25">
      <c r="A277" s="47">
        <v>42074</v>
      </c>
      <c r="B277" s="48">
        <v>1</v>
      </c>
      <c r="C277" s="171">
        <v>0</v>
      </c>
      <c r="D277" s="29">
        <f t="shared" si="38"/>
        <v>838574.89</v>
      </c>
      <c r="E277" s="29">
        <f t="shared" si="37"/>
        <v>814584.1</v>
      </c>
      <c r="F277" s="46">
        <f t="shared" si="39"/>
        <v>344.61967741935479</v>
      </c>
      <c r="G277" s="29">
        <f t="shared" si="36"/>
        <v>344.62</v>
      </c>
    </row>
    <row r="278" spans="1:7" x14ac:dyDescent="0.25">
      <c r="A278" s="47">
        <v>42075</v>
      </c>
      <c r="B278" s="48">
        <v>1</v>
      </c>
      <c r="C278" s="171">
        <v>0</v>
      </c>
      <c r="D278" s="29">
        <f t="shared" si="38"/>
        <v>838574.89</v>
      </c>
      <c r="E278" s="29">
        <f t="shared" si="37"/>
        <v>814584.1</v>
      </c>
      <c r="F278" s="46">
        <f t="shared" si="39"/>
        <v>344.61967741935479</v>
      </c>
      <c r="G278" s="29">
        <f t="shared" si="36"/>
        <v>344.62</v>
      </c>
    </row>
    <row r="279" spans="1:7" x14ac:dyDescent="0.25">
      <c r="A279" s="47">
        <v>42076</v>
      </c>
      <c r="B279" s="48">
        <v>1</v>
      </c>
      <c r="C279" s="171">
        <v>0</v>
      </c>
      <c r="D279" s="29">
        <f t="shared" si="38"/>
        <v>838574.89</v>
      </c>
      <c r="E279" s="29">
        <f t="shared" si="37"/>
        <v>814584.1</v>
      </c>
      <c r="F279" s="46">
        <f t="shared" si="39"/>
        <v>344.61967741935479</v>
      </c>
      <c r="G279" s="29">
        <f t="shared" si="36"/>
        <v>344.62</v>
      </c>
    </row>
    <row r="280" spans="1:7" x14ac:dyDescent="0.25">
      <c r="A280" s="47">
        <v>42077</v>
      </c>
      <c r="B280" s="48">
        <v>1</v>
      </c>
      <c r="C280" s="171">
        <v>0</v>
      </c>
      <c r="D280" s="29">
        <f t="shared" si="38"/>
        <v>838574.89</v>
      </c>
      <c r="E280" s="29">
        <f t="shared" si="37"/>
        <v>814584.1</v>
      </c>
      <c r="F280" s="46">
        <f t="shared" si="39"/>
        <v>344.61967741935479</v>
      </c>
      <c r="G280" s="29">
        <f t="shared" si="36"/>
        <v>344.62</v>
      </c>
    </row>
    <row r="281" spans="1:7" x14ac:dyDescent="0.25">
      <c r="A281" s="47">
        <v>42078</v>
      </c>
      <c r="B281" s="48">
        <v>1</v>
      </c>
      <c r="C281" s="171">
        <v>0</v>
      </c>
      <c r="D281" s="29">
        <f t="shared" si="38"/>
        <v>838574.89</v>
      </c>
      <c r="E281" s="29">
        <f t="shared" si="37"/>
        <v>814584.1</v>
      </c>
      <c r="F281" s="46">
        <f t="shared" si="39"/>
        <v>344.61967741935479</v>
      </c>
      <c r="G281" s="29">
        <f t="shared" si="36"/>
        <v>344.62</v>
      </c>
    </row>
    <row r="282" spans="1:7" x14ac:dyDescent="0.25">
      <c r="A282" s="47">
        <v>42079</v>
      </c>
      <c r="B282" s="48">
        <v>1</v>
      </c>
      <c r="C282" s="171">
        <v>0</v>
      </c>
      <c r="D282" s="29">
        <f t="shared" si="38"/>
        <v>838574.89</v>
      </c>
      <c r="E282" s="29">
        <f t="shared" si="37"/>
        <v>814584.1</v>
      </c>
      <c r="F282" s="46">
        <f t="shared" si="39"/>
        <v>344.61967741935479</v>
      </c>
      <c r="G282" s="29">
        <f t="shared" si="36"/>
        <v>344.62</v>
      </c>
    </row>
    <row r="283" spans="1:7" x14ac:dyDescent="0.25">
      <c r="A283" s="47">
        <v>42080</v>
      </c>
      <c r="B283" s="48">
        <v>1</v>
      </c>
      <c r="C283" s="171">
        <v>0</v>
      </c>
      <c r="D283" s="29">
        <f t="shared" si="38"/>
        <v>838574.89</v>
      </c>
      <c r="E283" s="29">
        <f t="shared" si="37"/>
        <v>814584.1</v>
      </c>
      <c r="F283" s="46">
        <f t="shared" si="39"/>
        <v>344.61967741935479</v>
      </c>
      <c r="G283" s="29">
        <f t="shared" si="36"/>
        <v>344.62</v>
      </c>
    </row>
    <row r="284" spans="1:7" x14ac:dyDescent="0.25">
      <c r="A284" s="47">
        <v>42081</v>
      </c>
      <c r="B284" s="48">
        <v>1</v>
      </c>
      <c r="C284" s="171">
        <v>0</v>
      </c>
      <c r="D284" s="29">
        <f t="shared" si="38"/>
        <v>838574.89</v>
      </c>
      <c r="E284" s="29">
        <f t="shared" si="37"/>
        <v>814584.1</v>
      </c>
      <c r="F284" s="46">
        <f t="shared" si="39"/>
        <v>344.61967741935479</v>
      </c>
      <c r="G284" s="29">
        <f t="shared" si="36"/>
        <v>344.62</v>
      </c>
    </row>
    <row r="285" spans="1:7" x14ac:dyDescent="0.25">
      <c r="A285" s="47">
        <v>42082</v>
      </c>
      <c r="B285" s="48">
        <v>1</v>
      </c>
      <c r="C285" s="171">
        <v>0</v>
      </c>
      <c r="D285" s="29">
        <f t="shared" si="38"/>
        <v>838574.89</v>
      </c>
      <c r="E285" s="29">
        <f t="shared" si="37"/>
        <v>814584.1</v>
      </c>
      <c r="F285" s="46">
        <f t="shared" si="39"/>
        <v>344.61967741935479</v>
      </c>
      <c r="G285" s="29">
        <f t="shared" si="36"/>
        <v>344.62</v>
      </c>
    </row>
    <row r="286" spans="1:7" x14ac:dyDescent="0.25">
      <c r="A286" s="47">
        <v>42083</v>
      </c>
      <c r="B286" s="48">
        <v>1</v>
      </c>
      <c r="C286" s="171">
        <v>0</v>
      </c>
      <c r="D286" s="29">
        <f t="shared" si="38"/>
        <v>838574.89</v>
      </c>
      <c r="E286" s="29">
        <f t="shared" si="37"/>
        <v>814584.1</v>
      </c>
      <c r="F286" s="46">
        <f t="shared" si="39"/>
        <v>344.61967741935479</v>
      </c>
      <c r="G286" s="29">
        <f t="shared" si="36"/>
        <v>344.62</v>
      </c>
    </row>
    <row r="287" spans="1:7" x14ac:dyDescent="0.25">
      <c r="A287" s="47">
        <v>42084</v>
      </c>
      <c r="B287" s="48">
        <v>1</v>
      </c>
      <c r="C287" s="171">
        <v>0</v>
      </c>
      <c r="D287" s="29">
        <f t="shared" si="38"/>
        <v>838574.89</v>
      </c>
      <c r="E287" s="29">
        <f t="shared" si="37"/>
        <v>814584.1</v>
      </c>
      <c r="F287" s="46">
        <f t="shared" si="39"/>
        <v>344.61967741935479</v>
      </c>
      <c r="G287" s="29">
        <f t="shared" si="36"/>
        <v>344.62</v>
      </c>
    </row>
    <row r="288" spans="1:7" x14ac:dyDescent="0.25">
      <c r="A288" s="47">
        <v>42085</v>
      </c>
      <c r="B288" s="48">
        <v>1</v>
      </c>
      <c r="C288" s="171">
        <v>0</v>
      </c>
      <c r="D288" s="29">
        <f t="shared" si="38"/>
        <v>838574.89</v>
      </c>
      <c r="E288" s="29">
        <f t="shared" si="37"/>
        <v>814584.1</v>
      </c>
      <c r="F288" s="46">
        <f t="shared" si="39"/>
        <v>344.61967741935479</v>
      </c>
      <c r="G288" s="29">
        <f t="shared" si="36"/>
        <v>344.62</v>
      </c>
    </row>
    <row r="289" spans="1:7" x14ac:dyDescent="0.25">
      <c r="A289" s="47">
        <v>42086</v>
      </c>
      <c r="B289" s="48">
        <v>1</v>
      </c>
      <c r="C289" s="171">
        <v>0</v>
      </c>
      <c r="D289" s="29">
        <f t="shared" si="38"/>
        <v>838574.89</v>
      </c>
      <c r="E289" s="29">
        <f t="shared" si="37"/>
        <v>814584.1</v>
      </c>
      <c r="F289" s="46">
        <f t="shared" si="39"/>
        <v>344.61967741935479</v>
      </c>
      <c r="G289" s="29">
        <f t="shared" si="36"/>
        <v>344.62</v>
      </c>
    </row>
    <row r="290" spans="1:7" x14ac:dyDescent="0.25">
      <c r="A290" s="47">
        <v>42087</v>
      </c>
      <c r="B290" s="48">
        <v>1</v>
      </c>
      <c r="C290" s="171">
        <v>0</v>
      </c>
      <c r="D290" s="29">
        <f t="shared" si="38"/>
        <v>838574.89</v>
      </c>
      <c r="E290" s="29">
        <f t="shared" si="37"/>
        <v>814584.1</v>
      </c>
      <c r="F290" s="46">
        <f t="shared" si="39"/>
        <v>344.61967741935479</v>
      </c>
      <c r="G290" s="29">
        <f t="shared" si="36"/>
        <v>344.62</v>
      </c>
    </row>
    <row r="291" spans="1:7" x14ac:dyDescent="0.25">
      <c r="A291" s="47">
        <v>42088</v>
      </c>
      <c r="B291" s="48">
        <v>1</v>
      </c>
      <c r="C291" s="171">
        <v>0</v>
      </c>
      <c r="D291" s="29">
        <f t="shared" si="38"/>
        <v>838574.89</v>
      </c>
      <c r="E291" s="29">
        <f t="shared" si="37"/>
        <v>814584.1</v>
      </c>
      <c r="F291" s="46">
        <f t="shared" si="39"/>
        <v>344.61967741935479</v>
      </c>
      <c r="G291" s="29">
        <f t="shared" si="36"/>
        <v>344.62</v>
      </c>
    </row>
    <row r="292" spans="1:7" x14ac:dyDescent="0.25">
      <c r="A292" s="47">
        <v>42089</v>
      </c>
      <c r="B292" s="48">
        <v>1</v>
      </c>
      <c r="C292" s="171">
        <v>0</v>
      </c>
      <c r="D292" s="29">
        <f t="shared" si="38"/>
        <v>838574.89</v>
      </c>
      <c r="E292" s="29">
        <f t="shared" si="37"/>
        <v>814584.1</v>
      </c>
      <c r="F292" s="46">
        <f t="shared" si="39"/>
        <v>344.61967741935479</v>
      </c>
      <c r="G292" s="29">
        <f t="shared" si="36"/>
        <v>344.62</v>
      </c>
    </row>
    <row r="293" spans="1:7" x14ac:dyDescent="0.25">
      <c r="A293" s="47">
        <v>42090</v>
      </c>
      <c r="B293" s="48">
        <v>1</v>
      </c>
      <c r="C293" s="171">
        <v>0</v>
      </c>
      <c r="D293" s="29">
        <f t="shared" si="38"/>
        <v>838574.89</v>
      </c>
      <c r="E293" s="29">
        <f t="shared" si="37"/>
        <v>814584.1</v>
      </c>
      <c r="F293" s="46">
        <f t="shared" si="39"/>
        <v>344.61967741935479</v>
      </c>
      <c r="G293" s="29">
        <f t="shared" si="36"/>
        <v>344.62</v>
      </c>
    </row>
    <row r="294" spans="1:7" x14ac:dyDescent="0.25">
      <c r="A294" s="47">
        <v>42091</v>
      </c>
      <c r="B294" s="48">
        <v>1</v>
      </c>
      <c r="C294" s="171">
        <v>0</v>
      </c>
      <c r="D294" s="29">
        <f t="shared" si="38"/>
        <v>838574.89</v>
      </c>
      <c r="E294" s="29">
        <f t="shared" si="37"/>
        <v>814584.1</v>
      </c>
      <c r="F294" s="46">
        <f t="shared" si="39"/>
        <v>344.61967741935479</v>
      </c>
      <c r="G294" s="29">
        <f t="shared" si="36"/>
        <v>344.62</v>
      </c>
    </row>
    <row r="295" spans="1:7" x14ac:dyDescent="0.25">
      <c r="A295" s="47">
        <v>42092</v>
      </c>
      <c r="B295" s="48">
        <v>1</v>
      </c>
      <c r="C295" s="171">
        <v>0</v>
      </c>
      <c r="D295" s="29">
        <f t="shared" si="38"/>
        <v>838574.89</v>
      </c>
      <c r="E295" s="29">
        <f t="shared" si="37"/>
        <v>814584.1</v>
      </c>
      <c r="F295" s="46">
        <f t="shared" si="39"/>
        <v>344.61967741935479</v>
      </c>
      <c r="G295" s="29">
        <f t="shared" si="36"/>
        <v>344.62</v>
      </c>
    </row>
    <row r="296" spans="1:7" x14ac:dyDescent="0.25">
      <c r="A296" s="47">
        <v>42093</v>
      </c>
      <c r="B296" s="48">
        <v>1</v>
      </c>
      <c r="C296" s="171">
        <v>0</v>
      </c>
      <c r="D296" s="29">
        <f t="shared" si="38"/>
        <v>838574.89</v>
      </c>
      <c r="E296" s="29">
        <f t="shared" si="37"/>
        <v>814584.1</v>
      </c>
      <c r="F296" s="46">
        <f t="shared" si="39"/>
        <v>344.61967741935479</v>
      </c>
      <c r="G296" s="29">
        <f t="shared" si="36"/>
        <v>344.62</v>
      </c>
    </row>
    <row r="297" spans="1:7" x14ac:dyDescent="0.25">
      <c r="A297" s="47">
        <v>42094</v>
      </c>
      <c r="B297" s="48">
        <v>1</v>
      </c>
      <c r="C297" s="171">
        <v>0</v>
      </c>
      <c r="D297" s="29">
        <f t="shared" si="38"/>
        <v>838574.89</v>
      </c>
      <c r="E297" s="29">
        <f t="shared" si="37"/>
        <v>814584.1</v>
      </c>
      <c r="F297" s="46">
        <f t="shared" si="39"/>
        <v>344.61967741935479</v>
      </c>
      <c r="G297" s="29">
        <f t="shared" si="36"/>
        <v>344.62</v>
      </c>
    </row>
    <row r="298" spans="1:7" x14ac:dyDescent="0.25">
      <c r="A298" s="47">
        <v>42095</v>
      </c>
      <c r="B298" s="48">
        <v>1</v>
      </c>
      <c r="C298" s="171">
        <v>0</v>
      </c>
      <c r="D298" s="29">
        <f t="shared" si="38"/>
        <v>838574.89</v>
      </c>
      <c r="E298" s="29">
        <f t="shared" si="37"/>
        <v>814584.1</v>
      </c>
      <c r="F298" s="46">
        <f t="shared" si="39"/>
        <v>344.61967741935479</v>
      </c>
      <c r="G298" s="29">
        <f t="shared" si="36"/>
        <v>344.62</v>
      </c>
    </row>
    <row r="299" spans="1:7" x14ac:dyDescent="0.25">
      <c r="A299" s="47">
        <v>42096</v>
      </c>
      <c r="B299" s="48">
        <v>1</v>
      </c>
      <c r="C299" s="171">
        <v>0</v>
      </c>
      <c r="D299" s="29">
        <f t="shared" si="38"/>
        <v>838574.89</v>
      </c>
      <c r="E299" s="29">
        <f t="shared" si="37"/>
        <v>814584.1</v>
      </c>
      <c r="F299" s="46">
        <f t="shared" si="39"/>
        <v>344.61967741935479</v>
      </c>
      <c r="G299" s="29">
        <f t="shared" si="36"/>
        <v>344.62</v>
      </c>
    </row>
    <row r="300" spans="1:7" x14ac:dyDescent="0.25">
      <c r="A300" s="47">
        <v>42097</v>
      </c>
      <c r="B300" s="48">
        <v>1</v>
      </c>
      <c r="C300" s="171">
        <v>0</v>
      </c>
      <c r="D300" s="29">
        <f t="shared" si="38"/>
        <v>838574.89</v>
      </c>
      <c r="E300" s="29">
        <f t="shared" si="37"/>
        <v>814584.1</v>
      </c>
      <c r="F300" s="46">
        <f t="shared" si="39"/>
        <v>344.61967741935479</v>
      </c>
      <c r="G300" s="29">
        <f t="shared" si="36"/>
        <v>344.62</v>
      </c>
    </row>
    <row r="301" spans="1:7" x14ac:dyDescent="0.25">
      <c r="A301" s="47">
        <v>42098</v>
      </c>
      <c r="B301" s="48">
        <v>1</v>
      </c>
      <c r="C301" s="171">
        <v>0</v>
      </c>
      <c r="D301" s="29">
        <f t="shared" si="38"/>
        <v>838574.89</v>
      </c>
      <c r="E301" s="29">
        <f t="shared" si="37"/>
        <v>814584.1</v>
      </c>
      <c r="F301" s="46">
        <f t="shared" si="39"/>
        <v>344.61967741935479</v>
      </c>
      <c r="G301" s="29">
        <f t="shared" si="36"/>
        <v>344.62</v>
      </c>
    </row>
    <row r="302" spans="1:7" x14ac:dyDescent="0.25">
      <c r="A302" s="47">
        <v>42099</v>
      </c>
      <c r="B302" s="48">
        <v>1</v>
      </c>
      <c r="C302" s="171">
        <v>0</v>
      </c>
      <c r="D302" s="29">
        <f t="shared" si="38"/>
        <v>838574.89</v>
      </c>
      <c r="E302" s="29">
        <f t="shared" si="37"/>
        <v>814584.1</v>
      </c>
      <c r="F302" s="46">
        <f t="shared" si="39"/>
        <v>344.61967741935479</v>
      </c>
      <c r="G302" s="29">
        <f t="shared" si="36"/>
        <v>344.62</v>
      </c>
    </row>
    <row r="303" spans="1:7" x14ac:dyDescent="0.25">
      <c r="A303" s="47">
        <v>42100</v>
      </c>
      <c r="B303" s="48">
        <v>0</v>
      </c>
      <c r="C303" s="171">
        <v>1</v>
      </c>
      <c r="D303" s="29">
        <f>$E$302</f>
        <v>814584.1</v>
      </c>
      <c r="E303" s="29">
        <f t="shared" ref="E303:E332" si="40">$D$303-$D$12</f>
        <v>789952.91999999993</v>
      </c>
      <c r="F303" s="46">
        <f t="shared" ref="F303:F332" si="41">($E$11/$B$11*0+($E$12/$B$12)*1)</f>
        <v>334.76066666666668</v>
      </c>
      <c r="G303" s="29">
        <f t="shared" si="36"/>
        <v>334.76</v>
      </c>
    </row>
    <row r="304" spans="1:7" x14ac:dyDescent="0.25">
      <c r="A304" s="47">
        <v>42101</v>
      </c>
      <c r="B304" s="48">
        <v>1</v>
      </c>
      <c r="C304" s="171">
        <v>0</v>
      </c>
      <c r="D304" s="29">
        <f t="shared" ref="D304:D332" si="42">$E$302</f>
        <v>814584.1</v>
      </c>
      <c r="E304" s="29">
        <f t="shared" si="40"/>
        <v>789952.91999999993</v>
      </c>
      <c r="F304" s="46">
        <f t="shared" si="41"/>
        <v>334.76066666666668</v>
      </c>
      <c r="G304" s="29">
        <f t="shared" si="36"/>
        <v>334.76</v>
      </c>
    </row>
    <row r="305" spans="1:7" x14ac:dyDescent="0.25">
      <c r="A305" s="47">
        <v>42102</v>
      </c>
      <c r="B305" s="48">
        <v>1</v>
      </c>
      <c r="C305" s="171">
        <v>0</v>
      </c>
      <c r="D305" s="29">
        <f t="shared" si="42"/>
        <v>814584.1</v>
      </c>
      <c r="E305" s="29">
        <f t="shared" si="40"/>
        <v>789952.91999999993</v>
      </c>
      <c r="F305" s="46">
        <f t="shared" si="41"/>
        <v>334.76066666666668</v>
      </c>
      <c r="G305" s="29">
        <f t="shared" si="36"/>
        <v>334.76</v>
      </c>
    </row>
    <row r="306" spans="1:7" x14ac:dyDescent="0.25">
      <c r="A306" s="47">
        <v>42103</v>
      </c>
      <c r="B306" s="48">
        <v>1</v>
      </c>
      <c r="C306" s="171">
        <v>0</v>
      </c>
      <c r="D306" s="29">
        <f t="shared" si="42"/>
        <v>814584.1</v>
      </c>
      <c r="E306" s="29">
        <f t="shared" si="40"/>
        <v>789952.91999999993</v>
      </c>
      <c r="F306" s="46">
        <f t="shared" si="41"/>
        <v>334.76066666666668</v>
      </c>
      <c r="G306" s="29">
        <f t="shared" si="36"/>
        <v>334.76</v>
      </c>
    </row>
    <row r="307" spans="1:7" x14ac:dyDescent="0.25">
      <c r="A307" s="47">
        <v>42104</v>
      </c>
      <c r="B307" s="48">
        <v>1</v>
      </c>
      <c r="C307" s="171">
        <v>0</v>
      </c>
      <c r="D307" s="29">
        <f t="shared" si="42"/>
        <v>814584.1</v>
      </c>
      <c r="E307" s="29">
        <f t="shared" si="40"/>
        <v>789952.91999999993</v>
      </c>
      <c r="F307" s="46">
        <f t="shared" si="41"/>
        <v>334.76066666666668</v>
      </c>
      <c r="G307" s="29">
        <f t="shared" si="36"/>
        <v>334.76</v>
      </c>
    </row>
    <row r="308" spans="1:7" x14ac:dyDescent="0.25">
      <c r="A308" s="47">
        <v>42105</v>
      </c>
      <c r="B308" s="48">
        <v>1</v>
      </c>
      <c r="C308" s="171">
        <v>0</v>
      </c>
      <c r="D308" s="29">
        <f t="shared" si="42"/>
        <v>814584.1</v>
      </c>
      <c r="E308" s="29">
        <f t="shared" si="40"/>
        <v>789952.91999999993</v>
      </c>
      <c r="F308" s="46">
        <f t="shared" si="41"/>
        <v>334.76066666666668</v>
      </c>
      <c r="G308" s="29">
        <f t="shared" si="36"/>
        <v>334.76</v>
      </c>
    </row>
    <row r="309" spans="1:7" x14ac:dyDescent="0.25">
      <c r="A309" s="47">
        <v>42106</v>
      </c>
      <c r="B309" s="48">
        <v>1</v>
      </c>
      <c r="C309" s="171">
        <v>0</v>
      </c>
      <c r="D309" s="29">
        <f t="shared" si="42"/>
        <v>814584.1</v>
      </c>
      <c r="E309" s="29">
        <f t="shared" si="40"/>
        <v>789952.91999999993</v>
      </c>
      <c r="F309" s="46">
        <f t="shared" si="41"/>
        <v>334.76066666666668</v>
      </c>
      <c r="G309" s="29">
        <f t="shared" si="36"/>
        <v>334.76</v>
      </c>
    </row>
    <row r="310" spans="1:7" x14ac:dyDescent="0.25">
      <c r="A310" s="47">
        <v>42107</v>
      </c>
      <c r="B310" s="48">
        <v>1</v>
      </c>
      <c r="C310" s="171">
        <v>0</v>
      </c>
      <c r="D310" s="29">
        <f t="shared" si="42"/>
        <v>814584.1</v>
      </c>
      <c r="E310" s="29">
        <f t="shared" si="40"/>
        <v>789952.91999999993</v>
      </c>
      <c r="F310" s="46">
        <f t="shared" si="41"/>
        <v>334.76066666666668</v>
      </c>
      <c r="G310" s="29">
        <f t="shared" si="36"/>
        <v>334.76</v>
      </c>
    </row>
    <row r="311" spans="1:7" x14ac:dyDescent="0.25">
      <c r="A311" s="47">
        <v>42108</v>
      </c>
      <c r="B311" s="48">
        <v>1</v>
      </c>
      <c r="C311" s="171">
        <v>0</v>
      </c>
      <c r="D311" s="29">
        <f t="shared" si="42"/>
        <v>814584.1</v>
      </c>
      <c r="E311" s="29">
        <f t="shared" si="40"/>
        <v>789952.91999999993</v>
      </c>
      <c r="F311" s="46">
        <f t="shared" si="41"/>
        <v>334.76066666666668</v>
      </c>
      <c r="G311" s="29">
        <f t="shared" si="36"/>
        <v>334.76</v>
      </c>
    </row>
    <row r="312" spans="1:7" x14ac:dyDescent="0.25">
      <c r="A312" s="47">
        <v>42109</v>
      </c>
      <c r="B312" s="48">
        <v>1</v>
      </c>
      <c r="C312" s="171">
        <v>0</v>
      </c>
      <c r="D312" s="29">
        <f t="shared" si="42"/>
        <v>814584.1</v>
      </c>
      <c r="E312" s="29">
        <f t="shared" si="40"/>
        <v>789952.91999999993</v>
      </c>
      <c r="F312" s="46">
        <f t="shared" si="41"/>
        <v>334.76066666666668</v>
      </c>
      <c r="G312" s="29">
        <f t="shared" si="36"/>
        <v>334.76</v>
      </c>
    </row>
    <row r="313" spans="1:7" x14ac:dyDescent="0.25">
      <c r="A313" s="47">
        <v>42110</v>
      </c>
      <c r="B313" s="48">
        <v>1</v>
      </c>
      <c r="C313" s="171">
        <v>0</v>
      </c>
      <c r="D313" s="29">
        <f t="shared" si="42"/>
        <v>814584.1</v>
      </c>
      <c r="E313" s="29">
        <f t="shared" si="40"/>
        <v>789952.91999999993</v>
      </c>
      <c r="F313" s="46">
        <f t="shared" si="41"/>
        <v>334.76066666666668</v>
      </c>
      <c r="G313" s="29">
        <f t="shared" si="36"/>
        <v>334.76</v>
      </c>
    </row>
    <row r="314" spans="1:7" x14ac:dyDescent="0.25">
      <c r="A314" s="47">
        <v>42111</v>
      </c>
      <c r="B314" s="48">
        <v>1</v>
      </c>
      <c r="C314" s="171">
        <v>0</v>
      </c>
      <c r="D314" s="29">
        <f t="shared" si="42"/>
        <v>814584.1</v>
      </c>
      <c r="E314" s="29">
        <f t="shared" si="40"/>
        <v>789952.91999999993</v>
      </c>
      <c r="F314" s="46">
        <f t="shared" si="41"/>
        <v>334.76066666666668</v>
      </c>
      <c r="G314" s="29">
        <f t="shared" si="36"/>
        <v>334.76</v>
      </c>
    </row>
    <row r="315" spans="1:7" x14ac:dyDescent="0.25">
      <c r="A315" s="47">
        <v>42112</v>
      </c>
      <c r="B315" s="48">
        <v>1</v>
      </c>
      <c r="C315" s="171">
        <v>0</v>
      </c>
      <c r="D315" s="29">
        <f t="shared" si="42"/>
        <v>814584.1</v>
      </c>
      <c r="E315" s="29">
        <f t="shared" si="40"/>
        <v>789952.91999999993</v>
      </c>
      <c r="F315" s="46">
        <f t="shared" si="41"/>
        <v>334.76066666666668</v>
      </c>
      <c r="G315" s="29">
        <f t="shared" si="36"/>
        <v>334.76</v>
      </c>
    </row>
    <row r="316" spans="1:7" x14ac:dyDescent="0.25">
      <c r="A316" s="47">
        <v>42113</v>
      </c>
      <c r="B316" s="48">
        <v>1</v>
      </c>
      <c r="C316" s="171">
        <v>0</v>
      </c>
      <c r="D316" s="29">
        <f t="shared" si="42"/>
        <v>814584.1</v>
      </c>
      <c r="E316" s="29">
        <f t="shared" si="40"/>
        <v>789952.91999999993</v>
      </c>
      <c r="F316" s="46">
        <f t="shared" si="41"/>
        <v>334.76066666666668</v>
      </c>
      <c r="G316" s="29">
        <f t="shared" ref="G316:G379" si="43">ROUND(F316,2)</f>
        <v>334.76</v>
      </c>
    </row>
    <row r="317" spans="1:7" x14ac:dyDescent="0.25">
      <c r="A317" s="47">
        <v>42114</v>
      </c>
      <c r="B317" s="48">
        <v>1</v>
      </c>
      <c r="C317" s="171">
        <v>0</v>
      </c>
      <c r="D317" s="29">
        <f t="shared" si="42"/>
        <v>814584.1</v>
      </c>
      <c r="E317" s="29">
        <f t="shared" si="40"/>
        <v>789952.91999999993</v>
      </c>
      <c r="F317" s="46">
        <f t="shared" si="41"/>
        <v>334.76066666666668</v>
      </c>
      <c r="G317" s="29">
        <f t="shared" si="43"/>
        <v>334.76</v>
      </c>
    </row>
    <row r="318" spans="1:7" x14ac:dyDescent="0.25">
      <c r="A318" s="47">
        <v>42115</v>
      </c>
      <c r="B318" s="48">
        <v>1</v>
      </c>
      <c r="C318" s="171">
        <v>0</v>
      </c>
      <c r="D318" s="29">
        <f t="shared" si="42"/>
        <v>814584.1</v>
      </c>
      <c r="E318" s="29">
        <f t="shared" si="40"/>
        <v>789952.91999999993</v>
      </c>
      <c r="F318" s="46">
        <f t="shared" si="41"/>
        <v>334.76066666666668</v>
      </c>
      <c r="G318" s="29">
        <f t="shared" si="43"/>
        <v>334.76</v>
      </c>
    </row>
    <row r="319" spans="1:7" x14ac:dyDescent="0.25">
      <c r="A319" s="47">
        <v>42116</v>
      </c>
      <c r="B319" s="48">
        <v>1</v>
      </c>
      <c r="C319" s="171">
        <v>0</v>
      </c>
      <c r="D319" s="29">
        <f t="shared" si="42"/>
        <v>814584.1</v>
      </c>
      <c r="E319" s="29">
        <f t="shared" si="40"/>
        <v>789952.91999999993</v>
      </c>
      <c r="F319" s="46">
        <f t="shared" si="41"/>
        <v>334.76066666666668</v>
      </c>
      <c r="G319" s="29">
        <f t="shared" si="43"/>
        <v>334.76</v>
      </c>
    </row>
    <row r="320" spans="1:7" x14ac:dyDescent="0.25">
      <c r="A320" s="47">
        <v>42117</v>
      </c>
      <c r="B320" s="48">
        <v>1</v>
      </c>
      <c r="C320" s="171">
        <v>0</v>
      </c>
      <c r="D320" s="29">
        <f t="shared" si="42"/>
        <v>814584.1</v>
      </c>
      <c r="E320" s="29">
        <f t="shared" si="40"/>
        <v>789952.91999999993</v>
      </c>
      <c r="F320" s="46">
        <f t="shared" si="41"/>
        <v>334.76066666666668</v>
      </c>
      <c r="G320" s="29">
        <f t="shared" si="43"/>
        <v>334.76</v>
      </c>
    </row>
    <row r="321" spans="1:7" x14ac:dyDescent="0.25">
      <c r="A321" s="47">
        <v>42118</v>
      </c>
      <c r="B321" s="48">
        <v>1</v>
      </c>
      <c r="C321" s="171">
        <v>0</v>
      </c>
      <c r="D321" s="29">
        <f t="shared" si="42"/>
        <v>814584.1</v>
      </c>
      <c r="E321" s="29">
        <f t="shared" si="40"/>
        <v>789952.91999999993</v>
      </c>
      <c r="F321" s="46">
        <f t="shared" si="41"/>
        <v>334.76066666666668</v>
      </c>
      <c r="G321" s="29">
        <f t="shared" si="43"/>
        <v>334.76</v>
      </c>
    </row>
    <row r="322" spans="1:7" x14ac:dyDescent="0.25">
      <c r="A322" s="47">
        <v>42119</v>
      </c>
      <c r="B322" s="48">
        <v>1</v>
      </c>
      <c r="C322" s="171">
        <v>0</v>
      </c>
      <c r="D322" s="29">
        <f t="shared" si="42"/>
        <v>814584.1</v>
      </c>
      <c r="E322" s="29">
        <f t="shared" si="40"/>
        <v>789952.91999999993</v>
      </c>
      <c r="F322" s="46">
        <f t="shared" si="41"/>
        <v>334.76066666666668</v>
      </c>
      <c r="G322" s="29">
        <f t="shared" si="43"/>
        <v>334.76</v>
      </c>
    </row>
    <row r="323" spans="1:7" x14ac:dyDescent="0.25">
      <c r="A323" s="47">
        <v>42120</v>
      </c>
      <c r="B323" s="48">
        <v>1</v>
      </c>
      <c r="C323" s="171">
        <v>0</v>
      </c>
      <c r="D323" s="29">
        <f t="shared" si="42"/>
        <v>814584.1</v>
      </c>
      <c r="E323" s="29">
        <f t="shared" si="40"/>
        <v>789952.91999999993</v>
      </c>
      <c r="F323" s="46">
        <f t="shared" si="41"/>
        <v>334.76066666666668</v>
      </c>
      <c r="G323" s="29">
        <f t="shared" si="43"/>
        <v>334.76</v>
      </c>
    </row>
    <row r="324" spans="1:7" x14ac:dyDescent="0.25">
      <c r="A324" s="47">
        <v>42121</v>
      </c>
      <c r="B324" s="48">
        <v>1</v>
      </c>
      <c r="C324" s="171">
        <v>0</v>
      </c>
      <c r="D324" s="29">
        <f t="shared" si="42"/>
        <v>814584.1</v>
      </c>
      <c r="E324" s="29">
        <f t="shared" si="40"/>
        <v>789952.91999999993</v>
      </c>
      <c r="F324" s="46">
        <f t="shared" si="41"/>
        <v>334.76066666666668</v>
      </c>
      <c r="G324" s="29">
        <f t="shared" si="43"/>
        <v>334.76</v>
      </c>
    </row>
    <row r="325" spans="1:7" x14ac:dyDescent="0.25">
      <c r="A325" s="47">
        <v>42122</v>
      </c>
      <c r="B325" s="48">
        <v>1</v>
      </c>
      <c r="C325" s="171">
        <v>0</v>
      </c>
      <c r="D325" s="29">
        <f t="shared" si="42"/>
        <v>814584.1</v>
      </c>
      <c r="E325" s="29">
        <f t="shared" si="40"/>
        <v>789952.91999999993</v>
      </c>
      <c r="F325" s="46">
        <f t="shared" si="41"/>
        <v>334.76066666666668</v>
      </c>
      <c r="G325" s="29">
        <f t="shared" si="43"/>
        <v>334.76</v>
      </c>
    </row>
    <row r="326" spans="1:7" x14ac:dyDescent="0.25">
      <c r="A326" s="47">
        <v>42123</v>
      </c>
      <c r="B326" s="48">
        <v>1</v>
      </c>
      <c r="C326" s="171">
        <v>0</v>
      </c>
      <c r="D326" s="29">
        <f t="shared" si="42"/>
        <v>814584.1</v>
      </c>
      <c r="E326" s="29">
        <f t="shared" si="40"/>
        <v>789952.91999999993</v>
      </c>
      <c r="F326" s="46">
        <f t="shared" si="41"/>
        <v>334.76066666666668</v>
      </c>
      <c r="G326" s="29">
        <f t="shared" si="43"/>
        <v>334.76</v>
      </c>
    </row>
    <row r="327" spans="1:7" x14ac:dyDescent="0.25">
      <c r="A327" s="47">
        <v>42124</v>
      </c>
      <c r="B327" s="48">
        <v>1</v>
      </c>
      <c r="C327" s="171">
        <v>0</v>
      </c>
      <c r="D327" s="29">
        <f t="shared" si="42"/>
        <v>814584.1</v>
      </c>
      <c r="E327" s="29">
        <f t="shared" si="40"/>
        <v>789952.91999999993</v>
      </c>
      <c r="F327" s="46">
        <f t="shared" si="41"/>
        <v>334.76066666666668</v>
      </c>
      <c r="G327" s="29">
        <f t="shared" si="43"/>
        <v>334.76</v>
      </c>
    </row>
    <row r="328" spans="1:7" x14ac:dyDescent="0.25">
      <c r="A328" s="47">
        <v>42125</v>
      </c>
      <c r="B328" s="48">
        <v>1</v>
      </c>
      <c r="C328" s="171">
        <v>0</v>
      </c>
      <c r="D328" s="29">
        <f t="shared" si="42"/>
        <v>814584.1</v>
      </c>
      <c r="E328" s="29">
        <f t="shared" si="40"/>
        <v>789952.91999999993</v>
      </c>
      <c r="F328" s="46">
        <f t="shared" si="41"/>
        <v>334.76066666666668</v>
      </c>
      <c r="G328" s="29">
        <f t="shared" si="43"/>
        <v>334.76</v>
      </c>
    </row>
    <row r="329" spans="1:7" x14ac:dyDescent="0.25">
      <c r="A329" s="47">
        <v>42126</v>
      </c>
      <c r="B329" s="48">
        <v>1</v>
      </c>
      <c r="C329" s="171">
        <v>0</v>
      </c>
      <c r="D329" s="29">
        <f t="shared" si="42"/>
        <v>814584.1</v>
      </c>
      <c r="E329" s="29">
        <f t="shared" si="40"/>
        <v>789952.91999999993</v>
      </c>
      <c r="F329" s="46">
        <f t="shared" si="41"/>
        <v>334.76066666666668</v>
      </c>
      <c r="G329" s="29">
        <f t="shared" si="43"/>
        <v>334.76</v>
      </c>
    </row>
    <row r="330" spans="1:7" x14ac:dyDescent="0.25">
      <c r="A330" s="47">
        <v>42127</v>
      </c>
      <c r="B330" s="48">
        <v>1</v>
      </c>
      <c r="C330" s="171">
        <v>0</v>
      </c>
      <c r="D330" s="29">
        <f t="shared" si="42"/>
        <v>814584.1</v>
      </c>
      <c r="E330" s="29">
        <f t="shared" si="40"/>
        <v>789952.91999999993</v>
      </c>
      <c r="F330" s="46">
        <f t="shared" si="41"/>
        <v>334.76066666666668</v>
      </c>
      <c r="G330" s="29">
        <f t="shared" si="43"/>
        <v>334.76</v>
      </c>
    </row>
    <row r="331" spans="1:7" x14ac:dyDescent="0.25">
      <c r="A331" s="47">
        <v>42128</v>
      </c>
      <c r="B331" s="48">
        <v>1</v>
      </c>
      <c r="C331" s="171">
        <v>0</v>
      </c>
      <c r="D331" s="29">
        <f t="shared" si="42"/>
        <v>814584.1</v>
      </c>
      <c r="E331" s="29">
        <f t="shared" si="40"/>
        <v>789952.91999999993</v>
      </c>
      <c r="F331" s="46">
        <f t="shared" si="41"/>
        <v>334.76066666666668</v>
      </c>
      <c r="G331" s="29">
        <f t="shared" si="43"/>
        <v>334.76</v>
      </c>
    </row>
    <row r="332" spans="1:7" x14ac:dyDescent="0.25">
      <c r="A332" s="47">
        <v>42129</v>
      </c>
      <c r="B332" s="48">
        <v>1</v>
      </c>
      <c r="C332" s="171">
        <v>0</v>
      </c>
      <c r="D332" s="29">
        <f t="shared" si="42"/>
        <v>814584.1</v>
      </c>
      <c r="E332" s="29">
        <f t="shared" si="40"/>
        <v>789952.91999999993</v>
      </c>
      <c r="F332" s="46">
        <f t="shared" si="41"/>
        <v>334.76066666666668</v>
      </c>
      <c r="G332" s="29">
        <f t="shared" si="43"/>
        <v>334.76</v>
      </c>
    </row>
    <row r="333" spans="1:7" x14ac:dyDescent="0.25">
      <c r="A333" s="47">
        <v>42130</v>
      </c>
      <c r="B333" s="48">
        <v>0</v>
      </c>
      <c r="C333" s="171">
        <v>1</v>
      </c>
      <c r="D333" s="29">
        <f>$E$332</f>
        <v>789952.91999999993</v>
      </c>
      <c r="E333" s="29">
        <f t="shared" ref="E333:E363" si="44">$D$333-$D$13</f>
        <v>765342.7</v>
      </c>
      <c r="F333" s="46">
        <f>($E$12/$B$12*0+($E$13/$B$13)*1)</f>
        <v>324.63806451612908</v>
      </c>
      <c r="G333" s="29">
        <f t="shared" si="43"/>
        <v>324.64</v>
      </c>
    </row>
    <row r="334" spans="1:7" x14ac:dyDescent="0.25">
      <c r="A334" s="47">
        <v>42131</v>
      </c>
      <c r="B334" s="48">
        <v>1</v>
      </c>
      <c r="C334" s="171">
        <v>0</v>
      </c>
      <c r="D334" s="29">
        <f t="shared" ref="D334:D363" si="45">$E$332</f>
        <v>789952.91999999993</v>
      </c>
      <c r="E334" s="29">
        <f t="shared" si="44"/>
        <v>765342.7</v>
      </c>
      <c r="F334" s="46">
        <f t="shared" ref="F334:F363" si="46">($E$12/$B$12*0+($E$13/$B$13)*1)</f>
        <v>324.63806451612908</v>
      </c>
      <c r="G334" s="29">
        <f t="shared" si="43"/>
        <v>324.64</v>
      </c>
    </row>
    <row r="335" spans="1:7" x14ac:dyDescent="0.25">
      <c r="A335" s="47">
        <v>42132</v>
      </c>
      <c r="B335" s="48">
        <v>1</v>
      </c>
      <c r="C335" s="171">
        <v>0</v>
      </c>
      <c r="D335" s="29">
        <f t="shared" si="45"/>
        <v>789952.91999999993</v>
      </c>
      <c r="E335" s="29">
        <f t="shared" si="44"/>
        <v>765342.7</v>
      </c>
      <c r="F335" s="46">
        <f t="shared" si="46"/>
        <v>324.63806451612908</v>
      </c>
      <c r="G335" s="29">
        <f t="shared" si="43"/>
        <v>324.64</v>
      </c>
    </row>
    <row r="336" spans="1:7" x14ac:dyDescent="0.25">
      <c r="A336" s="47">
        <v>42133</v>
      </c>
      <c r="B336" s="48">
        <v>1</v>
      </c>
      <c r="C336" s="171">
        <v>0</v>
      </c>
      <c r="D336" s="29">
        <f t="shared" si="45"/>
        <v>789952.91999999993</v>
      </c>
      <c r="E336" s="29">
        <f t="shared" si="44"/>
        <v>765342.7</v>
      </c>
      <c r="F336" s="46">
        <f t="shared" si="46"/>
        <v>324.63806451612908</v>
      </c>
      <c r="G336" s="29">
        <f t="shared" si="43"/>
        <v>324.64</v>
      </c>
    </row>
    <row r="337" spans="1:7" x14ac:dyDescent="0.25">
      <c r="A337" s="47">
        <v>42134</v>
      </c>
      <c r="B337" s="48">
        <v>1</v>
      </c>
      <c r="C337" s="171">
        <v>0</v>
      </c>
      <c r="D337" s="29">
        <f t="shared" si="45"/>
        <v>789952.91999999993</v>
      </c>
      <c r="E337" s="29">
        <f t="shared" si="44"/>
        <v>765342.7</v>
      </c>
      <c r="F337" s="46">
        <f t="shared" si="46"/>
        <v>324.63806451612908</v>
      </c>
      <c r="G337" s="29">
        <f t="shared" si="43"/>
        <v>324.64</v>
      </c>
    </row>
    <row r="338" spans="1:7" x14ac:dyDescent="0.25">
      <c r="A338" s="47">
        <v>42135</v>
      </c>
      <c r="B338" s="48">
        <v>1</v>
      </c>
      <c r="C338" s="171">
        <v>0</v>
      </c>
      <c r="D338" s="29">
        <f t="shared" si="45"/>
        <v>789952.91999999993</v>
      </c>
      <c r="E338" s="29">
        <f t="shared" si="44"/>
        <v>765342.7</v>
      </c>
      <c r="F338" s="46">
        <f t="shared" si="46"/>
        <v>324.63806451612908</v>
      </c>
      <c r="G338" s="29">
        <f t="shared" si="43"/>
        <v>324.64</v>
      </c>
    </row>
    <row r="339" spans="1:7" x14ac:dyDescent="0.25">
      <c r="A339" s="47">
        <v>42136</v>
      </c>
      <c r="B339" s="48">
        <v>1</v>
      </c>
      <c r="C339" s="171">
        <v>0</v>
      </c>
      <c r="D339" s="29">
        <f t="shared" si="45"/>
        <v>789952.91999999993</v>
      </c>
      <c r="E339" s="29">
        <f t="shared" si="44"/>
        <v>765342.7</v>
      </c>
      <c r="F339" s="46">
        <f t="shared" si="46"/>
        <v>324.63806451612908</v>
      </c>
      <c r="G339" s="29">
        <f t="shared" si="43"/>
        <v>324.64</v>
      </c>
    </row>
    <row r="340" spans="1:7" x14ac:dyDescent="0.25">
      <c r="A340" s="47">
        <v>42137</v>
      </c>
      <c r="B340" s="48">
        <v>1</v>
      </c>
      <c r="C340" s="171">
        <v>0</v>
      </c>
      <c r="D340" s="29">
        <f t="shared" si="45"/>
        <v>789952.91999999993</v>
      </c>
      <c r="E340" s="29">
        <f t="shared" si="44"/>
        <v>765342.7</v>
      </c>
      <c r="F340" s="46">
        <f t="shared" si="46"/>
        <v>324.63806451612908</v>
      </c>
      <c r="G340" s="29">
        <f t="shared" si="43"/>
        <v>324.64</v>
      </c>
    </row>
    <row r="341" spans="1:7" x14ac:dyDescent="0.25">
      <c r="A341" s="47">
        <v>42138</v>
      </c>
      <c r="B341" s="48">
        <v>1</v>
      </c>
      <c r="C341" s="171">
        <v>0</v>
      </c>
      <c r="D341" s="29">
        <f t="shared" si="45"/>
        <v>789952.91999999993</v>
      </c>
      <c r="E341" s="29">
        <f t="shared" si="44"/>
        <v>765342.7</v>
      </c>
      <c r="F341" s="46">
        <f t="shared" si="46"/>
        <v>324.63806451612908</v>
      </c>
      <c r="G341" s="29">
        <f t="shared" si="43"/>
        <v>324.64</v>
      </c>
    </row>
    <row r="342" spans="1:7" x14ac:dyDescent="0.25">
      <c r="A342" s="47">
        <v>42139</v>
      </c>
      <c r="B342" s="48">
        <v>1</v>
      </c>
      <c r="C342" s="171">
        <v>0</v>
      </c>
      <c r="D342" s="29">
        <f t="shared" si="45"/>
        <v>789952.91999999993</v>
      </c>
      <c r="E342" s="29">
        <f t="shared" si="44"/>
        <v>765342.7</v>
      </c>
      <c r="F342" s="46">
        <f t="shared" si="46"/>
        <v>324.63806451612908</v>
      </c>
      <c r="G342" s="29">
        <f t="shared" si="43"/>
        <v>324.64</v>
      </c>
    </row>
    <row r="343" spans="1:7" x14ac:dyDescent="0.25">
      <c r="A343" s="47">
        <v>42140</v>
      </c>
      <c r="B343" s="48">
        <v>1</v>
      </c>
      <c r="C343" s="171">
        <v>0</v>
      </c>
      <c r="D343" s="29">
        <f t="shared" si="45"/>
        <v>789952.91999999993</v>
      </c>
      <c r="E343" s="29">
        <f t="shared" si="44"/>
        <v>765342.7</v>
      </c>
      <c r="F343" s="46">
        <f t="shared" si="46"/>
        <v>324.63806451612908</v>
      </c>
      <c r="G343" s="29">
        <f t="shared" si="43"/>
        <v>324.64</v>
      </c>
    </row>
    <row r="344" spans="1:7" x14ac:dyDescent="0.25">
      <c r="A344" s="47">
        <v>42141</v>
      </c>
      <c r="B344" s="48">
        <v>1</v>
      </c>
      <c r="C344" s="171">
        <v>0</v>
      </c>
      <c r="D344" s="29">
        <f t="shared" si="45"/>
        <v>789952.91999999993</v>
      </c>
      <c r="E344" s="29">
        <f t="shared" si="44"/>
        <v>765342.7</v>
      </c>
      <c r="F344" s="46">
        <f t="shared" si="46"/>
        <v>324.63806451612908</v>
      </c>
      <c r="G344" s="29">
        <f t="shared" si="43"/>
        <v>324.64</v>
      </c>
    </row>
    <row r="345" spans="1:7" x14ac:dyDescent="0.25">
      <c r="A345" s="47">
        <v>42142</v>
      </c>
      <c r="B345" s="48">
        <v>1</v>
      </c>
      <c r="C345" s="171">
        <v>0</v>
      </c>
      <c r="D345" s="29">
        <f t="shared" si="45"/>
        <v>789952.91999999993</v>
      </c>
      <c r="E345" s="29">
        <f t="shared" si="44"/>
        <v>765342.7</v>
      </c>
      <c r="F345" s="46">
        <f t="shared" si="46"/>
        <v>324.63806451612908</v>
      </c>
      <c r="G345" s="29">
        <f t="shared" si="43"/>
        <v>324.64</v>
      </c>
    </row>
    <row r="346" spans="1:7" x14ac:dyDescent="0.25">
      <c r="A346" s="47">
        <v>42143</v>
      </c>
      <c r="B346" s="48">
        <v>1</v>
      </c>
      <c r="C346" s="171">
        <v>0</v>
      </c>
      <c r="D346" s="29">
        <f t="shared" si="45"/>
        <v>789952.91999999993</v>
      </c>
      <c r="E346" s="29">
        <f t="shared" si="44"/>
        <v>765342.7</v>
      </c>
      <c r="F346" s="46">
        <f t="shared" si="46"/>
        <v>324.63806451612908</v>
      </c>
      <c r="G346" s="29">
        <f t="shared" si="43"/>
        <v>324.64</v>
      </c>
    </row>
    <row r="347" spans="1:7" x14ac:dyDescent="0.25">
      <c r="A347" s="47">
        <v>42144</v>
      </c>
      <c r="B347" s="48">
        <v>1</v>
      </c>
      <c r="C347" s="171">
        <v>0</v>
      </c>
      <c r="D347" s="29">
        <f t="shared" si="45"/>
        <v>789952.91999999993</v>
      </c>
      <c r="E347" s="29">
        <f t="shared" si="44"/>
        <v>765342.7</v>
      </c>
      <c r="F347" s="46">
        <f t="shared" si="46"/>
        <v>324.63806451612908</v>
      </c>
      <c r="G347" s="29">
        <f t="shared" si="43"/>
        <v>324.64</v>
      </c>
    </row>
    <row r="348" spans="1:7" x14ac:dyDescent="0.25">
      <c r="A348" s="47">
        <v>42145</v>
      </c>
      <c r="B348" s="48">
        <v>1</v>
      </c>
      <c r="C348" s="171">
        <v>0</v>
      </c>
      <c r="D348" s="29">
        <f t="shared" si="45"/>
        <v>789952.91999999993</v>
      </c>
      <c r="E348" s="29">
        <f t="shared" si="44"/>
        <v>765342.7</v>
      </c>
      <c r="F348" s="46">
        <f t="shared" si="46"/>
        <v>324.63806451612908</v>
      </c>
      <c r="G348" s="29">
        <f t="shared" si="43"/>
        <v>324.64</v>
      </c>
    </row>
    <row r="349" spans="1:7" x14ac:dyDescent="0.25">
      <c r="A349" s="47">
        <v>42146</v>
      </c>
      <c r="B349" s="48">
        <v>1</v>
      </c>
      <c r="C349" s="171">
        <v>0</v>
      </c>
      <c r="D349" s="29">
        <f t="shared" si="45"/>
        <v>789952.91999999993</v>
      </c>
      <c r="E349" s="29">
        <f t="shared" si="44"/>
        <v>765342.7</v>
      </c>
      <c r="F349" s="46">
        <f t="shared" si="46"/>
        <v>324.63806451612908</v>
      </c>
      <c r="G349" s="29">
        <f t="shared" si="43"/>
        <v>324.64</v>
      </c>
    </row>
    <row r="350" spans="1:7" x14ac:dyDescent="0.25">
      <c r="A350" s="47">
        <v>42147</v>
      </c>
      <c r="B350" s="48">
        <v>1</v>
      </c>
      <c r="C350" s="171">
        <v>0</v>
      </c>
      <c r="D350" s="29">
        <f t="shared" si="45"/>
        <v>789952.91999999993</v>
      </c>
      <c r="E350" s="29">
        <f t="shared" si="44"/>
        <v>765342.7</v>
      </c>
      <c r="F350" s="46">
        <f t="shared" si="46"/>
        <v>324.63806451612908</v>
      </c>
      <c r="G350" s="29">
        <f t="shared" si="43"/>
        <v>324.64</v>
      </c>
    </row>
    <row r="351" spans="1:7" x14ac:dyDescent="0.25">
      <c r="A351" s="47">
        <v>42148</v>
      </c>
      <c r="B351" s="48">
        <v>1</v>
      </c>
      <c r="C351" s="171">
        <v>0</v>
      </c>
      <c r="D351" s="29">
        <f t="shared" si="45"/>
        <v>789952.91999999993</v>
      </c>
      <c r="E351" s="29">
        <f t="shared" si="44"/>
        <v>765342.7</v>
      </c>
      <c r="F351" s="46">
        <f t="shared" si="46"/>
        <v>324.63806451612908</v>
      </c>
      <c r="G351" s="29">
        <f t="shared" si="43"/>
        <v>324.64</v>
      </c>
    </row>
    <row r="352" spans="1:7" x14ac:dyDescent="0.25">
      <c r="A352" s="47">
        <v>42149</v>
      </c>
      <c r="B352" s="48">
        <v>1</v>
      </c>
      <c r="C352" s="171">
        <v>0</v>
      </c>
      <c r="D352" s="29">
        <f t="shared" si="45"/>
        <v>789952.91999999993</v>
      </c>
      <c r="E352" s="29">
        <f t="shared" si="44"/>
        <v>765342.7</v>
      </c>
      <c r="F352" s="46">
        <f t="shared" si="46"/>
        <v>324.63806451612908</v>
      </c>
      <c r="G352" s="29">
        <f t="shared" si="43"/>
        <v>324.64</v>
      </c>
    </row>
    <row r="353" spans="1:7" x14ac:dyDescent="0.25">
      <c r="A353" s="47">
        <v>42150</v>
      </c>
      <c r="B353" s="48">
        <v>1</v>
      </c>
      <c r="C353" s="171">
        <v>0</v>
      </c>
      <c r="D353" s="29">
        <f t="shared" si="45"/>
        <v>789952.91999999993</v>
      </c>
      <c r="E353" s="29">
        <f t="shared" si="44"/>
        <v>765342.7</v>
      </c>
      <c r="F353" s="46">
        <f t="shared" si="46"/>
        <v>324.63806451612908</v>
      </c>
      <c r="G353" s="29">
        <f t="shared" si="43"/>
        <v>324.64</v>
      </c>
    </row>
    <row r="354" spans="1:7" x14ac:dyDescent="0.25">
      <c r="A354" s="47">
        <v>42151</v>
      </c>
      <c r="B354" s="48">
        <v>1</v>
      </c>
      <c r="C354" s="171">
        <v>0</v>
      </c>
      <c r="D354" s="29">
        <f t="shared" si="45"/>
        <v>789952.91999999993</v>
      </c>
      <c r="E354" s="29">
        <f t="shared" si="44"/>
        <v>765342.7</v>
      </c>
      <c r="F354" s="46">
        <f t="shared" si="46"/>
        <v>324.63806451612908</v>
      </c>
      <c r="G354" s="29">
        <f t="shared" si="43"/>
        <v>324.64</v>
      </c>
    </row>
    <row r="355" spans="1:7" x14ac:dyDescent="0.25">
      <c r="A355" s="47">
        <v>42152</v>
      </c>
      <c r="B355" s="48">
        <v>1</v>
      </c>
      <c r="C355" s="171">
        <v>0</v>
      </c>
      <c r="D355" s="29">
        <f t="shared" si="45"/>
        <v>789952.91999999993</v>
      </c>
      <c r="E355" s="29">
        <f t="shared" si="44"/>
        <v>765342.7</v>
      </c>
      <c r="F355" s="46">
        <f t="shared" si="46"/>
        <v>324.63806451612908</v>
      </c>
      <c r="G355" s="29">
        <f t="shared" si="43"/>
        <v>324.64</v>
      </c>
    </row>
    <row r="356" spans="1:7" x14ac:dyDescent="0.25">
      <c r="A356" s="47">
        <v>42153</v>
      </c>
      <c r="B356" s="48">
        <v>1</v>
      </c>
      <c r="C356" s="171">
        <v>0</v>
      </c>
      <c r="D356" s="29">
        <f t="shared" si="45"/>
        <v>789952.91999999993</v>
      </c>
      <c r="E356" s="29">
        <f t="shared" si="44"/>
        <v>765342.7</v>
      </c>
      <c r="F356" s="46">
        <f t="shared" si="46"/>
        <v>324.63806451612908</v>
      </c>
      <c r="G356" s="29">
        <f t="shared" si="43"/>
        <v>324.64</v>
      </c>
    </row>
    <row r="357" spans="1:7" x14ac:dyDescent="0.25">
      <c r="A357" s="47">
        <v>42154</v>
      </c>
      <c r="B357" s="48">
        <v>1</v>
      </c>
      <c r="C357" s="171">
        <v>0</v>
      </c>
      <c r="D357" s="29">
        <f t="shared" si="45"/>
        <v>789952.91999999993</v>
      </c>
      <c r="E357" s="29">
        <f t="shared" si="44"/>
        <v>765342.7</v>
      </c>
      <c r="F357" s="46">
        <f t="shared" si="46"/>
        <v>324.63806451612908</v>
      </c>
      <c r="G357" s="29">
        <f t="shared" si="43"/>
        <v>324.64</v>
      </c>
    </row>
    <row r="358" spans="1:7" x14ac:dyDescent="0.25">
      <c r="A358" s="47">
        <v>42155</v>
      </c>
      <c r="B358" s="48">
        <v>1</v>
      </c>
      <c r="C358" s="171">
        <v>0</v>
      </c>
      <c r="D358" s="29">
        <f t="shared" si="45"/>
        <v>789952.91999999993</v>
      </c>
      <c r="E358" s="29">
        <f t="shared" si="44"/>
        <v>765342.7</v>
      </c>
      <c r="F358" s="46">
        <f t="shared" si="46"/>
        <v>324.63806451612908</v>
      </c>
      <c r="G358" s="29">
        <f t="shared" si="43"/>
        <v>324.64</v>
      </c>
    </row>
    <row r="359" spans="1:7" x14ac:dyDescent="0.25">
      <c r="A359" s="47">
        <v>42156</v>
      </c>
      <c r="B359" s="48">
        <v>1</v>
      </c>
      <c r="C359" s="171">
        <v>0</v>
      </c>
      <c r="D359" s="29">
        <f t="shared" si="45"/>
        <v>789952.91999999993</v>
      </c>
      <c r="E359" s="29">
        <f t="shared" si="44"/>
        <v>765342.7</v>
      </c>
      <c r="F359" s="46">
        <f t="shared" si="46"/>
        <v>324.63806451612908</v>
      </c>
      <c r="G359" s="29">
        <f t="shared" si="43"/>
        <v>324.64</v>
      </c>
    </row>
    <row r="360" spans="1:7" x14ac:dyDescent="0.25">
      <c r="A360" s="47">
        <v>42157</v>
      </c>
      <c r="B360" s="48">
        <v>1</v>
      </c>
      <c r="C360" s="171">
        <v>0</v>
      </c>
      <c r="D360" s="29">
        <f t="shared" si="45"/>
        <v>789952.91999999993</v>
      </c>
      <c r="E360" s="29">
        <f t="shared" si="44"/>
        <v>765342.7</v>
      </c>
      <c r="F360" s="46">
        <f t="shared" si="46"/>
        <v>324.63806451612908</v>
      </c>
      <c r="G360" s="29">
        <f t="shared" si="43"/>
        <v>324.64</v>
      </c>
    </row>
    <row r="361" spans="1:7" x14ac:dyDescent="0.25">
      <c r="A361" s="47">
        <v>42158</v>
      </c>
      <c r="B361" s="48">
        <v>1</v>
      </c>
      <c r="C361" s="171">
        <v>0</v>
      </c>
      <c r="D361" s="29">
        <f t="shared" si="45"/>
        <v>789952.91999999993</v>
      </c>
      <c r="E361" s="29">
        <f t="shared" si="44"/>
        <v>765342.7</v>
      </c>
      <c r="F361" s="46">
        <f t="shared" si="46"/>
        <v>324.63806451612908</v>
      </c>
      <c r="G361" s="29">
        <f t="shared" si="43"/>
        <v>324.64</v>
      </c>
    </row>
    <row r="362" spans="1:7" x14ac:dyDescent="0.25">
      <c r="A362" s="47">
        <v>42159</v>
      </c>
      <c r="B362" s="48">
        <v>1</v>
      </c>
      <c r="C362" s="171">
        <v>0</v>
      </c>
      <c r="D362" s="172">
        <f t="shared" si="45"/>
        <v>789952.91999999993</v>
      </c>
      <c r="E362" s="29">
        <f t="shared" si="44"/>
        <v>765342.7</v>
      </c>
      <c r="F362" s="46">
        <f t="shared" si="46"/>
        <v>324.63806451612908</v>
      </c>
      <c r="G362" s="29">
        <f t="shared" si="43"/>
        <v>324.64</v>
      </c>
    </row>
    <row r="363" spans="1:7" x14ac:dyDescent="0.25">
      <c r="A363" s="47">
        <v>42160</v>
      </c>
      <c r="B363" s="48">
        <v>1</v>
      </c>
      <c r="C363" s="171">
        <v>0</v>
      </c>
      <c r="D363" s="134">
        <f t="shared" si="45"/>
        <v>789952.91999999993</v>
      </c>
      <c r="E363" s="29">
        <f t="shared" si="44"/>
        <v>765342.7</v>
      </c>
      <c r="F363" s="46">
        <f t="shared" si="46"/>
        <v>324.63806451612908</v>
      </c>
      <c r="G363" s="29">
        <f t="shared" si="43"/>
        <v>324.64</v>
      </c>
    </row>
    <row r="364" spans="1:7" x14ac:dyDescent="0.25">
      <c r="A364" s="47">
        <v>42161</v>
      </c>
      <c r="B364" s="48">
        <v>0</v>
      </c>
      <c r="C364" s="171">
        <v>1</v>
      </c>
      <c r="D364" s="134">
        <f>$E$333</f>
        <v>765342.7</v>
      </c>
      <c r="E364" s="29">
        <f t="shared" ref="E364:E393" si="47">$D$364-$D$14</f>
        <v>740104.42999999993</v>
      </c>
      <c r="F364" s="46">
        <f t="shared" ref="F364:F393" si="48">($E$13/$B$13*0+($E$14/$B$14)*1)</f>
        <v>314.52433333333335</v>
      </c>
      <c r="G364" s="29">
        <f t="shared" si="43"/>
        <v>314.52</v>
      </c>
    </row>
    <row r="365" spans="1:7" x14ac:dyDescent="0.25">
      <c r="A365" s="47">
        <v>42162</v>
      </c>
      <c r="B365" s="48">
        <v>1</v>
      </c>
      <c r="C365" s="171">
        <v>0</v>
      </c>
      <c r="D365" s="134">
        <f t="shared" ref="D365:D393" si="49">$E$333</f>
        <v>765342.7</v>
      </c>
      <c r="E365" s="29">
        <f t="shared" si="47"/>
        <v>740104.42999999993</v>
      </c>
      <c r="F365" s="46">
        <f t="shared" si="48"/>
        <v>314.52433333333335</v>
      </c>
      <c r="G365" s="29">
        <f t="shared" si="43"/>
        <v>314.52</v>
      </c>
    </row>
    <row r="366" spans="1:7" x14ac:dyDescent="0.25">
      <c r="A366" s="47">
        <v>42163</v>
      </c>
      <c r="B366" s="48">
        <v>1</v>
      </c>
      <c r="C366" s="171">
        <v>0</v>
      </c>
      <c r="D366" s="134">
        <f t="shared" si="49"/>
        <v>765342.7</v>
      </c>
      <c r="E366" s="29">
        <f t="shared" si="47"/>
        <v>740104.42999999993</v>
      </c>
      <c r="F366" s="46">
        <f t="shared" si="48"/>
        <v>314.52433333333335</v>
      </c>
      <c r="G366" s="29">
        <f t="shared" si="43"/>
        <v>314.52</v>
      </c>
    </row>
    <row r="367" spans="1:7" x14ac:dyDescent="0.25">
      <c r="A367" s="47">
        <v>42164</v>
      </c>
      <c r="B367" s="48">
        <v>1</v>
      </c>
      <c r="C367" s="171">
        <v>0</v>
      </c>
      <c r="D367" s="134">
        <f t="shared" si="49"/>
        <v>765342.7</v>
      </c>
      <c r="E367" s="29">
        <f t="shared" si="47"/>
        <v>740104.42999999993</v>
      </c>
      <c r="F367" s="46">
        <f t="shared" si="48"/>
        <v>314.52433333333335</v>
      </c>
      <c r="G367" s="29">
        <f t="shared" si="43"/>
        <v>314.52</v>
      </c>
    </row>
    <row r="368" spans="1:7" x14ac:dyDescent="0.25">
      <c r="A368" s="47">
        <v>42165</v>
      </c>
      <c r="B368" s="48">
        <v>1</v>
      </c>
      <c r="C368" s="171">
        <v>0</v>
      </c>
      <c r="D368" s="134">
        <f t="shared" si="49"/>
        <v>765342.7</v>
      </c>
      <c r="E368" s="29">
        <f t="shared" si="47"/>
        <v>740104.42999999993</v>
      </c>
      <c r="F368" s="46">
        <f t="shared" si="48"/>
        <v>314.52433333333335</v>
      </c>
      <c r="G368" s="29">
        <f t="shared" si="43"/>
        <v>314.52</v>
      </c>
    </row>
    <row r="369" spans="1:7" x14ac:dyDescent="0.25">
      <c r="A369" s="47">
        <v>42166</v>
      </c>
      <c r="B369" s="48">
        <v>1</v>
      </c>
      <c r="C369" s="171">
        <v>0</v>
      </c>
      <c r="D369" s="134">
        <f t="shared" si="49"/>
        <v>765342.7</v>
      </c>
      <c r="E369" s="29">
        <f t="shared" si="47"/>
        <v>740104.42999999993</v>
      </c>
      <c r="F369" s="46">
        <f t="shared" si="48"/>
        <v>314.52433333333335</v>
      </c>
      <c r="G369" s="29">
        <f t="shared" si="43"/>
        <v>314.52</v>
      </c>
    </row>
    <row r="370" spans="1:7" x14ac:dyDescent="0.25">
      <c r="A370" s="47">
        <v>42167</v>
      </c>
      <c r="B370" s="48">
        <v>1</v>
      </c>
      <c r="C370" s="171">
        <v>0</v>
      </c>
      <c r="D370" s="134">
        <f t="shared" si="49"/>
        <v>765342.7</v>
      </c>
      <c r="E370" s="29">
        <f t="shared" si="47"/>
        <v>740104.42999999993</v>
      </c>
      <c r="F370" s="46">
        <f t="shared" si="48"/>
        <v>314.52433333333335</v>
      </c>
      <c r="G370" s="29">
        <f t="shared" si="43"/>
        <v>314.52</v>
      </c>
    </row>
    <row r="371" spans="1:7" x14ac:dyDescent="0.25">
      <c r="A371" s="47">
        <v>42168</v>
      </c>
      <c r="B371" s="48">
        <v>1</v>
      </c>
      <c r="C371" s="171">
        <v>0</v>
      </c>
      <c r="D371" s="134">
        <f t="shared" si="49"/>
        <v>765342.7</v>
      </c>
      <c r="E371" s="29">
        <f t="shared" si="47"/>
        <v>740104.42999999993</v>
      </c>
      <c r="F371" s="46">
        <f t="shared" si="48"/>
        <v>314.52433333333335</v>
      </c>
      <c r="G371" s="29">
        <f t="shared" si="43"/>
        <v>314.52</v>
      </c>
    </row>
    <row r="372" spans="1:7" x14ac:dyDescent="0.25">
      <c r="A372" s="47">
        <v>42169</v>
      </c>
      <c r="B372" s="48">
        <v>1</v>
      </c>
      <c r="C372" s="171">
        <v>0</v>
      </c>
      <c r="D372" s="134">
        <f t="shared" si="49"/>
        <v>765342.7</v>
      </c>
      <c r="E372" s="29">
        <f t="shared" si="47"/>
        <v>740104.42999999993</v>
      </c>
      <c r="F372" s="46">
        <f t="shared" si="48"/>
        <v>314.52433333333335</v>
      </c>
      <c r="G372" s="29">
        <f t="shared" si="43"/>
        <v>314.52</v>
      </c>
    </row>
    <row r="373" spans="1:7" x14ac:dyDescent="0.25">
      <c r="A373" s="47">
        <v>42170</v>
      </c>
      <c r="B373" s="48">
        <v>1</v>
      </c>
      <c r="C373" s="171">
        <v>0</v>
      </c>
      <c r="D373" s="134">
        <f t="shared" si="49"/>
        <v>765342.7</v>
      </c>
      <c r="E373" s="29">
        <f t="shared" si="47"/>
        <v>740104.42999999993</v>
      </c>
      <c r="F373" s="46">
        <f t="shared" si="48"/>
        <v>314.52433333333335</v>
      </c>
      <c r="G373" s="29">
        <f t="shared" si="43"/>
        <v>314.52</v>
      </c>
    </row>
    <row r="374" spans="1:7" x14ac:dyDescent="0.25">
      <c r="A374" s="47">
        <v>42171</v>
      </c>
      <c r="B374" s="48">
        <v>1</v>
      </c>
      <c r="C374" s="171">
        <v>0</v>
      </c>
      <c r="D374" s="134">
        <f t="shared" si="49"/>
        <v>765342.7</v>
      </c>
      <c r="E374" s="29">
        <f t="shared" si="47"/>
        <v>740104.42999999993</v>
      </c>
      <c r="F374" s="46">
        <f t="shared" si="48"/>
        <v>314.52433333333335</v>
      </c>
      <c r="G374" s="29">
        <f t="shared" si="43"/>
        <v>314.52</v>
      </c>
    </row>
    <row r="375" spans="1:7" x14ac:dyDescent="0.25">
      <c r="A375" s="47">
        <v>42172</v>
      </c>
      <c r="B375" s="48">
        <v>1</v>
      </c>
      <c r="C375" s="171">
        <v>0</v>
      </c>
      <c r="D375" s="134">
        <f t="shared" si="49"/>
        <v>765342.7</v>
      </c>
      <c r="E375" s="29">
        <f t="shared" si="47"/>
        <v>740104.42999999993</v>
      </c>
      <c r="F375" s="46">
        <f t="shared" si="48"/>
        <v>314.52433333333335</v>
      </c>
      <c r="G375" s="29">
        <f t="shared" si="43"/>
        <v>314.52</v>
      </c>
    </row>
    <row r="376" spans="1:7" x14ac:dyDescent="0.25">
      <c r="A376" s="47">
        <v>42173</v>
      </c>
      <c r="B376" s="48">
        <v>1</v>
      </c>
      <c r="C376" s="171">
        <v>0</v>
      </c>
      <c r="D376" s="134">
        <f t="shared" si="49"/>
        <v>765342.7</v>
      </c>
      <c r="E376" s="29">
        <f t="shared" si="47"/>
        <v>740104.42999999993</v>
      </c>
      <c r="F376" s="46">
        <f t="shared" si="48"/>
        <v>314.52433333333335</v>
      </c>
      <c r="G376" s="29">
        <f t="shared" si="43"/>
        <v>314.52</v>
      </c>
    </row>
    <row r="377" spans="1:7" x14ac:dyDescent="0.25">
      <c r="A377" s="47">
        <v>42174</v>
      </c>
      <c r="B377" s="48">
        <v>1</v>
      </c>
      <c r="C377" s="171">
        <v>0</v>
      </c>
      <c r="D377" s="134">
        <f t="shared" si="49"/>
        <v>765342.7</v>
      </c>
      <c r="E377" s="29">
        <f t="shared" si="47"/>
        <v>740104.42999999993</v>
      </c>
      <c r="F377" s="46">
        <f t="shared" si="48"/>
        <v>314.52433333333335</v>
      </c>
      <c r="G377" s="29">
        <f t="shared" si="43"/>
        <v>314.52</v>
      </c>
    </row>
    <row r="378" spans="1:7" x14ac:dyDescent="0.25">
      <c r="A378" s="47">
        <v>42175</v>
      </c>
      <c r="B378" s="48">
        <v>1</v>
      </c>
      <c r="C378" s="171">
        <v>0</v>
      </c>
      <c r="D378" s="134">
        <f t="shared" si="49"/>
        <v>765342.7</v>
      </c>
      <c r="E378" s="29">
        <f t="shared" si="47"/>
        <v>740104.42999999993</v>
      </c>
      <c r="F378" s="46">
        <f t="shared" si="48"/>
        <v>314.52433333333335</v>
      </c>
      <c r="G378" s="29">
        <f t="shared" si="43"/>
        <v>314.52</v>
      </c>
    </row>
    <row r="379" spans="1:7" x14ac:dyDescent="0.25">
      <c r="A379" s="47">
        <v>42176</v>
      </c>
      <c r="B379" s="48">
        <v>1</v>
      </c>
      <c r="C379" s="171">
        <v>0</v>
      </c>
      <c r="D379" s="134">
        <f t="shared" si="49"/>
        <v>765342.7</v>
      </c>
      <c r="E379" s="29">
        <f t="shared" si="47"/>
        <v>740104.42999999993</v>
      </c>
      <c r="F379" s="46">
        <f t="shared" si="48"/>
        <v>314.52433333333335</v>
      </c>
      <c r="G379" s="29">
        <f t="shared" si="43"/>
        <v>314.52</v>
      </c>
    </row>
    <row r="380" spans="1:7" x14ac:dyDescent="0.25">
      <c r="A380" s="47">
        <v>42177</v>
      </c>
      <c r="B380" s="48">
        <v>1</v>
      </c>
      <c r="C380" s="171">
        <v>0</v>
      </c>
      <c r="D380" s="134">
        <f t="shared" si="49"/>
        <v>765342.7</v>
      </c>
      <c r="E380" s="29">
        <f t="shared" si="47"/>
        <v>740104.42999999993</v>
      </c>
      <c r="F380" s="46">
        <f t="shared" si="48"/>
        <v>314.52433333333335</v>
      </c>
      <c r="G380" s="29">
        <f t="shared" ref="G380:G443" si="50">ROUND(F380,2)</f>
        <v>314.52</v>
      </c>
    </row>
    <row r="381" spans="1:7" x14ac:dyDescent="0.25">
      <c r="A381" s="47">
        <v>42178</v>
      </c>
      <c r="B381" s="48">
        <v>1</v>
      </c>
      <c r="C381" s="171">
        <v>0</v>
      </c>
      <c r="D381" s="134">
        <f t="shared" si="49"/>
        <v>765342.7</v>
      </c>
      <c r="E381" s="29">
        <f t="shared" si="47"/>
        <v>740104.42999999993</v>
      </c>
      <c r="F381" s="46">
        <f t="shared" si="48"/>
        <v>314.52433333333335</v>
      </c>
      <c r="G381" s="29">
        <f t="shared" si="50"/>
        <v>314.52</v>
      </c>
    </row>
    <row r="382" spans="1:7" x14ac:dyDescent="0.25">
      <c r="A382" s="47">
        <v>42179</v>
      </c>
      <c r="B382" s="48">
        <v>1</v>
      </c>
      <c r="C382" s="171">
        <v>0</v>
      </c>
      <c r="D382" s="134">
        <f t="shared" si="49"/>
        <v>765342.7</v>
      </c>
      <c r="E382" s="29">
        <f t="shared" si="47"/>
        <v>740104.42999999993</v>
      </c>
      <c r="F382" s="46">
        <f t="shared" si="48"/>
        <v>314.52433333333335</v>
      </c>
      <c r="G382" s="29">
        <f t="shared" si="50"/>
        <v>314.52</v>
      </c>
    </row>
    <row r="383" spans="1:7" x14ac:dyDescent="0.25">
      <c r="A383" s="47">
        <v>42180</v>
      </c>
      <c r="B383" s="48">
        <v>1</v>
      </c>
      <c r="C383" s="171">
        <v>0</v>
      </c>
      <c r="D383" s="134">
        <f t="shared" si="49"/>
        <v>765342.7</v>
      </c>
      <c r="E383" s="29">
        <f t="shared" si="47"/>
        <v>740104.42999999993</v>
      </c>
      <c r="F383" s="46">
        <f t="shared" si="48"/>
        <v>314.52433333333335</v>
      </c>
      <c r="G383" s="29">
        <f t="shared" si="50"/>
        <v>314.52</v>
      </c>
    </row>
    <row r="384" spans="1:7" x14ac:dyDescent="0.25">
      <c r="A384" s="47">
        <v>42181</v>
      </c>
      <c r="B384" s="48">
        <v>1</v>
      </c>
      <c r="C384" s="171">
        <v>0</v>
      </c>
      <c r="D384" s="134">
        <f t="shared" si="49"/>
        <v>765342.7</v>
      </c>
      <c r="E384" s="29">
        <f t="shared" si="47"/>
        <v>740104.42999999993</v>
      </c>
      <c r="F384" s="46">
        <f t="shared" si="48"/>
        <v>314.52433333333335</v>
      </c>
      <c r="G384" s="29">
        <f t="shared" si="50"/>
        <v>314.52</v>
      </c>
    </row>
    <row r="385" spans="1:7" x14ac:dyDescent="0.25">
      <c r="A385" s="47">
        <v>42182</v>
      </c>
      <c r="B385" s="48">
        <v>1</v>
      </c>
      <c r="C385" s="171">
        <v>0</v>
      </c>
      <c r="D385" s="134">
        <f t="shared" si="49"/>
        <v>765342.7</v>
      </c>
      <c r="E385" s="29">
        <f t="shared" si="47"/>
        <v>740104.42999999993</v>
      </c>
      <c r="F385" s="46">
        <f t="shared" si="48"/>
        <v>314.52433333333335</v>
      </c>
      <c r="G385" s="29">
        <f t="shared" si="50"/>
        <v>314.52</v>
      </c>
    </row>
    <row r="386" spans="1:7" x14ac:dyDescent="0.25">
      <c r="A386" s="47">
        <v>42183</v>
      </c>
      <c r="B386" s="48">
        <v>1</v>
      </c>
      <c r="C386" s="171">
        <v>0</v>
      </c>
      <c r="D386" s="134">
        <f t="shared" si="49"/>
        <v>765342.7</v>
      </c>
      <c r="E386" s="29">
        <f t="shared" si="47"/>
        <v>740104.42999999993</v>
      </c>
      <c r="F386" s="46">
        <f t="shared" si="48"/>
        <v>314.52433333333335</v>
      </c>
      <c r="G386" s="29">
        <f t="shared" si="50"/>
        <v>314.52</v>
      </c>
    </row>
    <row r="387" spans="1:7" x14ac:dyDescent="0.25">
      <c r="A387" s="47">
        <v>42184</v>
      </c>
      <c r="B387" s="48">
        <v>1</v>
      </c>
      <c r="C387" s="171">
        <v>0</v>
      </c>
      <c r="D387" s="134">
        <f t="shared" si="49"/>
        <v>765342.7</v>
      </c>
      <c r="E387" s="29">
        <f t="shared" si="47"/>
        <v>740104.42999999993</v>
      </c>
      <c r="F387" s="46">
        <f t="shared" si="48"/>
        <v>314.52433333333335</v>
      </c>
      <c r="G387" s="29">
        <f t="shared" si="50"/>
        <v>314.52</v>
      </c>
    </row>
    <row r="388" spans="1:7" x14ac:dyDescent="0.25">
      <c r="A388" s="47">
        <v>42185</v>
      </c>
      <c r="B388" s="48">
        <v>1</v>
      </c>
      <c r="C388" s="171">
        <v>0</v>
      </c>
      <c r="D388" s="134">
        <f t="shared" si="49"/>
        <v>765342.7</v>
      </c>
      <c r="E388" s="29">
        <f t="shared" si="47"/>
        <v>740104.42999999993</v>
      </c>
      <c r="F388" s="46">
        <f t="shared" si="48"/>
        <v>314.52433333333335</v>
      </c>
      <c r="G388" s="29">
        <f t="shared" si="50"/>
        <v>314.52</v>
      </c>
    </row>
    <row r="389" spans="1:7" x14ac:dyDescent="0.25">
      <c r="A389" s="47">
        <v>42186</v>
      </c>
      <c r="B389" s="48">
        <v>1</v>
      </c>
      <c r="C389" s="171">
        <v>0</v>
      </c>
      <c r="D389" s="134">
        <f t="shared" si="49"/>
        <v>765342.7</v>
      </c>
      <c r="E389" s="29">
        <f t="shared" si="47"/>
        <v>740104.42999999993</v>
      </c>
      <c r="F389" s="46">
        <f t="shared" si="48"/>
        <v>314.52433333333335</v>
      </c>
      <c r="G389" s="29">
        <f t="shared" si="50"/>
        <v>314.52</v>
      </c>
    </row>
    <row r="390" spans="1:7" x14ac:dyDescent="0.25">
      <c r="A390" s="47">
        <v>42187</v>
      </c>
      <c r="B390" s="48">
        <v>1</v>
      </c>
      <c r="C390" s="171">
        <v>0</v>
      </c>
      <c r="D390" s="134">
        <f t="shared" si="49"/>
        <v>765342.7</v>
      </c>
      <c r="E390" s="29">
        <f t="shared" si="47"/>
        <v>740104.42999999993</v>
      </c>
      <c r="F390" s="46">
        <f t="shared" si="48"/>
        <v>314.52433333333335</v>
      </c>
      <c r="G390" s="29">
        <f t="shared" si="50"/>
        <v>314.52</v>
      </c>
    </row>
    <row r="391" spans="1:7" x14ac:dyDescent="0.25">
      <c r="A391" s="47">
        <v>42188</v>
      </c>
      <c r="B391" s="48">
        <v>1</v>
      </c>
      <c r="C391" s="171">
        <v>0</v>
      </c>
      <c r="D391" s="134">
        <f t="shared" si="49"/>
        <v>765342.7</v>
      </c>
      <c r="E391" s="29">
        <f t="shared" si="47"/>
        <v>740104.42999999993</v>
      </c>
      <c r="F391" s="46">
        <f t="shared" si="48"/>
        <v>314.52433333333335</v>
      </c>
      <c r="G391" s="29">
        <f t="shared" si="50"/>
        <v>314.52</v>
      </c>
    </row>
    <row r="392" spans="1:7" x14ac:dyDescent="0.25">
      <c r="A392" s="47">
        <v>42189</v>
      </c>
      <c r="B392" s="48">
        <v>1</v>
      </c>
      <c r="C392" s="171">
        <v>0</v>
      </c>
      <c r="D392" s="134">
        <f t="shared" si="49"/>
        <v>765342.7</v>
      </c>
      <c r="E392" s="29">
        <f t="shared" si="47"/>
        <v>740104.42999999993</v>
      </c>
      <c r="F392" s="174">
        <f t="shared" si="48"/>
        <v>314.52433333333335</v>
      </c>
      <c r="G392" s="29">
        <f t="shared" si="50"/>
        <v>314.52</v>
      </c>
    </row>
    <row r="393" spans="1:7" x14ac:dyDescent="0.25">
      <c r="A393" s="47">
        <v>42190</v>
      </c>
      <c r="B393" s="48">
        <v>1</v>
      </c>
      <c r="C393" s="171">
        <v>0</v>
      </c>
      <c r="D393" s="134">
        <f t="shared" si="49"/>
        <v>765342.7</v>
      </c>
      <c r="E393" s="29">
        <f t="shared" si="47"/>
        <v>740104.42999999993</v>
      </c>
      <c r="F393" s="175">
        <f t="shared" si="48"/>
        <v>314.52433333333335</v>
      </c>
      <c r="G393" s="29">
        <f t="shared" si="50"/>
        <v>314.52</v>
      </c>
    </row>
    <row r="394" spans="1:7" x14ac:dyDescent="0.25">
      <c r="A394" s="47">
        <v>42191</v>
      </c>
      <c r="B394" s="48">
        <v>0</v>
      </c>
      <c r="C394" s="171">
        <v>1</v>
      </c>
      <c r="D394" s="134">
        <f>$E$393</f>
        <v>740104.42999999993</v>
      </c>
      <c r="E394" s="29">
        <f t="shared" ref="E394:E424" si="51">$D$394-$D$15</f>
        <v>714859.15999999992</v>
      </c>
      <c r="F394" s="175">
        <f>($E$14/$B$14*0+($E$15/$B$15)*1)</f>
        <v>304.15258064516127</v>
      </c>
      <c r="G394" s="29">
        <f t="shared" si="50"/>
        <v>304.14999999999998</v>
      </c>
    </row>
    <row r="395" spans="1:7" x14ac:dyDescent="0.25">
      <c r="A395" s="47">
        <v>42192</v>
      </c>
      <c r="B395" s="48">
        <v>1</v>
      </c>
      <c r="C395" s="171">
        <v>0</v>
      </c>
      <c r="D395" s="134">
        <f t="shared" ref="D395:D424" si="52">$E$393</f>
        <v>740104.42999999993</v>
      </c>
      <c r="E395" s="29">
        <f t="shared" si="51"/>
        <v>714859.15999999992</v>
      </c>
      <c r="F395" s="175">
        <f t="shared" ref="F395:F424" si="53">($E$14/$B$14*0+($E$15/$B$15)*1)</f>
        <v>304.15258064516127</v>
      </c>
      <c r="G395" s="29">
        <f t="shared" si="50"/>
        <v>304.14999999999998</v>
      </c>
    </row>
    <row r="396" spans="1:7" x14ac:dyDescent="0.25">
      <c r="A396" s="47">
        <v>42193</v>
      </c>
      <c r="B396" s="48">
        <v>1</v>
      </c>
      <c r="C396" s="171">
        <v>0</v>
      </c>
      <c r="D396" s="134">
        <f t="shared" si="52"/>
        <v>740104.42999999993</v>
      </c>
      <c r="E396" s="29">
        <f t="shared" si="51"/>
        <v>714859.15999999992</v>
      </c>
      <c r="F396" s="175">
        <f t="shared" si="53"/>
        <v>304.15258064516127</v>
      </c>
      <c r="G396" s="29">
        <f t="shared" si="50"/>
        <v>304.14999999999998</v>
      </c>
    </row>
    <row r="397" spans="1:7" x14ac:dyDescent="0.25">
      <c r="A397" s="47">
        <v>42194</v>
      </c>
      <c r="B397" s="48">
        <v>1</v>
      </c>
      <c r="C397" s="171">
        <v>0</v>
      </c>
      <c r="D397" s="134">
        <f t="shared" si="52"/>
        <v>740104.42999999993</v>
      </c>
      <c r="E397" s="29">
        <f t="shared" si="51"/>
        <v>714859.15999999992</v>
      </c>
      <c r="F397" s="175">
        <f t="shared" si="53"/>
        <v>304.15258064516127</v>
      </c>
      <c r="G397" s="29">
        <f t="shared" si="50"/>
        <v>304.14999999999998</v>
      </c>
    </row>
    <row r="398" spans="1:7" x14ac:dyDescent="0.25">
      <c r="A398" s="47">
        <v>42195</v>
      </c>
      <c r="B398" s="48">
        <v>1</v>
      </c>
      <c r="C398" s="171">
        <v>0</v>
      </c>
      <c r="D398" s="134">
        <f t="shared" si="52"/>
        <v>740104.42999999993</v>
      </c>
      <c r="E398" s="29">
        <f t="shared" si="51"/>
        <v>714859.15999999992</v>
      </c>
      <c r="F398" s="175">
        <f t="shared" si="53"/>
        <v>304.15258064516127</v>
      </c>
      <c r="G398" s="29">
        <f t="shared" si="50"/>
        <v>304.14999999999998</v>
      </c>
    </row>
    <row r="399" spans="1:7" x14ac:dyDescent="0.25">
      <c r="A399" s="47">
        <v>42196</v>
      </c>
      <c r="B399" s="48">
        <v>1</v>
      </c>
      <c r="C399" s="171">
        <v>0</v>
      </c>
      <c r="D399" s="134">
        <f t="shared" si="52"/>
        <v>740104.42999999993</v>
      </c>
      <c r="E399" s="29">
        <f t="shared" si="51"/>
        <v>714859.15999999992</v>
      </c>
      <c r="F399" s="175">
        <f t="shared" si="53"/>
        <v>304.15258064516127</v>
      </c>
      <c r="G399" s="29">
        <f t="shared" si="50"/>
        <v>304.14999999999998</v>
      </c>
    </row>
    <row r="400" spans="1:7" x14ac:dyDescent="0.25">
      <c r="A400" s="47">
        <v>42197</v>
      </c>
      <c r="B400" s="48">
        <v>1</v>
      </c>
      <c r="C400" s="171">
        <v>0</v>
      </c>
      <c r="D400" s="134">
        <f t="shared" si="52"/>
        <v>740104.42999999993</v>
      </c>
      <c r="E400" s="29">
        <f t="shared" si="51"/>
        <v>714859.15999999992</v>
      </c>
      <c r="F400" s="175">
        <f t="shared" si="53"/>
        <v>304.15258064516127</v>
      </c>
      <c r="G400" s="29">
        <f t="shared" si="50"/>
        <v>304.14999999999998</v>
      </c>
    </row>
    <row r="401" spans="1:7" x14ac:dyDescent="0.25">
      <c r="A401" s="47">
        <v>42198</v>
      </c>
      <c r="B401" s="48">
        <v>1</v>
      </c>
      <c r="C401" s="171">
        <v>0</v>
      </c>
      <c r="D401" s="134">
        <f t="shared" si="52"/>
        <v>740104.42999999993</v>
      </c>
      <c r="E401" s="29">
        <f t="shared" si="51"/>
        <v>714859.15999999992</v>
      </c>
      <c r="F401" s="175">
        <f t="shared" si="53"/>
        <v>304.15258064516127</v>
      </c>
      <c r="G401" s="29">
        <f t="shared" si="50"/>
        <v>304.14999999999998</v>
      </c>
    </row>
    <row r="402" spans="1:7" x14ac:dyDescent="0.25">
      <c r="A402" s="47">
        <v>42199</v>
      </c>
      <c r="B402" s="48">
        <v>1</v>
      </c>
      <c r="C402" s="171">
        <v>0</v>
      </c>
      <c r="D402" s="134">
        <f t="shared" si="52"/>
        <v>740104.42999999993</v>
      </c>
      <c r="E402" s="29">
        <f t="shared" si="51"/>
        <v>714859.15999999992</v>
      </c>
      <c r="F402" s="175">
        <f t="shared" si="53"/>
        <v>304.15258064516127</v>
      </c>
      <c r="G402" s="29">
        <f t="shared" si="50"/>
        <v>304.14999999999998</v>
      </c>
    </row>
    <row r="403" spans="1:7" x14ac:dyDescent="0.25">
      <c r="A403" s="47">
        <v>42200</v>
      </c>
      <c r="B403" s="48">
        <v>1</v>
      </c>
      <c r="C403" s="171">
        <v>0</v>
      </c>
      <c r="D403" s="134">
        <f t="shared" si="52"/>
        <v>740104.42999999993</v>
      </c>
      <c r="E403" s="29">
        <f t="shared" si="51"/>
        <v>714859.15999999992</v>
      </c>
      <c r="F403" s="175">
        <f t="shared" si="53"/>
        <v>304.15258064516127</v>
      </c>
      <c r="G403" s="29">
        <f t="shared" si="50"/>
        <v>304.14999999999998</v>
      </c>
    </row>
    <row r="404" spans="1:7" x14ac:dyDescent="0.25">
      <c r="A404" s="47">
        <v>42201</v>
      </c>
      <c r="B404" s="48">
        <v>1</v>
      </c>
      <c r="C404" s="171">
        <v>0</v>
      </c>
      <c r="D404" s="134">
        <f t="shared" si="52"/>
        <v>740104.42999999993</v>
      </c>
      <c r="E404" s="29">
        <f t="shared" si="51"/>
        <v>714859.15999999992</v>
      </c>
      <c r="F404" s="175">
        <f t="shared" si="53"/>
        <v>304.15258064516127</v>
      </c>
      <c r="G404" s="29">
        <f t="shared" si="50"/>
        <v>304.14999999999998</v>
      </c>
    </row>
    <row r="405" spans="1:7" x14ac:dyDescent="0.25">
      <c r="A405" s="47">
        <v>42202</v>
      </c>
      <c r="B405" s="48">
        <v>1</v>
      </c>
      <c r="C405" s="171">
        <v>0</v>
      </c>
      <c r="D405" s="134">
        <f t="shared" si="52"/>
        <v>740104.42999999993</v>
      </c>
      <c r="E405" s="29">
        <f t="shared" si="51"/>
        <v>714859.15999999992</v>
      </c>
      <c r="F405" s="175">
        <f t="shared" si="53"/>
        <v>304.15258064516127</v>
      </c>
      <c r="G405" s="29">
        <f t="shared" si="50"/>
        <v>304.14999999999998</v>
      </c>
    </row>
    <row r="406" spans="1:7" x14ac:dyDescent="0.25">
      <c r="A406" s="47">
        <v>42203</v>
      </c>
      <c r="B406" s="48">
        <v>1</v>
      </c>
      <c r="C406" s="171">
        <v>0</v>
      </c>
      <c r="D406" s="134">
        <f t="shared" si="52"/>
        <v>740104.42999999993</v>
      </c>
      <c r="E406" s="29">
        <f t="shared" si="51"/>
        <v>714859.15999999992</v>
      </c>
      <c r="F406" s="175">
        <f t="shared" si="53"/>
        <v>304.15258064516127</v>
      </c>
      <c r="G406" s="29">
        <f t="shared" si="50"/>
        <v>304.14999999999998</v>
      </c>
    </row>
    <row r="407" spans="1:7" x14ac:dyDescent="0.25">
      <c r="A407" s="47">
        <v>42204</v>
      </c>
      <c r="B407" s="48">
        <v>1</v>
      </c>
      <c r="C407" s="171">
        <v>0</v>
      </c>
      <c r="D407" s="134">
        <f t="shared" si="52"/>
        <v>740104.42999999993</v>
      </c>
      <c r="E407" s="29">
        <f t="shared" si="51"/>
        <v>714859.15999999992</v>
      </c>
      <c r="F407" s="175">
        <f t="shared" si="53"/>
        <v>304.15258064516127</v>
      </c>
      <c r="G407" s="29">
        <f t="shared" si="50"/>
        <v>304.14999999999998</v>
      </c>
    </row>
    <row r="408" spans="1:7" x14ac:dyDescent="0.25">
      <c r="A408" s="47">
        <v>42205</v>
      </c>
      <c r="B408" s="48">
        <v>1</v>
      </c>
      <c r="C408" s="171">
        <v>0</v>
      </c>
      <c r="D408" s="134">
        <f t="shared" si="52"/>
        <v>740104.42999999993</v>
      </c>
      <c r="E408" s="29">
        <f t="shared" si="51"/>
        <v>714859.15999999992</v>
      </c>
      <c r="F408" s="175">
        <f t="shared" si="53"/>
        <v>304.15258064516127</v>
      </c>
      <c r="G408" s="29">
        <f t="shared" si="50"/>
        <v>304.14999999999998</v>
      </c>
    </row>
    <row r="409" spans="1:7" x14ac:dyDescent="0.25">
      <c r="A409" s="47">
        <v>42206</v>
      </c>
      <c r="B409" s="48">
        <v>1</v>
      </c>
      <c r="C409" s="171">
        <v>0</v>
      </c>
      <c r="D409" s="134">
        <f t="shared" si="52"/>
        <v>740104.42999999993</v>
      </c>
      <c r="E409" s="29">
        <f t="shared" si="51"/>
        <v>714859.15999999992</v>
      </c>
      <c r="F409" s="175">
        <f t="shared" si="53"/>
        <v>304.15258064516127</v>
      </c>
      <c r="G409" s="29">
        <f t="shared" si="50"/>
        <v>304.14999999999998</v>
      </c>
    </row>
    <row r="410" spans="1:7" x14ac:dyDescent="0.25">
      <c r="A410" s="47">
        <v>42207</v>
      </c>
      <c r="B410" s="48">
        <v>1</v>
      </c>
      <c r="C410" s="171">
        <v>0</v>
      </c>
      <c r="D410" s="134">
        <f t="shared" si="52"/>
        <v>740104.42999999993</v>
      </c>
      <c r="E410" s="29">
        <f t="shared" si="51"/>
        <v>714859.15999999992</v>
      </c>
      <c r="F410" s="175">
        <f t="shared" si="53"/>
        <v>304.15258064516127</v>
      </c>
      <c r="G410" s="29">
        <f t="shared" si="50"/>
        <v>304.14999999999998</v>
      </c>
    </row>
    <row r="411" spans="1:7" x14ac:dyDescent="0.25">
      <c r="A411" s="47">
        <v>42208</v>
      </c>
      <c r="B411" s="48">
        <v>1</v>
      </c>
      <c r="C411" s="171">
        <v>0</v>
      </c>
      <c r="D411" s="134">
        <f t="shared" si="52"/>
        <v>740104.42999999993</v>
      </c>
      <c r="E411" s="29">
        <f t="shared" si="51"/>
        <v>714859.15999999992</v>
      </c>
      <c r="F411" s="175">
        <f t="shared" si="53"/>
        <v>304.15258064516127</v>
      </c>
      <c r="G411" s="29">
        <f t="shared" si="50"/>
        <v>304.14999999999998</v>
      </c>
    </row>
    <row r="412" spans="1:7" x14ac:dyDescent="0.25">
      <c r="A412" s="47">
        <v>42209</v>
      </c>
      <c r="B412" s="48">
        <v>1</v>
      </c>
      <c r="C412" s="171">
        <v>0</v>
      </c>
      <c r="D412" s="134">
        <f t="shared" si="52"/>
        <v>740104.42999999993</v>
      </c>
      <c r="E412" s="29">
        <f t="shared" si="51"/>
        <v>714859.15999999992</v>
      </c>
      <c r="F412" s="175">
        <f t="shared" si="53"/>
        <v>304.15258064516127</v>
      </c>
      <c r="G412" s="29">
        <f t="shared" si="50"/>
        <v>304.14999999999998</v>
      </c>
    </row>
    <row r="413" spans="1:7" x14ac:dyDescent="0.25">
      <c r="A413" s="47">
        <v>42210</v>
      </c>
      <c r="B413" s="48">
        <v>1</v>
      </c>
      <c r="C413" s="171">
        <v>0</v>
      </c>
      <c r="D413" s="134">
        <f t="shared" si="52"/>
        <v>740104.42999999993</v>
      </c>
      <c r="E413" s="29">
        <f t="shared" si="51"/>
        <v>714859.15999999992</v>
      </c>
      <c r="F413" s="175">
        <f t="shared" si="53"/>
        <v>304.15258064516127</v>
      </c>
      <c r="G413" s="29">
        <f t="shared" si="50"/>
        <v>304.14999999999998</v>
      </c>
    </row>
    <row r="414" spans="1:7" x14ac:dyDescent="0.25">
      <c r="A414" s="47">
        <v>42211</v>
      </c>
      <c r="B414" s="48">
        <v>1</v>
      </c>
      <c r="C414" s="171">
        <v>0</v>
      </c>
      <c r="D414" s="134">
        <f t="shared" si="52"/>
        <v>740104.42999999993</v>
      </c>
      <c r="E414" s="29">
        <f t="shared" si="51"/>
        <v>714859.15999999992</v>
      </c>
      <c r="F414" s="175">
        <f t="shared" si="53"/>
        <v>304.15258064516127</v>
      </c>
      <c r="G414" s="29">
        <f t="shared" si="50"/>
        <v>304.14999999999998</v>
      </c>
    </row>
    <row r="415" spans="1:7" x14ac:dyDescent="0.25">
      <c r="A415" s="47">
        <v>42212</v>
      </c>
      <c r="B415" s="48">
        <v>1</v>
      </c>
      <c r="C415" s="171">
        <v>0</v>
      </c>
      <c r="D415" s="134">
        <f t="shared" si="52"/>
        <v>740104.42999999993</v>
      </c>
      <c r="E415" s="29">
        <f t="shared" si="51"/>
        <v>714859.15999999992</v>
      </c>
      <c r="F415" s="175">
        <f t="shared" si="53"/>
        <v>304.15258064516127</v>
      </c>
      <c r="G415" s="29">
        <f t="shared" si="50"/>
        <v>304.14999999999998</v>
      </c>
    </row>
    <row r="416" spans="1:7" x14ac:dyDescent="0.25">
      <c r="A416" s="47">
        <v>42213</v>
      </c>
      <c r="B416" s="48">
        <v>1</v>
      </c>
      <c r="C416" s="171">
        <v>0</v>
      </c>
      <c r="D416" s="134">
        <f t="shared" si="52"/>
        <v>740104.42999999993</v>
      </c>
      <c r="E416" s="29">
        <f t="shared" si="51"/>
        <v>714859.15999999992</v>
      </c>
      <c r="F416" s="175">
        <f t="shared" si="53"/>
        <v>304.15258064516127</v>
      </c>
      <c r="G416" s="29">
        <f t="shared" si="50"/>
        <v>304.14999999999998</v>
      </c>
    </row>
    <row r="417" spans="1:7" x14ac:dyDescent="0.25">
      <c r="A417" s="47">
        <v>42214</v>
      </c>
      <c r="B417" s="48">
        <v>1</v>
      </c>
      <c r="C417" s="171">
        <v>0</v>
      </c>
      <c r="D417" s="134">
        <f t="shared" si="52"/>
        <v>740104.42999999993</v>
      </c>
      <c r="E417" s="29">
        <f t="shared" si="51"/>
        <v>714859.15999999992</v>
      </c>
      <c r="F417" s="175">
        <f t="shared" si="53"/>
        <v>304.15258064516127</v>
      </c>
      <c r="G417" s="29">
        <f t="shared" si="50"/>
        <v>304.14999999999998</v>
      </c>
    </row>
    <row r="418" spans="1:7" x14ac:dyDescent="0.25">
      <c r="A418" s="47">
        <v>42215</v>
      </c>
      <c r="B418" s="48">
        <v>1</v>
      </c>
      <c r="C418" s="171">
        <v>0</v>
      </c>
      <c r="D418" s="134">
        <f t="shared" si="52"/>
        <v>740104.42999999993</v>
      </c>
      <c r="E418" s="29">
        <f t="shared" si="51"/>
        <v>714859.15999999992</v>
      </c>
      <c r="F418" s="175">
        <f t="shared" si="53"/>
        <v>304.15258064516127</v>
      </c>
      <c r="G418" s="29">
        <f t="shared" si="50"/>
        <v>304.14999999999998</v>
      </c>
    </row>
    <row r="419" spans="1:7" x14ac:dyDescent="0.25">
      <c r="A419" s="47">
        <v>42216</v>
      </c>
      <c r="B419" s="48">
        <v>1</v>
      </c>
      <c r="C419" s="171">
        <v>0</v>
      </c>
      <c r="D419" s="134">
        <f t="shared" si="52"/>
        <v>740104.42999999993</v>
      </c>
      <c r="E419" s="29">
        <f t="shared" si="51"/>
        <v>714859.15999999992</v>
      </c>
      <c r="F419" s="175">
        <f t="shared" si="53"/>
        <v>304.15258064516127</v>
      </c>
      <c r="G419" s="29">
        <f t="shared" si="50"/>
        <v>304.14999999999998</v>
      </c>
    </row>
    <row r="420" spans="1:7" x14ac:dyDescent="0.25">
      <c r="A420" s="47">
        <v>42217</v>
      </c>
      <c r="B420" s="48">
        <v>1</v>
      </c>
      <c r="C420" s="171">
        <v>0</v>
      </c>
      <c r="D420" s="134">
        <f t="shared" si="52"/>
        <v>740104.42999999993</v>
      </c>
      <c r="E420" s="29">
        <f t="shared" si="51"/>
        <v>714859.15999999992</v>
      </c>
      <c r="F420" s="175">
        <f t="shared" si="53"/>
        <v>304.15258064516127</v>
      </c>
      <c r="G420" s="29">
        <f t="shared" si="50"/>
        <v>304.14999999999998</v>
      </c>
    </row>
    <row r="421" spans="1:7" x14ac:dyDescent="0.25">
      <c r="A421" s="47">
        <v>42218</v>
      </c>
      <c r="B421" s="48">
        <v>1</v>
      </c>
      <c r="C421" s="171">
        <v>0</v>
      </c>
      <c r="D421" s="134">
        <f t="shared" si="52"/>
        <v>740104.42999999993</v>
      </c>
      <c r="E421" s="29">
        <f t="shared" si="51"/>
        <v>714859.15999999992</v>
      </c>
      <c r="F421" s="175">
        <f t="shared" si="53"/>
        <v>304.15258064516127</v>
      </c>
      <c r="G421" s="29">
        <f t="shared" si="50"/>
        <v>304.14999999999998</v>
      </c>
    </row>
    <row r="422" spans="1:7" x14ac:dyDescent="0.25">
      <c r="A422" s="47">
        <v>42219</v>
      </c>
      <c r="B422" s="48">
        <v>1</v>
      </c>
      <c r="C422" s="171">
        <v>0</v>
      </c>
      <c r="D422" s="134">
        <f t="shared" si="52"/>
        <v>740104.42999999993</v>
      </c>
      <c r="E422" s="29">
        <f t="shared" si="51"/>
        <v>714859.15999999992</v>
      </c>
      <c r="F422" s="175">
        <f t="shared" si="53"/>
        <v>304.15258064516127</v>
      </c>
      <c r="G422" s="29">
        <f t="shared" si="50"/>
        <v>304.14999999999998</v>
      </c>
    </row>
    <row r="423" spans="1:7" x14ac:dyDescent="0.25">
      <c r="A423" s="47">
        <v>42220</v>
      </c>
      <c r="B423" s="48">
        <v>1</v>
      </c>
      <c r="C423" s="171">
        <v>0</v>
      </c>
      <c r="D423" s="134">
        <f t="shared" si="52"/>
        <v>740104.42999999993</v>
      </c>
      <c r="E423" s="29">
        <f t="shared" si="51"/>
        <v>714859.15999999992</v>
      </c>
      <c r="F423" s="175">
        <f t="shared" si="53"/>
        <v>304.15258064516127</v>
      </c>
      <c r="G423" s="29">
        <f t="shared" si="50"/>
        <v>304.14999999999998</v>
      </c>
    </row>
    <row r="424" spans="1:7" x14ac:dyDescent="0.25">
      <c r="A424" s="47">
        <v>42221</v>
      </c>
      <c r="B424" s="48">
        <v>1</v>
      </c>
      <c r="C424" s="171">
        <v>0</v>
      </c>
      <c r="D424" s="134">
        <f t="shared" si="52"/>
        <v>740104.42999999993</v>
      </c>
      <c r="E424" s="29">
        <f t="shared" si="51"/>
        <v>714859.15999999992</v>
      </c>
      <c r="F424" s="175">
        <f t="shared" si="53"/>
        <v>304.15258064516127</v>
      </c>
      <c r="G424" s="29">
        <f t="shared" si="50"/>
        <v>304.14999999999998</v>
      </c>
    </row>
    <row r="425" spans="1:7" x14ac:dyDescent="0.25">
      <c r="A425" s="47">
        <v>42222</v>
      </c>
      <c r="B425" s="48">
        <v>0</v>
      </c>
      <c r="C425" s="171">
        <v>1</v>
      </c>
      <c r="D425" s="134">
        <f>$E$424</f>
        <v>714859.15999999992</v>
      </c>
      <c r="E425" s="29">
        <f t="shared" ref="E425:E455" si="54">$D$425-$D$16</f>
        <v>689292.2699999999</v>
      </c>
      <c r="F425" s="175">
        <f>($E$15/$B$15*0+($E$16/$B$16)*1)</f>
        <v>293.7777419354839</v>
      </c>
      <c r="G425" s="29">
        <f t="shared" si="50"/>
        <v>293.77999999999997</v>
      </c>
    </row>
    <row r="426" spans="1:7" x14ac:dyDescent="0.25">
      <c r="A426" s="47">
        <v>42223</v>
      </c>
      <c r="B426" s="48">
        <v>1</v>
      </c>
      <c r="C426" s="171">
        <v>0</v>
      </c>
      <c r="D426" s="134">
        <f t="shared" ref="D426:D455" si="55">$E$424</f>
        <v>714859.15999999992</v>
      </c>
      <c r="E426" s="29">
        <f t="shared" si="54"/>
        <v>689292.2699999999</v>
      </c>
      <c r="F426" s="175">
        <f t="shared" ref="F426:F455" si="56">($E$15/$B$15*0+($E$16/$B$16)*1)</f>
        <v>293.7777419354839</v>
      </c>
      <c r="G426" s="29">
        <f t="shared" si="50"/>
        <v>293.77999999999997</v>
      </c>
    </row>
    <row r="427" spans="1:7" x14ac:dyDescent="0.25">
      <c r="A427" s="47">
        <v>42224</v>
      </c>
      <c r="B427" s="48">
        <v>1</v>
      </c>
      <c r="C427" s="171">
        <v>0</v>
      </c>
      <c r="D427" s="134">
        <f t="shared" si="55"/>
        <v>714859.15999999992</v>
      </c>
      <c r="E427" s="29">
        <f t="shared" si="54"/>
        <v>689292.2699999999</v>
      </c>
      <c r="F427" s="175">
        <f t="shared" si="56"/>
        <v>293.7777419354839</v>
      </c>
      <c r="G427" s="29">
        <f t="shared" si="50"/>
        <v>293.77999999999997</v>
      </c>
    </row>
    <row r="428" spans="1:7" x14ac:dyDescent="0.25">
      <c r="A428" s="47">
        <v>42225</v>
      </c>
      <c r="B428" s="48">
        <v>1</v>
      </c>
      <c r="C428" s="171">
        <v>0</v>
      </c>
      <c r="D428" s="134">
        <f t="shared" si="55"/>
        <v>714859.15999999992</v>
      </c>
      <c r="E428" s="29">
        <f t="shared" si="54"/>
        <v>689292.2699999999</v>
      </c>
      <c r="F428" s="175">
        <f t="shared" si="56"/>
        <v>293.7777419354839</v>
      </c>
      <c r="G428" s="29">
        <f t="shared" si="50"/>
        <v>293.77999999999997</v>
      </c>
    </row>
    <row r="429" spans="1:7" x14ac:dyDescent="0.25">
      <c r="A429" s="47">
        <v>42226</v>
      </c>
      <c r="B429" s="48">
        <v>1</v>
      </c>
      <c r="C429" s="171">
        <v>0</v>
      </c>
      <c r="D429" s="134">
        <f t="shared" si="55"/>
        <v>714859.15999999992</v>
      </c>
      <c r="E429" s="29">
        <f t="shared" si="54"/>
        <v>689292.2699999999</v>
      </c>
      <c r="F429" s="175">
        <f t="shared" si="56"/>
        <v>293.7777419354839</v>
      </c>
      <c r="G429" s="29">
        <f t="shared" si="50"/>
        <v>293.77999999999997</v>
      </c>
    </row>
    <row r="430" spans="1:7" x14ac:dyDescent="0.25">
      <c r="A430" s="47">
        <v>42227</v>
      </c>
      <c r="B430" s="48">
        <v>1</v>
      </c>
      <c r="C430" s="171">
        <v>0</v>
      </c>
      <c r="D430" s="134">
        <f t="shared" si="55"/>
        <v>714859.15999999992</v>
      </c>
      <c r="E430" s="29">
        <f t="shared" si="54"/>
        <v>689292.2699999999</v>
      </c>
      <c r="F430" s="175">
        <f t="shared" si="56"/>
        <v>293.7777419354839</v>
      </c>
      <c r="G430" s="29">
        <f t="shared" si="50"/>
        <v>293.77999999999997</v>
      </c>
    </row>
    <row r="431" spans="1:7" x14ac:dyDescent="0.25">
      <c r="A431" s="47">
        <v>42228</v>
      </c>
      <c r="B431" s="48">
        <v>1</v>
      </c>
      <c r="C431" s="171">
        <v>0</v>
      </c>
      <c r="D431" s="134">
        <f t="shared" si="55"/>
        <v>714859.15999999992</v>
      </c>
      <c r="E431" s="29">
        <f t="shared" si="54"/>
        <v>689292.2699999999</v>
      </c>
      <c r="F431" s="175">
        <f t="shared" si="56"/>
        <v>293.7777419354839</v>
      </c>
      <c r="G431" s="29">
        <f t="shared" si="50"/>
        <v>293.77999999999997</v>
      </c>
    </row>
    <row r="432" spans="1:7" x14ac:dyDescent="0.25">
      <c r="A432" s="47">
        <v>42229</v>
      </c>
      <c r="B432" s="48">
        <v>1</v>
      </c>
      <c r="C432" s="171">
        <v>0</v>
      </c>
      <c r="D432" s="134">
        <f t="shared" si="55"/>
        <v>714859.15999999992</v>
      </c>
      <c r="E432" s="29">
        <f t="shared" si="54"/>
        <v>689292.2699999999</v>
      </c>
      <c r="F432" s="175">
        <f t="shared" si="56"/>
        <v>293.7777419354839</v>
      </c>
      <c r="G432" s="29">
        <f t="shared" si="50"/>
        <v>293.77999999999997</v>
      </c>
    </row>
    <row r="433" spans="1:7" x14ac:dyDescent="0.25">
      <c r="A433" s="47">
        <v>42230</v>
      </c>
      <c r="B433" s="48">
        <v>1</v>
      </c>
      <c r="C433" s="171">
        <v>0</v>
      </c>
      <c r="D433" s="134">
        <f t="shared" si="55"/>
        <v>714859.15999999992</v>
      </c>
      <c r="E433" s="29">
        <f t="shared" si="54"/>
        <v>689292.2699999999</v>
      </c>
      <c r="F433" s="175">
        <f t="shared" si="56"/>
        <v>293.7777419354839</v>
      </c>
      <c r="G433" s="29">
        <f t="shared" si="50"/>
        <v>293.77999999999997</v>
      </c>
    </row>
    <row r="434" spans="1:7" x14ac:dyDescent="0.25">
      <c r="A434" s="47">
        <v>42231</v>
      </c>
      <c r="B434" s="48">
        <v>1</v>
      </c>
      <c r="C434" s="171">
        <v>0</v>
      </c>
      <c r="D434" s="134">
        <f t="shared" si="55"/>
        <v>714859.15999999992</v>
      </c>
      <c r="E434" s="29">
        <f t="shared" si="54"/>
        <v>689292.2699999999</v>
      </c>
      <c r="F434" s="175">
        <f t="shared" si="56"/>
        <v>293.7777419354839</v>
      </c>
      <c r="G434" s="29">
        <f t="shared" si="50"/>
        <v>293.77999999999997</v>
      </c>
    </row>
    <row r="435" spans="1:7" x14ac:dyDescent="0.25">
      <c r="A435" s="47">
        <v>42232</v>
      </c>
      <c r="B435" s="48">
        <v>1</v>
      </c>
      <c r="C435" s="171">
        <v>0</v>
      </c>
      <c r="D435" s="134">
        <f t="shared" si="55"/>
        <v>714859.15999999992</v>
      </c>
      <c r="E435" s="29">
        <f t="shared" si="54"/>
        <v>689292.2699999999</v>
      </c>
      <c r="F435" s="175">
        <f t="shared" si="56"/>
        <v>293.7777419354839</v>
      </c>
      <c r="G435" s="29">
        <f t="shared" si="50"/>
        <v>293.77999999999997</v>
      </c>
    </row>
    <row r="436" spans="1:7" x14ac:dyDescent="0.25">
      <c r="A436" s="47">
        <v>42233</v>
      </c>
      <c r="B436" s="48">
        <v>1</v>
      </c>
      <c r="C436" s="171">
        <v>0</v>
      </c>
      <c r="D436" s="134">
        <f t="shared" si="55"/>
        <v>714859.15999999992</v>
      </c>
      <c r="E436" s="29">
        <f t="shared" si="54"/>
        <v>689292.2699999999</v>
      </c>
      <c r="F436" s="175">
        <f t="shared" si="56"/>
        <v>293.7777419354839</v>
      </c>
      <c r="G436" s="29">
        <f t="shared" si="50"/>
        <v>293.77999999999997</v>
      </c>
    </row>
    <row r="437" spans="1:7" x14ac:dyDescent="0.25">
      <c r="A437" s="47">
        <v>42234</v>
      </c>
      <c r="B437" s="48">
        <v>1</v>
      </c>
      <c r="C437" s="171">
        <v>0</v>
      </c>
      <c r="D437" s="134">
        <f t="shared" si="55"/>
        <v>714859.15999999992</v>
      </c>
      <c r="E437" s="29">
        <f t="shared" si="54"/>
        <v>689292.2699999999</v>
      </c>
      <c r="F437" s="175">
        <f t="shared" si="56"/>
        <v>293.7777419354839</v>
      </c>
      <c r="G437" s="29">
        <f t="shared" si="50"/>
        <v>293.77999999999997</v>
      </c>
    </row>
    <row r="438" spans="1:7" x14ac:dyDescent="0.25">
      <c r="A438" s="47">
        <v>42235</v>
      </c>
      <c r="B438" s="48">
        <v>1</v>
      </c>
      <c r="C438" s="171">
        <v>0</v>
      </c>
      <c r="D438" s="134">
        <f t="shared" si="55"/>
        <v>714859.15999999992</v>
      </c>
      <c r="E438" s="29">
        <f t="shared" si="54"/>
        <v>689292.2699999999</v>
      </c>
      <c r="F438" s="175">
        <f t="shared" si="56"/>
        <v>293.7777419354839</v>
      </c>
      <c r="G438" s="29">
        <f t="shared" si="50"/>
        <v>293.77999999999997</v>
      </c>
    </row>
    <row r="439" spans="1:7" x14ac:dyDescent="0.25">
      <c r="A439" s="47">
        <v>42236</v>
      </c>
      <c r="B439" s="48">
        <v>1</v>
      </c>
      <c r="C439" s="171">
        <v>0</v>
      </c>
      <c r="D439" s="134">
        <f t="shared" si="55"/>
        <v>714859.15999999992</v>
      </c>
      <c r="E439" s="29">
        <f t="shared" si="54"/>
        <v>689292.2699999999</v>
      </c>
      <c r="F439" s="175">
        <f t="shared" si="56"/>
        <v>293.7777419354839</v>
      </c>
      <c r="G439" s="29">
        <f t="shared" si="50"/>
        <v>293.77999999999997</v>
      </c>
    </row>
    <row r="440" spans="1:7" x14ac:dyDescent="0.25">
      <c r="A440" s="47">
        <v>42237</v>
      </c>
      <c r="B440" s="48">
        <v>1</v>
      </c>
      <c r="C440" s="171">
        <v>0</v>
      </c>
      <c r="D440" s="134">
        <f t="shared" si="55"/>
        <v>714859.15999999992</v>
      </c>
      <c r="E440" s="29">
        <f t="shared" si="54"/>
        <v>689292.2699999999</v>
      </c>
      <c r="F440" s="175">
        <f t="shared" si="56"/>
        <v>293.7777419354839</v>
      </c>
      <c r="G440" s="29">
        <f t="shared" si="50"/>
        <v>293.77999999999997</v>
      </c>
    </row>
    <row r="441" spans="1:7" x14ac:dyDescent="0.25">
      <c r="A441" s="47">
        <v>42238</v>
      </c>
      <c r="B441" s="48">
        <v>1</v>
      </c>
      <c r="C441" s="171">
        <v>0</v>
      </c>
      <c r="D441" s="134">
        <f t="shared" si="55"/>
        <v>714859.15999999992</v>
      </c>
      <c r="E441" s="29">
        <f t="shared" si="54"/>
        <v>689292.2699999999</v>
      </c>
      <c r="F441" s="175">
        <f t="shared" si="56"/>
        <v>293.7777419354839</v>
      </c>
      <c r="G441" s="29">
        <f t="shared" si="50"/>
        <v>293.77999999999997</v>
      </c>
    </row>
    <row r="442" spans="1:7" x14ac:dyDescent="0.25">
      <c r="A442" s="47">
        <v>42239</v>
      </c>
      <c r="B442" s="48">
        <v>1</v>
      </c>
      <c r="C442" s="171">
        <v>0</v>
      </c>
      <c r="D442" s="134">
        <f t="shared" si="55"/>
        <v>714859.15999999992</v>
      </c>
      <c r="E442" s="29">
        <f t="shared" si="54"/>
        <v>689292.2699999999</v>
      </c>
      <c r="F442" s="175">
        <f t="shared" si="56"/>
        <v>293.7777419354839</v>
      </c>
      <c r="G442" s="29">
        <f t="shared" si="50"/>
        <v>293.77999999999997</v>
      </c>
    </row>
    <row r="443" spans="1:7" x14ac:dyDescent="0.25">
      <c r="A443" s="47">
        <v>42240</v>
      </c>
      <c r="B443" s="48">
        <v>1</v>
      </c>
      <c r="C443" s="171">
        <v>0</v>
      </c>
      <c r="D443" s="134">
        <f t="shared" si="55"/>
        <v>714859.15999999992</v>
      </c>
      <c r="E443" s="29">
        <f t="shared" si="54"/>
        <v>689292.2699999999</v>
      </c>
      <c r="F443" s="175">
        <f t="shared" si="56"/>
        <v>293.7777419354839</v>
      </c>
      <c r="G443" s="29">
        <f t="shared" si="50"/>
        <v>293.77999999999997</v>
      </c>
    </row>
    <row r="444" spans="1:7" x14ac:dyDescent="0.25">
      <c r="A444" s="47">
        <v>42241</v>
      </c>
      <c r="B444" s="48">
        <v>1</v>
      </c>
      <c r="C444" s="171">
        <v>0</v>
      </c>
      <c r="D444" s="134">
        <f t="shared" si="55"/>
        <v>714859.15999999992</v>
      </c>
      <c r="E444" s="29">
        <f t="shared" si="54"/>
        <v>689292.2699999999</v>
      </c>
      <c r="F444" s="175">
        <f t="shared" si="56"/>
        <v>293.7777419354839</v>
      </c>
      <c r="G444" s="29">
        <f t="shared" ref="G444:G507" si="57">ROUND(F444,2)</f>
        <v>293.77999999999997</v>
      </c>
    </row>
    <row r="445" spans="1:7" x14ac:dyDescent="0.25">
      <c r="A445" s="47">
        <v>42242</v>
      </c>
      <c r="B445" s="48">
        <v>1</v>
      </c>
      <c r="C445" s="171">
        <v>0</v>
      </c>
      <c r="D445" s="134">
        <f t="shared" si="55"/>
        <v>714859.15999999992</v>
      </c>
      <c r="E445" s="29">
        <f t="shared" si="54"/>
        <v>689292.2699999999</v>
      </c>
      <c r="F445" s="175">
        <f t="shared" si="56"/>
        <v>293.7777419354839</v>
      </c>
      <c r="G445" s="29">
        <f t="shared" si="57"/>
        <v>293.77999999999997</v>
      </c>
    </row>
    <row r="446" spans="1:7" x14ac:dyDescent="0.25">
      <c r="A446" s="47">
        <v>42243</v>
      </c>
      <c r="B446" s="48">
        <v>1</v>
      </c>
      <c r="C446" s="171">
        <v>0</v>
      </c>
      <c r="D446" s="134">
        <f t="shared" si="55"/>
        <v>714859.15999999992</v>
      </c>
      <c r="E446" s="29">
        <f t="shared" si="54"/>
        <v>689292.2699999999</v>
      </c>
      <c r="F446" s="175">
        <f t="shared" si="56"/>
        <v>293.7777419354839</v>
      </c>
      <c r="G446" s="29">
        <f t="shared" si="57"/>
        <v>293.77999999999997</v>
      </c>
    </row>
    <row r="447" spans="1:7" x14ac:dyDescent="0.25">
      <c r="A447" s="47">
        <v>42244</v>
      </c>
      <c r="B447" s="48">
        <v>1</v>
      </c>
      <c r="C447" s="171">
        <v>0</v>
      </c>
      <c r="D447" s="134">
        <f t="shared" si="55"/>
        <v>714859.15999999992</v>
      </c>
      <c r="E447" s="29">
        <f t="shared" si="54"/>
        <v>689292.2699999999</v>
      </c>
      <c r="F447" s="175">
        <f t="shared" si="56"/>
        <v>293.7777419354839</v>
      </c>
      <c r="G447" s="29">
        <f t="shared" si="57"/>
        <v>293.77999999999997</v>
      </c>
    </row>
    <row r="448" spans="1:7" x14ac:dyDescent="0.25">
      <c r="A448" s="47">
        <v>42245</v>
      </c>
      <c r="B448" s="48">
        <v>1</v>
      </c>
      <c r="C448" s="171">
        <v>0</v>
      </c>
      <c r="D448" s="134">
        <f t="shared" si="55"/>
        <v>714859.15999999992</v>
      </c>
      <c r="E448" s="29">
        <f t="shared" si="54"/>
        <v>689292.2699999999</v>
      </c>
      <c r="F448" s="175">
        <f t="shared" si="56"/>
        <v>293.7777419354839</v>
      </c>
      <c r="G448" s="29">
        <f t="shared" si="57"/>
        <v>293.77999999999997</v>
      </c>
    </row>
    <row r="449" spans="1:7" x14ac:dyDescent="0.25">
      <c r="A449" s="47">
        <v>42246</v>
      </c>
      <c r="B449" s="48">
        <v>1</v>
      </c>
      <c r="C449" s="171">
        <v>0</v>
      </c>
      <c r="D449" s="134">
        <f t="shared" si="55"/>
        <v>714859.15999999992</v>
      </c>
      <c r="E449" s="29">
        <f t="shared" si="54"/>
        <v>689292.2699999999</v>
      </c>
      <c r="F449" s="175">
        <f t="shared" si="56"/>
        <v>293.7777419354839</v>
      </c>
      <c r="G449" s="29">
        <f t="shared" si="57"/>
        <v>293.77999999999997</v>
      </c>
    </row>
    <row r="450" spans="1:7" x14ac:dyDescent="0.25">
      <c r="A450" s="47">
        <v>42247</v>
      </c>
      <c r="B450" s="48">
        <v>1</v>
      </c>
      <c r="C450" s="171">
        <v>0</v>
      </c>
      <c r="D450" s="134">
        <f t="shared" si="55"/>
        <v>714859.15999999992</v>
      </c>
      <c r="E450" s="29">
        <f t="shared" si="54"/>
        <v>689292.2699999999</v>
      </c>
      <c r="F450" s="175">
        <f t="shared" si="56"/>
        <v>293.7777419354839</v>
      </c>
      <c r="G450" s="29">
        <f t="shared" si="57"/>
        <v>293.77999999999997</v>
      </c>
    </row>
    <row r="451" spans="1:7" x14ac:dyDescent="0.25">
      <c r="A451" s="47">
        <v>42248</v>
      </c>
      <c r="B451" s="48">
        <v>1</v>
      </c>
      <c r="C451" s="171">
        <v>0</v>
      </c>
      <c r="D451" s="134">
        <f t="shared" si="55"/>
        <v>714859.15999999992</v>
      </c>
      <c r="E451" s="29">
        <f t="shared" si="54"/>
        <v>689292.2699999999</v>
      </c>
      <c r="F451" s="175">
        <f t="shared" si="56"/>
        <v>293.7777419354839</v>
      </c>
      <c r="G451" s="29">
        <f t="shared" si="57"/>
        <v>293.77999999999997</v>
      </c>
    </row>
    <row r="452" spans="1:7" x14ac:dyDescent="0.25">
      <c r="A452" s="47">
        <v>42249</v>
      </c>
      <c r="B452" s="48">
        <v>1</v>
      </c>
      <c r="C452" s="171">
        <v>0</v>
      </c>
      <c r="D452" s="134">
        <f t="shared" si="55"/>
        <v>714859.15999999992</v>
      </c>
      <c r="E452" s="29">
        <f t="shared" si="54"/>
        <v>689292.2699999999</v>
      </c>
      <c r="F452" s="175">
        <f t="shared" si="56"/>
        <v>293.7777419354839</v>
      </c>
      <c r="G452" s="29">
        <f t="shared" si="57"/>
        <v>293.77999999999997</v>
      </c>
    </row>
    <row r="453" spans="1:7" x14ac:dyDescent="0.25">
      <c r="A453" s="47">
        <v>42250</v>
      </c>
      <c r="B453" s="48">
        <v>1</v>
      </c>
      <c r="C453" s="171">
        <v>0</v>
      </c>
      <c r="D453" s="134">
        <f t="shared" si="55"/>
        <v>714859.15999999992</v>
      </c>
      <c r="E453" s="29">
        <f t="shared" si="54"/>
        <v>689292.2699999999</v>
      </c>
      <c r="F453" s="175">
        <f t="shared" si="56"/>
        <v>293.7777419354839</v>
      </c>
      <c r="G453" s="29">
        <f t="shared" si="57"/>
        <v>293.77999999999997</v>
      </c>
    </row>
    <row r="454" spans="1:7" x14ac:dyDescent="0.25">
      <c r="A454" s="47">
        <v>42251</v>
      </c>
      <c r="B454" s="48">
        <v>1</v>
      </c>
      <c r="C454" s="171">
        <v>0</v>
      </c>
      <c r="D454" s="134">
        <f t="shared" si="55"/>
        <v>714859.15999999992</v>
      </c>
      <c r="E454" s="29">
        <f t="shared" si="54"/>
        <v>689292.2699999999</v>
      </c>
      <c r="F454" s="175">
        <f t="shared" si="56"/>
        <v>293.7777419354839</v>
      </c>
      <c r="G454" s="29">
        <f t="shared" si="57"/>
        <v>293.77999999999997</v>
      </c>
    </row>
    <row r="455" spans="1:7" x14ac:dyDescent="0.25">
      <c r="A455" s="47">
        <v>42252</v>
      </c>
      <c r="B455" s="48">
        <v>1</v>
      </c>
      <c r="C455" s="171">
        <v>0</v>
      </c>
      <c r="D455" s="134">
        <f t="shared" si="55"/>
        <v>714859.15999999992</v>
      </c>
      <c r="E455" s="29">
        <f t="shared" si="54"/>
        <v>689292.2699999999</v>
      </c>
      <c r="F455" s="175">
        <f t="shared" si="56"/>
        <v>293.7777419354839</v>
      </c>
      <c r="G455" s="29">
        <f t="shared" si="57"/>
        <v>293.77999999999997</v>
      </c>
    </row>
    <row r="456" spans="1:7" x14ac:dyDescent="0.25">
      <c r="A456" s="47">
        <v>42253</v>
      </c>
      <c r="B456" s="48">
        <v>0</v>
      </c>
      <c r="C456" s="171">
        <v>1</v>
      </c>
      <c r="D456" s="134">
        <f t="shared" ref="D456:D485" si="58">$E$455</f>
        <v>689292.2699999999</v>
      </c>
      <c r="E456" s="29">
        <f t="shared" ref="E456:E485" si="59">$D$456-$D$17</f>
        <v>663116.3899999999</v>
      </c>
      <c r="F456" s="175">
        <f>($E$16/$B$16*0+($E$17/$B$17)*1)</f>
        <v>283.27066666666667</v>
      </c>
      <c r="G456" s="29">
        <f t="shared" si="57"/>
        <v>283.27</v>
      </c>
    </row>
    <row r="457" spans="1:7" x14ac:dyDescent="0.25">
      <c r="A457" s="47">
        <v>42254</v>
      </c>
      <c r="B457" s="48">
        <v>1</v>
      </c>
      <c r="C457" s="171">
        <v>0</v>
      </c>
      <c r="D457" s="134">
        <f t="shared" si="58"/>
        <v>689292.2699999999</v>
      </c>
      <c r="E457" s="29">
        <f t="shared" si="59"/>
        <v>663116.3899999999</v>
      </c>
      <c r="F457" s="175">
        <f t="shared" ref="F457:F485" si="60">($E$16/$B$16*0+($E$17/$B$17)*1)</f>
        <v>283.27066666666667</v>
      </c>
      <c r="G457" s="29">
        <f t="shared" si="57"/>
        <v>283.27</v>
      </c>
    </row>
    <row r="458" spans="1:7" x14ac:dyDescent="0.25">
      <c r="A458" s="47">
        <v>42255</v>
      </c>
      <c r="B458" s="48">
        <v>1</v>
      </c>
      <c r="C458" s="171">
        <v>0</v>
      </c>
      <c r="D458" s="134">
        <f t="shared" si="58"/>
        <v>689292.2699999999</v>
      </c>
      <c r="E458" s="29">
        <f t="shared" si="59"/>
        <v>663116.3899999999</v>
      </c>
      <c r="F458" s="175">
        <f t="shared" si="60"/>
        <v>283.27066666666667</v>
      </c>
      <c r="G458" s="29">
        <f t="shared" si="57"/>
        <v>283.27</v>
      </c>
    </row>
    <row r="459" spans="1:7" x14ac:dyDescent="0.25">
      <c r="A459" s="47">
        <v>42256</v>
      </c>
      <c r="B459" s="48">
        <v>1</v>
      </c>
      <c r="C459" s="171">
        <v>0</v>
      </c>
      <c r="D459" s="134">
        <f t="shared" si="58"/>
        <v>689292.2699999999</v>
      </c>
      <c r="E459" s="29">
        <f t="shared" si="59"/>
        <v>663116.3899999999</v>
      </c>
      <c r="F459" s="175">
        <f t="shared" si="60"/>
        <v>283.27066666666667</v>
      </c>
      <c r="G459" s="29">
        <f t="shared" si="57"/>
        <v>283.27</v>
      </c>
    </row>
    <row r="460" spans="1:7" x14ac:dyDescent="0.25">
      <c r="A460" s="47">
        <v>42257</v>
      </c>
      <c r="B460" s="48">
        <v>1</v>
      </c>
      <c r="C460" s="171">
        <v>0</v>
      </c>
      <c r="D460" s="134">
        <f t="shared" si="58"/>
        <v>689292.2699999999</v>
      </c>
      <c r="E460" s="29">
        <f t="shared" si="59"/>
        <v>663116.3899999999</v>
      </c>
      <c r="F460" s="175">
        <f t="shared" si="60"/>
        <v>283.27066666666667</v>
      </c>
      <c r="G460" s="29">
        <f t="shared" si="57"/>
        <v>283.27</v>
      </c>
    </row>
    <row r="461" spans="1:7" x14ac:dyDescent="0.25">
      <c r="A461" s="47">
        <v>42258</v>
      </c>
      <c r="B461" s="48">
        <v>1</v>
      </c>
      <c r="C461" s="171">
        <v>0</v>
      </c>
      <c r="D461" s="134">
        <f t="shared" si="58"/>
        <v>689292.2699999999</v>
      </c>
      <c r="E461" s="29">
        <f t="shared" si="59"/>
        <v>663116.3899999999</v>
      </c>
      <c r="F461" s="175">
        <f t="shared" si="60"/>
        <v>283.27066666666667</v>
      </c>
      <c r="G461" s="29">
        <f t="shared" si="57"/>
        <v>283.27</v>
      </c>
    </row>
    <row r="462" spans="1:7" x14ac:dyDescent="0.25">
      <c r="A462" s="47">
        <v>42259</v>
      </c>
      <c r="B462" s="48">
        <v>1</v>
      </c>
      <c r="C462" s="171">
        <v>0</v>
      </c>
      <c r="D462" s="134">
        <f t="shared" si="58"/>
        <v>689292.2699999999</v>
      </c>
      <c r="E462" s="29">
        <f t="shared" si="59"/>
        <v>663116.3899999999</v>
      </c>
      <c r="F462" s="175">
        <f t="shared" si="60"/>
        <v>283.27066666666667</v>
      </c>
      <c r="G462" s="29">
        <f t="shared" si="57"/>
        <v>283.27</v>
      </c>
    </row>
    <row r="463" spans="1:7" x14ac:dyDescent="0.25">
      <c r="A463" s="47">
        <v>42260</v>
      </c>
      <c r="B463" s="48">
        <v>1</v>
      </c>
      <c r="C463" s="171">
        <v>0</v>
      </c>
      <c r="D463" s="134">
        <f t="shared" si="58"/>
        <v>689292.2699999999</v>
      </c>
      <c r="E463" s="29">
        <f t="shared" si="59"/>
        <v>663116.3899999999</v>
      </c>
      <c r="F463" s="175">
        <f t="shared" si="60"/>
        <v>283.27066666666667</v>
      </c>
      <c r="G463" s="29">
        <f t="shared" si="57"/>
        <v>283.27</v>
      </c>
    </row>
    <row r="464" spans="1:7" x14ac:dyDescent="0.25">
      <c r="A464" s="47">
        <v>42261</v>
      </c>
      <c r="B464" s="48">
        <v>1</v>
      </c>
      <c r="C464" s="171">
        <v>0</v>
      </c>
      <c r="D464" s="134">
        <f t="shared" si="58"/>
        <v>689292.2699999999</v>
      </c>
      <c r="E464" s="29">
        <f t="shared" si="59"/>
        <v>663116.3899999999</v>
      </c>
      <c r="F464" s="175">
        <f t="shared" si="60"/>
        <v>283.27066666666667</v>
      </c>
      <c r="G464" s="29">
        <f t="shared" si="57"/>
        <v>283.27</v>
      </c>
    </row>
    <row r="465" spans="1:7" x14ac:dyDescent="0.25">
      <c r="A465" s="47">
        <v>42262</v>
      </c>
      <c r="B465" s="48">
        <v>1</v>
      </c>
      <c r="C465" s="171">
        <v>0</v>
      </c>
      <c r="D465" s="134">
        <f t="shared" si="58"/>
        <v>689292.2699999999</v>
      </c>
      <c r="E465" s="29">
        <f t="shared" si="59"/>
        <v>663116.3899999999</v>
      </c>
      <c r="F465" s="175">
        <f t="shared" si="60"/>
        <v>283.27066666666667</v>
      </c>
      <c r="G465" s="29">
        <f t="shared" si="57"/>
        <v>283.27</v>
      </c>
    </row>
    <row r="466" spans="1:7" x14ac:dyDescent="0.25">
      <c r="A466" s="47">
        <v>42263</v>
      </c>
      <c r="B466" s="48">
        <v>1</v>
      </c>
      <c r="C466" s="171">
        <v>0</v>
      </c>
      <c r="D466" s="134">
        <f t="shared" si="58"/>
        <v>689292.2699999999</v>
      </c>
      <c r="E466" s="29">
        <f t="shared" si="59"/>
        <v>663116.3899999999</v>
      </c>
      <c r="F466" s="175">
        <f t="shared" si="60"/>
        <v>283.27066666666667</v>
      </c>
      <c r="G466" s="29">
        <f t="shared" si="57"/>
        <v>283.27</v>
      </c>
    </row>
    <row r="467" spans="1:7" x14ac:dyDescent="0.25">
      <c r="A467" s="47">
        <v>42264</v>
      </c>
      <c r="B467" s="48">
        <v>1</v>
      </c>
      <c r="C467" s="171">
        <v>0</v>
      </c>
      <c r="D467" s="134">
        <f t="shared" si="58"/>
        <v>689292.2699999999</v>
      </c>
      <c r="E467" s="29">
        <f t="shared" si="59"/>
        <v>663116.3899999999</v>
      </c>
      <c r="F467" s="175">
        <f t="shared" si="60"/>
        <v>283.27066666666667</v>
      </c>
      <c r="G467" s="29">
        <f t="shared" si="57"/>
        <v>283.27</v>
      </c>
    </row>
    <row r="468" spans="1:7" x14ac:dyDescent="0.25">
      <c r="A468" s="47">
        <v>42265</v>
      </c>
      <c r="B468" s="48">
        <v>1</v>
      </c>
      <c r="C468" s="171">
        <v>0</v>
      </c>
      <c r="D468" s="134">
        <f t="shared" si="58"/>
        <v>689292.2699999999</v>
      </c>
      <c r="E468" s="29">
        <f t="shared" si="59"/>
        <v>663116.3899999999</v>
      </c>
      <c r="F468" s="175">
        <f t="shared" si="60"/>
        <v>283.27066666666667</v>
      </c>
      <c r="G468" s="29">
        <f t="shared" si="57"/>
        <v>283.27</v>
      </c>
    </row>
    <row r="469" spans="1:7" x14ac:dyDescent="0.25">
      <c r="A469" s="47">
        <v>42266</v>
      </c>
      <c r="B469" s="48">
        <v>1</v>
      </c>
      <c r="C469" s="171">
        <v>0</v>
      </c>
      <c r="D469" s="134">
        <f t="shared" si="58"/>
        <v>689292.2699999999</v>
      </c>
      <c r="E469" s="29">
        <f t="shared" si="59"/>
        <v>663116.3899999999</v>
      </c>
      <c r="F469" s="175">
        <f t="shared" si="60"/>
        <v>283.27066666666667</v>
      </c>
      <c r="G469" s="29">
        <f t="shared" si="57"/>
        <v>283.27</v>
      </c>
    </row>
    <row r="470" spans="1:7" x14ac:dyDescent="0.25">
      <c r="A470" s="47">
        <v>42267</v>
      </c>
      <c r="B470" s="48">
        <v>1</v>
      </c>
      <c r="C470" s="171">
        <v>0</v>
      </c>
      <c r="D470" s="134">
        <f t="shared" si="58"/>
        <v>689292.2699999999</v>
      </c>
      <c r="E470" s="29">
        <f t="shared" si="59"/>
        <v>663116.3899999999</v>
      </c>
      <c r="F470" s="175">
        <f t="shared" si="60"/>
        <v>283.27066666666667</v>
      </c>
      <c r="G470" s="29">
        <f t="shared" si="57"/>
        <v>283.27</v>
      </c>
    </row>
    <row r="471" spans="1:7" x14ac:dyDescent="0.25">
      <c r="A471" s="47">
        <v>42268</v>
      </c>
      <c r="B471" s="48">
        <v>1</v>
      </c>
      <c r="C471" s="171">
        <v>0</v>
      </c>
      <c r="D471" s="134">
        <f t="shared" si="58"/>
        <v>689292.2699999999</v>
      </c>
      <c r="E471" s="29">
        <f t="shared" si="59"/>
        <v>663116.3899999999</v>
      </c>
      <c r="F471" s="175">
        <f t="shared" si="60"/>
        <v>283.27066666666667</v>
      </c>
      <c r="G471" s="29">
        <f t="shared" si="57"/>
        <v>283.27</v>
      </c>
    </row>
    <row r="472" spans="1:7" x14ac:dyDescent="0.25">
      <c r="A472" s="47">
        <v>42269</v>
      </c>
      <c r="B472" s="48">
        <v>1</v>
      </c>
      <c r="C472" s="171">
        <v>0</v>
      </c>
      <c r="D472" s="134">
        <f t="shared" si="58"/>
        <v>689292.2699999999</v>
      </c>
      <c r="E472" s="29">
        <f t="shared" si="59"/>
        <v>663116.3899999999</v>
      </c>
      <c r="F472" s="175">
        <f t="shared" si="60"/>
        <v>283.27066666666667</v>
      </c>
      <c r="G472" s="29">
        <f t="shared" si="57"/>
        <v>283.27</v>
      </c>
    </row>
    <row r="473" spans="1:7" x14ac:dyDescent="0.25">
      <c r="A473" s="47">
        <v>42270</v>
      </c>
      <c r="B473" s="48">
        <v>1</v>
      </c>
      <c r="C473" s="171">
        <v>0</v>
      </c>
      <c r="D473" s="134">
        <f t="shared" si="58"/>
        <v>689292.2699999999</v>
      </c>
      <c r="E473" s="29">
        <f t="shared" si="59"/>
        <v>663116.3899999999</v>
      </c>
      <c r="F473" s="175">
        <f t="shared" si="60"/>
        <v>283.27066666666667</v>
      </c>
      <c r="G473" s="29">
        <f t="shared" si="57"/>
        <v>283.27</v>
      </c>
    </row>
    <row r="474" spans="1:7" x14ac:dyDescent="0.25">
      <c r="A474" s="47">
        <v>42271</v>
      </c>
      <c r="B474" s="48">
        <v>1</v>
      </c>
      <c r="C474" s="171">
        <v>0</v>
      </c>
      <c r="D474" s="134">
        <f t="shared" si="58"/>
        <v>689292.2699999999</v>
      </c>
      <c r="E474" s="29">
        <f t="shared" si="59"/>
        <v>663116.3899999999</v>
      </c>
      <c r="F474" s="175">
        <f t="shared" si="60"/>
        <v>283.27066666666667</v>
      </c>
      <c r="G474" s="29">
        <f t="shared" si="57"/>
        <v>283.27</v>
      </c>
    </row>
    <row r="475" spans="1:7" x14ac:dyDescent="0.25">
      <c r="A475" s="47">
        <v>42272</v>
      </c>
      <c r="B475" s="48">
        <v>1</v>
      </c>
      <c r="C475" s="171">
        <v>0</v>
      </c>
      <c r="D475" s="134">
        <f t="shared" si="58"/>
        <v>689292.2699999999</v>
      </c>
      <c r="E475" s="29">
        <f t="shared" si="59"/>
        <v>663116.3899999999</v>
      </c>
      <c r="F475" s="175">
        <f t="shared" si="60"/>
        <v>283.27066666666667</v>
      </c>
      <c r="G475" s="29">
        <f t="shared" si="57"/>
        <v>283.27</v>
      </c>
    </row>
    <row r="476" spans="1:7" x14ac:dyDescent="0.25">
      <c r="A476" s="47">
        <v>42273</v>
      </c>
      <c r="B476" s="48">
        <v>1</v>
      </c>
      <c r="C476" s="171">
        <v>0</v>
      </c>
      <c r="D476" s="134">
        <f t="shared" si="58"/>
        <v>689292.2699999999</v>
      </c>
      <c r="E476" s="29">
        <f t="shared" si="59"/>
        <v>663116.3899999999</v>
      </c>
      <c r="F476" s="175">
        <f t="shared" si="60"/>
        <v>283.27066666666667</v>
      </c>
      <c r="G476" s="29">
        <f t="shared" si="57"/>
        <v>283.27</v>
      </c>
    </row>
    <row r="477" spans="1:7" x14ac:dyDescent="0.25">
      <c r="A477" s="47">
        <v>42274</v>
      </c>
      <c r="B477" s="48">
        <v>1</v>
      </c>
      <c r="C477" s="171">
        <v>0</v>
      </c>
      <c r="D477" s="134">
        <f t="shared" si="58"/>
        <v>689292.2699999999</v>
      </c>
      <c r="E477" s="29">
        <f t="shared" si="59"/>
        <v>663116.3899999999</v>
      </c>
      <c r="F477" s="175">
        <f t="shared" si="60"/>
        <v>283.27066666666667</v>
      </c>
      <c r="G477" s="29">
        <f t="shared" si="57"/>
        <v>283.27</v>
      </c>
    </row>
    <row r="478" spans="1:7" x14ac:dyDescent="0.25">
      <c r="A478" s="47">
        <v>42275</v>
      </c>
      <c r="B478" s="48">
        <v>1</v>
      </c>
      <c r="C478" s="171">
        <v>0</v>
      </c>
      <c r="D478" s="134">
        <f t="shared" si="58"/>
        <v>689292.2699999999</v>
      </c>
      <c r="E478" s="29">
        <f t="shared" si="59"/>
        <v>663116.3899999999</v>
      </c>
      <c r="F478" s="175">
        <f t="shared" si="60"/>
        <v>283.27066666666667</v>
      </c>
      <c r="G478" s="29">
        <f t="shared" si="57"/>
        <v>283.27</v>
      </c>
    </row>
    <row r="479" spans="1:7" x14ac:dyDescent="0.25">
      <c r="A479" s="47">
        <v>42276</v>
      </c>
      <c r="B479" s="48">
        <v>1</v>
      </c>
      <c r="C479" s="171">
        <v>0</v>
      </c>
      <c r="D479" s="134">
        <f t="shared" si="58"/>
        <v>689292.2699999999</v>
      </c>
      <c r="E479" s="29">
        <f t="shared" si="59"/>
        <v>663116.3899999999</v>
      </c>
      <c r="F479" s="175">
        <f t="shared" si="60"/>
        <v>283.27066666666667</v>
      </c>
      <c r="G479" s="29">
        <f t="shared" si="57"/>
        <v>283.27</v>
      </c>
    </row>
    <row r="480" spans="1:7" x14ac:dyDescent="0.25">
      <c r="A480" s="47">
        <v>42277</v>
      </c>
      <c r="B480" s="48">
        <v>1</v>
      </c>
      <c r="C480" s="171">
        <v>0</v>
      </c>
      <c r="D480" s="134">
        <f t="shared" si="58"/>
        <v>689292.2699999999</v>
      </c>
      <c r="E480" s="29">
        <f t="shared" si="59"/>
        <v>663116.3899999999</v>
      </c>
      <c r="F480" s="175">
        <f t="shared" si="60"/>
        <v>283.27066666666667</v>
      </c>
      <c r="G480" s="29">
        <f t="shared" si="57"/>
        <v>283.27</v>
      </c>
    </row>
    <row r="481" spans="1:7" x14ac:dyDescent="0.25">
      <c r="A481" s="47">
        <v>42278</v>
      </c>
      <c r="B481" s="48">
        <v>1</v>
      </c>
      <c r="C481" s="171">
        <v>0</v>
      </c>
      <c r="D481" s="134">
        <f t="shared" si="58"/>
        <v>689292.2699999999</v>
      </c>
      <c r="E481" s="29">
        <f t="shared" si="59"/>
        <v>663116.3899999999</v>
      </c>
      <c r="F481" s="175">
        <f t="shared" si="60"/>
        <v>283.27066666666667</v>
      </c>
      <c r="G481" s="29">
        <f t="shared" si="57"/>
        <v>283.27</v>
      </c>
    </row>
    <row r="482" spans="1:7" x14ac:dyDescent="0.25">
      <c r="A482" s="47">
        <v>42279</v>
      </c>
      <c r="B482" s="48">
        <v>1</v>
      </c>
      <c r="C482" s="171">
        <v>0</v>
      </c>
      <c r="D482" s="134">
        <f t="shared" si="58"/>
        <v>689292.2699999999</v>
      </c>
      <c r="E482" s="29">
        <f t="shared" si="59"/>
        <v>663116.3899999999</v>
      </c>
      <c r="F482" s="175">
        <f t="shared" si="60"/>
        <v>283.27066666666667</v>
      </c>
      <c r="G482" s="29">
        <f t="shared" si="57"/>
        <v>283.27</v>
      </c>
    </row>
    <row r="483" spans="1:7" x14ac:dyDescent="0.25">
      <c r="A483" s="47">
        <v>42280</v>
      </c>
      <c r="B483" s="48">
        <v>1</v>
      </c>
      <c r="C483" s="171">
        <v>0</v>
      </c>
      <c r="D483" s="134">
        <f t="shared" si="58"/>
        <v>689292.2699999999</v>
      </c>
      <c r="E483" s="29">
        <f t="shared" si="59"/>
        <v>663116.3899999999</v>
      </c>
      <c r="F483" s="175">
        <f t="shared" si="60"/>
        <v>283.27066666666667</v>
      </c>
      <c r="G483" s="29">
        <f t="shared" si="57"/>
        <v>283.27</v>
      </c>
    </row>
    <row r="484" spans="1:7" x14ac:dyDescent="0.25">
      <c r="A484" s="47">
        <v>42281</v>
      </c>
      <c r="B484" s="48">
        <v>1</v>
      </c>
      <c r="C484" s="171">
        <v>0</v>
      </c>
      <c r="D484" s="134">
        <f t="shared" si="58"/>
        <v>689292.2699999999</v>
      </c>
      <c r="E484" s="29">
        <f t="shared" si="59"/>
        <v>663116.3899999999</v>
      </c>
      <c r="F484" s="175">
        <f t="shared" si="60"/>
        <v>283.27066666666667</v>
      </c>
      <c r="G484" s="29">
        <f t="shared" si="57"/>
        <v>283.27</v>
      </c>
    </row>
    <row r="485" spans="1:7" x14ac:dyDescent="0.25">
      <c r="A485" s="47">
        <v>42282</v>
      </c>
      <c r="B485" s="48">
        <v>1</v>
      </c>
      <c r="C485" s="171">
        <v>0</v>
      </c>
      <c r="D485" s="134">
        <f t="shared" si="58"/>
        <v>689292.2699999999</v>
      </c>
      <c r="E485" s="29">
        <f t="shared" si="59"/>
        <v>663116.3899999999</v>
      </c>
      <c r="F485" s="175">
        <f t="shared" si="60"/>
        <v>283.27066666666667</v>
      </c>
      <c r="G485" s="29">
        <f t="shared" si="57"/>
        <v>283.27</v>
      </c>
    </row>
    <row r="486" spans="1:7" x14ac:dyDescent="0.25">
      <c r="A486" s="47">
        <v>42283</v>
      </c>
      <c r="B486" s="48">
        <v>0</v>
      </c>
      <c r="C486" s="171">
        <v>1</v>
      </c>
      <c r="D486" s="134">
        <f t="shared" ref="D486:D516" si="61">$E$485</f>
        <v>663116.3899999999</v>
      </c>
      <c r="E486" s="29">
        <f t="shared" ref="E486:E516" si="62">$D$486-$D$18</f>
        <v>636890.30999999994</v>
      </c>
      <c r="F486" s="175">
        <f>($E$17/$B$17*0+($E$18/$B$18)*1)</f>
        <v>272.51354838709676</v>
      </c>
      <c r="G486" s="29">
        <f t="shared" si="57"/>
        <v>272.51</v>
      </c>
    </row>
    <row r="487" spans="1:7" x14ac:dyDescent="0.25">
      <c r="A487" s="47">
        <v>42284</v>
      </c>
      <c r="B487" s="48">
        <v>1</v>
      </c>
      <c r="C487" s="171">
        <v>0</v>
      </c>
      <c r="D487" s="134">
        <f t="shared" si="61"/>
        <v>663116.3899999999</v>
      </c>
      <c r="E487" s="29">
        <f t="shared" si="62"/>
        <v>636890.30999999994</v>
      </c>
      <c r="F487" s="175">
        <f t="shared" ref="F487:F516" si="63">($E$17/$B$17*0+($E$18/$B$18)*1)</f>
        <v>272.51354838709676</v>
      </c>
      <c r="G487" s="29">
        <f t="shared" si="57"/>
        <v>272.51</v>
      </c>
    </row>
    <row r="488" spans="1:7" x14ac:dyDescent="0.25">
      <c r="A488" s="47">
        <v>42285</v>
      </c>
      <c r="B488" s="48">
        <v>1</v>
      </c>
      <c r="C488" s="171">
        <v>0</v>
      </c>
      <c r="D488" s="134">
        <f t="shared" si="61"/>
        <v>663116.3899999999</v>
      </c>
      <c r="E488" s="29">
        <f t="shared" si="62"/>
        <v>636890.30999999994</v>
      </c>
      <c r="F488" s="175">
        <f t="shared" si="63"/>
        <v>272.51354838709676</v>
      </c>
      <c r="G488" s="29">
        <f t="shared" si="57"/>
        <v>272.51</v>
      </c>
    </row>
    <row r="489" spans="1:7" x14ac:dyDescent="0.25">
      <c r="A489" s="47">
        <v>42286</v>
      </c>
      <c r="B489" s="48">
        <v>1</v>
      </c>
      <c r="C489" s="171">
        <v>0</v>
      </c>
      <c r="D489" s="134">
        <f t="shared" si="61"/>
        <v>663116.3899999999</v>
      </c>
      <c r="E489" s="29">
        <f t="shared" si="62"/>
        <v>636890.30999999994</v>
      </c>
      <c r="F489" s="175">
        <f t="shared" si="63"/>
        <v>272.51354838709676</v>
      </c>
      <c r="G489" s="29">
        <f t="shared" si="57"/>
        <v>272.51</v>
      </c>
    </row>
    <row r="490" spans="1:7" x14ac:dyDescent="0.25">
      <c r="A490" s="47">
        <v>42287</v>
      </c>
      <c r="B490" s="48">
        <v>1</v>
      </c>
      <c r="C490" s="171">
        <v>0</v>
      </c>
      <c r="D490" s="134">
        <f t="shared" si="61"/>
        <v>663116.3899999999</v>
      </c>
      <c r="E490" s="29">
        <f t="shared" si="62"/>
        <v>636890.30999999994</v>
      </c>
      <c r="F490" s="175">
        <f t="shared" si="63"/>
        <v>272.51354838709676</v>
      </c>
      <c r="G490" s="29">
        <f t="shared" si="57"/>
        <v>272.51</v>
      </c>
    </row>
    <row r="491" spans="1:7" x14ac:dyDescent="0.25">
      <c r="A491" s="47">
        <v>42288</v>
      </c>
      <c r="B491" s="48">
        <v>1</v>
      </c>
      <c r="C491" s="171">
        <v>0</v>
      </c>
      <c r="D491" s="134">
        <f t="shared" si="61"/>
        <v>663116.3899999999</v>
      </c>
      <c r="E491" s="29">
        <f t="shared" si="62"/>
        <v>636890.30999999994</v>
      </c>
      <c r="F491" s="175">
        <f t="shared" si="63"/>
        <v>272.51354838709676</v>
      </c>
      <c r="G491" s="29">
        <f t="shared" si="57"/>
        <v>272.51</v>
      </c>
    </row>
    <row r="492" spans="1:7" x14ac:dyDescent="0.25">
      <c r="A492" s="47">
        <v>42289</v>
      </c>
      <c r="B492" s="48">
        <v>1</v>
      </c>
      <c r="C492" s="171">
        <v>0</v>
      </c>
      <c r="D492" s="134">
        <f t="shared" si="61"/>
        <v>663116.3899999999</v>
      </c>
      <c r="E492" s="29">
        <f t="shared" si="62"/>
        <v>636890.30999999994</v>
      </c>
      <c r="F492" s="175">
        <f t="shared" si="63"/>
        <v>272.51354838709676</v>
      </c>
      <c r="G492" s="29">
        <f t="shared" si="57"/>
        <v>272.51</v>
      </c>
    </row>
    <row r="493" spans="1:7" x14ac:dyDescent="0.25">
      <c r="A493" s="47">
        <v>42290</v>
      </c>
      <c r="B493" s="48">
        <v>1</v>
      </c>
      <c r="C493" s="171">
        <v>0</v>
      </c>
      <c r="D493" s="134">
        <f t="shared" si="61"/>
        <v>663116.3899999999</v>
      </c>
      <c r="E493" s="29">
        <f t="shared" si="62"/>
        <v>636890.30999999994</v>
      </c>
      <c r="F493" s="175">
        <f t="shared" si="63"/>
        <v>272.51354838709676</v>
      </c>
      <c r="G493" s="29">
        <f t="shared" si="57"/>
        <v>272.51</v>
      </c>
    </row>
    <row r="494" spans="1:7" x14ac:dyDescent="0.25">
      <c r="A494" s="47">
        <v>42291</v>
      </c>
      <c r="B494" s="48">
        <v>1</v>
      </c>
      <c r="C494" s="171">
        <v>0</v>
      </c>
      <c r="D494" s="134">
        <f t="shared" si="61"/>
        <v>663116.3899999999</v>
      </c>
      <c r="E494" s="29">
        <f t="shared" si="62"/>
        <v>636890.30999999994</v>
      </c>
      <c r="F494" s="175">
        <f t="shared" si="63"/>
        <v>272.51354838709676</v>
      </c>
      <c r="G494" s="29">
        <f t="shared" si="57"/>
        <v>272.51</v>
      </c>
    </row>
    <row r="495" spans="1:7" x14ac:dyDescent="0.25">
      <c r="A495" s="47">
        <v>42292</v>
      </c>
      <c r="B495" s="48">
        <v>1</v>
      </c>
      <c r="C495" s="171">
        <v>0</v>
      </c>
      <c r="D495" s="134">
        <f t="shared" si="61"/>
        <v>663116.3899999999</v>
      </c>
      <c r="E495" s="29">
        <f t="shared" si="62"/>
        <v>636890.30999999994</v>
      </c>
      <c r="F495" s="175">
        <f t="shared" si="63"/>
        <v>272.51354838709676</v>
      </c>
      <c r="G495" s="29">
        <f t="shared" si="57"/>
        <v>272.51</v>
      </c>
    </row>
    <row r="496" spans="1:7" x14ac:dyDescent="0.25">
      <c r="A496" s="47">
        <v>42293</v>
      </c>
      <c r="B496" s="48">
        <v>1</v>
      </c>
      <c r="C496" s="171">
        <v>0</v>
      </c>
      <c r="D496" s="134">
        <f t="shared" si="61"/>
        <v>663116.3899999999</v>
      </c>
      <c r="E496" s="29">
        <f t="shared" si="62"/>
        <v>636890.30999999994</v>
      </c>
      <c r="F496" s="175">
        <f t="shared" si="63"/>
        <v>272.51354838709676</v>
      </c>
      <c r="G496" s="29">
        <f t="shared" si="57"/>
        <v>272.51</v>
      </c>
    </row>
    <row r="497" spans="1:7" x14ac:dyDescent="0.25">
      <c r="A497" s="47">
        <v>42294</v>
      </c>
      <c r="B497" s="48">
        <v>1</v>
      </c>
      <c r="C497" s="171">
        <v>0</v>
      </c>
      <c r="D497" s="134">
        <f t="shared" si="61"/>
        <v>663116.3899999999</v>
      </c>
      <c r="E497" s="29">
        <f t="shared" si="62"/>
        <v>636890.30999999994</v>
      </c>
      <c r="F497" s="175">
        <f t="shared" si="63"/>
        <v>272.51354838709676</v>
      </c>
      <c r="G497" s="29">
        <f t="shared" si="57"/>
        <v>272.51</v>
      </c>
    </row>
    <row r="498" spans="1:7" x14ac:dyDescent="0.25">
      <c r="A498" s="47">
        <v>42295</v>
      </c>
      <c r="B498" s="48">
        <v>1</v>
      </c>
      <c r="C498" s="171">
        <v>0</v>
      </c>
      <c r="D498" s="134">
        <f t="shared" si="61"/>
        <v>663116.3899999999</v>
      </c>
      <c r="E498" s="29">
        <f t="shared" si="62"/>
        <v>636890.30999999994</v>
      </c>
      <c r="F498" s="175">
        <f t="shared" si="63"/>
        <v>272.51354838709676</v>
      </c>
      <c r="G498" s="29">
        <f t="shared" si="57"/>
        <v>272.51</v>
      </c>
    </row>
    <row r="499" spans="1:7" x14ac:dyDescent="0.25">
      <c r="A499" s="47">
        <v>42296</v>
      </c>
      <c r="B499" s="48">
        <v>1</v>
      </c>
      <c r="C499" s="171">
        <v>0</v>
      </c>
      <c r="D499" s="134">
        <f t="shared" si="61"/>
        <v>663116.3899999999</v>
      </c>
      <c r="E499" s="29">
        <f t="shared" si="62"/>
        <v>636890.30999999994</v>
      </c>
      <c r="F499" s="175">
        <f t="shared" si="63"/>
        <v>272.51354838709676</v>
      </c>
      <c r="G499" s="29">
        <f t="shared" si="57"/>
        <v>272.51</v>
      </c>
    </row>
    <row r="500" spans="1:7" x14ac:dyDescent="0.25">
      <c r="A500" s="47">
        <v>42297</v>
      </c>
      <c r="B500" s="48">
        <v>1</v>
      </c>
      <c r="C500" s="171">
        <v>0</v>
      </c>
      <c r="D500" s="134">
        <f t="shared" si="61"/>
        <v>663116.3899999999</v>
      </c>
      <c r="E500" s="29">
        <f t="shared" si="62"/>
        <v>636890.30999999994</v>
      </c>
      <c r="F500" s="175">
        <f t="shared" si="63"/>
        <v>272.51354838709676</v>
      </c>
      <c r="G500" s="29">
        <f t="shared" si="57"/>
        <v>272.51</v>
      </c>
    </row>
    <row r="501" spans="1:7" x14ac:dyDescent="0.25">
      <c r="A501" s="47">
        <v>42298</v>
      </c>
      <c r="B501" s="48">
        <v>1</v>
      </c>
      <c r="C501" s="171">
        <v>0</v>
      </c>
      <c r="D501" s="134">
        <f t="shared" si="61"/>
        <v>663116.3899999999</v>
      </c>
      <c r="E501" s="29">
        <f t="shared" si="62"/>
        <v>636890.30999999994</v>
      </c>
      <c r="F501" s="175">
        <f t="shared" si="63"/>
        <v>272.51354838709676</v>
      </c>
      <c r="G501" s="29">
        <f t="shared" si="57"/>
        <v>272.51</v>
      </c>
    </row>
    <row r="502" spans="1:7" x14ac:dyDescent="0.25">
      <c r="A502" s="47">
        <v>42299</v>
      </c>
      <c r="B502" s="48">
        <v>1</v>
      </c>
      <c r="C502" s="171">
        <v>0</v>
      </c>
      <c r="D502" s="134">
        <f t="shared" si="61"/>
        <v>663116.3899999999</v>
      </c>
      <c r="E502" s="29">
        <f t="shared" si="62"/>
        <v>636890.30999999994</v>
      </c>
      <c r="F502" s="175">
        <f t="shared" si="63"/>
        <v>272.51354838709676</v>
      </c>
      <c r="G502" s="29">
        <f t="shared" si="57"/>
        <v>272.51</v>
      </c>
    </row>
    <row r="503" spans="1:7" x14ac:dyDescent="0.25">
      <c r="A503" s="47">
        <v>42300</v>
      </c>
      <c r="B503" s="48">
        <v>1</v>
      </c>
      <c r="C503" s="171">
        <v>0</v>
      </c>
      <c r="D503" s="134">
        <f t="shared" si="61"/>
        <v>663116.3899999999</v>
      </c>
      <c r="E503" s="29">
        <f t="shared" si="62"/>
        <v>636890.30999999994</v>
      </c>
      <c r="F503" s="175">
        <f t="shared" si="63"/>
        <v>272.51354838709676</v>
      </c>
      <c r="G503" s="29">
        <f t="shared" si="57"/>
        <v>272.51</v>
      </c>
    </row>
    <row r="504" spans="1:7" x14ac:dyDescent="0.25">
      <c r="A504" s="47">
        <v>42301</v>
      </c>
      <c r="B504" s="48">
        <v>1</v>
      </c>
      <c r="C504" s="171">
        <v>0</v>
      </c>
      <c r="D504" s="134">
        <f t="shared" si="61"/>
        <v>663116.3899999999</v>
      </c>
      <c r="E504" s="29">
        <f t="shared" si="62"/>
        <v>636890.30999999994</v>
      </c>
      <c r="F504" s="175">
        <f t="shared" si="63"/>
        <v>272.51354838709676</v>
      </c>
      <c r="G504" s="29">
        <f t="shared" si="57"/>
        <v>272.51</v>
      </c>
    </row>
    <row r="505" spans="1:7" x14ac:dyDescent="0.25">
      <c r="A505" s="47">
        <v>42302</v>
      </c>
      <c r="B505" s="48">
        <v>1</v>
      </c>
      <c r="C505" s="171">
        <v>0</v>
      </c>
      <c r="D505" s="134">
        <f t="shared" si="61"/>
        <v>663116.3899999999</v>
      </c>
      <c r="E505" s="29">
        <f t="shared" si="62"/>
        <v>636890.30999999994</v>
      </c>
      <c r="F505" s="175">
        <f t="shared" si="63"/>
        <v>272.51354838709676</v>
      </c>
      <c r="G505" s="29">
        <f t="shared" si="57"/>
        <v>272.51</v>
      </c>
    </row>
    <row r="506" spans="1:7" x14ac:dyDescent="0.25">
      <c r="A506" s="47">
        <v>42303</v>
      </c>
      <c r="B506" s="48">
        <v>1</v>
      </c>
      <c r="C506" s="171">
        <v>0</v>
      </c>
      <c r="D506" s="134">
        <f t="shared" si="61"/>
        <v>663116.3899999999</v>
      </c>
      <c r="E506" s="29">
        <f t="shared" si="62"/>
        <v>636890.30999999994</v>
      </c>
      <c r="F506" s="175">
        <f t="shared" si="63"/>
        <v>272.51354838709676</v>
      </c>
      <c r="G506" s="29">
        <f t="shared" si="57"/>
        <v>272.51</v>
      </c>
    </row>
    <row r="507" spans="1:7" x14ac:dyDescent="0.25">
      <c r="A507" s="47">
        <v>42304</v>
      </c>
      <c r="B507" s="48">
        <v>1</v>
      </c>
      <c r="C507" s="171">
        <v>0</v>
      </c>
      <c r="D507" s="134">
        <f t="shared" si="61"/>
        <v>663116.3899999999</v>
      </c>
      <c r="E507" s="29">
        <f t="shared" si="62"/>
        <v>636890.30999999994</v>
      </c>
      <c r="F507" s="175">
        <f t="shared" si="63"/>
        <v>272.51354838709676</v>
      </c>
      <c r="G507" s="29">
        <f t="shared" si="57"/>
        <v>272.51</v>
      </c>
    </row>
    <row r="508" spans="1:7" x14ac:dyDescent="0.25">
      <c r="A508" s="47">
        <v>42305</v>
      </c>
      <c r="B508" s="48">
        <v>1</v>
      </c>
      <c r="C508" s="171">
        <v>0</v>
      </c>
      <c r="D508" s="134">
        <f t="shared" si="61"/>
        <v>663116.3899999999</v>
      </c>
      <c r="E508" s="29">
        <f t="shared" si="62"/>
        <v>636890.30999999994</v>
      </c>
      <c r="F508" s="175">
        <f t="shared" si="63"/>
        <v>272.51354838709676</v>
      </c>
      <c r="G508" s="29">
        <f t="shared" ref="G508:G571" si="64">ROUND(F508,2)</f>
        <v>272.51</v>
      </c>
    </row>
    <row r="509" spans="1:7" x14ac:dyDescent="0.25">
      <c r="A509" s="47">
        <v>42306</v>
      </c>
      <c r="B509" s="48">
        <v>1</v>
      </c>
      <c r="C509" s="171">
        <v>0</v>
      </c>
      <c r="D509" s="134">
        <f t="shared" si="61"/>
        <v>663116.3899999999</v>
      </c>
      <c r="E509" s="29">
        <f t="shared" si="62"/>
        <v>636890.30999999994</v>
      </c>
      <c r="F509" s="175">
        <f t="shared" si="63"/>
        <v>272.51354838709676</v>
      </c>
      <c r="G509" s="29">
        <f t="shared" si="64"/>
        <v>272.51</v>
      </c>
    </row>
    <row r="510" spans="1:7" x14ac:dyDescent="0.25">
      <c r="A510" s="47">
        <v>42307</v>
      </c>
      <c r="B510" s="48">
        <v>1</v>
      </c>
      <c r="C510" s="171">
        <v>0</v>
      </c>
      <c r="D510" s="134">
        <f t="shared" si="61"/>
        <v>663116.3899999999</v>
      </c>
      <c r="E510" s="29">
        <f t="shared" si="62"/>
        <v>636890.30999999994</v>
      </c>
      <c r="F510" s="175">
        <f t="shared" si="63"/>
        <v>272.51354838709676</v>
      </c>
      <c r="G510" s="29">
        <f t="shared" si="64"/>
        <v>272.51</v>
      </c>
    </row>
    <row r="511" spans="1:7" x14ac:dyDescent="0.25">
      <c r="A511" s="47">
        <v>42308</v>
      </c>
      <c r="B511" s="48">
        <v>1</v>
      </c>
      <c r="C511" s="171">
        <v>0</v>
      </c>
      <c r="D511" s="134">
        <f t="shared" si="61"/>
        <v>663116.3899999999</v>
      </c>
      <c r="E511" s="29">
        <f t="shared" si="62"/>
        <v>636890.30999999994</v>
      </c>
      <c r="F511" s="175">
        <f t="shared" si="63"/>
        <v>272.51354838709676</v>
      </c>
      <c r="G511" s="29">
        <f t="shared" si="64"/>
        <v>272.51</v>
      </c>
    </row>
    <row r="512" spans="1:7" x14ac:dyDescent="0.25">
      <c r="A512" s="47">
        <v>42309</v>
      </c>
      <c r="B512" s="48">
        <v>1</v>
      </c>
      <c r="C512" s="171">
        <v>0</v>
      </c>
      <c r="D512" s="134">
        <f t="shared" si="61"/>
        <v>663116.3899999999</v>
      </c>
      <c r="E512" s="29">
        <f t="shared" si="62"/>
        <v>636890.30999999994</v>
      </c>
      <c r="F512" s="175">
        <f t="shared" si="63"/>
        <v>272.51354838709676</v>
      </c>
      <c r="G512" s="29">
        <f t="shared" si="64"/>
        <v>272.51</v>
      </c>
    </row>
    <row r="513" spans="1:7" x14ac:dyDescent="0.25">
      <c r="A513" s="47">
        <v>42310</v>
      </c>
      <c r="B513" s="48">
        <v>1</v>
      </c>
      <c r="C513" s="171">
        <v>0</v>
      </c>
      <c r="D513" s="134">
        <f t="shared" si="61"/>
        <v>663116.3899999999</v>
      </c>
      <c r="E513" s="29">
        <f t="shared" si="62"/>
        <v>636890.30999999994</v>
      </c>
      <c r="F513" s="175">
        <f t="shared" si="63"/>
        <v>272.51354838709676</v>
      </c>
      <c r="G513" s="29">
        <f t="shared" si="64"/>
        <v>272.51</v>
      </c>
    </row>
    <row r="514" spans="1:7" x14ac:dyDescent="0.25">
      <c r="A514" s="47">
        <v>42311</v>
      </c>
      <c r="B514" s="48">
        <v>1</v>
      </c>
      <c r="C514" s="171">
        <v>0</v>
      </c>
      <c r="D514" s="134">
        <f t="shared" si="61"/>
        <v>663116.3899999999</v>
      </c>
      <c r="E514" s="29">
        <f t="shared" si="62"/>
        <v>636890.30999999994</v>
      </c>
      <c r="F514" s="175">
        <f t="shared" si="63"/>
        <v>272.51354838709676</v>
      </c>
      <c r="G514" s="29">
        <f t="shared" si="64"/>
        <v>272.51</v>
      </c>
    </row>
    <row r="515" spans="1:7" x14ac:dyDescent="0.25">
      <c r="A515" s="47">
        <v>42312</v>
      </c>
      <c r="B515" s="48">
        <v>1</v>
      </c>
      <c r="C515" s="171">
        <v>0</v>
      </c>
      <c r="D515" s="134">
        <f t="shared" si="61"/>
        <v>663116.3899999999</v>
      </c>
      <c r="E515" s="29">
        <f t="shared" si="62"/>
        <v>636890.30999999994</v>
      </c>
      <c r="F515" s="175">
        <f t="shared" si="63"/>
        <v>272.51354838709676</v>
      </c>
      <c r="G515" s="29">
        <f t="shared" si="64"/>
        <v>272.51</v>
      </c>
    </row>
    <row r="516" spans="1:7" x14ac:dyDescent="0.25">
      <c r="A516" s="47">
        <v>42313</v>
      </c>
      <c r="B516" s="48">
        <v>1</v>
      </c>
      <c r="C516" s="171">
        <v>0</v>
      </c>
      <c r="D516" s="134">
        <f t="shared" si="61"/>
        <v>663116.3899999999</v>
      </c>
      <c r="E516" s="29">
        <f t="shared" si="62"/>
        <v>636890.30999999994</v>
      </c>
      <c r="F516" s="175">
        <f t="shared" si="63"/>
        <v>272.51354838709676</v>
      </c>
      <c r="G516" s="29">
        <f t="shared" si="64"/>
        <v>272.51</v>
      </c>
    </row>
    <row r="517" spans="1:7" x14ac:dyDescent="0.25">
      <c r="A517" s="47">
        <v>42314</v>
      </c>
      <c r="B517" s="48">
        <v>0</v>
      </c>
      <c r="C517" s="171">
        <v>1</v>
      </c>
      <c r="D517" s="134">
        <f t="shared" ref="D517:D546" si="65">$E$516</f>
        <v>636890.30999999994</v>
      </c>
      <c r="E517" s="29">
        <f t="shared" ref="E517:E546" si="66">$D$517-$D$19</f>
        <v>610068.37999999989</v>
      </c>
      <c r="F517" s="175">
        <f>($E$18/$B$18*0+($E$19/$B$19)*1)</f>
        <v>261.73566666666665</v>
      </c>
      <c r="G517" s="29">
        <f t="shared" si="64"/>
        <v>261.74</v>
      </c>
    </row>
    <row r="518" spans="1:7" x14ac:dyDescent="0.25">
      <c r="A518" s="47">
        <v>42315</v>
      </c>
      <c r="B518" s="48">
        <v>1</v>
      </c>
      <c r="C518" s="171">
        <v>0</v>
      </c>
      <c r="D518" s="134">
        <f t="shared" si="65"/>
        <v>636890.30999999994</v>
      </c>
      <c r="E518" s="29">
        <f t="shared" si="66"/>
        <v>610068.37999999989</v>
      </c>
      <c r="F518" s="175">
        <f t="shared" ref="F518:F546" si="67">($E$18/$B$18*0+($E$19/$B$19)*1)</f>
        <v>261.73566666666665</v>
      </c>
      <c r="G518" s="29">
        <f t="shared" si="64"/>
        <v>261.74</v>
      </c>
    </row>
    <row r="519" spans="1:7" x14ac:dyDescent="0.25">
      <c r="A519" s="47">
        <v>42316</v>
      </c>
      <c r="B519" s="48">
        <v>1</v>
      </c>
      <c r="C519" s="171">
        <v>0</v>
      </c>
      <c r="D519" s="134">
        <f t="shared" si="65"/>
        <v>636890.30999999994</v>
      </c>
      <c r="E519" s="29">
        <f t="shared" si="66"/>
        <v>610068.37999999989</v>
      </c>
      <c r="F519" s="175">
        <f t="shared" si="67"/>
        <v>261.73566666666665</v>
      </c>
      <c r="G519" s="29">
        <f t="shared" si="64"/>
        <v>261.74</v>
      </c>
    </row>
    <row r="520" spans="1:7" x14ac:dyDescent="0.25">
      <c r="A520" s="47">
        <v>42317</v>
      </c>
      <c r="B520" s="48">
        <v>1</v>
      </c>
      <c r="C520" s="171">
        <v>0</v>
      </c>
      <c r="D520" s="134">
        <f t="shared" si="65"/>
        <v>636890.30999999994</v>
      </c>
      <c r="E520" s="29">
        <f t="shared" si="66"/>
        <v>610068.37999999989</v>
      </c>
      <c r="F520" s="175">
        <f t="shared" si="67"/>
        <v>261.73566666666665</v>
      </c>
      <c r="G520" s="29">
        <f t="shared" si="64"/>
        <v>261.74</v>
      </c>
    </row>
    <row r="521" spans="1:7" x14ac:dyDescent="0.25">
      <c r="A521" s="47">
        <v>42318</v>
      </c>
      <c r="B521" s="48">
        <v>1</v>
      </c>
      <c r="C521" s="171">
        <v>0</v>
      </c>
      <c r="D521" s="134">
        <f t="shared" si="65"/>
        <v>636890.30999999994</v>
      </c>
      <c r="E521" s="29">
        <f t="shared" si="66"/>
        <v>610068.37999999989</v>
      </c>
      <c r="F521" s="175">
        <f t="shared" si="67"/>
        <v>261.73566666666665</v>
      </c>
      <c r="G521" s="29">
        <f t="shared" si="64"/>
        <v>261.74</v>
      </c>
    </row>
    <row r="522" spans="1:7" x14ac:dyDescent="0.25">
      <c r="A522" s="47">
        <v>42319</v>
      </c>
      <c r="B522" s="48">
        <v>1</v>
      </c>
      <c r="C522" s="171">
        <v>0</v>
      </c>
      <c r="D522" s="134">
        <f t="shared" si="65"/>
        <v>636890.30999999994</v>
      </c>
      <c r="E522" s="29">
        <f t="shared" si="66"/>
        <v>610068.37999999989</v>
      </c>
      <c r="F522" s="175">
        <f t="shared" si="67"/>
        <v>261.73566666666665</v>
      </c>
      <c r="G522" s="29">
        <f t="shared" si="64"/>
        <v>261.74</v>
      </c>
    </row>
    <row r="523" spans="1:7" x14ac:dyDescent="0.25">
      <c r="A523" s="47">
        <v>42320</v>
      </c>
      <c r="B523" s="48">
        <v>1</v>
      </c>
      <c r="C523" s="171">
        <v>0</v>
      </c>
      <c r="D523" s="134">
        <f t="shared" si="65"/>
        <v>636890.30999999994</v>
      </c>
      <c r="E523" s="29">
        <f t="shared" si="66"/>
        <v>610068.37999999989</v>
      </c>
      <c r="F523" s="175">
        <f t="shared" si="67"/>
        <v>261.73566666666665</v>
      </c>
      <c r="G523" s="29">
        <f t="shared" si="64"/>
        <v>261.74</v>
      </c>
    </row>
    <row r="524" spans="1:7" x14ac:dyDescent="0.25">
      <c r="A524" s="47">
        <v>42321</v>
      </c>
      <c r="B524" s="48">
        <v>1</v>
      </c>
      <c r="C524" s="171">
        <v>0</v>
      </c>
      <c r="D524" s="134">
        <f t="shared" si="65"/>
        <v>636890.30999999994</v>
      </c>
      <c r="E524" s="29">
        <f t="shared" si="66"/>
        <v>610068.37999999989</v>
      </c>
      <c r="F524" s="175">
        <f t="shared" si="67"/>
        <v>261.73566666666665</v>
      </c>
      <c r="G524" s="29">
        <f t="shared" si="64"/>
        <v>261.74</v>
      </c>
    </row>
    <row r="525" spans="1:7" x14ac:dyDescent="0.25">
      <c r="A525" s="47">
        <v>42322</v>
      </c>
      <c r="B525" s="48">
        <v>1</v>
      </c>
      <c r="C525" s="171">
        <v>0</v>
      </c>
      <c r="D525" s="134">
        <f t="shared" si="65"/>
        <v>636890.30999999994</v>
      </c>
      <c r="E525" s="29">
        <f t="shared" si="66"/>
        <v>610068.37999999989</v>
      </c>
      <c r="F525" s="175">
        <f t="shared" si="67"/>
        <v>261.73566666666665</v>
      </c>
      <c r="G525" s="29">
        <f t="shared" si="64"/>
        <v>261.74</v>
      </c>
    </row>
    <row r="526" spans="1:7" x14ac:dyDescent="0.25">
      <c r="A526" s="47">
        <v>42323</v>
      </c>
      <c r="B526" s="48">
        <v>1</v>
      </c>
      <c r="C526" s="171">
        <v>0</v>
      </c>
      <c r="D526" s="134">
        <f t="shared" si="65"/>
        <v>636890.30999999994</v>
      </c>
      <c r="E526" s="29">
        <f t="shared" si="66"/>
        <v>610068.37999999989</v>
      </c>
      <c r="F526" s="175">
        <f t="shared" si="67"/>
        <v>261.73566666666665</v>
      </c>
      <c r="G526" s="29">
        <f t="shared" si="64"/>
        <v>261.74</v>
      </c>
    </row>
    <row r="527" spans="1:7" x14ac:dyDescent="0.25">
      <c r="A527" s="47">
        <v>42324</v>
      </c>
      <c r="B527" s="48">
        <v>1</v>
      </c>
      <c r="C527" s="171">
        <v>0</v>
      </c>
      <c r="D527" s="134">
        <f t="shared" si="65"/>
        <v>636890.30999999994</v>
      </c>
      <c r="E527" s="29">
        <f t="shared" si="66"/>
        <v>610068.37999999989</v>
      </c>
      <c r="F527" s="175">
        <f t="shared" si="67"/>
        <v>261.73566666666665</v>
      </c>
      <c r="G527" s="29">
        <f t="shared" si="64"/>
        <v>261.74</v>
      </c>
    </row>
    <row r="528" spans="1:7" x14ac:dyDescent="0.25">
      <c r="A528" s="47">
        <v>42325</v>
      </c>
      <c r="B528" s="48">
        <v>1</v>
      </c>
      <c r="C528" s="171">
        <v>0</v>
      </c>
      <c r="D528" s="134">
        <f t="shared" si="65"/>
        <v>636890.30999999994</v>
      </c>
      <c r="E528" s="29">
        <f t="shared" si="66"/>
        <v>610068.37999999989</v>
      </c>
      <c r="F528" s="175">
        <f t="shared" si="67"/>
        <v>261.73566666666665</v>
      </c>
      <c r="G528" s="29">
        <f t="shared" si="64"/>
        <v>261.74</v>
      </c>
    </row>
    <row r="529" spans="1:7" x14ac:dyDescent="0.25">
      <c r="A529" s="47">
        <v>42326</v>
      </c>
      <c r="B529" s="48">
        <v>1</v>
      </c>
      <c r="C529" s="171">
        <v>0</v>
      </c>
      <c r="D529" s="134">
        <f t="shared" si="65"/>
        <v>636890.30999999994</v>
      </c>
      <c r="E529" s="29">
        <f t="shared" si="66"/>
        <v>610068.37999999989</v>
      </c>
      <c r="F529" s="175">
        <f t="shared" si="67"/>
        <v>261.73566666666665</v>
      </c>
      <c r="G529" s="29">
        <f t="shared" si="64"/>
        <v>261.74</v>
      </c>
    </row>
    <row r="530" spans="1:7" x14ac:dyDescent="0.25">
      <c r="A530" s="47">
        <v>42327</v>
      </c>
      <c r="B530" s="48">
        <v>1</v>
      </c>
      <c r="C530" s="171">
        <v>0</v>
      </c>
      <c r="D530" s="134">
        <f t="shared" si="65"/>
        <v>636890.30999999994</v>
      </c>
      <c r="E530" s="29">
        <f t="shared" si="66"/>
        <v>610068.37999999989</v>
      </c>
      <c r="F530" s="175">
        <f t="shared" si="67"/>
        <v>261.73566666666665</v>
      </c>
      <c r="G530" s="29">
        <f t="shared" si="64"/>
        <v>261.74</v>
      </c>
    </row>
    <row r="531" spans="1:7" x14ac:dyDescent="0.25">
      <c r="A531" s="47">
        <v>42328</v>
      </c>
      <c r="B531" s="48">
        <v>1</v>
      </c>
      <c r="C531" s="171">
        <v>0</v>
      </c>
      <c r="D531" s="134">
        <f t="shared" si="65"/>
        <v>636890.30999999994</v>
      </c>
      <c r="E531" s="29">
        <f t="shared" si="66"/>
        <v>610068.37999999989</v>
      </c>
      <c r="F531" s="175">
        <f t="shared" si="67"/>
        <v>261.73566666666665</v>
      </c>
      <c r="G531" s="29">
        <f t="shared" si="64"/>
        <v>261.74</v>
      </c>
    </row>
    <row r="532" spans="1:7" x14ac:dyDescent="0.25">
      <c r="A532" s="47">
        <v>42329</v>
      </c>
      <c r="B532" s="48">
        <v>1</v>
      </c>
      <c r="C532" s="171">
        <v>0</v>
      </c>
      <c r="D532" s="134">
        <f t="shared" si="65"/>
        <v>636890.30999999994</v>
      </c>
      <c r="E532" s="29">
        <f t="shared" si="66"/>
        <v>610068.37999999989</v>
      </c>
      <c r="F532" s="175">
        <f t="shared" si="67"/>
        <v>261.73566666666665</v>
      </c>
      <c r="G532" s="29">
        <f t="shared" si="64"/>
        <v>261.74</v>
      </c>
    </row>
    <row r="533" spans="1:7" x14ac:dyDescent="0.25">
      <c r="A533" s="47">
        <v>42330</v>
      </c>
      <c r="B533" s="48">
        <v>1</v>
      </c>
      <c r="C533" s="171">
        <v>0</v>
      </c>
      <c r="D533" s="134">
        <f t="shared" si="65"/>
        <v>636890.30999999994</v>
      </c>
      <c r="E533" s="29">
        <f t="shared" si="66"/>
        <v>610068.37999999989</v>
      </c>
      <c r="F533" s="175">
        <f t="shared" si="67"/>
        <v>261.73566666666665</v>
      </c>
      <c r="G533" s="29">
        <f t="shared" si="64"/>
        <v>261.74</v>
      </c>
    </row>
    <row r="534" spans="1:7" x14ac:dyDescent="0.25">
      <c r="A534" s="47">
        <v>42331</v>
      </c>
      <c r="B534" s="48">
        <v>1</v>
      </c>
      <c r="C534" s="171">
        <v>0</v>
      </c>
      <c r="D534" s="134">
        <f t="shared" si="65"/>
        <v>636890.30999999994</v>
      </c>
      <c r="E534" s="29">
        <f t="shared" si="66"/>
        <v>610068.37999999989</v>
      </c>
      <c r="F534" s="175">
        <f t="shared" si="67"/>
        <v>261.73566666666665</v>
      </c>
      <c r="G534" s="29">
        <f t="shared" si="64"/>
        <v>261.74</v>
      </c>
    </row>
    <row r="535" spans="1:7" x14ac:dyDescent="0.25">
      <c r="A535" s="47">
        <v>42332</v>
      </c>
      <c r="B535" s="48">
        <v>1</v>
      </c>
      <c r="C535" s="171">
        <v>0</v>
      </c>
      <c r="D535" s="134">
        <f t="shared" si="65"/>
        <v>636890.30999999994</v>
      </c>
      <c r="E535" s="29">
        <f t="shared" si="66"/>
        <v>610068.37999999989</v>
      </c>
      <c r="F535" s="175">
        <f t="shared" si="67"/>
        <v>261.73566666666665</v>
      </c>
      <c r="G535" s="29">
        <f t="shared" si="64"/>
        <v>261.74</v>
      </c>
    </row>
    <row r="536" spans="1:7" x14ac:dyDescent="0.25">
      <c r="A536" s="47">
        <v>42333</v>
      </c>
      <c r="B536" s="48">
        <v>1</v>
      </c>
      <c r="C536" s="171">
        <v>0</v>
      </c>
      <c r="D536" s="134">
        <f t="shared" si="65"/>
        <v>636890.30999999994</v>
      </c>
      <c r="E536" s="29">
        <f t="shared" si="66"/>
        <v>610068.37999999989</v>
      </c>
      <c r="F536" s="175">
        <f t="shared" si="67"/>
        <v>261.73566666666665</v>
      </c>
      <c r="G536" s="29">
        <f t="shared" si="64"/>
        <v>261.74</v>
      </c>
    </row>
    <row r="537" spans="1:7" x14ac:dyDescent="0.25">
      <c r="A537" s="47">
        <v>42334</v>
      </c>
      <c r="B537" s="48">
        <v>1</v>
      </c>
      <c r="C537" s="171">
        <v>0</v>
      </c>
      <c r="D537" s="134">
        <f t="shared" si="65"/>
        <v>636890.30999999994</v>
      </c>
      <c r="E537" s="29">
        <f t="shared" si="66"/>
        <v>610068.37999999989</v>
      </c>
      <c r="F537" s="175">
        <f t="shared" si="67"/>
        <v>261.73566666666665</v>
      </c>
      <c r="G537" s="29">
        <f t="shared" si="64"/>
        <v>261.74</v>
      </c>
    </row>
    <row r="538" spans="1:7" x14ac:dyDescent="0.25">
      <c r="A538" s="47">
        <v>42335</v>
      </c>
      <c r="B538" s="48">
        <v>1</v>
      </c>
      <c r="C538" s="171">
        <v>0</v>
      </c>
      <c r="D538" s="134">
        <f t="shared" si="65"/>
        <v>636890.30999999994</v>
      </c>
      <c r="E538" s="29">
        <f t="shared" si="66"/>
        <v>610068.37999999989</v>
      </c>
      <c r="F538" s="175">
        <f t="shared" si="67"/>
        <v>261.73566666666665</v>
      </c>
      <c r="G538" s="29">
        <f t="shared" si="64"/>
        <v>261.74</v>
      </c>
    </row>
    <row r="539" spans="1:7" x14ac:dyDescent="0.25">
      <c r="A539" s="47">
        <v>42336</v>
      </c>
      <c r="B539" s="48">
        <v>1</v>
      </c>
      <c r="C539" s="171">
        <v>0</v>
      </c>
      <c r="D539" s="134">
        <f t="shared" si="65"/>
        <v>636890.30999999994</v>
      </c>
      <c r="E539" s="29">
        <f t="shared" si="66"/>
        <v>610068.37999999989</v>
      </c>
      <c r="F539" s="175">
        <f t="shared" si="67"/>
        <v>261.73566666666665</v>
      </c>
      <c r="G539" s="29">
        <f t="shared" si="64"/>
        <v>261.74</v>
      </c>
    </row>
    <row r="540" spans="1:7" x14ac:dyDescent="0.25">
      <c r="A540" s="47">
        <v>42337</v>
      </c>
      <c r="B540" s="48">
        <v>1</v>
      </c>
      <c r="C540" s="171">
        <v>0</v>
      </c>
      <c r="D540" s="134">
        <f t="shared" si="65"/>
        <v>636890.30999999994</v>
      </c>
      <c r="E540" s="29">
        <f t="shared" si="66"/>
        <v>610068.37999999989</v>
      </c>
      <c r="F540" s="175">
        <f t="shared" si="67"/>
        <v>261.73566666666665</v>
      </c>
      <c r="G540" s="29">
        <f t="shared" si="64"/>
        <v>261.74</v>
      </c>
    </row>
    <row r="541" spans="1:7" x14ac:dyDescent="0.25">
      <c r="A541" s="47">
        <v>42338</v>
      </c>
      <c r="B541" s="48">
        <v>1</v>
      </c>
      <c r="C541" s="171">
        <v>0</v>
      </c>
      <c r="D541" s="134">
        <f t="shared" si="65"/>
        <v>636890.30999999994</v>
      </c>
      <c r="E541" s="29">
        <f t="shared" si="66"/>
        <v>610068.37999999989</v>
      </c>
      <c r="F541" s="175">
        <f t="shared" si="67"/>
        <v>261.73566666666665</v>
      </c>
      <c r="G541" s="29">
        <f t="shared" si="64"/>
        <v>261.74</v>
      </c>
    </row>
    <row r="542" spans="1:7" x14ac:dyDescent="0.25">
      <c r="A542" s="47">
        <v>42339</v>
      </c>
      <c r="B542" s="48">
        <v>1</v>
      </c>
      <c r="C542" s="171">
        <v>0</v>
      </c>
      <c r="D542" s="134">
        <f t="shared" si="65"/>
        <v>636890.30999999994</v>
      </c>
      <c r="E542" s="29">
        <f t="shared" si="66"/>
        <v>610068.37999999989</v>
      </c>
      <c r="F542" s="175">
        <f t="shared" si="67"/>
        <v>261.73566666666665</v>
      </c>
      <c r="G542" s="29">
        <f t="shared" si="64"/>
        <v>261.74</v>
      </c>
    </row>
    <row r="543" spans="1:7" x14ac:dyDescent="0.25">
      <c r="A543" s="47">
        <v>42340</v>
      </c>
      <c r="B543" s="48">
        <v>1</v>
      </c>
      <c r="C543" s="171">
        <v>0</v>
      </c>
      <c r="D543" s="134">
        <f t="shared" si="65"/>
        <v>636890.30999999994</v>
      </c>
      <c r="E543" s="29">
        <f t="shared" si="66"/>
        <v>610068.37999999989</v>
      </c>
      <c r="F543" s="175">
        <f t="shared" si="67"/>
        <v>261.73566666666665</v>
      </c>
      <c r="G543" s="29">
        <f t="shared" si="64"/>
        <v>261.74</v>
      </c>
    </row>
    <row r="544" spans="1:7" x14ac:dyDescent="0.25">
      <c r="A544" s="47">
        <v>42341</v>
      </c>
      <c r="B544" s="48">
        <v>1</v>
      </c>
      <c r="C544" s="171">
        <v>0</v>
      </c>
      <c r="D544" s="134">
        <f t="shared" si="65"/>
        <v>636890.30999999994</v>
      </c>
      <c r="E544" s="29">
        <f t="shared" si="66"/>
        <v>610068.37999999989</v>
      </c>
      <c r="F544" s="175">
        <f t="shared" si="67"/>
        <v>261.73566666666665</v>
      </c>
      <c r="G544" s="29">
        <f t="shared" si="64"/>
        <v>261.74</v>
      </c>
    </row>
    <row r="545" spans="1:7" x14ac:dyDescent="0.25">
      <c r="A545" s="47">
        <v>42342</v>
      </c>
      <c r="B545" s="48">
        <v>1</v>
      </c>
      <c r="C545" s="171">
        <v>0</v>
      </c>
      <c r="D545" s="134">
        <f t="shared" si="65"/>
        <v>636890.30999999994</v>
      </c>
      <c r="E545" s="29">
        <f t="shared" si="66"/>
        <v>610068.37999999989</v>
      </c>
      <c r="F545" s="175">
        <f t="shared" si="67"/>
        <v>261.73566666666665</v>
      </c>
      <c r="G545" s="29">
        <f t="shared" si="64"/>
        <v>261.74</v>
      </c>
    </row>
    <row r="546" spans="1:7" x14ac:dyDescent="0.25">
      <c r="A546" s="47">
        <v>42343</v>
      </c>
      <c r="B546" s="48">
        <v>1</v>
      </c>
      <c r="C546" s="171">
        <v>0</v>
      </c>
      <c r="D546" s="134">
        <f t="shared" si="65"/>
        <v>636890.30999999994</v>
      </c>
      <c r="E546" s="29">
        <f t="shared" si="66"/>
        <v>610068.37999999989</v>
      </c>
      <c r="F546" s="175">
        <f t="shared" si="67"/>
        <v>261.73566666666665</v>
      </c>
      <c r="G546" s="29">
        <f t="shared" si="64"/>
        <v>261.74</v>
      </c>
    </row>
    <row r="547" spans="1:7" x14ac:dyDescent="0.25">
      <c r="A547" s="47">
        <v>42344</v>
      </c>
      <c r="B547" s="48">
        <v>0</v>
      </c>
      <c r="C547" s="171">
        <v>1</v>
      </c>
      <c r="D547" s="134">
        <f t="shared" ref="D547:D577" si="68">$E$546</f>
        <v>610068.37999999989</v>
      </c>
      <c r="E547" s="29">
        <f>$D$547-$D$40</f>
        <v>582172.7699999999</v>
      </c>
      <c r="F547" s="175">
        <f>($E$19/$B$19*0+($E$40/$B$40)*1)</f>
        <v>261.49645161290323</v>
      </c>
      <c r="G547" s="29">
        <f t="shared" si="64"/>
        <v>261.5</v>
      </c>
    </row>
    <row r="548" spans="1:7" x14ac:dyDescent="0.25">
      <c r="A548" s="47">
        <v>42345</v>
      </c>
      <c r="B548" s="48">
        <v>1</v>
      </c>
      <c r="C548" s="171">
        <v>0</v>
      </c>
      <c r="D548" s="134">
        <f t="shared" si="68"/>
        <v>610068.37999999989</v>
      </c>
      <c r="E548" s="29">
        <f t="shared" ref="E548:E577" si="69">$D$547-$D$40</f>
        <v>582172.7699999999</v>
      </c>
      <c r="F548" s="175">
        <f t="shared" ref="F548:F577" si="70">($E$19/$B$19*0+($E$40/$B$40)*1)</f>
        <v>261.49645161290323</v>
      </c>
      <c r="G548" s="29">
        <f t="shared" si="64"/>
        <v>261.5</v>
      </c>
    </row>
    <row r="549" spans="1:7" x14ac:dyDescent="0.25">
      <c r="A549" s="47">
        <v>42346</v>
      </c>
      <c r="B549" s="48">
        <v>1</v>
      </c>
      <c r="C549" s="171">
        <v>0</v>
      </c>
      <c r="D549" s="134">
        <f t="shared" si="68"/>
        <v>610068.37999999989</v>
      </c>
      <c r="E549" s="29">
        <f t="shared" si="69"/>
        <v>582172.7699999999</v>
      </c>
      <c r="F549" s="175">
        <f t="shared" si="70"/>
        <v>261.49645161290323</v>
      </c>
      <c r="G549" s="29">
        <f t="shared" si="64"/>
        <v>261.5</v>
      </c>
    </row>
    <row r="550" spans="1:7" x14ac:dyDescent="0.25">
      <c r="A550" s="47">
        <v>42347</v>
      </c>
      <c r="B550" s="48">
        <v>1</v>
      </c>
      <c r="C550" s="171">
        <v>0</v>
      </c>
      <c r="D550" s="134">
        <f t="shared" si="68"/>
        <v>610068.37999999989</v>
      </c>
      <c r="E550" s="29">
        <f t="shared" si="69"/>
        <v>582172.7699999999</v>
      </c>
      <c r="F550" s="175">
        <f t="shared" si="70"/>
        <v>261.49645161290323</v>
      </c>
      <c r="G550" s="29">
        <f t="shared" si="64"/>
        <v>261.5</v>
      </c>
    </row>
    <row r="551" spans="1:7" x14ac:dyDescent="0.25">
      <c r="A551" s="47">
        <v>42348</v>
      </c>
      <c r="B551" s="48">
        <v>1</v>
      </c>
      <c r="C551" s="171">
        <v>0</v>
      </c>
      <c r="D551" s="134">
        <f t="shared" si="68"/>
        <v>610068.37999999989</v>
      </c>
      <c r="E551" s="29">
        <f t="shared" si="69"/>
        <v>582172.7699999999</v>
      </c>
      <c r="F551" s="175">
        <f t="shared" si="70"/>
        <v>261.49645161290323</v>
      </c>
      <c r="G551" s="29">
        <f t="shared" si="64"/>
        <v>261.5</v>
      </c>
    </row>
    <row r="552" spans="1:7" x14ac:dyDescent="0.25">
      <c r="A552" s="47">
        <v>42349</v>
      </c>
      <c r="B552" s="48">
        <v>1</v>
      </c>
      <c r="C552" s="171">
        <v>0</v>
      </c>
      <c r="D552" s="134">
        <f t="shared" si="68"/>
        <v>610068.37999999989</v>
      </c>
      <c r="E552" s="29">
        <f t="shared" si="69"/>
        <v>582172.7699999999</v>
      </c>
      <c r="F552" s="175">
        <f t="shared" si="70"/>
        <v>261.49645161290323</v>
      </c>
      <c r="G552" s="29">
        <f t="shared" si="64"/>
        <v>261.5</v>
      </c>
    </row>
    <row r="553" spans="1:7" x14ac:dyDescent="0.25">
      <c r="A553" s="47">
        <v>42350</v>
      </c>
      <c r="B553" s="48">
        <v>1</v>
      </c>
      <c r="C553" s="171">
        <v>0</v>
      </c>
      <c r="D553" s="134">
        <f t="shared" si="68"/>
        <v>610068.37999999989</v>
      </c>
      <c r="E553" s="29">
        <f t="shared" si="69"/>
        <v>582172.7699999999</v>
      </c>
      <c r="F553" s="175">
        <f t="shared" si="70"/>
        <v>261.49645161290323</v>
      </c>
      <c r="G553" s="29">
        <f t="shared" si="64"/>
        <v>261.5</v>
      </c>
    </row>
    <row r="554" spans="1:7" x14ac:dyDescent="0.25">
      <c r="A554" s="47">
        <v>42351</v>
      </c>
      <c r="B554" s="48">
        <v>1</v>
      </c>
      <c r="C554" s="171">
        <v>0</v>
      </c>
      <c r="D554" s="134">
        <f t="shared" si="68"/>
        <v>610068.37999999989</v>
      </c>
      <c r="E554" s="29">
        <f t="shared" si="69"/>
        <v>582172.7699999999</v>
      </c>
      <c r="F554" s="175">
        <f t="shared" si="70"/>
        <v>261.49645161290323</v>
      </c>
      <c r="G554" s="29">
        <f t="shared" si="64"/>
        <v>261.5</v>
      </c>
    </row>
    <row r="555" spans="1:7" x14ac:dyDescent="0.25">
      <c r="A555" s="47">
        <v>42352</v>
      </c>
      <c r="B555" s="48">
        <v>1</v>
      </c>
      <c r="C555" s="171">
        <v>0</v>
      </c>
      <c r="D555" s="134">
        <f t="shared" si="68"/>
        <v>610068.37999999989</v>
      </c>
      <c r="E555" s="29">
        <f t="shared" si="69"/>
        <v>582172.7699999999</v>
      </c>
      <c r="F555" s="175">
        <f t="shared" si="70"/>
        <v>261.49645161290323</v>
      </c>
      <c r="G555" s="29">
        <f t="shared" si="64"/>
        <v>261.5</v>
      </c>
    </row>
    <row r="556" spans="1:7" x14ac:dyDescent="0.25">
      <c r="A556" s="47">
        <v>42353</v>
      </c>
      <c r="B556" s="48">
        <v>1</v>
      </c>
      <c r="C556" s="171">
        <v>0</v>
      </c>
      <c r="D556" s="134">
        <f t="shared" si="68"/>
        <v>610068.37999999989</v>
      </c>
      <c r="E556" s="29">
        <f t="shared" si="69"/>
        <v>582172.7699999999</v>
      </c>
      <c r="F556" s="175">
        <f t="shared" si="70"/>
        <v>261.49645161290323</v>
      </c>
      <c r="G556" s="29">
        <f t="shared" si="64"/>
        <v>261.5</v>
      </c>
    </row>
    <row r="557" spans="1:7" x14ac:dyDescent="0.25">
      <c r="A557" s="47">
        <v>42354</v>
      </c>
      <c r="B557" s="48">
        <v>1</v>
      </c>
      <c r="C557" s="171">
        <v>0</v>
      </c>
      <c r="D557" s="134">
        <f t="shared" si="68"/>
        <v>610068.37999999989</v>
      </c>
      <c r="E557" s="29">
        <f t="shared" si="69"/>
        <v>582172.7699999999</v>
      </c>
      <c r="F557" s="175">
        <f t="shared" si="70"/>
        <v>261.49645161290323</v>
      </c>
      <c r="G557" s="29">
        <f t="shared" si="64"/>
        <v>261.5</v>
      </c>
    </row>
    <row r="558" spans="1:7" x14ac:dyDescent="0.25">
      <c r="A558" s="47">
        <v>42355</v>
      </c>
      <c r="B558" s="48">
        <v>1</v>
      </c>
      <c r="C558" s="171">
        <v>0</v>
      </c>
      <c r="D558" s="134">
        <f t="shared" si="68"/>
        <v>610068.37999999989</v>
      </c>
      <c r="E558" s="29">
        <f t="shared" si="69"/>
        <v>582172.7699999999</v>
      </c>
      <c r="F558" s="175">
        <f t="shared" si="70"/>
        <v>261.49645161290323</v>
      </c>
      <c r="G558" s="29">
        <f t="shared" si="64"/>
        <v>261.5</v>
      </c>
    </row>
    <row r="559" spans="1:7" x14ac:dyDescent="0.25">
      <c r="A559" s="47">
        <v>42356</v>
      </c>
      <c r="B559" s="48">
        <v>1</v>
      </c>
      <c r="C559" s="171">
        <v>0</v>
      </c>
      <c r="D559" s="134">
        <f t="shared" si="68"/>
        <v>610068.37999999989</v>
      </c>
      <c r="E559" s="29">
        <f t="shared" si="69"/>
        <v>582172.7699999999</v>
      </c>
      <c r="F559" s="175">
        <f t="shared" si="70"/>
        <v>261.49645161290323</v>
      </c>
      <c r="G559" s="29">
        <f t="shared" si="64"/>
        <v>261.5</v>
      </c>
    </row>
    <row r="560" spans="1:7" x14ac:dyDescent="0.25">
      <c r="A560" s="47">
        <v>42357</v>
      </c>
      <c r="B560" s="48">
        <v>1</v>
      </c>
      <c r="C560" s="171">
        <v>0</v>
      </c>
      <c r="D560" s="134">
        <f t="shared" si="68"/>
        <v>610068.37999999989</v>
      </c>
      <c r="E560" s="29">
        <f t="shared" si="69"/>
        <v>582172.7699999999</v>
      </c>
      <c r="F560" s="175">
        <f t="shared" si="70"/>
        <v>261.49645161290323</v>
      </c>
      <c r="G560" s="29">
        <f t="shared" si="64"/>
        <v>261.5</v>
      </c>
    </row>
    <row r="561" spans="1:7" x14ac:dyDescent="0.25">
      <c r="A561" s="47">
        <v>42358</v>
      </c>
      <c r="B561" s="48">
        <v>1</v>
      </c>
      <c r="C561" s="171">
        <v>0</v>
      </c>
      <c r="D561" s="134">
        <f t="shared" si="68"/>
        <v>610068.37999999989</v>
      </c>
      <c r="E561" s="29">
        <f t="shared" si="69"/>
        <v>582172.7699999999</v>
      </c>
      <c r="F561" s="175">
        <f t="shared" si="70"/>
        <v>261.49645161290323</v>
      </c>
      <c r="G561" s="29">
        <f t="shared" si="64"/>
        <v>261.5</v>
      </c>
    </row>
    <row r="562" spans="1:7" x14ac:dyDescent="0.25">
      <c r="A562" s="47">
        <v>42359</v>
      </c>
      <c r="B562" s="48">
        <v>1</v>
      </c>
      <c r="C562" s="171">
        <v>0</v>
      </c>
      <c r="D562" s="134">
        <f t="shared" si="68"/>
        <v>610068.37999999989</v>
      </c>
      <c r="E562" s="29">
        <f t="shared" si="69"/>
        <v>582172.7699999999</v>
      </c>
      <c r="F562" s="175">
        <f t="shared" si="70"/>
        <v>261.49645161290323</v>
      </c>
      <c r="G562" s="29">
        <f t="shared" si="64"/>
        <v>261.5</v>
      </c>
    </row>
    <row r="563" spans="1:7" x14ac:dyDescent="0.25">
      <c r="A563" s="47">
        <v>42360</v>
      </c>
      <c r="B563" s="48">
        <v>1</v>
      </c>
      <c r="C563" s="171">
        <v>0</v>
      </c>
      <c r="D563" s="134">
        <f t="shared" si="68"/>
        <v>610068.37999999989</v>
      </c>
      <c r="E563" s="29">
        <f t="shared" si="69"/>
        <v>582172.7699999999</v>
      </c>
      <c r="F563" s="175">
        <f t="shared" si="70"/>
        <v>261.49645161290323</v>
      </c>
      <c r="G563" s="29">
        <f t="shared" si="64"/>
        <v>261.5</v>
      </c>
    </row>
    <row r="564" spans="1:7" x14ac:dyDescent="0.25">
      <c r="A564" s="47">
        <v>42361</v>
      </c>
      <c r="B564" s="48">
        <v>1</v>
      </c>
      <c r="C564" s="171">
        <v>0</v>
      </c>
      <c r="D564" s="134">
        <f t="shared" si="68"/>
        <v>610068.37999999989</v>
      </c>
      <c r="E564" s="29">
        <f t="shared" si="69"/>
        <v>582172.7699999999</v>
      </c>
      <c r="F564" s="175">
        <f t="shared" si="70"/>
        <v>261.49645161290323</v>
      </c>
      <c r="G564" s="29">
        <f t="shared" si="64"/>
        <v>261.5</v>
      </c>
    </row>
    <row r="565" spans="1:7" x14ac:dyDescent="0.25">
      <c r="A565" s="47">
        <v>42362</v>
      </c>
      <c r="B565" s="48">
        <v>1</v>
      </c>
      <c r="C565" s="171">
        <v>0</v>
      </c>
      <c r="D565" s="134">
        <f t="shared" si="68"/>
        <v>610068.37999999989</v>
      </c>
      <c r="E565" s="29">
        <f t="shared" si="69"/>
        <v>582172.7699999999</v>
      </c>
      <c r="F565" s="175">
        <f t="shared" si="70"/>
        <v>261.49645161290323</v>
      </c>
      <c r="G565" s="29">
        <f t="shared" si="64"/>
        <v>261.5</v>
      </c>
    </row>
    <row r="566" spans="1:7" x14ac:dyDescent="0.25">
      <c r="A566" s="47">
        <v>42363</v>
      </c>
      <c r="B566" s="48">
        <v>1</v>
      </c>
      <c r="C566" s="171">
        <v>0</v>
      </c>
      <c r="D566" s="134">
        <f t="shared" si="68"/>
        <v>610068.37999999989</v>
      </c>
      <c r="E566" s="29">
        <f t="shared" si="69"/>
        <v>582172.7699999999</v>
      </c>
      <c r="F566" s="175">
        <f t="shared" si="70"/>
        <v>261.49645161290323</v>
      </c>
      <c r="G566" s="29">
        <f t="shared" si="64"/>
        <v>261.5</v>
      </c>
    </row>
    <row r="567" spans="1:7" x14ac:dyDescent="0.25">
      <c r="A567" s="47">
        <v>42364</v>
      </c>
      <c r="B567" s="48">
        <v>1</v>
      </c>
      <c r="C567" s="171">
        <v>0</v>
      </c>
      <c r="D567" s="134">
        <f t="shared" si="68"/>
        <v>610068.37999999989</v>
      </c>
      <c r="E567" s="29">
        <f t="shared" si="69"/>
        <v>582172.7699999999</v>
      </c>
      <c r="F567" s="175">
        <f t="shared" si="70"/>
        <v>261.49645161290323</v>
      </c>
      <c r="G567" s="29">
        <f t="shared" si="64"/>
        <v>261.5</v>
      </c>
    </row>
    <row r="568" spans="1:7" x14ac:dyDescent="0.25">
      <c r="A568" s="47">
        <v>42365</v>
      </c>
      <c r="B568" s="48">
        <v>1</v>
      </c>
      <c r="C568" s="171">
        <v>0</v>
      </c>
      <c r="D568" s="134">
        <f t="shared" si="68"/>
        <v>610068.37999999989</v>
      </c>
      <c r="E568" s="29">
        <f t="shared" si="69"/>
        <v>582172.7699999999</v>
      </c>
      <c r="F568" s="175">
        <f t="shared" si="70"/>
        <v>261.49645161290323</v>
      </c>
      <c r="G568" s="29">
        <f t="shared" si="64"/>
        <v>261.5</v>
      </c>
    </row>
    <row r="569" spans="1:7" x14ac:dyDescent="0.25">
      <c r="A569" s="47">
        <v>42366</v>
      </c>
      <c r="B569" s="48">
        <v>1</v>
      </c>
      <c r="C569" s="171">
        <v>0</v>
      </c>
      <c r="D569" s="134">
        <f t="shared" si="68"/>
        <v>610068.37999999989</v>
      </c>
      <c r="E569" s="29">
        <f t="shared" si="69"/>
        <v>582172.7699999999</v>
      </c>
      <c r="F569" s="175">
        <f t="shared" si="70"/>
        <v>261.49645161290323</v>
      </c>
      <c r="G569" s="29">
        <f t="shared" si="64"/>
        <v>261.5</v>
      </c>
    </row>
    <row r="570" spans="1:7" x14ac:dyDescent="0.25">
      <c r="A570" s="47">
        <v>42367</v>
      </c>
      <c r="B570" s="48">
        <v>1</v>
      </c>
      <c r="C570" s="171">
        <v>0</v>
      </c>
      <c r="D570" s="134">
        <f t="shared" si="68"/>
        <v>610068.37999999989</v>
      </c>
      <c r="E570" s="29">
        <f t="shared" si="69"/>
        <v>582172.7699999999</v>
      </c>
      <c r="F570" s="175">
        <f t="shared" si="70"/>
        <v>261.49645161290323</v>
      </c>
      <c r="G570" s="29">
        <f t="shared" si="64"/>
        <v>261.5</v>
      </c>
    </row>
    <row r="571" spans="1:7" x14ac:dyDescent="0.25">
      <c r="A571" s="47">
        <v>42368</v>
      </c>
      <c r="B571" s="48">
        <v>1</v>
      </c>
      <c r="C571" s="171">
        <v>0</v>
      </c>
      <c r="D571" s="134">
        <f t="shared" si="68"/>
        <v>610068.37999999989</v>
      </c>
      <c r="E571" s="29">
        <f t="shared" si="69"/>
        <v>582172.7699999999</v>
      </c>
      <c r="F571" s="175">
        <f t="shared" si="70"/>
        <v>261.49645161290323</v>
      </c>
      <c r="G571" s="29">
        <f t="shared" si="64"/>
        <v>261.5</v>
      </c>
    </row>
    <row r="572" spans="1:7" x14ac:dyDescent="0.25">
      <c r="A572" s="47">
        <v>42369</v>
      </c>
      <c r="B572" s="48">
        <v>1</v>
      </c>
      <c r="C572" s="171">
        <v>0</v>
      </c>
      <c r="D572" s="134">
        <f t="shared" si="68"/>
        <v>610068.37999999989</v>
      </c>
      <c r="E572" s="29">
        <f t="shared" si="69"/>
        <v>582172.7699999999</v>
      </c>
      <c r="F572" s="175">
        <f t="shared" si="70"/>
        <v>261.49645161290323</v>
      </c>
      <c r="G572" s="29">
        <f t="shared" ref="G572:G635" si="71">ROUND(F572,2)</f>
        <v>261.5</v>
      </c>
    </row>
    <row r="573" spans="1:7" x14ac:dyDescent="0.25">
      <c r="A573" s="47">
        <v>42370</v>
      </c>
      <c r="B573" s="48">
        <v>1</v>
      </c>
      <c r="C573" s="171">
        <v>0</v>
      </c>
      <c r="D573" s="134">
        <f t="shared" si="68"/>
        <v>610068.37999999989</v>
      </c>
      <c r="E573" s="29">
        <f t="shared" si="69"/>
        <v>582172.7699999999</v>
      </c>
      <c r="F573" s="175">
        <f t="shared" si="70"/>
        <v>261.49645161290323</v>
      </c>
      <c r="G573" s="29">
        <f t="shared" si="71"/>
        <v>261.5</v>
      </c>
    </row>
    <row r="574" spans="1:7" x14ac:dyDescent="0.25">
      <c r="A574" s="47">
        <v>42371</v>
      </c>
      <c r="B574" s="48">
        <v>1</v>
      </c>
      <c r="C574" s="171">
        <v>0</v>
      </c>
      <c r="D574" s="134">
        <f t="shared" si="68"/>
        <v>610068.37999999989</v>
      </c>
      <c r="E574" s="29">
        <f t="shared" si="69"/>
        <v>582172.7699999999</v>
      </c>
      <c r="F574" s="175">
        <f t="shared" si="70"/>
        <v>261.49645161290323</v>
      </c>
      <c r="G574" s="29">
        <f t="shared" si="71"/>
        <v>261.5</v>
      </c>
    </row>
    <row r="575" spans="1:7" x14ac:dyDescent="0.25">
      <c r="A575" s="47">
        <v>42372</v>
      </c>
      <c r="B575" s="48">
        <v>1</v>
      </c>
      <c r="C575" s="171">
        <v>0</v>
      </c>
      <c r="D575" s="134">
        <f t="shared" si="68"/>
        <v>610068.37999999989</v>
      </c>
      <c r="E575" s="29">
        <f t="shared" si="69"/>
        <v>582172.7699999999</v>
      </c>
      <c r="F575" s="175">
        <f t="shared" si="70"/>
        <v>261.49645161290323</v>
      </c>
      <c r="G575" s="29">
        <f t="shared" si="71"/>
        <v>261.5</v>
      </c>
    </row>
    <row r="576" spans="1:7" x14ac:dyDescent="0.25">
      <c r="A576" s="47">
        <v>42373</v>
      </c>
      <c r="B576" s="48">
        <v>1</v>
      </c>
      <c r="C576" s="171">
        <v>0</v>
      </c>
      <c r="D576" s="134">
        <f t="shared" si="68"/>
        <v>610068.37999999989</v>
      </c>
      <c r="E576" s="29">
        <f t="shared" si="69"/>
        <v>582172.7699999999</v>
      </c>
      <c r="F576" s="175">
        <f t="shared" si="70"/>
        <v>261.49645161290323</v>
      </c>
      <c r="G576" s="29">
        <f t="shared" si="71"/>
        <v>261.5</v>
      </c>
    </row>
    <row r="577" spans="1:7" x14ac:dyDescent="0.25">
      <c r="A577" s="47">
        <v>42374</v>
      </c>
      <c r="B577" s="48">
        <v>1</v>
      </c>
      <c r="C577" s="171">
        <v>0</v>
      </c>
      <c r="D577" s="134">
        <f t="shared" si="68"/>
        <v>610068.37999999989</v>
      </c>
      <c r="E577" s="29">
        <f t="shared" si="69"/>
        <v>582172.7699999999</v>
      </c>
      <c r="F577" s="175">
        <f t="shared" si="70"/>
        <v>261.49645161290323</v>
      </c>
      <c r="G577" s="29">
        <f t="shared" si="71"/>
        <v>261.5</v>
      </c>
    </row>
    <row r="578" spans="1:7" x14ac:dyDescent="0.25">
      <c r="A578" s="47">
        <v>42375</v>
      </c>
      <c r="B578" s="48">
        <v>0</v>
      </c>
      <c r="C578" s="171">
        <v>1</v>
      </c>
      <c r="D578" s="134">
        <f t="shared" ref="D578:D608" si="72">$E$577</f>
        <v>582172.7699999999</v>
      </c>
      <c r="E578" s="29">
        <f t="shared" ref="E578:E608" si="73">$D$578-$D$41</f>
        <v>556059.72999999986</v>
      </c>
      <c r="F578" s="175">
        <f>($E$40/$B$40*0+($E$41/$B$41)*1)</f>
        <v>318.9987096774193</v>
      </c>
      <c r="G578" s="29">
        <f t="shared" si="71"/>
        <v>319</v>
      </c>
    </row>
    <row r="579" spans="1:7" x14ac:dyDescent="0.25">
      <c r="A579" s="47">
        <v>42376</v>
      </c>
      <c r="B579" s="48">
        <v>1</v>
      </c>
      <c r="C579" s="171">
        <v>0</v>
      </c>
      <c r="D579" s="134">
        <f t="shared" si="72"/>
        <v>582172.7699999999</v>
      </c>
      <c r="E579" s="29">
        <f t="shared" si="73"/>
        <v>556059.72999999986</v>
      </c>
      <c r="F579" s="175">
        <f t="shared" ref="F579:F608" si="74">($E$40/$B$40*0+($E$41/$B$41)*1)</f>
        <v>318.9987096774193</v>
      </c>
      <c r="G579" s="29">
        <f t="shared" si="71"/>
        <v>319</v>
      </c>
    </row>
    <row r="580" spans="1:7" x14ac:dyDescent="0.25">
      <c r="A580" s="47">
        <v>42377</v>
      </c>
      <c r="B580" s="48">
        <v>1</v>
      </c>
      <c r="C580" s="171">
        <v>0</v>
      </c>
      <c r="D580" s="134">
        <f t="shared" si="72"/>
        <v>582172.7699999999</v>
      </c>
      <c r="E580" s="29">
        <f t="shared" si="73"/>
        <v>556059.72999999986</v>
      </c>
      <c r="F580" s="175">
        <f t="shared" si="74"/>
        <v>318.9987096774193</v>
      </c>
      <c r="G580" s="29">
        <f t="shared" si="71"/>
        <v>319</v>
      </c>
    </row>
    <row r="581" spans="1:7" x14ac:dyDescent="0.25">
      <c r="A581" s="47">
        <v>42378</v>
      </c>
      <c r="B581" s="48">
        <v>1</v>
      </c>
      <c r="C581" s="171">
        <v>0</v>
      </c>
      <c r="D581" s="134">
        <f t="shared" si="72"/>
        <v>582172.7699999999</v>
      </c>
      <c r="E581" s="29">
        <f t="shared" si="73"/>
        <v>556059.72999999986</v>
      </c>
      <c r="F581" s="175">
        <f t="shared" si="74"/>
        <v>318.9987096774193</v>
      </c>
      <c r="G581" s="29">
        <f t="shared" si="71"/>
        <v>319</v>
      </c>
    </row>
    <row r="582" spans="1:7" x14ac:dyDescent="0.25">
      <c r="A582" s="47">
        <v>42379</v>
      </c>
      <c r="B582" s="48">
        <v>1</v>
      </c>
      <c r="C582" s="171">
        <v>0</v>
      </c>
      <c r="D582" s="134">
        <f t="shared" si="72"/>
        <v>582172.7699999999</v>
      </c>
      <c r="E582" s="29">
        <f t="shared" si="73"/>
        <v>556059.72999999986</v>
      </c>
      <c r="F582" s="175">
        <f t="shared" si="74"/>
        <v>318.9987096774193</v>
      </c>
      <c r="G582" s="29">
        <f t="shared" si="71"/>
        <v>319</v>
      </c>
    </row>
    <row r="583" spans="1:7" x14ac:dyDescent="0.25">
      <c r="A583" s="47">
        <v>42380</v>
      </c>
      <c r="B583" s="48">
        <v>1</v>
      </c>
      <c r="C583" s="171">
        <v>0</v>
      </c>
      <c r="D583" s="134">
        <f t="shared" si="72"/>
        <v>582172.7699999999</v>
      </c>
      <c r="E583" s="29">
        <f t="shared" si="73"/>
        <v>556059.72999999986</v>
      </c>
      <c r="F583" s="175">
        <f t="shared" si="74"/>
        <v>318.9987096774193</v>
      </c>
      <c r="G583" s="29">
        <f t="shared" si="71"/>
        <v>319</v>
      </c>
    </row>
    <row r="584" spans="1:7" x14ac:dyDescent="0.25">
      <c r="A584" s="47">
        <v>42381</v>
      </c>
      <c r="B584" s="48">
        <v>1</v>
      </c>
      <c r="C584" s="171">
        <v>0</v>
      </c>
      <c r="D584" s="134">
        <f t="shared" si="72"/>
        <v>582172.7699999999</v>
      </c>
      <c r="E584" s="29">
        <f t="shared" si="73"/>
        <v>556059.72999999986</v>
      </c>
      <c r="F584" s="175">
        <f t="shared" si="74"/>
        <v>318.9987096774193</v>
      </c>
      <c r="G584" s="29">
        <f t="shared" si="71"/>
        <v>319</v>
      </c>
    </row>
    <row r="585" spans="1:7" x14ac:dyDescent="0.25">
      <c r="A585" s="47">
        <v>42382</v>
      </c>
      <c r="B585" s="48">
        <v>1</v>
      </c>
      <c r="C585" s="171">
        <v>0</v>
      </c>
      <c r="D585" s="134">
        <f t="shared" si="72"/>
        <v>582172.7699999999</v>
      </c>
      <c r="E585" s="29">
        <f t="shared" si="73"/>
        <v>556059.72999999986</v>
      </c>
      <c r="F585" s="175">
        <f t="shared" si="74"/>
        <v>318.9987096774193</v>
      </c>
      <c r="G585" s="29">
        <f t="shared" si="71"/>
        <v>319</v>
      </c>
    </row>
    <row r="586" spans="1:7" x14ac:dyDescent="0.25">
      <c r="A586" s="47">
        <v>42383</v>
      </c>
      <c r="B586" s="48">
        <v>1</v>
      </c>
      <c r="C586" s="171">
        <v>0</v>
      </c>
      <c r="D586" s="134">
        <f t="shared" si="72"/>
        <v>582172.7699999999</v>
      </c>
      <c r="E586" s="29">
        <f t="shared" si="73"/>
        <v>556059.72999999986</v>
      </c>
      <c r="F586" s="175">
        <f t="shared" si="74"/>
        <v>318.9987096774193</v>
      </c>
      <c r="G586" s="29">
        <f t="shared" si="71"/>
        <v>319</v>
      </c>
    </row>
    <row r="587" spans="1:7" x14ac:dyDescent="0.25">
      <c r="A587" s="47">
        <v>42384</v>
      </c>
      <c r="B587" s="48">
        <v>1</v>
      </c>
      <c r="C587" s="171">
        <v>0</v>
      </c>
      <c r="D587" s="134">
        <f t="shared" si="72"/>
        <v>582172.7699999999</v>
      </c>
      <c r="E587" s="29">
        <f t="shared" si="73"/>
        <v>556059.72999999986</v>
      </c>
      <c r="F587" s="175">
        <f t="shared" si="74"/>
        <v>318.9987096774193</v>
      </c>
      <c r="G587" s="29">
        <f t="shared" si="71"/>
        <v>319</v>
      </c>
    </row>
    <row r="588" spans="1:7" x14ac:dyDescent="0.25">
      <c r="A588" s="47">
        <v>42385</v>
      </c>
      <c r="B588" s="48">
        <v>1</v>
      </c>
      <c r="C588" s="171">
        <v>0</v>
      </c>
      <c r="D588" s="134">
        <f t="shared" si="72"/>
        <v>582172.7699999999</v>
      </c>
      <c r="E588" s="29">
        <f t="shared" si="73"/>
        <v>556059.72999999986</v>
      </c>
      <c r="F588" s="175">
        <f t="shared" si="74"/>
        <v>318.9987096774193</v>
      </c>
      <c r="G588" s="29">
        <f t="shared" si="71"/>
        <v>319</v>
      </c>
    </row>
    <row r="589" spans="1:7" x14ac:dyDescent="0.25">
      <c r="A589" s="47">
        <v>42386</v>
      </c>
      <c r="B589" s="48">
        <v>1</v>
      </c>
      <c r="C589" s="171">
        <v>0</v>
      </c>
      <c r="D589" s="134">
        <f t="shared" si="72"/>
        <v>582172.7699999999</v>
      </c>
      <c r="E589" s="29">
        <f t="shared" si="73"/>
        <v>556059.72999999986</v>
      </c>
      <c r="F589" s="175">
        <f t="shared" si="74"/>
        <v>318.9987096774193</v>
      </c>
      <c r="G589" s="29">
        <f t="shared" si="71"/>
        <v>319</v>
      </c>
    </row>
    <row r="590" spans="1:7" x14ac:dyDescent="0.25">
      <c r="A590" s="47">
        <v>42387</v>
      </c>
      <c r="B590" s="48">
        <v>1</v>
      </c>
      <c r="C590" s="171">
        <v>0</v>
      </c>
      <c r="D590" s="134">
        <f t="shared" si="72"/>
        <v>582172.7699999999</v>
      </c>
      <c r="E590" s="29">
        <f t="shared" si="73"/>
        <v>556059.72999999986</v>
      </c>
      <c r="F590" s="175">
        <f t="shared" si="74"/>
        <v>318.9987096774193</v>
      </c>
      <c r="G590" s="29">
        <f t="shared" si="71"/>
        <v>319</v>
      </c>
    </row>
    <row r="591" spans="1:7" x14ac:dyDescent="0.25">
      <c r="A591" s="47">
        <v>42388</v>
      </c>
      <c r="B591" s="48">
        <v>1</v>
      </c>
      <c r="C591" s="171">
        <v>0</v>
      </c>
      <c r="D591" s="134">
        <f t="shared" si="72"/>
        <v>582172.7699999999</v>
      </c>
      <c r="E591" s="29">
        <f t="shared" si="73"/>
        <v>556059.72999999986</v>
      </c>
      <c r="F591" s="175">
        <f t="shared" si="74"/>
        <v>318.9987096774193</v>
      </c>
      <c r="G591" s="29">
        <f t="shared" si="71"/>
        <v>319</v>
      </c>
    </row>
    <row r="592" spans="1:7" x14ac:dyDescent="0.25">
      <c r="A592" s="47">
        <v>42389</v>
      </c>
      <c r="B592" s="48">
        <v>1</v>
      </c>
      <c r="C592" s="171">
        <v>0</v>
      </c>
      <c r="D592" s="134">
        <f t="shared" si="72"/>
        <v>582172.7699999999</v>
      </c>
      <c r="E592" s="29">
        <f t="shared" si="73"/>
        <v>556059.72999999986</v>
      </c>
      <c r="F592" s="175">
        <f t="shared" si="74"/>
        <v>318.9987096774193</v>
      </c>
      <c r="G592" s="29">
        <f t="shared" si="71"/>
        <v>319</v>
      </c>
    </row>
    <row r="593" spans="1:7" x14ac:dyDescent="0.25">
      <c r="A593" s="47">
        <v>42390</v>
      </c>
      <c r="B593" s="48">
        <v>1</v>
      </c>
      <c r="C593" s="171">
        <v>0</v>
      </c>
      <c r="D593" s="134">
        <f t="shared" si="72"/>
        <v>582172.7699999999</v>
      </c>
      <c r="E593" s="29">
        <f t="shared" si="73"/>
        <v>556059.72999999986</v>
      </c>
      <c r="F593" s="175">
        <f t="shared" si="74"/>
        <v>318.9987096774193</v>
      </c>
      <c r="G593" s="29">
        <f t="shared" si="71"/>
        <v>319</v>
      </c>
    </row>
    <row r="594" spans="1:7" x14ac:dyDescent="0.25">
      <c r="A594" s="47">
        <v>42391</v>
      </c>
      <c r="B594" s="48">
        <v>1</v>
      </c>
      <c r="C594" s="171">
        <v>0</v>
      </c>
      <c r="D594" s="134">
        <f t="shared" si="72"/>
        <v>582172.7699999999</v>
      </c>
      <c r="E594" s="29">
        <f t="shared" si="73"/>
        <v>556059.72999999986</v>
      </c>
      <c r="F594" s="175">
        <f t="shared" si="74"/>
        <v>318.9987096774193</v>
      </c>
      <c r="G594" s="29">
        <f t="shared" si="71"/>
        <v>319</v>
      </c>
    </row>
    <row r="595" spans="1:7" x14ac:dyDescent="0.25">
      <c r="A595" s="47">
        <v>42392</v>
      </c>
      <c r="B595" s="48">
        <v>1</v>
      </c>
      <c r="C595" s="171">
        <v>0</v>
      </c>
      <c r="D595" s="134">
        <f t="shared" si="72"/>
        <v>582172.7699999999</v>
      </c>
      <c r="E595" s="29">
        <f t="shared" si="73"/>
        <v>556059.72999999986</v>
      </c>
      <c r="F595" s="175">
        <f t="shared" si="74"/>
        <v>318.9987096774193</v>
      </c>
      <c r="G595" s="29">
        <f t="shared" si="71"/>
        <v>319</v>
      </c>
    </row>
    <row r="596" spans="1:7" x14ac:dyDescent="0.25">
      <c r="A596" s="47">
        <v>42393</v>
      </c>
      <c r="B596" s="48">
        <v>1</v>
      </c>
      <c r="C596" s="171">
        <v>0</v>
      </c>
      <c r="D596" s="134">
        <f t="shared" si="72"/>
        <v>582172.7699999999</v>
      </c>
      <c r="E596" s="29">
        <f t="shared" si="73"/>
        <v>556059.72999999986</v>
      </c>
      <c r="F596" s="175">
        <f t="shared" si="74"/>
        <v>318.9987096774193</v>
      </c>
      <c r="G596" s="29">
        <f t="shared" si="71"/>
        <v>319</v>
      </c>
    </row>
    <row r="597" spans="1:7" x14ac:dyDescent="0.25">
      <c r="A597" s="47">
        <v>42394</v>
      </c>
      <c r="B597" s="48">
        <v>1</v>
      </c>
      <c r="C597" s="171">
        <v>0</v>
      </c>
      <c r="D597" s="134">
        <f t="shared" si="72"/>
        <v>582172.7699999999</v>
      </c>
      <c r="E597" s="29">
        <f t="shared" si="73"/>
        <v>556059.72999999986</v>
      </c>
      <c r="F597" s="175">
        <f t="shared" si="74"/>
        <v>318.9987096774193</v>
      </c>
      <c r="G597" s="29">
        <f t="shared" si="71"/>
        <v>319</v>
      </c>
    </row>
    <row r="598" spans="1:7" x14ac:dyDescent="0.25">
      <c r="A598" s="47">
        <v>42395</v>
      </c>
      <c r="B598" s="48">
        <v>1</v>
      </c>
      <c r="C598" s="171">
        <v>0</v>
      </c>
      <c r="D598" s="134">
        <f t="shared" si="72"/>
        <v>582172.7699999999</v>
      </c>
      <c r="E598" s="29">
        <f t="shared" si="73"/>
        <v>556059.72999999986</v>
      </c>
      <c r="F598" s="175">
        <f t="shared" si="74"/>
        <v>318.9987096774193</v>
      </c>
      <c r="G598" s="29">
        <f t="shared" si="71"/>
        <v>319</v>
      </c>
    </row>
    <row r="599" spans="1:7" x14ac:dyDescent="0.25">
      <c r="A599" s="47">
        <v>42396</v>
      </c>
      <c r="B599" s="48">
        <v>1</v>
      </c>
      <c r="C599" s="171">
        <v>0</v>
      </c>
      <c r="D599" s="134">
        <f t="shared" si="72"/>
        <v>582172.7699999999</v>
      </c>
      <c r="E599" s="29">
        <f t="shared" si="73"/>
        <v>556059.72999999986</v>
      </c>
      <c r="F599" s="175">
        <f t="shared" si="74"/>
        <v>318.9987096774193</v>
      </c>
      <c r="G599" s="29">
        <f t="shared" si="71"/>
        <v>319</v>
      </c>
    </row>
    <row r="600" spans="1:7" x14ac:dyDescent="0.25">
      <c r="A600" s="47">
        <v>42397</v>
      </c>
      <c r="B600" s="48">
        <v>1</v>
      </c>
      <c r="C600" s="171">
        <v>0</v>
      </c>
      <c r="D600" s="134">
        <f t="shared" si="72"/>
        <v>582172.7699999999</v>
      </c>
      <c r="E600" s="29">
        <f t="shared" si="73"/>
        <v>556059.72999999986</v>
      </c>
      <c r="F600" s="175">
        <f t="shared" si="74"/>
        <v>318.9987096774193</v>
      </c>
      <c r="G600" s="29">
        <f t="shared" si="71"/>
        <v>319</v>
      </c>
    </row>
    <row r="601" spans="1:7" x14ac:dyDescent="0.25">
      <c r="A601" s="47">
        <v>42398</v>
      </c>
      <c r="B601" s="48">
        <v>1</v>
      </c>
      <c r="C601" s="171">
        <v>0</v>
      </c>
      <c r="D601" s="134">
        <f t="shared" si="72"/>
        <v>582172.7699999999</v>
      </c>
      <c r="E601" s="29">
        <f t="shared" si="73"/>
        <v>556059.72999999986</v>
      </c>
      <c r="F601" s="175">
        <f t="shared" si="74"/>
        <v>318.9987096774193</v>
      </c>
      <c r="G601" s="29">
        <f t="shared" si="71"/>
        <v>319</v>
      </c>
    </row>
    <row r="602" spans="1:7" x14ac:dyDescent="0.25">
      <c r="A602" s="47">
        <v>42399</v>
      </c>
      <c r="B602" s="48">
        <v>1</v>
      </c>
      <c r="C602" s="171">
        <v>0</v>
      </c>
      <c r="D602" s="134">
        <f t="shared" si="72"/>
        <v>582172.7699999999</v>
      </c>
      <c r="E602" s="29">
        <f t="shared" si="73"/>
        <v>556059.72999999986</v>
      </c>
      <c r="F602" s="175">
        <f t="shared" si="74"/>
        <v>318.9987096774193</v>
      </c>
      <c r="G602" s="29">
        <f t="shared" si="71"/>
        <v>319</v>
      </c>
    </row>
    <row r="603" spans="1:7" x14ac:dyDescent="0.25">
      <c r="A603" s="47">
        <v>42400</v>
      </c>
      <c r="B603" s="48">
        <v>1</v>
      </c>
      <c r="C603" s="171">
        <v>0</v>
      </c>
      <c r="D603" s="134">
        <f t="shared" si="72"/>
        <v>582172.7699999999</v>
      </c>
      <c r="E603" s="29">
        <f t="shared" si="73"/>
        <v>556059.72999999986</v>
      </c>
      <c r="F603" s="175">
        <f t="shared" si="74"/>
        <v>318.9987096774193</v>
      </c>
      <c r="G603" s="29">
        <f t="shared" si="71"/>
        <v>319</v>
      </c>
    </row>
    <row r="604" spans="1:7" x14ac:dyDescent="0.25">
      <c r="A604" s="47">
        <v>42401</v>
      </c>
      <c r="B604" s="48">
        <v>1</v>
      </c>
      <c r="C604" s="171">
        <v>0</v>
      </c>
      <c r="D604" s="134">
        <f t="shared" si="72"/>
        <v>582172.7699999999</v>
      </c>
      <c r="E604" s="29">
        <f t="shared" si="73"/>
        <v>556059.72999999986</v>
      </c>
      <c r="F604" s="175">
        <f t="shared" si="74"/>
        <v>318.9987096774193</v>
      </c>
      <c r="G604" s="29">
        <f t="shared" si="71"/>
        <v>319</v>
      </c>
    </row>
    <row r="605" spans="1:7" x14ac:dyDescent="0.25">
      <c r="A605" s="47">
        <v>42402</v>
      </c>
      <c r="B605" s="48">
        <v>1</v>
      </c>
      <c r="C605" s="171">
        <v>0</v>
      </c>
      <c r="D605" s="134">
        <f t="shared" si="72"/>
        <v>582172.7699999999</v>
      </c>
      <c r="E605" s="29">
        <f t="shared" si="73"/>
        <v>556059.72999999986</v>
      </c>
      <c r="F605" s="175">
        <f t="shared" si="74"/>
        <v>318.9987096774193</v>
      </c>
      <c r="G605" s="29">
        <f t="shared" si="71"/>
        <v>319</v>
      </c>
    </row>
    <row r="606" spans="1:7" x14ac:dyDescent="0.25">
      <c r="A606" s="47">
        <v>42403</v>
      </c>
      <c r="B606" s="48">
        <v>1</v>
      </c>
      <c r="C606" s="171">
        <v>0</v>
      </c>
      <c r="D606" s="134">
        <f t="shared" si="72"/>
        <v>582172.7699999999</v>
      </c>
      <c r="E606" s="29">
        <f t="shared" si="73"/>
        <v>556059.72999999986</v>
      </c>
      <c r="F606" s="175">
        <f t="shared" si="74"/>
        <v>318.9987096774193</v>
      </c>
      <c r="G606" s="29">
        <f t="shared" si="71"/>
        <v>319</v>
      </c>
    </row>
    <row r="607" spans="1:7" x14ac:dyDescent="0.25">
      <c r="A607" s="47">
        <v>42404</v>
      </c>
      <c r="B607" s="48">
        <v>1</v>
      </c>
      <c r="C607" s="171">
        <v>0</v>
      </c>
      <c r="D607" s="134">
        <f t="shared" si="72"/>
        <v>582172.7699999999</v>
      </c>
      <c r="E607" s="29">
        <f t="shared" si="73"/>
        <v>556059.72999999986</v>
      </c>
      <c r="F607" s="175">
        <f t="shared" si="74"/>
        <v>318.9987096774193</v>
      </c>
      <c r="G607" s="29">
        <f t="shared" si="71"/>
        <v>319</v>
      </c>
    </row>
    <row r="608" spans="1:7" x14ac:dyDescent="0.25">
      <c r="A608" s="47">
        <v>42405</v>
      </c>
      <c r="B608" s="48">
        <v>1</v>
      </c>
      <c r="C608" s="171">
        <v>0</v>
      </c>
      <c r="D608" s="134">
        <f t="shared" si="72"/>
        <v>582172.7699999999</v>
      </c>
      <c r="E608" s="29">
        <f t="shared" si="73"/>
        <v>556059.72999999986</v>
      </c>
      <c r="F608" s="175">
        <f t="shared" si="74"/>
        <v>318.9987096774193</v>
      </c>
      <c r="G608" s="29">
        <f t="shared" si="71"/>
        <v>319</v>
      </c>
    </row>
    <row r="609" spans="1:7" x14ac:dyDescent="0.25">
      <c r="A609" s="47">
        <v>42406</v>
      </c>
      <c r="B609" s="48">
        <v>0</v>
      </c>
      <c r="C609" s="171">
        <v>1</v>
      </c>
      <c r="D609" s="134">
        <f t="shared" ref="D609:D637" si="75">$E$608</f>
        <v>556059.72999999986</v>
      </c>
      <c r="E609" s="29">
        <f t="shared" ref="E609:E637" si="76">$D$609-$D$42</f>
        <v>528893.74999999988</v>
      </c>
      <c r="F609" s="175">
        <f>($E$41/$B$41*0+($E$42/$B$42)*1)</f>
        <v>304.69034482758622</v>
      </c>
      <c r="G609" s="29">
        <f t="shared" si="71"/>
        <v>304.69</v>
      </c>
    </row>
    <row r="610" spans="1:7" x14ac:dyDescent="0.25">
      <c r="A610" s="47">
        <v>42407</v>
      </c>
      <c r="B610" s="48">
        <v>1</v>
      </c>
      <c r="C610" s="171">
        <v>0</v>
      </c>
      <c r="D610" s="134">
        <f t="shared" si="75"/>
        <v>556059.72999999986</v>
      </c>
      <c r="E610" s="29">
        <f t="shared" si="76"/>
        <v>528893.74999999988</v>
      </c>
      <c r="F610" s="175">
        <f t="shared" ref="F610:F637" si="77">($E$41/$B$41*0+($E$42/$B$42)*1)</f>
        <v>304.69034482758622</v>
      </c>
      <c r="G610" s="29">
        <f t="shared" si="71"/>
        <v>304.69</v>
      </c>
    </row>
    <row r="611" spans="1:7" x14ac:dyDescent="0.25">
      <c r="A611" s="47">
        <v>42408</v>
      </c>
      <c r="B611" s="48">
        <v>1</v>
      </c>
      <c r="C611" s="171">
        <v>0</v>
      </c>
      <c r="D611" s="134">
        <f t="shared" si="75"/>
        <v>556059.72999999986</v>
      </c>
      <c r="E611" s="29">
        <f t="shared" si="76"/>
        <v>528893.74999999988</v>
      </c>
      <c r="F611" s="175">
        <f t="shared" si="77"/>
        <v>304.69034482758622</v>
      </c>
      <c r="G611" s="29">
        <f t="shared" si="71"/>
        <v>304.69</v>
      </c>
    </row>
    <row r="612" spans="1:7" x14ac:dyDescent="0.25">
      <c r="A612" s="47">
        <v>42409</v>
      </c>
      <c r="B612" s="48">
        <v>1</v>
      </c>
      <c r="C612" s="171">
        <v>0</v>
      </c>
      <c r="D612" s="134">
        <f t="shared" si="75"/>
        <v>556059.72999999986</v>
      </c>
      <c r="E612" s="29">
        <f t="shared" si="76"/>
        <v>528893.74999999988</v>
      </c>
      <c r="F612" s="175">
        <f t="shared" si="77"/>
        <v>304.69034482758622</v>
      </c>
      <c r="G612" s="29">
        <f t="shared" si="71"/>
        <v>304.69</v>
      </c>
    </row>
    <row r="613" spans="1:7" x14ac:dyDescent="0.25">
      <c r="A613" s="47">
        <v>42410</v>
      </c>
      <c r="B613" s="48">
        <v>1</v>
      </c>
      <c r="C613" s="171">
        <v>0</v>
      </c>
      <c r="D613" s="134">
        <f t="shared" si="75"/>
        <v>556059.72999999986</v>
      </c>
      <c r="E613" s="29">
        <f t="shared" si="76"/>
        <v>528893.74999999988</v>
      </c>
      <c r="F613" s="175">
        <f t="shared" si="77"/>
        <v>304.69034482758622</v>
      </c>
      <c r="G613" s="29">
        <f t="shared" si="71"/>
        <v>304.69</v>
      </c>
    </row>
    <row r="614" spans="1:7" x14ac:dyDescent="0.25">
      <c r="A614" s="47">
        <v>42411</v>
      </c>
      <c r="B614" s="48">
        <v>1</v>
      </c>
      <c r="C614" s="171">
        <v>0</v>
      </c>
      <c r="D614" s="134">
        <f t="shared" si="75"/>
        <v>556059.72999999986</v>
      </c>
      <c r="E614" s="29">
        <f t="shared" si="76"/>
        <v>528893.74999999988</v>
      </c>
      <c r="F614" s="175">
        <f t="shared" si="77"/>
        <v>304.69034482758622</v>
      </c>
      <c r="G614" s="29">
        <f t="shared" si="71"/>
        <v>304.69</v>
      </c>
    </row>
    <row r="615" spans="1:7" x14ac:dyDescent="0.25">
      <c r="A615" s="47">
        <v>42412</v>
      </c>
      <c r="B615" s="48">
        <v>1</v>
      </c>
      <c r="C615" s="171">
        <v>0</v>
      </c>
      <c r="D615" s="134">
        <f t="shared" si="75"/>
        <v>556059.72999999986</v>
      </c>
      <c r="E615" s="29">
        <f t="shared" si="76"/>
        <v>528893.74999999988</v>
      </c>
      <c r="F615" s="175">
        <f t="shared" si="77"/>
        <v>304.69034482758622</v>
      </c>
      <c r="G615" s="29">
        <f t="shared" si="71"/>
        <v>304.69</v>
      </c>
    </row>
    <row r="616" spans="1:7" x14ac:dyDescent="0.25">
      <c r="A616" s="47">
        <v>42413</v>
      </c>
      <c r="B616" s="48">
        <v>1</v>
      </c>
      <c r="C616" s="171">
        <v>0</v>
      </c>
      <c r="D616" s="134">
        <f t="shared" si="75"/>
        <v>556059.72999999986</v>
      </c>
      <c r="E616" s="29">
        <f t="shared" si="76"/>
        <v>528893.74999999988</v>
      </c>
      <c r="F616" s="175">
        <f t="shared" si="77"/>
        <v>304.69034482758622</v>
      </c>
      <c r="G616" s="29">
        <f t="shared" si="71"/>
        <v>304.69</v>
      </c>
    </row>
    <row r="617" spans="1:7" x14ac:dyDescent="0.25">
      <c r="A617" s="47">
        <v>42414</v>
      </c>
      <c r="B617" s="48">
        <v>1</v>
      </c>
      <c r="C617" s="171">
        <v>0</v>
      </c>
      <c r="D617" s="134">
        <f t="shared" si="75"/>
        <v>556059.72999999986</v>
      </c>
      <c r="E617" s="29">
        <f t="shared" si="76"/>
        <v>528893.74999999988</v>
      </c>
      <c r="F617" s="175">
        <f t="shared" si="77"/>
        <v>304.69034482758622</v>
      </c>
      <c r="G617" s="29">
        <f t="shared" si="71"/>
        <v>304.69</v>
      </c>
    </row>
    <row r="618" spans="1:7" x14ac:dyDescent="0.25">
      <c r="A618" s="47">
        <v>42415</v>
      </c>
      <c r="B618" s="48">
        <v>1</v>
      </c>
      <c r="C618" s="171">
        <v>0</v>
      </c>
      <c r="D618" s="134">
        <f t="shared" si="75"/>
        <v>556059.72999999986</v>
      </c>
      <c r="E618" s="29">
        <f t="shared" si="76"/>
        <v>528893.74999999988</v>
      </c>
      <c r="F618" s="175">
        <f t="shared" si="77"/>
        <v>304.69034482758622</v>
      </c>
      <c r="G618" s="29">
        <f t="shared" si="71"/>
        <v>304.69</v>
      </c>
    </row>
    <row r="619" spans="1:7" x14ac:dyDescent="0.25">
      <c r="A619" s="47">
        <v>42416</v>
      </c>
      <c r="B619" s="48">
        <v>1</v>
      </c>
      <c r="C619" s="171">
        <v>0</v>
      </c>
      <c r="D619" s="134">
        <f t="shared" si="75"/>
        <v>556059.72999999986</v>
      </c>
      <c r="E619" s="29">
        <f t="shared" si="76"/>
        <v>528893.74999999988</v>
      </c>
      <c r="F619" s="175">
        <f t="shared" si="77"/>
        <v>304.69034482758622</v>
      </c>
      <c r="G619" s="29">
        <f t="shared" si="71"/>
        <v>304.69</v>
      </c>
    </row>
    <row r="620" spans="1:7" x14ac:dyDescent="0.25">
      <c r="A620" s="47">
        <v>42417</v>
      </c>
      <c r="B620" s="48">
        <v>1</v>
      </c>
      <c r="C620" s="171">
        <v>0</v>
      </c>
      <c r="D620" s="134">
        <f t="shared" si="75"/>
        <v>556059.72999999986</v>
      </c>
      <c r="E620" s="29">
        <f t="shared" si="76"/>
        <v>528893.74999999988</v>
      </c>
      <c r="F620" s="175">
        <f t="shared" si="77"/>
        <v>304.69034482758622</v>
      </c>
      <c r="G620" s="29">
        <f t="shared" si="71"/>
        <v>304.69</v>
      </c>
    </row>
    <row r="621" spans="1:7" x14ac:dyDescent="0.25">
      <c r="A621" s="47">
        <v>42418</v>
      </c>
      <c r="B621" s="48">
        <v>1</v>
      </c>
      <c r="C621" s="171">
        <v>0</v>
      </c>
      <c r="D621" s="134">
        <f t="shared" si="75"/>
        <v>556059.72999999986</v>
      </c>
      <c r="E621" s="29">
        <f t="shared" si="76"/>
        <v>528893.74999999988</v>
      </c>
      <c r="F621" s="175">
        <f t="shared" si="77"/>
        <v>304.69034482758622</v>
      </c>
      <c r="G621" s="29">
        <f t="shared" si="71"/>
        <v>304.69</v>
      </c>
    </row>
    <row r="622" spans="1:7" x14ac:dyDescent="0.25">
      <c r="A622" s="47">
        <v>42419</v>
      </c>
      <c r="B622" s="48">
        <v>1</v>
      </c>
      <c r="C622" s="171">
        <v>0</v>
      </c>
      <c r="D622" s="134">
        <f t="shared" si="75"/>
        <v>556059.72999999986</v>
      </c>
      <c r="E622" s="29">
        <f t="shared" si="76"/>
        <v>528893.74999999988</v>
      </c>
      <c r="F622" s="175">
        <f t="shared" si="77"/>
        <v>304.69034482758622</v>
      </c>
      <c r="G622" s="29">
        <f t="shared" si="71"/>
        <v>304.69</v>
      </c>
    </row>
    <row r="623" spans="1:7" x14ac:dyDescent="0.25">
      <c r="A623" s="47">
        <v>42420</v>
      </c>
      <c r="B623" s="48">
        <v>1</v>
      </c>
      <c r="C623" s="171">
        <v>0</v>
      </c>
      <c r="D623" s="134">
        <f t="shared" si="75"/>
        <v>556059.72999999986</v>
      </c>
      <c r="E623" s="29">
        <f t="shared" si="76"/>
        <v>528893.74999999988</v>
      </c>
      <c r="F623" s="175">
        <f t="shared" si="77"/>
        <v>304.69034482758622</v>
      </c>
      <c r="G623" s="29">
        <f t="shared" si="71"/>
        <v>304.69</v>
      </c>
    </row>
    <row r="624" spans="1:7" x14ac:dyDescent="0.25">
      <c r="A624" s="47">
        <v>42421</v>
      </c>
      <c r="B624" s="48">
        <v>1</v>
      </c>
      <c r="C624" s="171">
        <v>0</v>
      </c>
      <c r="D624" s="134">
        <f t="shared" si="75"/>
        <v>556059.72999999986</v>
      </c>
      <c r="E624" s="29">
        <f t="shared" si="76"/>
        <v>528893.74999999988</v>
      </c>
      <c r="F624" s="175">
        <f t="shared" si="77"/>
        <v>304.69034482758622</v>
      </c>
      <c r="G624" s="29">
        <f t="shared" si="71"/>
        <v>304.69</v>
      </c>
    </row>
    <row r="625" spans="1:7" x14ac:dyDescent="0.25">
      <c r="A625" s="47">
        <v>42422</v>
      </c>
      <c r="B625" s="48">
        <v>1</v>
      </c>
      <c r="C625" s="171">
        <v>0</v>
      </c>
      <c r="D625" s="134">
        <f t="shared" si="75"/>
        <v>556059.72999999986</v>
      </c>
      <c r="E625" s="29">
        <f t="shared" si="76"/>
        <v>528893.74999999988</v>
      </c>
      <c r="F625" s="175">
        <f t="shared" si="77"/>
        <v>304.69034482758622</v>
      </c>
      <c r="G625" s="29">
        <f t="shared" si="71"/>
        <v>304.69</v>
      </c>
    </row>
    <row r="626" spans="1:7" x14ac:dyDescent="0.25">
      <c r="A626" s="47">
        <v>42423</v>
      </c>
      <c r="B626" s="48">
        <v>1</v>
      </c>
      <c r="C626" s="171">
        <v>0</v>
      </c>
      <c r="D626" s="134">
        <f t="shared" si="75"/>
        <v>556059.72999999986</v>
      </c>
      <c r="E626" s="29">
        <f t="shared" si="76"/>
        <v>528893.74999999988</v>
      </c>
      <c r="F626" s="175">
        <f t="shared" si="77"/>
        <v>304.69034482758622</v>
      </c>
      <c r="G626" s="29">
        <f t="shared" si="71"/>
        <v>304.69</v>
      </c>
    </row>
    <row r="627" spans="1:7" x14ac:dyDescent="0.25">
      <c r="A627" s="47">
        <v>42424</v>
      </c>
      <c r="B627" s="48">
        <v>1</v>
      </c>
      <c r="C627" s="171">
        <v>0</v>
      </c>
      <c r="D627" s="134">
        <f t="shared" si="75"/>
        <v>556059.72999999986</v>
      </c>
      <c r="E627" s="29">
        <f t="shared" si="76"/>
        <v>528893.74999999988</v>
      </c>
      <c r="F627" s="175">
        <f t="shared" si="77"/>
        <v>304.69034482758622</v>
      </c>
      <c r="G627" s="29">
        <f t="shared" si="71"/>
        <v>304.69</v>
      </c>
    </row>
    <row r="628" spans="1:7" x14ac:dyDescent="0.25">
      <c r="A628" s="47">
        <v>42425</v>
      </c>
      <c r="B628" s="48">
        <v>1</v>
      </c>
      <c r="C628" s="171">
        <v>0</v>
      </c>
      <c r="D628" s="134">
        <f t="shared" si="75"/>
        <v>556059.72999999986</v>
      </c>
      <c r="E628" s="29">
        <f t="shared" si="76"/>
        <v>528893.74999999988</v>
      </c>
      <c r="F628" s="175">
        <f t="shared" si="77"/>
        <v>304.69034482758622</v>
      </c>
      <c r="G628" s="29">
        <f t="shared" si="71"/>
        <v>304.69</v>
      </c>
    </row>
    <row r="629" spans="1:7" x14ac:dyDescent="0.25">
      <c r="A629" s="47">
        <v>42426</v>
      </c>
      <c r="B629" s="48">
        <v>1</v>
      </c>
      <c r="C629" s="171">
        <v>0</v>
      </c>
      <c r="D629" s="134">
        <f t="shared" si="75"/>
        <v>556059.72999999986</v>
      </c>
      <c r="E629" s="29">
        <f t="shared" si="76"/>
        <v>528893.74999999988</v>
      </c>
      <c r="F629" s="175">
        <f t="shared" si="77"/>
        <v>304.69034482758622</v>
      </c>
      <c r="G629" s="29">
        <f t="shared" si="71"/>
        <v>304.69</v>
      </c>
    </row>
    <row r="630" spans="1:7" x14ac:dyDescent="0.25">
      <c r="A630" s="47">
        <v>42427</v>
      </c>
      <c r="B630" s="48">
        <v>1</v>
      </c>
      <c r="C630" s="171">
        <v>0</v>
      </c>
      <c r="D630" s="134">
        <f t="shared" si="75"/>
        <v>556059.72999999986</v>
      </c>
      <c r="E630" s="29">
        <f t="shared" si="76"/>
        <v>528893.74999999988</v>
      </c>
      <c r="F630" s="175">
        <f t="shared" si="77"/>
        <v>304.69034482758622</v>
      </c>
      <c r="G630" s="29">
        <f t="shared" si="71"/>
        <v>304.69</v>
      </c>
    </row>
    <row r="631" spans="1:7" x14ac:dyDescent="0.25">
      <c r="A631" s="47">
        <v>42428</v>
      </c>
      <c r="B631" s="48">
        <v>1</v>
      </c>
      <c r="C631" s="171">
        <v>0</v>
      </c>
      <c r="D631" s="134">
        <f t="shared" si="75"/>
        <v>556059.72999999986</v>
      </c>
      <c r="E631" s="29">
        <f t="shared" si="76"/>
        <v>528893.74999999988</v>
      </c>
      <c r="F631" s="175">
        <f t="shared" si="77"/>
        <v>304.69034482758622</v>
      </c>
      <c r="G631" s="29">
        <f t="shared" si="71"/>
        <v>304.69</v>
      </c>
    </row>
    <row r="632" spans="1:7" x14ac:dyDescent="0.25">
      <c r="A632" s="47">
        <v>42429</v>
      </c>
      <c r="B632" s="48">
        <v>1</v>
      </c>
      <c r="C632" s="171">
        <v>0</v>
      </c>
      <c r="D632" s="134">
        <f t="shared" si="75"/>
        <v>556059.72999999986</v>
      </c>
      <c r="E632" s="29">
        <f t="shared" si="76"/>
        <v>528893.74999999988</v>
      </c>
      <c r="F632" s="175">
        <f t="shared" si="77"/>
        <v>304.69034482758622</v>
      </c>
      <c r="G632" s="29">
        <f t="shared" si="71"/>
        <v>304.69</v>
      </c>
    </row>
    <row r="633" spans="1:7" x14ac:dyDescent="0.25">
      <c r="A633" s="47">
        <v>42430</v>
      </c>
      <c r="B633" s="48">
        <v>1</v>
      </c>
      <c r="C633" s="171">
        <v>0</v>
      </c>
      <c r="D633" s="134">
        <f t="shared" si="75"/>
        <v>556059.72999999986</v>
      </c>
      <c r="E633" s="29">
        <f t="shared" si="76"/>
        <v>528893.74999999988</v>
      </c>
      <c r="F633" s="175">
        <f t="shared" si="77"/>
        <v>304.69034482758622</v>
      </c>
      <c r="G633" s="29">
        <f t="shared" si="71"/>
        <v>304.69</v>
      </c>
    </row>
    <row r="634" spans="1:7" x14ac:dyDescent="0.25">
      <c r="A634" s="47">
        <v>42431</v>
      </c>
      <c r="B634" s="48">
        <v>1</v>
      </c>
      <c r="C634" s="171">
        <v>0</v>
      </c>
      <c r="D634" s="134">
        <f t="shared" si="75"/>
        <v>556059.72999999986</v>
      </c>
      <c r="E634" s="29">
        <f t="shared" si="76"/>
        <v>528893.74999999988</v>
      </c>
      <c r="F634" s="175">
        <f t="shared" si="77"/>
        <v>304.69034482758622</v>
      </c>
      <c r="G634" s="29">
        <f t="shared" si="71"/>
        <v>304.69</v>
      </c>
    </row>
    <row r="635" spans="1:7" x14ac:dyDescent="0.25">
      <c r="A635" s="47">
        <v>42432</v>
      </c>
      <c r="B635" s="48">
        <v>1</v>
      </c>
      <c r="C635" s="171">
        <v>0</v>
      </c>
      <c r="D635" s="134">
        <f t="shared" si="75"/>
        <v>556059.72999999986</v>
      </c>
      <c r="E635" s="29">
        <f t="shared" si="76"/>
        <v>528893.74999999988</v>
      </c>
      <c r="F635" s="175">
        <f t="shared" si="77"/>
        <v>304.69034482758622</v>
      </c>
      <c r="G635" s="29">
        <f t="shared" si="71"/>
        <v>304.69</v>
      </c>
    </row>
    <row r="636" spans="1:7" x14ac:dyDescent="0.25">
      <c r="A636" s="47">
        <v>42433</v>
      </c>
      <c r="B636" s="48">
        <v>1</v>
      </c>
      <c r="C636" s="171">
        <v>0</v>
      </c>
      <c r="D636" s="134">
        <f t="shared" si="75"/>
        <v>556059.72999999986</v>
      </c>
      <c r="E636" s="29">
        <f t="shared" si="76"/>
        <v>528893.74999999988</v>
      </c>
      <c r="F636" s="175">
        <f t="shared" si="77"/>
        <v>304.69034482758622</v>
      </c>
      <c r="G636" s="29">
        <f t="shared" ref="G636:G699" si="78">ROUND(F636,2)</f>
        <v>304.69</v>
      </c>
    </row>
    <row r="637" spans="1:7" x14ac:dyDescent="0.25">
      <c r="A637" s="47">
        <v>42434</v>
      </c>
      <c r="B637" s="48">
        <v>1</v>
      </c>
      <c r="C637" s="171">
        <v>0</v>
      </c>
      <c r="D637" s="134">
        <f t="shared" si="75"/>
        <v>556059.72999999986</v>
      </c>
      <c r="E637" s="29">
        <f t="shared" si="76"/>
        <v>528893.74999999988</v>
      </c>
      <c r="F637" s="175">
        <f t="shared" si="77"/>
        <v>304.69034482758622</v>
      </c>
      <c r="G637" s="29">
        <f t="shared" si="78"/>
        <v>304.69</v>
      </c>
    </row>
    <row r="638" spans="1:7" x14ac:dyDescent="0.25">
      <c r="A638" s="47">
        <v>42435</v>
      </c>
      <c r="B638" s="48">
        <v>0</v>
      </c>
      <c r="C638" s="171">
        <v>1</v>
      </c>
      <c r="D638" s="134">
        <f t="shared" ref="D638:D668" si="79">$E$637</f>
        <v>528893.74999999988</v>
      </c>
      <c r="E638" s="29">
        <f t="shared" ref="E638:E668" si="80">$D$638-$D$43</f>
        <v>501875.6999999999</v>
      </c>
      <c r="F638" s="175">
        <f>($E$42/$B$42*0+($E$43/$B$43)*1)</f>
        <v>289.80483870967743</v>
      </c>
      <c r="G638" s="29">
        <f t="shared" si="78"/>
        <v>289.8</v>
      </c>
    </row>
    <row r="639" spans="1:7" x14ac:dyDescent="0.25">
      <c r="A639" s="47">
        <v>42436</v>
      </c>
      <c r="B639" s="48">
        <v>1</v>
      </c>
      <c r="C639" s="171">
        <v>0</v>
      </c>
      <c r="D639" s="134">
        <f t="shared" si="79"/>
        <v>528893.74999999988</v>
      </c>
      <c r="E639" s="29">
        <f t="shared" si="80"/>
        <v>501875.6999999999</v>
      </c>
      <c r="F639" s="175">
        <f t="shared" ref="F639:F668" si="81">($E$42/$B$42*0+($E$43/$B$43)*1)</f>
        <v>289.80483870967743</v>
      </c>
      <c r="G639" s="29">
        <f t="shared" si="78"/>
        <v>289.8</v>
      </c>
    </row>
    <row r="640" spans="1:7" x14ac:dyDescent="0.25">
      <c r="A640" s="47">
        <v>42437</v>
      </c>
      <c r="B640" s="48">
        <v>1</v>
      </c>
      <c r="C640" s="171">
        <v>0</v>
      </c>
      <c r="D640" s="134">
        <f t="shared" si="79"/>
        <v>528893.74999999988</v>
      </c>
      <c r="E640" s="29">
        <f t="shared" si="80"/>
        <v>501875.6999999999</v>
      </c>
      <c r="F640" s="175">
        <f t="shared" si="81"/>
        <v>289.80483870967743</v>
      </c>
      <c r="G640" s="29">
        <f t="shared" si="78"/>
        <v>289.8</v>
      </c>
    </row>
    <row r="641" spans="1:7" x14ac:dyDescent="0.25">
      <c r="A641" s="47">
        <v>42438</v>
      </c>
      <c r="B641" s="48">
        <v>1</v>
      </c>
      <c r="C641" s="171">
        <v>0</v>
      </c>
      <c r="D641" s="134">
        <f t="shared" si="79"/>
        <v>528893.74999999988</v>
      </c>
      <c r="E641" s="29">
        <f t="shared" si="80"/>
        <v>501875.6999999999</v>
      </c>
      <c r="F641" s="175">
        <f t="shared" si="81"/>
        <v>289.80483870967743</v>
      </c>
      <c r="G641" s="29">
        <f t="shared" si="78"/>
        <v>289.8</v>
      </c>
    </row>
    <row r="642" spans="1:7" x14ac:dyDescent="0.25">
      <c r="A642" s="47">
        <v>42439</v>
      </c>
      <c r="B642" s="48">
        <v>1</v>
      </c>
      <c r="C642" s="171">
        <v>0</v>
      </c>
      <c r="D642" s="134">
        <f t="shared" si="79"/>
        <v>528893.74999999988</v>
      </c>
      <c r="E642" s="29">
        <f t="shared" si="80"/>
        <v>501875.6999999999</v>
      </c>
      <c r="F642" s="175">
        <f t="shared" si="81"/>
        <v>289.80483870967743</v>
      </c>
      <c r="G642" s="29">
        <f t="shared" si="78"/>
        <v>289.8</v>
      </c>
    </row>
    <row r="643" spans="1:7" x14ac:dyDescent="0.25">
      <c r="A643" s="47">
        <v>42440</v>
      </c>
      <c r="B643" s="48">
        <v>1</v>
      </c>
      <c r="C643" s="171">
        <v>0</v>
      </c>
      <c r="D643" s="134">
        <f t="shared" si="79"/>
        <v>528893.74999999988</v>
      </c>
      <c r="E643" s="29">
        <f t="shared" si="80"/>
        <v>501875.6999999999</v>
      </c>
      <c r="F643" s="175">
        <f t="shared" si="81"/>
        <v>289.80483870967743</v>
      </c>
      <c r="G643" s="29">
        <f t="shared" si="78"/>
        <v>289.8</v>
      </c>
    </row>
    <row r="644" spans="1:7" x14ac:dyDescent="0.25">
      <c r="A644" s="47">
        <v>42441</v>
      </c>
      <c r="B644" s="48">
        <v>1</v>
      </c>
      <c r="C644" s="171">
        <v>0</v>
      </c>
      <c r="D644" s="134">
        <f t="shared" si="79"/>
        <v>528893.74999999988</v>
      </c>
      <c r="E644" s="29">
        <f t="shared" si="80"/>
        <v>501875.6999999999</v>
      </c>
      <c r="F644" s="175">
        <f t="shared" si="81"/>
        <v>289.80483870967743</v>
      </c>
      <c r="G644" s="29">
        <f t="shared" si="78"/>
        <v>289.8</v>
      </c>
    </row>
    <row r="645" spans="1:7" x14ac:dyDescent="0.25">
      <c r="A645" s="47">
        <v>42442</v>
      </c>
      <c r="B645" s="48">
        <v>1</v>
      </c>
      <c r="C645" s="171">
        <v>0</v>
      </c>
      <c r="D645" s="134">
        <f t="shared" si="79"/>
        <v>528893.74999999988</v>
      </c>
      <c r="E645" s="29">
        <f t="shared" si="80"/>
        <v>501875.6999999999</v>
      </c>
      <c r="F645" s="175">
        <f t="shared" si="81"/>
        <v>289.80483870967743</v>
      </c>
      <c r="G645" s="29">
        <f t="shared" si="78"/>
        <v>289.8</v>
      </c>
    </row>
    <row r="646" spans="1:7" x14ac:dyDescent="0.25">
      <c r="A646" s="47">
        <v>42443</v>
      </c>
      <c r="B646" s="48">
        <v>1</v>
      </c>
      <c r="C646" s="171">
        <v>0</v>
      </c>
      <c r="D646" s="134">
        <f t="shared" si="79"/>
        <v>528893.74999999988</v>
      </c>
      <c r="E646" s="29">
        <f t="shared" si="80"/>
        <v>501875.6999999999</v>
      </c>
      <c r="F646" s="175">
        <f t="shared" si="81"/>
        <v>289.80483870967743</v>
      </c>
      <c r="G646" s="29">
        <f t="shared" si="78"/>
        <v>289.8</v>
      </c>
    </row>
    <row r="647" spans="1:7" x14ac:dyDescent="0.25">
      <c r="A647" s="47">
        <v>42444</v>
      </c>
      <c r="B647" s="48">
        <v>1</v>
      </c>
      <c r="C647" s="171">
        <v>0</v>
      </c>
      <c r="D647" s="134">
        <f t="shared" si="79"/>
        <v>528893.74999999988</v>
      </c>
      <c r="E647" s="29">
        <f t="shared" si="80"/>
        <v>501875.6999999999</v>
      </c>
      <c r="F647" s="175">
        <f t="shared" si="81"/>
        <v>289.80483870967743</v>
      </c>
      <c r="G647" s="29">
        <f t="shared" si="78"/>
        <v>289.8</v>
      </c>
    </row>
    <row r="648" spans="1:7" x14ac:dyDescent="0.25">
      <c r="A648" s="47">
        <v>42445</v>
      </c>
      <c r="B648" s="48">
        <v>1</v>
      </c>
      <c r="C648" s="171">
        <v>0</v>
      </c>
      <c r="D648" s="134">
        <f t="shared" si="79"/>
        <v>528893.74999999988</v>
      </c>
      <c r="E648" s="29">
        <f t="shared" si="80"/>
        <v>501875.6999999999</v>
      </c>
      <c r="F648" s="175">
        <f t="shared" si="81"/>
        <v>289.80483870967743</v>
      </c>
      <c r="G648" s="29">
        <f t="shared" si="78"/>
        <v>289.8</v>
      </c>
    </row>
    <row r="649" spans="1:7" x14ac:dyDescent="0.25">
      <c r="A649" s="47">
        <v>42446</v>
      </c>
      <c r="B649" s="48">
        <v>1</v>
      </c>
      <c r="C649" s="171">
        <v>0</v>
      </c>
      <c r="D649" s="134">
        <f t="shared" si="79"/>
        <v>528893.74999999988</v>
      </c>
      <c r="E649" s="29">
        <f t="shared" si="80"/>
        <v>501875.6999999999</v>
      </c>
      <c r="F649" s="175">
        <f t="shared" si="81"/>
        <v>289.80483870967743</v>
      </c>
      <c r="G649" s="29">
        <f t="shared" si="78"/>
        <v>289.8</v>
      </c>
    </row>
    <row r="650" spans="1:7" x14ac:dyDescent="0.25">
      <c r="A650" s="47">
        <v>42447</v>
      </c>
      <c r="B650" s="48">
        <v>1</v>
      </c>
      <c r="C650" s="171">
        <v>0</v>
      </c>
      <c r="D650" s="134">
        <f t="shared" si="79"/>
        <v>528893.74999999988</v>
      </c>
      <c r="E650" s="29">
        <f t="shared" si="80"/>
        <v>501875.6999999999</v>
      </c>
      <c r="F650" s="175">
        <f t="shared" si="81"/>
        <v>289.80483870967743</v>
      </c>
      <c r="G650" s="29">
        <f t="shared" si="78"/>
        <v>289.8</v>
      </c>
    </row>
    <row r="651" spans="1:7" x14ac:dyDescent="0.25">
      <c r="A651" s="47">
        <v>42448</v>
      </c>
      <c r="B651" s="48">
        <v>1</v>
      </c>
      <c r="C651" s="171">
        <v>0</v>
      </c>
      <c r="D651" s="134">
        <f t="shared" si="79"/>
        <v>528893.74999999988</v>
      </c>
      <c r="E651" s="29">
        <f t="shared" si="80"/>
        <v>501875.6999999999</v>
      </c>
      <c r="F651" s="175">
        <f t="shared" si="81"/>
        <v>289.80483870967743</v>
      </c>
      <c r="G651" s="29">
        <f t="shared" si="78"/>
        <v>289.8</v>
      </c>
    </row>
    <row r="652" spans="1:7" x14ac:dyDescent="0.25">
      <c r="A652" s="47">
        <v>42449</v>
      </c>
      <c r="B652" s="48">
        <v>1</v>
      </c>
      <c r="C652" s="171">
        <v>0</v>
      </c>
      <c r="D652" s="134">
        <f t="shared" si="79"/>
        <v>528893.74999999988</v>
      </c>
      <c r="E652" s="29">
        <f t="shared" si="80"/>
        <v>501875.6999999999</v>
      </c>
      <c r="F652" s="175">
        <f t="shared" si="81"/>
        <v>289.80483870967743</v>
      </c>
      <c r="G652" s="29">
        <f t="shared" si="78"/>
        <v>289.8</v>
      </c>
    </row>
    <row r="653" spans="1:7" x14ac:dyDescent="0.25">
      <c r="A653" s="47">
        <v>42450</v>
      </c>
      <c r="B653" s="48">
        <v>1</v>
      </c>
      <c r="C653" s="171">
        <v>0</v>
      </c>
      <c r="D653" s="134">
        <f t="shared" si="79"/>
        <v>528893.74999999988</v>
      </c>
      <c r="E653" s="29">
        <f t="shared" si="80"/>
        <v>501875.6999999999</v>
      </c>
      <c r="F653" s="175">
        <f t="shared" si="81"/>
        <v>289.80483870967743</v>
      </c>
      <c r="G653" s="29">
        <f t="shared" si="78"/>
        <v>289.8</v>
      </c>
    </row>
    <row r="654" spans="1:7" x14ac:dyDescent="0.25">
      <c r="A654" s="47">
        <v>42451</v>
      </c>
      <c r="B654" s="48">
        <v>1</v>
      </c>
      <c r="C654" s="171">
        <v>0</v>
      </c>
      <c r="D654" s="134">
        <f t="shared" si="79"/>
        <v>528893.74999999988</v>
      </c>
      <c r="E654" s="29">
        <f t="shared" si="80"/>
        <v>501875.6999999999</v>
      </c>
      <c r="F654" s="175">
        <f t="shared" si="81"/>
        <v>289.80483870967743</v>
      </c>
      <c r="G654" s="29">
        <f t="shared" si="78"/>
        <v>289.8</v>
      </c>
    </row>
    <row r="655" spans="1:7" x14ac:dyDescent="0.25">
      <c r="A655" s="47">
        <v>42452</v>
      </c>
      <c r="B655" s="48">
        <v>1</v>
      </c>
      <c r="C655" s="171">
        <v>0</v>
      </c>
      <c r="D655" s="134">
        <f t="shared" si="79"/>
        <v>528893.74999999988</v>
      </c>
      <c r="E655" s="29">
        <f t="shared" si="80"/>
        <v>501875.6999999999</v>
      </c>
      <c r="F655" s="175">
        <f t="shared" si="81"/>
        <v>289.80483870967743</v>
      </c>
      <c r="G655" s="29">
        <f t="shared" si="78"/>
        <v>289.8</v>
      </c>
    </row>
    <row r="656" spans="1:7" x14ac:dyDescent="0.25">
      <c r="A656" s="47">
        <v>42453</v>
      </c>
      <c r="B656" s="48">
        <v>1</v>
      </c>
      <c r="C656" s="171">
        <v>0</v>
      </c>
      <c r="D656" s="134">
        <f t="shared" si="79"/>
        <v>528893.74999999988</v>
      </c>
      <c r="E656" s="29">
        <f t="shared" si="80"/>
        <v>501875.6999999999</v>
      </c>
      <c r="F656" s="175">
        <f t="shared" si="81"/>
        <v>289.80483870967743</v>
      </c>
      <c r="G656" s="29">
        <f t="shared" si="78"/>
        <v>289.8</v>
      </c>
    </row>
    <row r="657" spans="1:7" x14ac:dyDescent="0.25">
      <c r="A657" s="47">
        <v>42454</v>
      </c>
      <c r="B657" s="48">
        <v>1</v>
      </c>
      <c r="C657" s="171">
        <v>0</v>
      </c>
      <c r="D657" s="134">
        <f t="shared" si="79"/>
        <v>528893.74999999988</v>
      </c>
      <c r="E657" s="29">
        <f t="shared" si="80"/>
        <v>501875.6999999999</v>
      </c>
      <c r="F657" s="175">
        <f t="shared" si="81"/>
        <v>289.80483870967743</v>
      </c>
      <c r="G657" s="29">
        <f t="shared" si="78"/>
        <v>289.8</v>
      </c>
    </row>
    <row r="658" spans="1:7" x14ac:dyDescent="0.25">
      <c r="A658" s="47">
        <v>42455</v>
      </c>
      <c r="B658" s="48">
        <v>1</v>
      </c>
      <c r="C658" s="171">
        <v>0</v>
      </c>
      <c r="D658" s="134">
        <f t="shared" si="79"/>
        <v>528893.74999999988</v>
      </c>
      <c r="E658" s="29">
        <f t="shared" si="80"/>
        <v>501875.6999999999</v>
      </c>
      <c r="F658" s="175">
        <f t="shared" si="81"/>
        <v>289.80483870967743</v>
      </c>
      <c r="G658" s="29">
        <f t="shared" si="78"/>
        <v>289.8</v>
      </c>
    </row>
    <row r="659" spans="1:7" x14ac:dyDescent="0.25">
      <c r="A659" s="47">
        <v>42456</v>
      </c>
      <c r="B659" s="48">
        <v>1</v>
      </c>
      <c r="C659" s="171">
        <v>0</v>
      </c>
      <c r="D659" s="134">
        <f t="shared" si="79"/>
        <v>528893.74999999988</v>
      </c>
      <c r="E659" s="29">
        <f t="shared" si="80"/>
        <v>501875.6999999999</v>
      </c>
      <c r="F659" s="175">
        <f t="shared" si="81"/>
        <v>289.80483870967743</v>
      </c>
      <c r="G659" s="29">
        <f t="shared" si="78"/>
        <v>289.8</v>
      </c>
    </row>
    <row r="660" spans="1:7" x14ac:dyDescent="0.25">
      <c r="A660" s="47">
        <v>42457</v>
      </c>
      <c r="B660" s="48">
        <v>1</v>
      </c>
      <c r="C660" s="171">
        <v>0</v>
      </c>
      <c r="D660" s="134">
        <f t="shared" si="79"/>
        <v>528893.74999999988</v>
      </c>
      <c r="E660" s="29">
        <f t="shared" si="80"/>
        <v>501875.6999999999</v>
      </c>
      <c r="F660" s="175">
        <f t="shared" si="81"/>
        <v>289.80483870967743</v>
      </c>
      <c r="G660" s="29">
        <f t="shared" si="78"/>
        <v>289.8</v>
      </c>
    </row>
    <row r="661" spans="1:7" x14ac:dyDescent="0.25">
      <c r="A661" s="47">
        <v>42458</v>
      </c>
      <c r="B661" s="48">
        <v>1</v>
      </c>
      <c r="C661" s="171">
        <v>0</v>
      </c>
      <c r="D661" s="134">
        <f t="shared" si="79"/>
        <v>528893.74999999988</v>
      </c>
      <c r="E661" s="29">
        <f t="shared" si="80"/>
        <v>501875.6999999999</v>
      </c>
      <c r="F661" s="175">
        <f t="shared" si="81"/>
        <v>289.80483870967743</v>
      </c>
      <c r="G661" s="29">
        <f t="shared" si="78"/>
        <v>289.8</v>
      </c>
    </row>
    <row r="662" spans="1:7" x14ac:dyDescent="0.25">
      <c r="A662" s="47">
        <v>42459</v>
      </c>
      <c r="B662" s="48">
        <v>1</v>
      </c>
      <c r="C662" s="171">
        <v>0</v>
      </c>
      <c r="D662" s="134">
        <f t="shared" si="79"/>
        <v>528893.74999999988</v>
      </c>
      <c r="E662" s="29">
        <f t="shared" si="80"/>
        <v>501875.6999999999</v>
      </c>
      <c r="F662" s="175">
        <f t="shared" si="81"/>
        <v>289.80483870967743</v>
      </c>
      <c r="G662" s="29">
        <f t="shared" si="78"/>
        <v>289.8</v>
      </c>
    </row>
    <row r="663" spans="1:7" x14ac:dyDescent="0.25">
      <c r="A663" s="47">
        <v>42460</v>
      </c>
      <c r="B663" s="48">
        <v>1</v>
      </c>
      <c r="C663" s="171">
        <v>0</v>
      </c>
      <c r="D663" s="134">
        <f t="shared" si="79"/>
        <v>528893.74999999988</v>
      </c>
      <c r="E663" s="29">
        <f t="shared" si="80"/>
        <v>501875.6999999999</v>
      </c>
      <c r="F663" s="175">
        <f t="shared" si="81"/>
        <v>289.80483870967743</v>
      </c>
      <c r="G663" s="29">
        <f t="shared" si="78"/>
        <v>289.8</v>
      </c>
    </row>
    <row r="664" spans="1:7" x14ac:dyDescent="0.25">
      <c r="A664" s="47">
        <v>42461</v>
      </c>
      <c r="B664" s="48">
        <v>1</v>
      </c>
      <c r="C664" s="171">
        <v>0</v>
      </c>
      <c r="D664" s="134">
        <f t="shared" si="79"/>
        <v>528893.74999999988</v>
      </c>
      <c r="E664" s="29">
        <f t="shared" si="80"/>
        <v>501875.6999999999</v>
      </c>
      <c r="F664" s="175">
        <f t="shared" si="81"/>
        <v>289.80483870967743</v>
      </c>
      <c r="G664" s="29">
        <f t="shared" si="78"/>
        <v>289.8</v>
      </c>
    </row>
    <row r="665" spans="1:7" x14ac:dyDescent="0.25">
      <c r="A665" s="47">
        <v>42462</v>
      </c>
      <c r="B665" s="48">
        <v>1</v>
      </c>
      <c r="C665" s="171">
        <v>0</v>
      </c>
      <c r="D665" s="134">
        <f t="shared" si="79"/>
        <v>528893.74999999988</v>
      </c>
      <c r="E665" s="29">
        <f t="shared" si="80"/>
        <v>501875.6999999999</v>
      </c>
      <c r="F665" s="175">
        <f t="shared" si="81"/>
        <v>289.80483870967743</v>
      </c>
      <c r="G665" s="29">
        <f t="shared" si="78"/>
        <v>289.8</v>
      </c>
    </row>
    <row r="666" spans="1:7" x14ac:dyDescent="0.25">
      <c r="A666" s="47">
        <v>42463</v>
      </c>
      <c r="B666" s="48">
        <v>1</v>
      </c>
      <c r="C666" s="171">
        <v>0</v>
      </c>
      <c r="D666" s="134">
        <f t="shared" si="79"/>
        <v>528893.74999999988</v>
      </c>
      <c r="E666" s="29">
        <f t="shared" si="80"/>
        <v>501875.6999999999</v>
      </c>
      <c r="F666" s="175">
        <f t="shared" si="81"/>
        <v>289.80483870967743</v>
      </c>
      <c r="G666" s="29">
        <f t="shared" si="78"/>
        <v>289.8</v>
      </c>
    </row>
    <row r="667" spans="1:7" x14ac:dyDescent="0.25">
      <c r="A667" s="47">
        <v>42464</v>
      </c>
      <c r="B667" s="48">
        <v>1</v>
      </c>
      <c r="C667" s="171">
        <v>0</v>
      </c>
      <c r="D667" s="134">
        <f t="shared" si="79"/>
        <v>528893.74999999988</v>
      </c>
      <c r="E667" s="29">
        <f t="shared" si="80"/>
        <v>501875.6999999999</v>
      </c>
      <c r="F667" s="175">
        <f t="shared" si="81"/>
        <v>289.80483870967743</v>
      </c>
      <c r="G667" s="29">
        <f t="shared" si="78"/>
        <v>289.8</v>
      </c>
    </row>
    <row r="668" spans="1:7" x14ac:dyDescent="0.25">
      <c r="A668" s="47">
        <v>42465</v>
      </c>
      <c r="B668" s="48">
        <v>1</v>
      </c>
      <c r="C668" s="171">
        <v>0</v>
      </c>
      <c r="D668" s="134">
        <f t="shared" si="79"/>
        <v>528893.74999999988</v>
      </c>
      <c r="E668" s="29">
        <f t="shared" si="80"/>
        <v>501875.6999999999</v>
      </c>
      <c r="F668" s="175">
        <f t="shared" si="81"/>
        <v>289.80483870967743</v>
      </c>
      <c r="G668" s="29">
        <f t="shared" si="78"/>
        <v>289.8</v>
      </c>
    </row>
    <row r="669" spans="1:7" x14ac:dyDescent="0.25">
      <c r="A669" s="47">
        <v>42466</v>
      </c>
      <c r="B669" s="48">
        <v>0</v>
      </c>
      <c r="C669" s="171">
        <v>1</v>
      </c>
      <c r="D669" s="134">
        <f t="shared" ref="D669:D698" si="82">$E$668</f>
        <v>501875.6999999999</v>
      </c>
      <c r="E669" s="29">
        <f t="shared" ref="E669:E698" si="83">$D$669-$D$44</f>
        <v>474123.7099999999</v>
      </c>
      <c r="F669" s="175">
        <f>($E$43/$B$43*0+($E$44/$B$44)*1)</f>
        <v>275.00033333333334</v>
      </c>
      <c r="G669" s="29">
        <f t="shared" si="78"/>
        <v>275</v>
      </c>
    </row>
    <row r="670" spans="1:7" x14ac:dyDescent="0.25">
      <c r="A670" s="47">
        <v>42467</v>
      </c>
      <c r="B670" s="48">
        <v>1</v>
      </c>
      <c r="C670" s="171">
        <v>0</v>
      </c>
      <c r="D670" s="134">
        <f t="shared" si="82"/>
        <v>501875.6999999999</v>
      </c>
      <c r="E670" s="29">
        <f t="shared" si="83"/>
        <v>474123.7099999999</v>
      </c>
      <c r="F670" s="175">
        <f t="shared" ref="F670:F698" si="84">($E$43/$B$43*0+($E$44/$B$44)*1)</f>
        <v>275.00033333333334</v>
      </c>
      <c r="G670" s="29">
        <f t="shared" si="78"/>
        <v>275</v>
      </c>
    </row>
    <row r="671" spans="1:7" x14ac:dyDescent="0.25">
      <c r="A671" s="47">
        <v>42468</v>
      </c>
      <c r="B671" s="48">
        <v>1</v>
      </c>
      <c r="C671" s="171">
        <v>0</v>
      </c>
      <c r="D671" s="134">
        <f t="shared" si="82"/>
        <v>501875.6999999999</v>
      </c>
      <c r="E671" s="29">
        <f t="shared" si="83"/>
        <v>474123.7099999999</v>
      </c>
      <c r="F671" s="175">
        <f t="shared" si="84"/>
        <v>275.00033333333334</v>
      </c>
      <c r="G671" s="29">
        <f t="shared" si="78"/>
        <v>275</v>
      </c>
    </row>
    <row r="672" spans="1:7" x14ac:dyDescent="0.25">
      <c r="A672" s="47">
        <v>42469</v>
      </c>
      <c r="B672" s="48">
        <v>1</v>
      </c>
      <c r="C672" s="171">
        <v>0</v>
      </c>
      <c r="D672" s="134">
        <f t="shared" si="82"/>
        <v>501875.6999999999</v>
      </c>
      <c r="E672" s="29">
        <f t="shared" si="83"/>
        <v>474123.7099999999</v>
      </c>
      <c r="F672" s="175">
        <f t="shared" si="84"/>
        <v>275.00033333333334</v>
      </c>
      <c r="G672" s="29">
        <f t="shared" si="78"/>
        <v>275</v>
      </c>
    </row>
    <row r="673" spans="1:7" x14ac:dyDescent="0.25">
      <c r="A673" s="47">
        <v>42470</v>
      </c>
      <c r="B673" s="48">
        <v>1</v>
      </c>
      <c r="C673" s="171">
        <v>0</v>
      </c>
      <c r="D673" s="134">
        <f t="shared" si="82"/>
        <v>501875.6999999999</v>
      </c>
      <c r="E673" s="29">
        <f t="shared" si="83"/>
        <v>474123.7099999999</v>
      </c>
      <c r="F673" s="175">
        <f t="shared" si="84"/>
        <v>275.00033333333334</v>
      </c>
      <c r="G673" s="29">
        <f t="shared" si="78"/>
        <v>275</v>
      </c>
    </row>
    <row r="674" spans="1:7" x14ac:dyDescent="0.25">
      <c r="A674" s="47">
        <v>42471</v>
      </c>
      <c r="B674" s="48">
        <v>1</v>
      </c>
      <c r="C674" s="171">
        <v>0</v>
      </c>
      <c r="D674" s="134">
        <f t="shared" si="82"/>
        <v>501875.6999999999</v>
      </c>
      <c r="E674" s="29">
        <f t="shared" si="83"/>
        <v>474123.7099999999</v>
      </c>
      <c r="F674" s="175">
        <f t="shared" si="84"/>
        <v>275.00033333333334</v>
      </c>
      <c r="G674" s="29">
        <f t="shared" si="78"/>
        <v>275</v>
      </c>
    </row>
    <row r="675" spans="1:7" x14ac:dyDescent="0.25">
      <c r="A675" s="47">
        <v>42472</v>
      </c>
      <c r="B675" s="48">
        <v>1</v>
      </c>
      <c r="C675" s="171">
        <v>0</v>
      </c>
      <c r="D675" s="134">
        <f t="shared" si="82"/>
        <v>501875.6999999999</v>
      </c>
      <c r="E675" s="29">
        <f t="shared" si="83"/>
        <v>474123.7099999999</v>
      </c>
      <c r="F675" s="175">
        <f t="shared" si="84"/>
        <v>275.00033333333334</v>
      </c>
      <c r="G675" s="29">
        <f t="shared" si="78"/>
        <v>275</v>
      </c>
    </row>
    <row r="676" spans="1:7" x14ac:dyDescent="0.25">
      <c r="A676" s="47">
        <v>42473</v>
      </c>
      <c r="B676" s="48">
        <v>1</v>
      </c>
      <c r="C676" s="171">
        <v>0</v>
      </c>
      <c r="D676" s="134">
        <f t="shared" si="82"/>
        <v>501875.6999999999</v>
      </c>
      <c r="E676" s="29">
        <f t="shared" si="83"/>
        <v>474123.7099999999</v>
      </c>
      <c r="F676" s="175">
        <f t="shared" si="84"/>
        <v>275.00033333333334</v>
      </c>
      <c r="G676" s="29">
        <f t="shared" si="78"/>
        <v>275</v>
      </c>
    </row>
    <row r="677" spans="1:7" x14ac:dyDescent="0.25">
      <c r="A677" s="47">
        <v>42474</v>
      </c>
      <c r="B677" s="48">
        <v>1</v>
      </c>
      <c r="C677" s="171">
        <v>0</v>
      </c>
      <c r="D677" s="134">
        <f t="shared" si="82"/>
        <v>501875.6999999999</v>
      </c>
      <c r="E677" s="29">
        <f t="shared" si="83"/>
        <v>474123.7099999999</v>
      </c>
      <c r="F677" s="175">
        <f t="shared" si="84"/>
        <v>275.00033333333334</v>
      </c>
      <c r="G677" s="29">
        <f t="shared" si="78"/>
        <v>275</v>
      </c>
    </row>
    <row r="678" spans="1:7" x14ac:dyDescent="0.25">
      <c r="A678" s="47">
        <v>42475</v>
      </c>
      <c r="B678" s="48">
        <v>1</v>
      </c>
      <c r="C678" s="171">
        <v>0</v>
      </c>
      <c r="D678" s="134">
        <f t="shared" si="82"/>
        <v>501875.6999999999</v>
      </c>
      <c r="E678" s="29">
        <f t="shared" si="83"/>
        <v>474123.7099999999</v>
      </c>
      <c r="F678" s="175">
        <f t="shared" si="84"/>
        <v>275.00033333333334</v>
      </c>
      <c r="G678" s="29">
        <f t="shared" si="78"/>
        <v>275</v>
      </c>
    </row>
    <row r="679" spans="1:7" x14ac:dyDescent="0.25">
      <c r="A679" s="47">
        <v>42476</v>
      </c>
      <c r="B679" s="48">
        <v>1</v>
      </c>
      <c r="C679" s="171">
        <v>0</v>
      </c>
      <c r="D679" s="134">
        <f t="shared" si="82"/>
        <v>501875.6999999999</v>
      </c>
      <c r="E679" s="29">
        <f t="shared" si="83"/>
        <v>474123.7099999999</v>
      </c>
      <c r="F679" s="175">
        <f t="shared" si="84"/>
        <v>275.00033333333334</v>
      </c>
      <c r="G679" s="29">
        <f t="shared" si="78"/>
        <v>275</v>
      </c>
    </row>
    <row r="680" spans="1:7" x14ac:dyDescent="0.25">
      <c r="A680" s="47">
        <v>42477</v>
      </c>
      <c r="B680" s="48">
        <v>1</v>
      </c>
      <c r="C680" s="171">
        <v>0</v>
      </c>
      <c r="D680" s="134">
        <f t="shared" si="82"/>
        <v>501875.6999999999</v>
      </c>
      <c r="E680" s="29">
        <f t="shared" si="83"/>
        <v>474123.7099999999</v>
      </c>
      <c r="F680" s="175">
        <f t="shared" si="84"/>
        <v>275.00033333333334</v>
      </c>
      <c r="G680" s="29">
        <f t="shared" si="78"/>
        <v>275</v>
      </c>
    </row>
    <row r="681" spans="1:7" x14ac:dyDescent="0.25">
      <c r="A681" s="47">
        <v>42478</v>
      </c>
      <c r="B681" s="48">
        <v>1</v>
      </c>
      <c r="C681" s="171">
        <v>0</v>
      </c>
      <c r="D681" s="134">
        <f t="shared" si="82"/>
        <v>501875.6999999999</v>
      </c>
      <c r="E681" s="29">
        <f t="shared" si="83"/>
        <v>474123.7099999999</v>
      </c>
      <c r="F681" s="175">
        <f t="shared" si="84"/>
        <v>275.00033333333334</v>
      </c>
      <c r="G681" s="29">
        <f t="shared" si="78"/>
        <v>275</v>
      </c>
    </row>
    <row r="682" spans="1:7" x14ac:dyDescent="0.25">
      <c r="A682" s="47">
        <v>42479</v>
      </c>
      <c r="B682" s="48">
        <v>1</v>
      </c>
      <c r="C682" s="171">
        <v>0</v>
      </c>
      <c r="D682" s="134">
        <f t="shared" si="82"/>
        <v>501875.6999999999</v>
      </c>
      <c r="E682" s="29">
        <f t="shared" si="83"/>
        <v>474123.7099999999</v>
      </c>
      <c r="F682" s="175">
        <f t="shared" si="84"/>
        <v>275.00033333333334</v>
      </c>
      <c r="G682" s="29">
        <f t="shared" si="78"/>
        <v>275</v>
      </c>
    </row>
    <row r="683" spans="1:7" x14ac:dyDescent="0.25">
      <c r="A683" s="47">
        <v>42480</v>
      </c>
      <c r="B683" s="48">
        <v>1</v>
      </c>
      <c r="C683" s="171">
        <v>0</v>
      </c>
      <c r="D683" s="134">
        <f t="shared" si="82"/>
        <v>501875.6999999999</v>
      </c>
      <c r="E683" s="29">
        <f t="shared" si="83"/>
        <v>474123.7099999999</v>
      </c>
      <c r="F683" s="175">
        <f t="shared" si="84"/>
        <v>275.00033333333334</v>
      </c>
      <c r="G683" s="29">
        <f t="shared" si="78"/>
        <v>275</v>
      </c>
    </row>
    <row r="684" spans="1:7" x14ac:dyDescent="0.25">
      <c r="A684" s="47">
        <v>42481</v>
      </c>
      <c r="B684" s="48">
        <v>1</v>
      </c>
      <c r="C684" s="171">
        <v>0</v>
      </c>
      <c r="D684" s="134">
        <f t="shared" si="82"/>
        <v>501875.6999999999</v>
      </c>
      <c r="E684" s="29">
        <f t="shared" si="83"/>
        <v>474123.7099999999</v>
      </c>
      <c r="F684" s="175">
        <f t="shared" si="84"/>
        <v>275.00033333333334</v>
      </c>
      <c r="G684" s="29">
        <f t="shared" si="78"/>
        <v>275</v>
      </c>
    </row>
    <row r="685" spans="1:7" x14ac:dyDescent="0.25">
      <c r="A685" s="47">
        <v>42482</v>
      </c>
      <c r="B685" s="48">
        <v>1</v>
      </c>
      <c r="C685" s="171">
        <v>0</v>
      </c>
      <c r="D685" s="134">
        <f t="shared" si="82"/>
        <v>501875.6999999999</v>
      </c>
      <c r="E685" s="29">
        <f t="shared" si="83"/>
        <v>474123.7099999999</v>
      </c>
      <c r="F685" s="175">
        <f t="shared" si="84"/>
        <v>275.00033333333334</v>
      </c>
      <c r="G685" s="29">
        <f t="shared" si="78"/>
        <v>275</v>
      </c>
    </row>
    <row r="686" spans="1:7" x14ac:dyDescent="0.25">
      <c r="A686" s="47">
        <v>42483</v>
      </c>
      <c r="B686" s="48">
        <v>1</v>
      </c>
      <c r="C686" s="171">
        <v>0</v>
      </c>
      <c r="D686" s="134">
        <f t="shared" si="82"/>
        <v>501875.6999999999</v>
      </c>
      <c r="E686" s="29">
        <f t="shared" si="83"/>
        <v>474123.7099999999</v>
      </c>
      <c r="F686" s="175">
        <f t="shared" si="84"/>
        <v>275.00033333333334</v>
      </c>
      <c r="G686" s="29">
        <f t="shared" si="78"/>
        <v>275</v>
      </c>
    </row>
    <row r="687" spans="1:7" x14ac:dyDescent="0.25">
      <c r="A687" s="47">
        <v>42484</v>
      </c>
      <c r="B687" s="48">
        <v>1</v>
      </c>
      <c r="C687" s="171">
        <v>0</v>
      </c>
      <c r="D687" s="134">
        <f t="shared" si="82"/>
        <v>501875.6999999999</v>
      </c>
      <c r="E687" s="29">
        <f t="shared" si="83"/>
        <v>474123.7099999999</v>
      </c>
      <c r="F687" s="175">
        <f t="shared" si="84"/>
        <v>275.00033333333334</v>
      </c>
      <c r="G687" s="29">
        <f t="shared" si="78"/>
        <v>275</v>
      </c>
    </row>
    <row r="688" spans="1:7" x14ac:dyDescent="0.25">
      <c r="A688" s="47">
        <v>42485</v>
      </c>
      <c r="B688" s="48">
        <v>1</v>
      </c>
      <c r="C688" s="171">
        <v>0</v>
      </c>
      <c r="D688" s="134">
        <f t="shared" si="82"/>
        <v>501875.6999999999</v>
      </c>
      <c r="E688" s="29">
        <f t="shared" si="83"/>
        <v>474123.7099999999</v>
      </c>
      <c r="F688" s="175">
        <f t="shared" si="84"/>
        <v>275.00033333333334</v>
      </c>
      <c r="G688" s="29">
        <f t="shared" si="78"/>
        <v>275</v>
      </c>
    </row>
    <row r="689" spans="1:7" x14ac:dyDescent="0.25">
      <c r="A689" s="47">
        <v>42486</v>
      </c>
      <c r="B689" s="48">
        <v>1</v>
      </c>
      <c r="C689" s="171">
        <v>0</v>
      </c>
      <c r="D689" s="134">
        <f t="shared" si="82"/>
        <v>501875.6999999999</v>
      </c>
      <c r="E689" s="29">
        <f t="shared" si="83"/>
        <v>474123.7099999999</v>
      </c>
      <c r="F689" s="175">
        <f t="shared" si="84"/>
        <v>275.00033333333334</v>
      </c>
      <c r="G689" s="29">
        <f t="shared" si="78"/>
        <v>275</v>
      </c>
    </row>
    <row r="690" spans="1:7" x14ac:dyDescent="0.25">
      <c r="A690" s="47">
        <v>42487</v>
      </c>
      <c r="B690" s="48">
        <v>1</v>
      </c>
      <c r="C690" s="171">
        <v>0</v>
      </c>
      <c r="D690" s="134">
        <f t="shared" si="82"/>
        <v>501875.6999999999</v>
      </c>
      <c r="E690" s="29">
        <f t="shared" si="83"/>
        <v>474123.7099999999</v>
      </c>
      <c r="F690" s="175">
        <f t="shared" si="84"/>
        <v>275.00033333333334</v>
      </c>
      <c r="G690" s="29">
        <f t="shared" si="78"/>
        <v>275</v>
      </c>
    </row>
    <row r="691" spans="1:7" x14ac:dyDescent="0.25">
      <c r="A691" s="47">
        <v>42488</v>
      </c>
      <c r="B691" s="48">
        <v>1</v>
      </c>
      <c r="C691" s="171">
        <v>0</v>
      </c>
      <c r="D691" s="134">
        <f t="shared" si="82"/>
        <v>501875.6999999999</v>
      </c>
      <c r="E691" s="29">
        <f t="shared" si="83"/>
        <v>474123.7099999999</v>
      </c>
      <c r="F691" s="175">
        <f t="shared" si="84"/>
        <v>275.00033333333334</v>
      </c>
      <c r="G691" s="29">
        <f t="shared" si="78"/>
        <v>275</v>
      </c>
    </row>
    <row r="692" spans="1:7" x14ac:dyDescent="0.25">
      <c r="A692" s="47">
        <v>42489</v>
      </c>
      <c r="B692" s="48">
        <v>1</v>
      </c>
      <c r="C692" s="171">
        <v>0</v>
      </c>
      <c r="D692" s="134">
        <f t="shared" si="82"/>
        <v>501875.6999999999</v>
      </c>
      <c r="E692" s="29">
        <f t="shared" si="83"/>
        <v>474123.7099999999</v>
      </c>
      <c r="F692" s="175">
        <f t="shared" si="84"/>
        <v>275.00033333333334</v>
      </c>
      <c r="G692" s="29">
        <f t="shared" si="78"/>
        <v>275</v>
      </c>
    </row>
    <row r="693" spans="1:7" x14ac:dyDescent="0.25">
      <c r="A693" s="47">
        <v>42490</v>
      </c>
      <c r="B693" s="48">
        <v>1</v>
      </c>
      <c r="C693" s="171">
        <v>0</v>
      </c>
      <c r="D693" s="134">
        <f t="shared" si="82"/>
        <v>501875.6999999999</v>
      </c>
      <c r="E693" s="29">
        <f t="shared" si="83"/>
        <v>474123.7099999999</v>
      </c>
      <c r="F693" s="175">
        <f t="shared" si="84"/>
        <v>275.00033333333334</v>
      </c>
      <c r="G693" s="29">
        <f t="shared" si="78"/>
        <v>275</v>
      </c>
    </row>
    <row r="694" spans="1:7" x14ac:dyDescent="0.25">
      <c r="A694" s="47">
        <v>42491</v>
      </c>
      <c r="B694" s="48">
        <v>1</v>
      </c>
      <c r="C694" s="171">
        <v>0</v>
      </c>
      <c r="D694" s="134">
        <f t="shared" si="82"/>
        <v>501875.6999999999</v>
      </c>
      <c r="E694" s="29">
        <f t="shared" si="83"/>
        <v>474123.7099999999</v>
      </c>
      <c r="F694" s="175">
        <f t="shared" si="84"/>
        <v>275.00033333333334</v>
      </c>
      <c r="G694" s="29">
        <f t="shared" si="78"/>
        <v>275</v>
      </c>
    </row>
    <row r="695" spans="1:7" x14ac:dyDescent="0.25">
      <c r="A695" s="47">
        <v>42492</v>
      </c>
      <c r="B695" s="48">
        <v>1</v>
      </c>
      <c r="C695" s="171">
        <v>0</v>
      </c>
      <c r="D695" s="134">
        <f t="shared" si="82"/>
        <v>501875.6999999999</v>
      </c>
      <c r="E695" s="29">
        <f t="shared" si="83"/>
        <v>474123.7099999999</v>
      </c>
      <c r="F695" s="175">
        <f t="shared" si="84"/>
        <v>275.00033333333334</v>
      </c>
      <c r="G695" s="29">
        <f t="shared" si="78"/>
        <v>275</v>
      </c>
    </row>
    <row r="696" spans="1:7" x14ac:dyDescent="0.25">
      <c r="A696" s="47">
        <v>42493</v>
      </c>
      <c r="B696" s="48">
        <v>1</v>
      </c>
      <c r="C696" s="171">
        <v>0</v>
      </c>
      <c r="D696" s="134">
        <f t="shared" si="82"/>
        <v>501875.6999999999</v>
      </c>
      <c r="E696" s="29">
        <f t="shared" si="83"/>
        <v>474123.7099999999</v>
      </c>
      <c r="F696" s="175">
        <f t="shared" si="84"/>
        <v>275.00033333333334</v>
      </c>
      <c r="G696" s="29">
        <f t="shared" si="78"/>
        <v>275</v>
      </c>
    </row>
    <row r="697" spans="1:7" x14ac:dyDescent="0.25">
      <c r="A697" s="47">
        <v>42494</v>
      </c>
      <c r="B697" s="48">
        <v>1</v>
      </c>
      <c r="C697" s="171">
        <v>0</v>
      </c>
      <c r="D697" s="134">
        <f t="shared" si="82"/>
        <v>501875.6999999999</v>
      </c>
      <c r="E697" s="29">
        <f t="shared" si="83"/>
        <v>474123.7099999999</v>
      </c>
      <c r="F697" s="175">
        <f t="shared" si="84"/>
        <v>275.00033333333334</v>
      </c>
      <c r="G697" s="29">
        <f t="shared" si="78"/>
        <v>275</v>
      </c>
    </row>
    <row r="698" spans="1:7" x14ac:dyDescent="0.25">
      <c r="A698" s="47">
        <v>42495</v>
      </c>
      <c r="B698" s="48">
        <v>1</v>
      </c>
      <c r="C698" s="171">
        <v>0</v>
      </c>
      <c r="D698" s="134">
        <f t="shared" si="82"/>
        <v>501875.6999999999</v>
      </c>
      <c r="E698" s="29">
        <f t="shared" si="83"/>
        <v>474123.7099999999</v>
      </c>
      <c r="F698" s="175">
        <f t="shared" si="84"/>
        <v>275.00033333333334</v>
      </c>
      <c r="G698" s="29">
        <f t="shared" si="78"/>
        <v>275</v>
      </c>
    </row>
    <row r="699" spans="1:7" x14ac:dyDescent="0.25">
      <c r="A699" s="47">
        <v>42496</v>
      </c>
      <c r="B699" s="48">
        <v>0</v>
      </c>
      <c r="C699" s="171">
        <v>1</v>
      </c>
      <c r="D699" s="134">
        <f t="shared" ref="D699:D729" si="85">$E$698</f>
        <v>474123.7099999999</v>
      </c>
      <c r="E699" s="29">
        <f t="shared" ref="E699:E729" si="86">$D$699-$D$45</f>
        <v>446175.31999999989</v>
      </c>
      <c r="F699" s="175">
        <f>($E$44/$B$44*0+($E$45/$B$45)*1)</f>
        <v>259.79387096774195</v>
      </c>
      <c r="G699" s="29">
        <f t="shared" si="78"/>
        <v>259.79000000000002</v>
      </c>
    </row>
    <row r="700" spans="1:7" x14ac:dyDescent="0.25">
      <c r="A700" s="47">
        <v>42497</v>
      </c>
      <c r="B700" s="48">
        <v>1</v>
      </c>
      <c r="C700" s="171">
        <v>0</v>
      </c>
      <c r="D700" s="134">
        <f t="shared" si="85"/>
        <v>474123.7099999999</v>
      </c>
      <c r="E700" s="29">
        <f t="shared" si="86"/>
        <v>446175.31999999989</v>
      </c>
      <c r="F700" s="175">
        <f t="shared" ref="F700:F729" si="87">($E$44/$B$44*0+($E$45/$B$45)*1)</f>
        <v>259.79387096774195</v>
      </c>
      <c r="G700" s="29">
        <f t="shared" ref="G700:G763" si="88">ROUND(F700,2)</f>
        <v>259.79000000000002</v>
      </c>
    </row>
    <row r="701" spans="1:7" x14ac:dyDescent="0.25">
      <c r="A701" s="47">
        <v>42498</v>
      </c>
      <c r="B701" s="48">
        <v>1</v>
      </c>
      <c r="C701" s="171">
        <v>0</v>
      </c>
      <c r="D701" s="134">
        <f t="shared" si="85"/>
        <v>474123.7099999999</v>
      </c>
      <c r="E701" s="29">
        <f t="shared" si="86"/>
        <v>446175.31999999989</v>
      </c>
      <c r="F701" s="175">
        <f t="shared" si="87"/>
        <v>259.79387096774195</v>
      </c>
      <c r="G701" s="29">
        <f t="shared" si="88"/>
        <v>259.79000000000002</v>
      </c>
    </row>
    <row r="702" spans="1:7" x14ac:dyDescent="0.25">
      <c r="A702" s="47">
        <v>42499</v>
      </c>
      <c r="B702" s="48">
        <v>1</v>
      </c>
      <c r="C702" s="171">
        <v>0</v>
      </c>
      <c r="D702" s="134">
        <f t="shared" si="85"/>
        <v>474123.7099999999</v>
      </c>
      <c r="E702" s="29">
        <f t="shared" si="86"/>
        <v>446175.31999999989</v>
      </c>
      <c r="F702" s="175">
        <f t="shared" si="87"/>
        <v>259.79387096774195</v>
      </c>
      <c r="G702" s="29">
        <f t="shared" si="88"/>
        <v>259.79000000000002</v>
      </c>
    </row>
    <row r="703" spans="1:7" x14ac:dyDescent="0.25">
      <c r="A703" s="47">
        <v>42500</v>
      </c>
      <c r="B703" s="48">
        <v>1</v>
      </c>
      <c r="C703" s="171">
        <v>0</v>
      </c>
      <c r="D703" s="134">
        <f t="shared" si="85"/>
        <v>474123.7099999999</v>
      </c>
      <c r="E703" s="29">
        <f t="shared" si="86"/>
        <v>446175.31999999989</v>
      </c>
      <c r="F703" s="175">
        <f t="shared" si="87"/>
        <v>259.79387096774195</v>
      </c>
      <c r="G703" s="29">
        <f t="shared" si="88"/>
        <v>259.79000000000002</v>
      </c>
    </row>
    <row r="704" spans="1:7" x14ac:dyDescent="0.25">
      <c r="A704" s="47">
        <v>42501</v>
      </c>
      <c r="B704" s="48">
        <v>1</v>
      </c>
      <c r="C704" s="171">
        <v>0</v>
      </c>
      <c r="D704" s="134">
        <f t="shared" si="85"/>
        <v>474123.7099999999</v>
      </c>
      <c r="E704" s="29">
        <f t="shared" si="86"/>
        <v>446175.31999999989</v>
      </c>
      <c r="F704" s="175">
        <f t="shared" si="87"/>
        <v>259.79387096774195</v>
      </c>
      <c r="G704" s="29">
        <f t="shared" si="88"/>
        <v>259.79000000000002</v>
      </c>
    </row>
    <row r="705" spans="1:7" x14ac:dyDescent="0.25">
      <c r="A705" s="47">
        <v>42502</v>
      </c>
      <c r="B705" s="48">
        <v>1</v>
      </c>
      <c r="C705" s="171">
        <v>0</v>
      </c>
      <c r="D705" s="134">
        <f t="shared" si="85"/>
        <v>474123.7099999999</v>
      </c>
      <c r="E705" s="29">
        <f t="shared" si="86"/>
        <v>446175.31999999989</v>
      </c>
      <c r="F705" s="175">
        <f t="shared" si="87"/>
        <v>259.79387096774195</v>
      </c>
      <c r="G705" s="29">
        <f t="shared" si="88"/>
        <v>259.79000000000002</v>
      </c>
    </row>
    <row r="706" spans="1:7" x14ac:dyDescent="0.25">
      <c r="A706" s="47">
        <v>42503</v>
      </c>
      <c r="B706" s="48">
        <v>1</v>
      </c>
      <c r="C706" s="171">
        <v>0</v>
      </c>
      <c r="D706" s="134">
        <f t="shared" si="85"/>
        <v>474123.7099999999</v>
      </c>
      <c r="E706" s="29">
        <f t="shared" si="86"/>
        <v>446175.31999999989</v>
      </c>
      <c r="F706" s="175">
        <f t="shared" si="87"/>
        <v>259.79387096774195</v>
      </c>
      <c r="G706" s="29">
        <f t="shared" si="88"/>
        <v>259.79000000000002</v>
      </c>
    </row>
    <row r="707" spans="1:7" x14ac:dyDescent="0.25">
      <c r="A707" s="47">
        <v>42504</v>
      </c>
      <c r="B707" s="48">
        <v>1</v>
      </c>
      <c r="C707" s="171">
        <v>0</v>
      </c>
      <c r="D707" s="134">
        <f t="shared" si="85"/>
        <v>474123.7099999999</v>
      </c>
      <c r="E707" s="29">
        <f t="shared" si="86"/>
        <v>446175.31999999989</v>
      </c>
      <c r="F707" s="175">
        <f t="shared" si="87"/>
        <v>259.79387096774195</v>
      </c>
      <c r="G707" s="29">
        <f t="shared" si="88"/>
        <v>259.79000000000002</v>
      </c>
    </row>
    <row r="708" spans="1:7" x14ac:dyDescent="0.25">
      <c r="A708" s="47">
        <v>42505</v>
      </c>
      <c r="B708" s="48">
        <v>1</v>
      </c>
      <c r="C708" s="171">
        <v>0</v>
      </c>
      <c r="D708" s="134">
        <f t="shared" si="85"/>
        <v>474123.7099999999</v>
      </c>
      <c r="E708" s="29">
        <f t="shared" si="86"/>
        <v>446175.31999999989</v>
      </c>
      <c r="F708" s="175">
        <f t="shared" si="87"/>
        <v>259.79387096774195</v>
      </c>
      <c r="G708" s="29">
        <f t="shared" si="88"/>
        <v>259.79000000000002</v>
      </c>
    </row>
    <row r="709" spans="1:7" x14ac:dyDescent="0.25">
      <c r="A709" s="47">
        <v>42506</v>
      </c>
      <c r="B709" s="48">
        <v>1</v>
      </c>
      <c r="C709" s="171">
        <v>0</v>
      </c>
      <c r="D709" s="134">
        <f t="shared" si="85"/>
        <v>474123.7099999999</v>
      </c>
      <c r="E709" s="29">
        <f t="shared" si="86"/>
        <v>446175.31999999989</v>
      </c>
      <c r="F709" s="175">
        <f t="shared" si="87"/>
        <v>259.79387096774195</v>
      </c>
      <c r="G709" s="29">
        <f t="shared" si="88"/>
        <v>259.79000000000002</v>
      </c>
    </row>
    <row r="710" spans="1:7" x14ac:dyDescent="0.25">
      <c r="A710" s="47">
        <v>42507</v>
      </c>
      <c r="B710" s="48">
        <v>1</v>
      </c>
      <c r="C710" s="171">
        <v>0</v>
      </c>
      <c r="D710" s="134">
        <f t="shared" si="85"/>
        <v>474123.7099999999</v>
      </c>
      <c r="E710" s="29">
        <f t="shared" si="86"/>
        <v>446175.31999999989</v>
      </c>
      <c r="F710" s="175">
        <f t="shared" si="87"/>
        <v>259.79387096774195</v>
      </c>
      <c r="G710" s="29">
        <f t="shared" si="88"/>
        <v>259.79000000000002</v>
      </c>
    </row>
    <row r="711" spans="1:7" x14ac:dyDescent="0.25">
      <c r="A711" s="47">
        <v>42508</v>
      </c>
      <c r="B711" s="48">
        <v>1</v>
      </c>
      <c r="C711" s="171">
        <v>0</v>
      </c>
      <c r="D711" s="134">
        <f t="shared" si="85"/>
        <v>474123.7099999999</v>
      </c>
      <c r="E711" s="29">
        <f t="shared" si="86"/>
        <v>446175.31999999989</v>
      </c>
      <c r="F711" s="175">
        <f t="shared" si="87"/>
        <v>259.79387096774195</v>
      </c>
      <c r="G711" s="29">
        <f t="shared" si="88"/>
        <v>259.79000000000002</v>
      </c>
    </row>
    <row r="712" spans="1:7" x14ac:dyDescent="0.25">
      <c r="A712" s="47">
        <v>42509</v>
      </c>
      <c r="B712" s="48">
        <v>1</v>
      </c>
      <c r="C712" s="171">
        <v>0</v>
      </c>
      <c r="D712" s="134">
        <f t="shared" si="85"/>
        <v>474123.7099999999</v>
      </c>
      <c r="E712" s="29">
        <f t="shared" si="86"/>
        <v>446175.31999999989</v>
      </c>
      <c r="F712" s="175">
        <f t="shared" si="87"/>
        <v>259.79387096774195</v>
      </c>
      <c r="G712" s="29">
        <f t="shared" si="88"/>
        <v>259.79000000000002</v>
      </c>
    </row>
    <row r="713" spans="1:7" x14ac:dyDescent="0.25">
      <c r="A713" s="47">
        <v>42510</v>
      </c>
      <c r="B713" s="48">
        <v>1</v>
      </c>
      <c r="C713" s="171">
        <v>0</v>
      </c>
      <c r="D713" s="134">
        <f t="shared" si="85"/>
        <v>474123.7099999999</v>
      </c>
      <c r="E713" s="29">
        <f t="shared" si="86"/>
        <v>446175.31999999989</v>
      </c>
      <c r="F713" s="175">
        <f t="shared" si="87"/>
        <v>259.79387096774195</v>
      </c>
      <c r="G713" s="29">
        <f t="shared" si="88"/>
        <v>259.79000000000002</v>
      </c>
    </row>
    <row r="714" spans="1:7" x14ac:dyDescent="0.25">
      <c r="A714" s="47">
        <v>42511</v>
      </c>
      <c r="B714" s="48">
        <v>1</v>
      </c>
      <c r="C714" s="171">
        <v>0</v>
      </c>
      <c r="D714" s="134">
        <f t="shared" si="85"/>
        <v>474123.7099999999</v>
      </c>
      <c r="E714" s="29">
        <f t="shared" si="86"/>
        <v>446175.31999999989</v>
      </c>
      <c r="F714" s="175">
        <f t="shared" si="87"/>
        <v>259.79387096774195</v>
      </c>
      <c r="G714" s="29">
        <f t="shared" si="88"/>
        <v>259.79000000000002</v>
      </c>
    </row>
    <row r="715" spans="1:7" x14ac:dyDescent="0.25">
      <c r="A715" s="47">
        <v>42512</v>
      </c>
      <c r="B715" s="48">
        <v>1</v>
      </c>
      <c r="C715" s="171">
        <v>0</v>
      </c>
      <c r="D715" s="134">
        <f t="shared" si="85"/>
        <v>474123.7099999999</v>
      </c>
      <c r="E715" s="29">
        <f t="shared" si="86"/>
        <v>446175.31999999989</v>
      </c>
      <c r="F715" s="175">
        <f t="shared" si="87"/>
        <v>259.79387096774195</v>
      </c>
      <c r="G715" s="29">
        <f t="shared" si="88"/>
        <v>259.79000000000002</v>
      </c>
    </row>
    <row r="716" spans="1:7" x14ac:dyDescent="0.25">
      <c r="A716" s="47">
        <v>42513</v>
      </c>
      <c r="B716" s="48">
        <v>1</v>
      </c>
      <c r="C716" s="171">
        <v>0</v>
      </c>
      <c r="D716" s="134">
        <f t="shared" si="85"/>
        <v>474123.7099999999</v>
      </c>
      <c r="E716" s="29">
        <f t="shared" si="86"/>
        <v>446175.31999999989</v>
      </c>
      <c r="F716" s="175">
        <f t="shared" si="87"/>
        <v>259.79387096774195</v>
      </c>
      <c r="G716" s="29">
        <f t="shared" si="88"/>
        <v>259.79000000000002</v>
      </c>
    </row>
    <row r="717" spans="1:7" x14ac:dyDescent="0.25">
      <c r="A717" s="47">
        <v>42514</v>
      </c>
      <c r="B717" s="48">
        <v>1</v>
      </c>
      <c r="C717" s="171">
        <v>0</v>
      </c>
      <c r="D717" s="134">
        <f t="shared" si="85"/>
        <v>474123.7099999999</v>
      </c>
      <c r="E717" s="29">
        <f t="shared" si="86"/>
        <v>446175.31999999989</v>
      </c>
      <c r="F717" s="175">
        <f t="shared" si="87"/>
        <v>259.79387096774195</v>
      </c>
      <c r="G717" s="29">
        <f t="shared" si="88"/>
        <v>259.79000000000002</v>
      </c>
    </row>
    <row r="718" spans="1:7" x14ac:dyDescent="0.25">
      <c r="A718" s="47">
        <v>42515</v>
      </c>
      <c r="B718" s="48">
        <v>1</v>
      </c>
      <c r="C718" s="171">
        <v>0</v>
      </c>
      <c r="D718" s="134">
        <f t="shared" si="85"/>
        <v>474123.7099999999</v>
      </c>
      <c r="E718" s="29">
        <f t="shared" si="86"/>
        <v>446175.31999999989</v>
      </c>
      <c r="F718" s="175">
        <f t="shared" si="87"/>
        <v>259.79387096774195</v>
      </c>
      <c r="G718" s="29">
        <f t="shared" si="88"/>
        <v>259.79000000000002</v>
      </c>
    </row>
    <row r="719" spans="1:7" x14ac:dyDescent="0.25">
      <c r="A719" s="47">
        <v>42516</v>
      </c>
      <c r="B719" s="48">
        <v>1</v>
      </c>
      <c r="C719" s="171">
        <v>0</v>
      </c>
      <c r="D719" s="134">
        <f t="shared" si="85"/>
        <v>474123.7099999999</v>
      </c>
      <c r="E719" s="29">
        <f t="shared" si="86"/>
        <v>446175.31999999989</v>
      </c>
      <c r="F719" s="175">
        <f t="shared" si="87"/>
        <v>259.79387096774195</v>
      </c>
      <c r="G719" s="29">
        <f t="shared" si="88"/>
        <v>259.79000000000002</v>
      </c>
    </row>
    <row r="720" spans="1:7" x14ac:dyDescent="0.25">
      <c r="A720" s="47">
        <v>42517</v>
      </c>
      <c r="B720" s="48">
        <v>1</v>
      </c>
      <c r="C720" s="171">
        <v>0</v>
      </c>
      <c r="D720" s="134">
        <f t="shared" si="85"/>
        <v>474123.7099999999</v>
      </c>
      <c r="E720" s="29">
        <f t="shared" si="86"/>
        <v>446175.31999999989</v>
      </c>
      <c r="F720" s="175">
        <f t="shared" si="87"/>
        <v>259.79387096774195</v>
      </c>
      <c r="G720" s="29">
        <f t="shared" si="88"/>
        <v>259.79000000000002</v>
      </c>
    </row>
    <row r="721" spans="1:7" x14ac:dyDescent="0.25">
      <c r="A721" s="47">
        <v>42518</v>
      </c>
      <c r="B721" s="48">
        <v>1</v>
      </c>
      <c r="C721" s="171">
        <v>0</v>
      </c>
      <c r="D721" s="134">
        <f t="shared" si="85"/>
        <v>474123.7099999999</v>
      </c>
      <c r="E721" s="29">
        <f t="shared" si="86"/>
        <v>446175.31999999989</v>
      </c>
      <c r="F721" s="175">
        <f t="shared" si="87"/>
        <v>259.79387096774195</v>
      </c>
      <c r="G721" s="29">
        <f t="shared" si="88"/>
        <v>259.79000000000002</v>
      </c>
    </row>
    <row r="722" spans="1:7" x14ac:dyDescent="0.25">
      <c r="A722" s="47">
        <v>42519</v>
      </c>
      <c r="B722" s="48">
        <v>1</v>
      </c>
      <c r="C722" s="171">
        <v>0</v>
      </c>
      <c r="D722" s="134">
        <f t="shared" si="85"/>
        <v>474123.7099999999</v>
      </c>
      <c r="E722" s="29">
        <f t="shared" si="86"/>
        <v>446175.31999999989</v>
      </c>
      <c r="F722" s="175">
        <f t="shared" si="87"/>
        <v>259.79387096774195</v>
      </c>
      <c r="G722" s="29">
        <f t="shared" si="88"/>
        <v>259.79000000000002</v>
      </c>
    </row>
    <row r="723" spans="1:7" x14ac:dyDescent="0.25">
      <c r="A723" s="47">
        <v>42520</v>
      </c>
      <c r="B723" s="48">
        <v>1</v>
      </c>
      <c r="C723" s="171">
        <v>0</v>
      </c>
      <c r="D723" s="134">
        <f t="shared" si="85"/>
        <v>474123.7099999999</v>
      </c>
      <c r="E723" s="29">
        <f t="shared" si="86"/>
        <v>446175.31999999989</v>
      </c>
      <c r="F723" s="175">
        <f t="shared" si="87"/>
        <v>259.79387096774195</v>
      </c>
      <c r="G723" s="29">
        <f t="shared" si="88"/>
        <v>259.79000000000002</v>
      </c>
    </row>
    <row r="724" spans="1:7" x14ac:dyDescent="0.25">
      <c r="A724" s="47">
        <v>42521</v>
      </c>
      <c r="B724" s="48">
        <v>1</v>
      </c>
      <c r="C724" s="171">
        <v>0</v>
      </c>
      <c r="D724" s="134">
        <f t="shared" si="85"/>
        <v>474123.7099999999</v>
      </c>
      <c r="E724" s="29">
        <f t="shared" si="86"/>
        <v>446175.31999999989</v>
      </c>
      <c r="F724" s="175">
        <f t="shared" si="87"/>
        <v>259.79387096774195</v>
      </c>
      <c r="G724" s="29">
        <f t="shared" si="88"/>
        <v>259.79000000000002</v>
      </c>
    </row>
    <row r="725" spans="1:7" x14ac:dyDescent="0.25">
      <c r="A725" s="47">
        <v>42522</v>
      </c>
      <c r="B725" s="48">
        <v>1</v>
      </c>
      <c r="C725" s="171">
        <v>0</v>
      </c>
      <c r="D725" s="134">
        <f t="shared" si="85"/>
        <v>474123.7099999999</v>
      </c>
      <c r="E725" s="29">
        <f t="shared" si="86"/>
        <v>446175.31999999989</v>
      </c>
      <c r="F725" s="175">
        <f t="shared" si="87"/>
        <v>259.79387096774195</v>
      </c>
      <c r="G725" s="29">
        <f t="shared" si="88"/>
        <v>259.79000000000002</v>
      </c>
    </row>
    <row r="726" spans="1:7" x14ac:dyDescent="0.25">
      <c r="A726" s="47">
        <v>42523</v>
      </c>
      <c r="B726" s="48">
        <v>1</v>
      </c>
      <c r="C726" s="171">
        <v>0</v>
      </c>
      <c r="D726" s="134">
        <f t="shared" si="85"/>
        <v>474123.7099999999</v>
      </c>
      <c r="E726" s="29">
        <f t="shared" si="86"/>
        <v>446175.31999999989</v>
      </c>
      <c r="F726" s="175">
        <f t="shared" si="87"/>
        <v>259.79387096774195</v>
      </c>
      <c r="G726" s="29">
        <f t="shared" si="88"/>
        <v>259.79000000000002</v>
      </c>
    </row>
    <row r="727" spans="1:7" x14ac:dyDescent="0.25">
      <c r="A727" s="47">
        <v>42524</v>
      </c>
      <c r="B727" s="48">
        <v>1</v>
      </c>
      <c r="C727" s="171">
        <v>0</v>
      </c>
      <c r="D727" s="134">
        <f t="shared" si="85"/>
        <v>474123.7099999999</v>
      </c>
      <c r="E727" s="29">
        <f t="shared" si="86"/>
        <v>446175.31999999989</v>
      </c>
      <c r="F727" s="175">
        <f t="shared" si="87"/>
        <v>259.79387096774195</v>
      </c>
      <c r="G727" s="29">
        <f t="shared" si="88"/>
        <v>259.79000000000002</v>
      </c>
    </row>
    <row r="728" spans="1:7" x14ac:dyDescent="0.25">
      <c r="A728" s="47">
        <v>42525</v>
      </c>
      <c r="B728" s="48">
        <v>1</v>
      </c>
      <c r="C728" s="171">
        <v>0</v>
      </c>
      <c r="D728" s="134">
        <f t="shared" si="85"/>
        <v>474123.7099999999</v>
      </c>
      <c r="E728" s="29">
        <f t="shared" si="86"/>
        <v>446175.31999999989</v>
      </c>
      <c r="F728" s="175">
        <f t="shared" si="87"/>
        <v>259.79387096774195</v>
      </c>
      <c r="G728" s="29">
        <f t="shared" si="88"/>
        <v>259.79000000000002</v>
      </c>
    </row>
    <row r="729" spans="1:7" x14ac:dyDescent="0.25">
      <c r="A729" s="47">
        <v>42526</v>
      </c>
      <c r="B729" s="48">
        <v>1</v>
      </c>
      <c r="C729" s="171">
        <v>0</v>
      </c>
      <c r="D729" s="134">
        <f t="shared" si="85"/>
        <v>474123.7099999999</v>
      </c>
      <c r="E729" s="29">
        <f t="shared" si="86"/>
        <v>446175.31999999989</v>
      </c>
      <c r="F729" s="175">
        <f t="shared" si="87"/>
        <v>259.79387096774195</v>
      </c>
      <c r="G729" s="29">
        <f t="shared" si="88"/>
        <v>259.79000000000002</v>
      </c>
    </row>
    <row r="730" spans="1:7" x14ac:dyDescent="0.25">
      <c r="A730" s="47">
        <v>42527</v>
      </c>
      <c r="B730" s="48">
        <v>0</v>
      </c>
      <c r="C730" s="171">
        <v>1</v>
      </c>
      <c r="D730" s="134">
        <f t="shared" ref="D730:D759" si="89">$E$729</f>
        <v>446175.31999999989</v>
      </c>
      <c r="E730" s="29">
        <f t="shared" ref="E730:E759" si="90">$D$730-$D$46</f>
        <v>417507.7099999999</v>
      </c>
      <c r="F730" s="175">
        <f>($E$45/$B$45*0+($E$46/$B$46)*1)</f>
        <v>244.47966666666667</v>
      </c>
      <c r="G730" s="29">
        <f t="shared" si="88"/>
        <v>244.48</v>
      </c>
    </row>
    <row r="731" spans="1:7" x14ac:dyDescent="0.25">
      <c r="A731" s="47">
        <v>42528</v>
      </c>
      <c r="B731" s="48">
        <v>1</v>
      </c>
      <c r="C731" s="171">
        <v>0</v>
      </c>
      <c r="D731" s="134">
        <f t="shared" si="89"/>
        <v>446175.31999999989</v>
      </c>
      <c r="E731" s="29">
        <f t="shared" si="90"/>
        <v>417507.7099999999</v>
      </c>
      <c r="F731" s="175">
        <f t="shared" ref="F731:F759" si="91">($E$45/$B$45*0+($E$46/$B$46)*1)</f>
        <v>244.47966666666667</v>
      </c>
      <c r="G731" s="29">
        <f t="shared" si="88"/>
        <v>244.48</v>
      </c>
    </row>
    <row r="732" spans="1:7" x14ac:dyDescent="0.25">
      <c r="A732" s="47">
        <v>42529</v>
      </c>
      <c r="B732" s="48">
        <v>1</v>
      </c>
      <c r="C732" s="171">
        <v>0</v>
      </c>
      <c r="D732" s="134">
        <f t="shared" si="89"/>
        <v>446175.31999999989</v>
      </c>
      <c r="E732" s="29">
        <f t="shared" si="90"/>
        <v>417507.7099999999</v>
      </c>
      <c r="F732" s="175">
        <f t="shared" si="91"/>
        <v>244.47966666666667</v>
      </c>
      <c r="G732" s="29">
        <f t="shared" si="88"/>
        <v>244.48</v>
      </c>
    </row>
    <row r="733" spans="1:7" x14ac:dyDescent="0.25">
      <c r="A733" s="47">
        <v>42530</v>
      </c>
      <c r="B733" s="48">
        <v>1</v>
      </c>
      <c r="C733" s="171">
        <v>0</v>
      </c>
      <c r="D733" s="134">
        <f t="shared" si="89"/>
        <v>446175.31999999989</v>
      </c>
      <c r="E733" s="29">
        <f t="shared" si="90"/>
        <v>417507.7099999999</v>
      </c>
      <c r="F733" s="175">
        <f t="shared" si="91"/>
        <v>244.47966666666667</v>
      </c>
      <c r="G733" s="29">
        <f t="shared" si="88"/>
        <v>244.48</v>
      </c>
    </row>
    <row r="734" spans="1:7" x14ac:dyDescent="0.25">
      <c r="A734" s="47">
        <v>42531</v>
      </c>
      <c r="B734" s="48">
        <v>1</v>
      </c>
      <c r="C734" s="171">
        <v>0</v>
      </c>
      <c r="D734" s="134">
        <f t="shared" si="89"/>
        <v>446175.31999999989</v>
      </c>
      <c r="E734" s="29">
        <f t="shared" si="90"/>
        <v>417507.7099999999</v>
      </c>
      <c r="F734" s="175">
        <f t="shared" si="91"/>
        <v>244.47966666666667</v>
      </c>
      <c r="G734" s="29">
        <f t="shared" si="88"/>
        <v>244.48</v>
      </c>
    </row>
    <row r="735" spans="1:7" x14ac:dyDescent="0.25">
      <c r="A735" s="47">
        <v>42532</v>
      </c>
      <c r="B735" s="48">
        <v>1</v>
      </c>
      <c r="C735" s="171">
        <v>0</v>
      </c>
      <c r="D735" s="134">
        <f t="shared" si="89"/>
        <v>446175.31999999989</v>
      </c>
      <c r="E735" s="29">
        <f t="shared" si="90"/>
        <v>417507.7099999999</v>
      </c>
      <c r="F735" s="175">
        <f t="shared" si="91"/>
        <v>244.47966666666667</v>
      </c>
      <c r="G735" s="29">
        <f t="shared" si="88"/>
        <v>244.48</v>
      </c>
    </row>
    <row r="736" spans="1:7" x14ac:dyDescent="0.25">
      <c r="A736" s="47">
        <v>42533</v>
      </c>
      <c r="B736" s="48">
        <v>1</v>
      </c>
      <c r="C736" s="171">
        <v>0</v>
      </c>
      <c r="D736" s="134">
        <f t="shared" si="89"/>
        <v>446175.31999999989</v>
      </c>
      <c r="E736" s="29">
        <f t="shared" si="90"/>
        <v>417507.7099999999</v>
      </c>
      <c r="F736" s="175">
        <f t="shared" si="91"/>
        <v>244.47966666666667</v>
      </c>
      <c r="G736" s="29">
        <f t="shared" si="88"/>
        <v>244.48</v>
      </c>
    </row>
    <row r="737" spans="1:7" x14ac:dyDescent="0.25">
      <c r="A737" s="47">
        <v>42534</v>
      </c>
      <c r="B737" s="48">
        <v>1</v>
      </c>
      <c r="C737" s="171">
        <v>0</v>
      </c>
      <c r="D737" s="134">
        <f t="shared" si="89"/>
        <v>446175.31999999989</v>
      </c>
      <c r="E737" s="29">
        <f t="shared" si="90"/>
        <v>417507.7099999999</v>
      </c>
      <c r="F737" s="175">
        <f t="shared" si="91"/>
        <v>244.47966666666667</v>
      </c>
      <c r="G737" s="29">
        <f t="shared" si="88"/>
        <v>244.48</v>
      </c>
    </row>
    <row r="738" spans="1:7" x14ac:dyDescent="0.25">
      <c r="A738" s="47">
        <v>42535</v>
      </c>
      <c r="B738" s="48">
        <v>1</v>
      </c>
      <c r="C738" s="171">
        <v>0</v>
      </c>
      <c r="D738" s="134">
        <f t="shared" si="89"/>
        <v>446175.31999999989</v>
      </c>
      <c r="E738" s="29">
        <f t="shared" si="90"/>
        <v>417507.7099999999</v>
      </c>
      <c r="F738" s="175">
        <f t="shared" si="91"/>
        <v>244.47966666666667</v>
      </c>
      <c r="G738" s="29">
        <f t="shared" si="88"/>
        <v>244.48</v>
      </c>
    </row>
    <row r="739" spans="1:7" x14ac:dyDescent="0.25">
      <c r="A739" s="47">
        <v>42536</v>
      </c>
      <c r="B739" s="48">
        <v>1</v>
      </c>
      <c r="C739" s="171">
        <v>0</v>
      </c>
      <c r="D739" s="134">
        <f t="shared" si="89"/>
        <v>446175.31999999989</v>
      </c>
      <c r="E739" s="29">
        <f t="shared" si="90"/>
        <v>417507.7099999999</v>
      </c>
      <c r="F739" s="175">
        <f t="shared" si="91"/>
        <v>244.47966666666667</v>
      </c>
      <c r="G739" s="29">
        <f t="shared" si="88"/>
        <v>244.48</v>
      </c>
    </row>
    <row r="740" spans="1:7" x14ac:dyDescent="0.25">
      <c r="A740" s="47">
        <v>42537</v>
      </c>
      <c r="B740" s="48">
        <v>1</v>
      </c>
      <c r="C740" s="171">
        <v>0</v>
      </c>
      <c r="D740" s="134">
        <f t="shared" si="89"/>
        <v>446175.31999999989</v>
      </c>
      <c r="E740" s="29">
        <f t="shared" si="90"/>
        <v>417507.7099999999</v>
      </c>
      <c r="F740" s="175">
        <f t="shared" si="91"/>
        <v>244.47966666666667</v>
      </c>
      <c r="G740" s="29">
        <f t="shared" si="88"/>
        <v>244.48</v>
      </c>
    </row>
    <row r="741" spans="1:7" x14ac:dyDescent="0.25">
      <c r="A741" s="47">
        <v>42538</v>
      </c>
      <c r="B741" s="48">
        <v>1</v>
      </c>
      <c r="C741" s="171">
        <v>0</v>
      </c>
      <c r="D741" s="134">
        <f t="shared" si="89"/>
        <v>446175.31999999989</v>
      </c>
      <c r="E741" s="29">
        <f t="shared" si="90"/>
        <v>417507.7099999999</v>
      </c>
      <c r="F741" s="175">
        <f t="shared" si="91"/>
        <v>244.47966666666667</v>
      </c>
      <c r="G741" s="29">
        <f t="shared" si="88"/>
        <v>244.48</v>
      </c>
    </row>
    <row r="742" spans="1:7" x14ac:dyDescent="0.25">
      <c r="A742" s="47">
        <v>42539</v>
      </c>
      <c r="B742" s="48">
        <v>1</v>
      </c>
      <c r="C742" s="171">
        <v>0</v>
      </c>
      <c r="D742" s="134">
        <f t="shared" si="89"/>
        <v>446175.31999999989</v>
      </c>
      <c r="E742" s="29">
        <f t="shared" si="90"/>
        <v>417507.7099999999</v>
      </c>
      <c r="F742" s="175">
        <f t="shared" si="91"/>
        <v>244.47966666666667</v>
      </c>
      <c r="G742" s="29">
        <f t="shared" si="88"/>
        <v>244.48</v>
      </c>
    </row>
    <row r="743" spans="1:7" x14ac:dyDescent="0.25">
      <c r="A743" s="47">
        <v>42540</v>
      </c>
      <c r="B743" s="48">
        <v>1</v>
      </c>
      <c r="C743" s="171">
        <v>0</v>
      </c>
      <c r="D743" s="134">
        <f t="shared" si="89"/>
        <v>446175.31999999989</v>
      </c>
      <c r="E743" s="29">
        <f t="shared" si="90"/>
        <v>417507.7099999999</v>
      </c>
      <c r="F743" s="175">
        <f t="shared" si="91"/>
        <v>244.47966666666667</v>
      </c>
      <c r="G743" s="29">
        <f t="shared" si="88"/>
        <v>244.48</v>
      </c>
    </row>
    <row r="744" spans="1:7" x14ac:dyDescent="0.25">
      <c r="A744" s="47">
        <v>42541</v>
      </c>
      <c r="B744" s="48">
        <v>1</v>
      </c>
      <c r="C744" s="171">
        <v>0</v>
      </c>
      <c r="D744" s="134">
        <f t="shared" si="89"/>
        <v>446175.31999999989</v>
      </c>
      <c r="E744" s="29">
        <f t="shared" si="90"/>
        <v>417507.7099999999</v>
      </c>
      <c r="F744" s="175">
        <f t="shared" si="91"/>
        <v>244.47966666666667</v>
      </c>
      <c r="G744" s="29">
        <f t="shared" si="88"/>
        <v>244.48</v>
      </c>
    </row>
    <row r="745" spans="1:7" x14ac:dyDescent="0.25">
      <c r="A745" s="47">
        <v>42542</v>
      </c>
      <c r="B745" s="48">
        <v>1</v>
      </c>
      <c r="C745" s="171">
        <v>0</v>
      </c>
      <c r="D745" s="134">
        <f t="shared" si="89"/>
        <v>446175.31999999989</v>
      </c>
      <c r="E745" s="29">
        <f t="shared" si="90"/>
        <v>417507.7099999999</v>
      </c>
      <c r="F745" s="175">
        <f t="shared" si="91"/>
        <v>244.47966666666667</v>
      </c>
      <c r="G745" s="29">
        <f t="shared" si="88"/>
        <v>244.48</v>
      </c>
    </row>
    <row r="746" spans="1:7" x14ac:dyDescent="0.25">
      <c r="A746" s="47">
        <v>42543</v>
      </c>
      <c r="B746" s="48">
        <v>1</v>
      </c>
      <c r="C746" s="171">
        <v>0</v>
      </c>
      <c r="D746" s="134">
        <f t="shared" si="89"/>
        <v>446175.31999999989</v>
      </c>
      <c r="E746" s="29">
        <f t="shared" si="90"/>
        <v>417507.7099999999</v>
      </c>
      <c r="F746" s="175">
        <f t="shared" si="91"/>
        <v>244.47966666666667</v>
      </c>
      <c r="G746" s="29">
        <f t="shared" si="88"/>
        <v>244.48</v>
      </c>
    </row>
    <row r="747" spans="1:7" x14ac:dyDescent="0.25">
      <c r="A747" s="47">
        <v>42544</v>
      </c>
      <c r="B747" s="48">
        <v>1</v>
      </c>
      <c r="C747" s="171">
        <v>0</v>
      </c>
      <c r="D747" s="134">
        <f t="shared" si="89"/>
        <v>446175.31999999989</v>
      </c>
      <c r="E747" s="29">
        <f t="shared" si="90"/>
        <v>417507.7099999999</v>
      </c>
      <c r="F747" s="175">
        <f t="shared" si="91"/>
        <v>244.47966666666667</v>
      </c>
      <c r="G747" s="29">
        <f t="shared" si="88"/>
        <v>244.48</v>
      </c>
    </row>
    <row r="748" spans="1:7" x14ac:dyDescent="0.25">
      <c r="A748" s="47">
        <v>42545</v>
      </c>
      <c r="B748" s="48">
        <v>1</v>
      </c>
      <c r="C748" s="171">
        <v>0</v>
      </c>
      <c r="D748" s="134">
        <f t="shared" si="89"/>
        <v>446175.31999999989</v>
      </c>
      <c r="E748" s="29">
        <f t="shared" si="90"/>
        <v>417507.7099999999</v>
      </c>
      <c r="F748" s="175">
        <f t="shared" si="91"/>
        <v>244.47966666666667</v>
      </c>
      <c r="G748" s="29">
        <f t="shared" si="88"/>
        <v>244.48</v>
      </c>
    </row>
    <row r="749" spans="1:7" x14ac:dyDescent="0.25">
      <c r="A749" s="47">
        <v>42546</v>
      </c>
      <c r="B749" s="48">
        <v>1</v>
      </c>
      <c r="C749" s="171">
        <v>0</v>
      </c>
      <c r="D749" s="134">
        <f t="shared" si="89"/>
        <v>446175.31999999989</v>
      </c>
      <c r="E749" s="29">
        <f t="shared" si="90"/>
        <v>417507.7099999999</v>
      </c>
      <c r="F749" s="175">
        <f t="shared" si="91"/>
        <v>244.47966666666667</v>
      </c>
      <c r="G749" s="29">
        <f t="shared" si="88"/>
        <v>244.48</v>
      </c>
    </row>
    <row r="750" spans="1:7" x14ac:dyDescent="0.25">
      <c r="A750" s="47">
        <v>42547</v>
      </c>
      <c r="B750" s="48">
        <v>1</v>
      </c>
      <c r="C750" s="171">
        <v>0</v>
      </c>
      <c r="D750" s="134">
        <f t="shared" si="89"/>
        <v>446175.31999999989</v>
      </c>
      <c r="E750" s="29">
        <f t="shared" si="90"/>
        <v>417507.7099999999</v>
      </c>
      <c r="F750" s="175">
        <f t="shared" si="91"/>
        <v>244.47966666666667</v>
      </c>
      <c r="G750" s="29">
        <f t="shared" si="88"/>
        <v>244.48</v>
      </c>
    </row>
    <row r="751" spans="1:7" x14ac:dyDescent="0.25">
      <c r="A751" s="47">
        <v>42548</v>
      </c>
      <c r="B751" s="48">
        <v>1</v>
      </c>
      <c r="C751" s="171">
        <v>0</v>
      </c>
      <c r="D751" s="134">
        <f t="shared" si="89"/>
        <v>446175.31999999989</v>
      </c>
      <c r="E751" s="29">
        <f t="shared" si="90"/>
        <v>417507.7099999999</v>
      </c>
      <c r="F751" s="175">
        <f t="shared" si="91"/>
        <v>244.47966666666667</v>
      </c>
      <c r="G751" s="29">
        <f t="shared" si="88"/>
        <v>244.48</v>
      </c>
    </row>
    <row r="752" spans="1:7" x14ac:dyDescent="0.25">
      <c r="A752" s="47">
        <v>42549</v>
      </c>
      <c r="B752" s="48">
        <v>1</v>
      </c>
      <c r="C752" s="171">
        <v>0</v>
      </c>
      <c r="D752" s="134">
        <f t="shared" si="89"/>
        <v>446175.31999999989</v>
      </c>
      <c r="E752" s="29">
        <f t="shared" si="90"/>
        <v>417507.7099999999</v>
      </c>
      <c r="F752" s="175">
        <f t="shared" si="91"/>
        <v>244.47966666666667</v>
      </c>
      <c r="G752" s="29">
        <f t="shared" si="88"/>
        <v>244.48</v>
      </c>
    </row>
    <row r="753" spans="1:7" x14ac:dyDescent="0.25">
      <c r="A753" s="47">
        <v>42550</v>
      </c>
      <c r="B753" s="48">
        <v>1</v>
      </c>
      <c r="C753" s="171">
        <v>0</v>
      </c>
      <c r="D753" s="134">
        <f t="shared" si="89"/>
        <v>446175.31999999989</v>
      </c>
      <c r="E753" s="29">
        <f t="shared" si="90"/>
        <v>417507.7099999999</v>
      </c>
      <c r="F753" s="175">
        <f t="shared" si="91"/>
        <v>244.47966666666667</v>
      </c>
      <c r="G753" s="29">
        <f t="shared" si="88"/>
        <v>244.48</v>
      </c>
    </row>
    <row r="754" spans="1:7" x14ac:dyDescent="0.25">
      <c r="A754" s="47">
        <v>42551</v>
      </c>
      <c r="B754" s="48">
        <v>1</v>
      </c>
      <c r="C754" s="171">
        <v>0</v>
      </c>
      <c r="D754" s="134">
        <f t="shared" si="89"/>
        <v>446175.31999999989</v>
      </c>
      <c r="E754" s="29">
        <f t="shared" si="90"/>
        <v>417507.7099999999</v>
      </c>
      <c r="F754" s="175">
        <f t="shared" si="91"/>
        <v>244.47966666666667</v>
      </c>
      <c r="G754" s="29">
        <f t="shared" si="88"/>
        <v>244.48</v>
      </c>
    </row>
    <row r="755" spans="1:7" x14ac:dyDescent="0.25">
      <c r="A755" s="47">
        <v>42552</v>
      </c>
      <c r="B755" s="48">
        <v>1</v>
      </c>
      <c r="C755" s="171">
        <v>0</v>
      </c>
      <c r="D755" s="134">
        <f t="shared" si="89"/>
        <v>446175.31999999989</v>
      </c>
      <c r="E755" s="29">
        <f t="shared" si="90"/>
        <v>417507.7099999999</v>
      </c>
      <c r="F755" s="175">
        <f t="shared" si="91"/>
        <v>244.47966666666667</v>
      </c>
      <c r="G755" s="29">
        <f t="shared" si="88"/>
        <v>244.48</v>
      </c>
    </row>
    <row r="756" spans="1:7" x14ac:dyDescent="0.25">
      <c r="A756" s="47">
        <v>42553</v>
      </c>
      <c r="B756" s="48">
        <v>1</v>
      </c>
      <c r="C756" s="171">
        <v>0</v>
      </c>
      <c r="D756" s="134">
        <f t="shared" si="89"/>
        <v>446175.31999999989</v>
      </c>
      <c r="E756" s="29">
        <f t="shared" si="90"/>
        <v>417507.7099999999</v>
      </c>
      <c r="F756" s="175">
        <f t="shared" si="91"/>
        <v>244.47966666666667</v>
      </c>
      <c r="G756" s="29">
        <f t="shared" si="88"/>
        <v>244.48</v>
      </c>
    </row>
    <row r="757" spans="1:7" x14ac:dyDescent="0.25">
      <c r="A757" s="47">
        <v>42554</v>
      </c>
      <c r="B757" s="48">
        <v>1</v>
      </c>
      <c r="C757" s="171">
        <v>0</v>
      </c>
      <c r="D757" s="134">
        <f t="shared" si="89"/>
        <v>446175.31999999989</v>
      </c>
      <c r="E757" s="29">
        <f t="shared" si="90"/>
        <v>417507.7099999999</v>
      </c>
      <c r="F757" s="175">
        <f t="shared" si="91"/>
        <v>244.47966666666667</v>
      </c>
      <c r="G757" s="29">
        <f t="shared" si="88"/>
        <v>244.48</v>
      </c>
    </row>
    <row r="758" spans="1:7" x14ac:dyDescent="0.25">
      <c r="A758" s="47">
        <v>42555</v>
      </c>
      <c r="B758" s="48">
        <v>1</v>
      </c>
      <c r="C758" s="171">
        <v>0</v>
      </c>
      <c r="D758" s="134">
        <f t="shared" si="89"/>
        <v>446175.31999999989</v>
      </c>
      <c r="E758" s="29">
        <f t="shared" si="90"/>
        <v>417507.7099999999</v>
      </c>
      <c r="F758" s="175">
        <f t="shared" si="91"/>
        <v>244.47966666666667</v>
      </c>
      <c r="G758" s="29">
        <f t="shared" si="88"/>
        <v>244.48</v>
      </c>
    </row>
    <row r="759" spans="1:7" x14ac:dyDescent="0.25">
      <c r="A759" s="47">
        <v>42556</v>
      </c>
      <c r="B759" s="48">
        <v>1</v>
      </c>
      <c r="C759" s="171">
        <v>0</v>
      </c>
      <c r="D759" s="134">
        <f t="shared" si="89"/>
        <v>446175.31999999989</v>
      </c>
      <c r="E759" s="29">
        <f t="shared" si="90"/>
        <v>417507.7099999999</v>
      </c>
      <c r="F759" s="175">
        <f t="shared" si="91"/>
        <v>244.47966666666667</v>
      </c>
      <c r="G759" s="29">
        <f t="shared" si="88"/>
        <v>244.48</v>
      </c>
    </row>
    <row r="760" spans="1:7" x14ac:dyDescent="0.25">
      <c r="A760" s="47">
        <v>42557</v>
      </c>
      <c r="B760" s="48">
        <v>0</v>
      </c>
      <c r="C760" s="171">
        <v>1</v>
      </c>
      <c r="D760" s="134">
        <f t="shared" ref="D760:D790" si="92">$E$759</f>
        <v>417507.7099999999</v>
      </c>
      <c r="E760" s="29">
        <f t="shared" ref="E760:E790" si="93">$D$760-$D$47</f>
        <v>388597.61999999988</v>
      </c>
      <c r="F760" s="175">
        <f>($E$46/$B$46*0+($E$47/$B$47)*1)</f>
        <v>228.77129032258065</v>
      </c>
      <c r="G760" s="29">
        <f t="shared" si="88"/>
        <v>228.77</v>
      </c>
    </row>
    <row r="761" spans="1:7" x14ac:dyDescent="0.25">
      <c r="A761" s="47">
        <v>42558</v>
      </c>
      <c r="B761" s="48">
        <v>1</v>
      </c>
      <c r="C761" s="171">
        <v>0</v>
      </c>
      <c r="D761" s="134">
        <f t="shared" si="92"/>
        <v>417507.7099999999</v>
      </c>
      <c r="E761" s="29">
        <f t="shared" si="93"/>
        <v>388597.61999999988</v>
      </c>
      <c r="F761" s="175">
        <f t="shared" ref="F761:F790" si="94">($E$46/$B$46*0+($E$47/$B$47)*1)</f>
        <v>228.77129032258065</v>
      </c>
      <c r="G761" s="29">
        <f t="shared" si="88"/>
        <v>228.77</v>
      </c>
    </row>
    <row r="762" spans="1:7" x14ac:dyDescent="0.25">
      <c r="A762" s="47">
        <v>42559</v>
      </c>
      <c r="B762" s="48">
        <v>1</v>
      </c>
      <c r="C762" s="171">
        <v>0</v>
      </c>
      <c r="D762" s="134">
        <f t="shared" si="92"/>
        <v>417507.7099999999</v>
      </c>
      <c r="E762" s="29">
        <f t="shared" si="93"/>
        <v>388597.61999999988</v>
      </c>
      <c r="F762" s="175">
        <f t="shared" si="94"/>
        <v>228.77129032258065</v>
      </c>
      <c r="G762" s="29">
        <f t="shared" si="88"/>
        <v>228.77</v>
      </c>
    </row>
    <row r="763" spans="1:7" x14ac:dyDescent="0.25">
      <c r="A763" s="47">
        <v>42560</v>
      </c>
      <c r="B763" s="48">
        <v>1</v>
      </c>
      <c r="C763" s="171">
        <v>0</v>
      </c>
      <c r="D763" s="134">
        <f t="shared" si="92"/>
        <v>417507.7099999999</v>
      </c>
      <c r="E763" s="29">
        <f t="shared" si="93"/>
        <v>388597.61999999988</v>
      </c>
      <c r="F763" s="175">
        <f t="shared" si="94"/>
        <v>228.77129032258065</v>
      </c>
      <c r="G763" s="29">
        <f t="shared" si="88"/>
        <v>228.77</v>
      </c>
    </row>
    <row r="764" spans="1:7" x14ac:dyDescent="0.25">
      <c r="A764" s="47">
        <v>42561</v>
      </c>
      <c r="B764" s="48">
        <v>1</v>
      </c>
      <c r="C764" s="171">
        <v>0</v>
      </c>
      <c r="D764" s="134">
        <f t="shared" si="92"/>
        <v>417507.7099999999</v>
      </c>
      <c r="E764" s="29">
        <f t="shared" si="93"/>
        <v>388597.61999999988</v>
      </c>
      <c r="F764" s="175">
        <f t="shared" si="94"/>
        <v>228.77129032258065</v>
      </c>
      <c r="G764" s="29">
        <f t="shared" ref="G764:G827" si="95">ROUND(F764,2)</f>
        <v>228.77</v>
      </c>
    </row>
    <row r="765" spans="1:7" x14ac:dyDescent="0.25">
      <c r="A765" s="47">
        <v>42562</v>
      </c>
      <c r="B765" s="48">
        <v>1</v>
      </c>
      <c r="C765" s="171">
        <v>0</v>
      </c>
      <c r="D765" s="134">
        <f t="shared" si="92"/>
        <v>417507.7099999999</v>
      </c>
      <c r="E765" s="29">
        <f t="shared" si="93"/>
        <v>388597.61999999988</v>
      </c>
      <c r="F765" s="175">
        <f t="shared" si="94"/>
        <v>228.77129032258065</v>
      </c>
      <c r="G765" s="29">
        <f t="shared" si="95"/>
        <v>228.77</v>
      </c>
    </row>
    <row r="766" spans="1:7" x14ac:dyDescent="0.25">
      <c r="A766" s="47">
        <v>42563</v>
      </c>
      <c r="B766" s="48">
        <v>1</v>
      </c>
      <c r="C766" s="171">
        <v>0</v>
      </c>
      <c r="D766" s="134">
        <f t="shared" si="92"/>
        <v>417507.7099999999</v>
      </c>
      <c r="E766" s="29">
        <f t="shared" si="93"/>
        <v>388597.61999999988</v>
      </c>
      <c r="F766" s="175">
        <f t="shared" si="94"/>
        <v>228.77129032258065</v>
      </c>
      <c r="G766" s="29">
        <f t="shared" si="95"/>
        <v>228.77</v>
      </c>
    </row>
    <row r="767" spans="1:7" x14ac:dyDescent="0.25">
      <c r="A767" s="47">
        <v>42564</v>
      </c>
      <c r="B767" s="48">
        <v>1</v>
      </c>
      <c r="C767" s="171">
        <v>0</v>
      </c>
      <c r="D767" s="134">
        <f t="shared" si="92"/>
        <v>417507.7099999999</v>
      </c>
      <c r="E767" s="29">
        <f t="shared" si="93"/>
        <v>388597.61999999988</v>
      </c>
      <c r="F767" s="175">
        <f t="shared" si="94"/>
        <v>228.77129032258065</v>
      </c>
      <c r="G767" s="29">
        <f t="shared" si="95"/>
        <v>228.77</v>
      </c>
    </row>
    <row r="768" spans="1:7" x14ac:dyDescent="0.25">
      <c r="A768" s="47">
        <v>42565</v>
      </c>
      <c r="B768" s="48">
        <v>1</v>
      </c>
      <c r="C768" s="171">
        <v>0</v>
      </c>
      <c r="D768" s="134">
        <f t="shared" si="92"/>
        <v>417507.7099999999</v>
      </c>
      <c r="E768" s="29">
        <f t="shared" si="93"/>
        <v>388597.61999999988</v>
      </c>
      <c r="F768" s="175">
        <f t="shared" si="94"/>
        <v>228.77129032258065</v>
      </c>
      <c r="G768" s="29">
        <f t="shared" si="95"/>
        <v>228.77</v>
      </c>
    </row>
    <row r="769" spans="1:7" x14ac:dyDescent="0.25">
      <c r="A769" s="47">
        <v>42566</v>
      </c>
      <c r="B769" s="48">
        <v>1</v>
      </c>
      <c r="C769" s="171">
        <v>0</v>
      </c>
      <c r="D769" s="134">
        <f t="shared" si="92"/>
        <v>417507.7099999999</v>
      </c>
      <c r="E769" s="29">
        <f t="shared" si="93"/>
        <v>388597.61999999988</v>
      </c>
      <c r="F769" s="175">
        <f t="shared" si="94"/>
        <v>228.77129032258065</v>
      </c>
      <c r="G769" s="29">
        <f t="shared" si="95"/>
        <v>228.77</v>
      </c>
    </row>
    <row r="770" spans="1:7" x14ac:dyDescent="0.25">
      <c r="A770" s="47">
        <v>42567</v>
      </c>
      <c r="B770" s="48">
        <v>1</v>
      </c>
      <c r="C770" s="171">
        <v>0</v>
      </c>
      <c r="D770" s="134">
        <f t="shared" si="92"/>
        <v>417507.7099999999</v>
      </c>
      <c r="E770" s="29">
        <f t="shared" si="93"/>
        <v>388597.61999999988</v>
      </c>
      <c r="F770" s="175">
        <f t="shared" si="94"/>
        <v>228.77129032258065</v>
      </c>
      <c r="G770" s="29">
        <f t="shared" si="95"/>
        <v>228.77</v>
      </c>
    </row>
    <row r="771" spans="1:7" x14ac:dyDescent="0.25">
      <c r="A771" s="47">
        <v>42568</v>
      </c>
      <c r="B771" s="48">
        <v>1</v>
      </c>
      <c r="C771" s="171">
        <v>0</v>
      </c>
      <c r="D771" s="134">
        <f t="shared" si="92"/>
        <v>417507.7099999999</v>
      </c>
      <c r="E771" s="29">
        <f t="shared" si="93"/>
        <v>388597.61999999988</v>
      </c>
      <c r="F771" s="175">
        <f t="shared" si="94"/>
        <v>228.77129032258065</v>
      </c>
      <c r="G771" s="29">
        <f t="shared" si="95"/>
        <v>228.77</v>
      </c>
    </row>
    <row r="772" spans="1:7" x14ac:dyDescent="0.25">
      <c r="A772" s="47">
        <v>42569</v>
      </c>
      <c r="B772" s="48">
        <v>1</v>
      </c>
      <c r="C772" s="171">
        <v>0</v>
      </c>
      <c r="D772" s="134">
        <f t="shared" si="92"/>
        <v>417507.7099999999</v>
      </c>
      <c r="E772" s="29">
        <f t="shared" si="93"/>
        <v>388597.61999999988</v>
      </c>
      <c r="F772" s="175">
        <f t="shared" si="94"/>
        <v>228.77129032258065</v>
      </c>
      <c r="G772" s="29">
        <f t="shared" si="95"/>
        <v>228.77</v>
      </c>
    </row>
    <row r="773" spans="1:7" x14ac:dyDescent="0.25">
      <c r="A773" s="47">
        <v>42570</v>
      </c>
      <c r="B773" s="48">
        <v>1</v>
      </c>
      <c r="C773" s="171">
        <v>0</v>
      </c>
      <c r="D773" s="134">
        <f t="shared" si="92"/>
        <v>417507.7099999999</v>
      </c>
      <c r="E773" s="29">
        <f t="shared" si="93"/>
        <v>388597.61999999988</v>
      </c>
      <c r="F773" s="175">
        <f t="shared" si="94"/>
        <v>228.77129032258065</v>
      </c>
      <c r="G773" s="29">
        <f t="shared" si="95"/>
        <v>228.77</v>
      </c>
    </row>
    <row r="774" spans="1:7" x14ac:dyDescent="0.25">
      <c r="A774" s="47">
        <v>42571</v>
      </c>
      <c r="B774" s="48">
        <v>1</v>
      </c>
      <c r="C774" s="171">
        <v>0</v>
      </c>
      <c r="D774" s="134">
        <f t="shared" si="92"/>
        <v>417507.7099999999</v>
      </c>
      <c r="E774" s="29">
        <f t="shared" si="93"/>
        <v>388597.61999999988</v>
      </c>
      <c r="F774" s="175">
        <f t="shared" si="94"/>
        <v>228.77129032258065</v>
      </c>
      <c r="G774" s="29">
        <f t="shared" si="95"/>
        <v>228.77</v>
      </c>
    </row>
    <row r="775" spans="1:7" x14ac:dyDescent="0.25">
      <c r="A775" s="47">
        <v>42572</v>
      </c>
      <c r="B775" s="48">
        <v>1</v>
      </c>
      <c r="C775" s="171">
        <v>0</v>
      </c>
      <c r="D775" s="134">
        <f t="shared" si="92"/>
        <v>417507.7099999999</v>
      </c>
      <c r="E775" s="29">
        <f t="shared" si="93"/>
        <v>388597.61999999988</v>
      </c>
      <c r="F775" s="175">
        <f t="shared" si="94"/>
        <v>228.77129032258065</v>
      </c>
      <c r="G775" s="29">
        <f t="shared" si="95"/>
        <v>228.77</v>
      </c>
    </row>
    <row r="776" spans="1:7" x14ac:dyDescent="0.25">
      <c r="A776" s="47">
        <v>42573</v>
      </c>
      <c r="B776" s="48">
        <v>1</v>
      </c>
      <c r="C776" s="171">
        <v>0</v>
      </c>
      <c r="D776" s="134">
        <f t="shared" si="92"/>
        <v>417507.7099999999</v>
      </c>
      <c r="E776" s="29">
        <f t="shared" si="93"/>
        <v>388597.61999999988</v>
      </c>
      <c r="F776" s="175">
        <f t="shared" si="94"/>
        <v>228.77129032258065</v>
      </c>
      <c r="G776" s="29">
        <f t="shared" si="95"/>
        <v>228.77</v>
      </c>
    </row>
    <row r="777" spans="1:7" x14ac:dyDescent="0.25">
      <c r="A777" s="47">
        <v>42574</v>
      </c>
      <c r="B777" s="48">
        <v>1</v>
      </c>
      <c r="C777" s="171">
        <v>0</v>
      </c>
      <c r="D777" s="134">
        <f t="shared" si="92"/>
        <v>417507.7099999999</v>
      </c>
      <c r="E777" s="29">
        <f t="shared" si="93"/>
        <v>388597.61999999988</v>
      </c>
      <c r="F777" s="175">
        <f t="shared" si="94"/>
        <v>228.77129032258065</v>
      </c>
      <c r="G777" s="29">
        <f t="shared" si="95"/>
        <v>228.77</v>
      </c>
    </row>
    <row r="778" spans="1:7" x14ac:dyDescent="0.25">
      <c r="A778" s="47">
        <v>42575</v>
      </c>
      <c r="B778" s="48">
        <v>1</v>
      </c>
      <c r="C778" s="171">
        <v>0</v>
      </c>
      <c r="D778" s="134">
        <f t="shared" si="92"/>
        <v>417507.7099999999</v>
      </c>
      <c r="E778" s="29">
        <f t="shared" si="93"/>
        <v>388597.61999999988</v>
      </c>
      <c r="F778" s="175">
        <f t="shared" si="94"/>
        <v>228.77129032258065</v>
      </c>
      <c r="G778" s="29">
        <f t="shared" si="95"/>
        <v>228.77</v>
      </c>
    </row>
    <row r="779" spans="1:7" x14ac:dyDescent="0.25">
      <c r="A779" s="47">
        <v>42576</v>
      </c>
      <c r="B779" s="48">
        <v>1</v>
      </c>
      <c r="C779" s="171">
        <v>0</v>
      </c>
      <c r="D779" s="134">
        <f t="shared" si="92"/>
        <v>417507.7099999999</v>
      </c>
      <c r="E779" s="29">
        <f t="shared" si="93"/>
        <v>388597.61999999988</v>
      </c>
      <c r="F779" s="175">
        <f t="shared" si="94"/>
        <v>228.77129032258065</v>
      </c>
      <c r="G779" s="29">
        <f t="shared" si="95"/>
        <v>228.77</v>
      </c>
    </row>
    <row r="780" spans="1:7" x14ac:dyDescent="0.25">
      <c r="A780" s="47">
        <v>42577</v>
      </c>
      <c r="B780" s="48">
        <v>1</v>
      </c>
      <c r="C780" s="171">
        <v>0</v>
      </c>
      <c r="D780" s="134">
        <f t="shared" si="92"/>
        <v>417507.7099999999</v>
      </c>
      <c r="E780" s="29">
        <f t="shared" si="93"/>
        <v>388597.61999999988</v>
      </c>
      <c r="F780" s="175">
        <f t="shared" si="94"/>
        <v>228.77129032258065</v>
      </c>
      <c r="G780" s="29">
        <f t="shared" si="95"/>
        <v>228.77</v>
      </c>
    </row>
    <row r="781" spans="1:7" x14ac:dyDescent="0.25">
      <c r="A781" s="47">
        <v>42578</v>
      </c>
      <c r="B781" s="48">
        <v>1</v>
      </c>
      <c r="C781" s="171">
        <v>0</v>
      </c>
      <c r="D781" s="134">
        <f t="shared" si="92"/>
        <v>417507.7099999999</v>
      </c>
      <c r="E781" s="29">
        <f t="shared" si="93"/>
        <v>388597.61999999988</v>
      </c>
      <c r="F781" s="175">
        <f t="shared" si="94"/>
        <v>228.77129032258065</v>
      </c>
      <c r="G781" s="29">
        <f t="shared" si="95"/>
        <v>228.77</v>
      </c>
    </row>
    <row r="782" spans="1:7" x14ac:dyDescent="0.25">
      <c r="A782" s="47">
        <v>42579</v>
      </c>
      <c r="B782" s="48">
        <v>1</v>
      </c>
      <c r="C782" s="171">
        <v>0</v>
      </c>
      <c r="D782" s="134">
        <f t="shared" si="92"/>
        <v>417507.7099999999</v>
      </c>
      <c r="E782" s="29">
        <f t="shared" si="93"/>
        <v>388597.61999999988</v>
      </c>
      <c r="F782" s="175">
        <f t="shared" si="94"/>
        <v>228.77129032258065</v>
      </c>
      <c r="G782" s="29">
        <f t="shared" si="95"/>
        <v>228.77</v>
      </c>
    </row>
    <row r="783" spans="1:7" x14ac:dyDescent="0.25">
      <c r="A783" s="47">
        <v>42580</v>
      </c>
      <c r="B783" s="48">
        <v>1</v>
      </c>
      <c r="C783" s="171">
        <v>0</v>
      </c>
      <c r="D783" s="134">
        <f t="shared" si="92"/>
        <v>417507.7099999999</v>
      </c>
      <c r="E783" s="29">
        <f t="shared" si="93"/>
        <v>388597.61999999988</v>
      </c>
      <c r="F783" s="175">
        <f t="shared" si="94"/>
        <v>228.77129032258065</v>
      </c>
      <c r="G783" s="29">
        <f t="shared" si="95"/>
        <v>228.77</v>
      </c>
    </row>
    <row r="784" spans="1:7" x14ac:dyDescent="0.25">
      <c r="A784" s="47">
        <v>42581</v>
      </c>
      <c r="B784" s="48">
        <v>1</v>
      </c>
      <c r="C784" s="171">
        <v>0</v>
      </c>
      <c r="D784" s="134">
        <f t="shared" si="92"/>
        <v>417507.7099999999</v>
      </c>
      <c r="E784" s="29">
        <f t="shared" si="93"/>
        <v>388597.61999999988</v>
      </c>
      <c r="F784" s="175">
        <f t="shared" si="94"/>
        <v>228.77129032258065</v>
      </c>
      <c r="G784" s="29">
        <f t="shared" si="95"/>
        <v>228.77</v>
      </c>
    </row>
    <row r="785" spans="1:7" x14ac:dyDescent="0.25">
      <c r="A785" s="47">
        <v>42582</v>
      </c>
      <c r="B785" s="48">
        <v>1</v>
      </c>
      <c r="C785" s="171">
        <v>0</v>
      </c>
      <c r="D785" s="134">
        <f t="shared" si="92"/>
        <v>417507.7099999999</v>
      </c>
      <c r="E785" s="29">
        <f t="shared" si="93"/>
        <v>388597.61999999988</v>
      </c>
      <c r="F785" s="175">
        <f t="shared" si="94"/>
        <v>228.77129032258065</v>
      </c>
      <c r="G785" s="29">
        <f t="shared" si="95"/>
        <v>228.77</v>
      </c>
    </row>
    <row r="786" spans="1:7" x14ac:dyDescent="0.25">
      <c r="A786" s="47">
        <v>42583</v>
      </c>
      <c r="B786" s="48">
        <v>1</v>
      </c>
      <c r="C786" s="171">
        <v>0</v>
      </c>
      <c r="D786" s="134">
        <f t="shared" si="92"/>
        <v>417507.7099999999</v>
      </c>
      <c r="E786" s="29">
        <f t="shared" si="93"/>
        <v>388597.61999999988</v>
      </c>
      <c r="F786" s="175">
        <f t="shared" si="94"/>
        <v>228.77129032258065</v>
      </c>
      <c r="G786" s="29">
        <f t="shared" si="95"/>
        <v>228.77</v>
      </c>
    </row>
    <row r="787" spans="1:7" x14ac:dyDescent="0.25">
      <c r="A787" s="47">
        <v>42584</v>
      </c>
      <c r="B787" s="48">
        <v>1</v>
      </c>
      <c r="C787" s="171">
        <v>0</v>
      </c>
      <c r="D787" s="134">
        <f t="shared" si="92"/>
        <v>417507.7099999999</v>
      </c>
      <c r="E787" s="29">
        <f t="shared" si="93"/>
        <v>388597.61999999988</v>
      </c>
      <c r="F787" s="175">
        <f t="shared" si="94"/>
        <v>228.77129032258065</v>
      </c>
      <c r="G787" s="29">
        <f t="shared" si="95"/>
        <v>228.77</v>
      </c>
    </row>
    <row r="788" spans="1:7" x14ac:dyDescent="0.25">
      <c r="A788" s="47">
        <v>42585</v>
      </c>
      <c r="B788" s="48">
        <v>1</v>
      </c>
      <c r="C788" s="171">
        <v>0</v>
      </c>
      <c r="D788" s="134">
        <f t="shared" si="92"/>
        <v>417507.7099999999</v>
      </c>
      <c r="E788" s="29">
        <f t="shared" si="93"/>
        <v>388597.61999999988</v>
      </c>
      <c r="F788" s="175">
        <f t="shared" si="94"/>
        <v>228.77129032258065</v>
      </c>
      <c r="G788" s="29">
        <f t="shared" si="95"/>
        <v>228.77</v>
      </c>
    </row>
    <row r="789" spans="1:7" x14ac:dyDescent="0.25">
      <c r="A789" s="47">
        <v>42586</v>
      </c>
      <c r="B789" s="48">
        <v>1</v>
      </c>
      <c r="C789" s="171">
        <v>0</v>
      </c>
      <c r="D789" s="134">
        <f t="shared" si="92"/>
        <v>417507.7099999999</v>
      </c>
      <c r="E789" s="29">
        <f t="shared" si="93"/>
        <v>388597.61999999988</v>
      </c>
      <c r="F789" s="175">
        <f t="shared" si="94"/>
        <v>228.77129032258065</v>
      </c>
      <c r="G789" s="29">
        <f t="shared" si="95"/>
        <v>228.77</v>
      </c>
    </row>
    <row r="790" spans="1:7" x14ac:dyDescent="0.25">
      <c r="A790" s="47">
        <v>42587</v>
      </c>
      <c r="B790" s="48">
        <v>1</v>
      </c>
      <c r="C790" s="171">
        <v>0</v>
      </c>
      <c r="D790" s="134">
        <f t="shared" si="92"/>
        <v>417507.7099999999</v>
      </c>
      <c r="E790" s="29">
        <f t="shared" si="93"/>
        <v>388597.61999999988</v>
      </c>
      <c r="F790" s="175">
        <f t="shared" si="94"/>
        <v>228.77129032258065</v>
      </c>
      <c r="G790" s="29">
        <f t="shared" si="95"/>
        <v>228.77</v>
      </c>
    </row>
    <row r="791" spans="1:7" x14ac:dyDescent="0.25">
      <c r="A791" s="47">
        <v>42588</v>
      </c>
      <c r="B791" s="48">
        <v>0</v>
      </c>
      <c r="C791" s="171">
        <v>1</v>
      </c>
      <c r="D791" s="134">
        <f t="shared" ref="D791:D821" si="96">$E$790</f>
        <v>388597.61999999988</v>
      </c>
      <c r="E791" s="29">
        <f t="shared" ref="E791:E821" si="97">$D$791-$D$48</f>
        <v>359196.4599999999</v>
      </c>
      <c r="F791" s="175">
        <f>($E$47/$B$47*0+($E$48/$B$48)*1)</f>
        <v>212.93032258064517</v>
      </c>
      <c r="G791" s="29">
        <f t="shared" si="95"/>
        <v>212.93</v>
      </c>
    </row>
    <row r="792" spans="1:7" x14ac:dyDescent="0.25">
      <c r="A792" s="47">
        <v>42589</v>
      </c>
      <c r="B792" s="48">
        <v>1</v>
      </c>
      <c r="C792" s="171">
        <v>0</v>
      </c>
      <c r="D792" s="134">
        <f t="shared" si="96"/>
        <v>388597.61999999988</v>
      </c>
      <c r="E792" s="29">
        <f t="shared" si="97"/>
        <v>359196.4599999999</v>
      </c>
      <c r="F792" s="175">
        <f t="shared" ref="F792:F821" si="98">($E$47/$B$47*0+($E$48/$B$48)*1)</f>
        <v>212.93032258064517</v>
      </c>
      <c r="G792" s="29">
        <f t="shared" si="95"/>
        <v>212.93</v>
      </c>
    </row>
    <row r="793" spans="1:7" x14ac:dyDescent="0.25">
      <c r="A793" s="47">
        <v>42590</v>
      </c>
      <c r="B793" s="48">
        <v>1</v>
      </c>
      <c r="C793" s="171">
        <v>0</v>
      </c>
      <c r="D793" s="134">
        <f t="shared" si="96"/>
        <v>388597.61999999988</v>
      </c>
      <c r="E793" s="29">
        <f t="shared" si="97"/>
        <v>359196.4599999999</v>
      </c>
      <c r="F793" s="175">
        <f t="shared" si="98"/>
        <v>212.93032258064517</v>
      </c>
      <c r="G793" s="29">
        <f t="shared" si="95"/>
        <v>212.93</v>
      </c>
    </row>
    <row r="794" spans="1:7" x14ac:dyDescent="0.25">
      <c r="A794" s="47">
        <v>42591</v>
      </c>
      <c r="B794" s="48">
        <v>1</v>
      </c>
      <c r="C794" s="171">
        <v>0</v>
      </c>
      <c r="D794" s="134">
        <f t="shared" si="96"/>
        <v>388597.61999999988</v>
      </c>
      <c r="E794" s="29">
        <f t="shared" si="97"/>
        <v>359196.4599999999</v>
      </c>
      <c r="F794" s="175">
        <f t="shared" si="98"/>
        <v>212.93032258064517</v>
      </c>
      <c r="G794" s="29">
        <f t="shared" si="95"/>
        <v>212.93</v>
      </c>
    </row>
    <row r="795" spans="1:7" x14ac:dyDescent="0.25">
      <c r="A795" s="47">
        <v>42592</v>
      </c>
      <c r="B795" s="48">
        <v>1</v>
      </c>
      <c r="C795" s="171">
        <v>0</v>
      </c>
      <c r="D795" s="134">
        <f t="shared" si="96"/>
        <v>388597.61999999988</v>
      </c>
      <c r="E795" s="29">
        <f t="shared" si="97"/>
        <v>359196.4599999999</v>
      </c>
      <c r="F795" s="175">
        <f t="shared" si="98"/>
        <v>212.93032258064517</v>
      </c>
      <c r="G795" s="29">
        <f t="shared" si="95"/>
        <v>212.93</v>
      </c>
    </row>
    <row r="796" spans="1:7" x14ac:dyDescent="0.25">
      <c r="A796" s="47">
        <v>42593</v>
      </c>
      <c r="B796" s="48">
        <v>1</v>
      </c>
      <c r="C796" s="171">
        <v>0</v>
      </c>
      <c r="D796" s="134">
        <f t="shared" si="96"/>
        <v>388597.61999999988</v>
      </c>
      <c r="E796" s="29">
        <f t="shared" si="97"/>
        <v>359196.4599999999</v>
      </c>
      <c r="F796" s="175">
        <f t="shared" si="98"/>
        <v>212.93032258064517</v>
      </c>
      <c r="G796" s="29">
        <f t="shared" si="95"/>
        <v>212.93</v>
      </c>
    </row>
    <row r="797" spans="1:7" x14ac:dyDescent="0.25">
      <c r="A797" s="47">
        <v>42594</v>
      </c>
      <c r="B797" s="48">
        <v>1</v>
      </c>
      <c r="C797" s="171">
        <v>0</v>
      </c>
      <c r="D797" s="134">
        <f t="shared" si="96"/>
        <v>388597.61999999988</v>
      </c>
      <c r="E797" s="29">
        <f t="shared" si="97"/>
        <v>359196.4599999999</v>
      </c>
      <c r="F797" s="175">
        <f t="shared" si="98"/>
        <v>212.93032258064517</v>
      </c>
      <c r="G797" s="29">
        <f t="shared" si="95"/>
        <v>212.93</v>
      </c>
    </row>
    <row r="798" spans="1:7" x14ac:dyDescent="0.25">
      <c r="A798" s="47">
        <v>42595</v>
      </c>
      <c r="B798" s="48">
        <v>1</v>
      </c>
      <c r="C798" s="171">
        <v>0</v>
      </c>
      <c r="D798" s="134">
        <f t="shared" si="96"/>
        <v>388597.61999999988</v>
      </c>
      <c r="E798" s="29">
        <f t="shared" si="97"/>
        <v>359196.4599999999</v>
      </c>
      <c r="F798" s="175">
        <f t="shared" si="98"/>
        <v>212.93032258064517</v>
      </c>
      <c r="G798" s="29">
        <f t="shared" si="95"/>
        <v>212.93</v>
      </c>
    </row>
    <row r="799" spans="1:7" x14ac:dyDescent="0.25">
      <c r="A799" s="47">
        <v>42596</v>
      </c>
      <c r="B799" s="48">
        <v>1</v>
      </c>
      <c r="C799" s="171">
        <v>0</v>
      </c>
      <c r="D799" s="134">
        <f t="shared" si="96"/>
        <v>388597.61999999988</v>
      </c>
      <c r="E799" s="29">
        <f t="shared" si="97"/>
        <v>359196.4599999999</v>
      </c>
      <c r="F799" s="175">
        <f t="shared" si="98"/>
        <v>212.93032258064517</v>
      </c>
      <c r="G799" s="29">
        <f t="shared" si="95"/>
        <v>212.93</v>
      </c>
    </row>
    <row r="800" spans="1:7" x14ac:dyDescent="0.25">
      <c r="A800" s="47">
        <v>42597</v>
      </c>
      <c r="B800" s="48">
        <v>1</v>
      </c>
      <c r="C800" s="171">
        <v>0</v>
      </c>
      <c r="D800" s="134">
        <f t="shared" si="96"/>
        <v>388597.61999999988</v>
      </c>
      <c r="E800" s="29">
        <f t="shared" si="97"/>
        <v>359196.4599999999</v>
      </c>
      <c r="F800" s="175">
        <f t="shared" si="98"/>
        <v>212.93032258064517</v>
      </c>
      <c r="G800" s="29">
        <f t="shared" si="95"/>
        <v>212.93</v>
      </c>
    </row>
    <row r="801" spans="1:7" x14ac:dyDescent="0.25">
      <c r="A801" s="47">
        <v>42598</v>
      </c>
      <c r="B801" s="48">
        <v>1</v>
      </c>
      <c r="C801" s="171">
        <v>0</v>
      </c>
      <c r="D801" s="134">
        <f t="shared" si="96"/>
        <v>388597.61999999988</v>
      </c>
      <c r="E801" s="29">
        <f t="shared" si="97"/>
        <v>359196.4599999999</v>
      </c>
      <c r="F801" s="175">
        <f t="shared" si="98"/>
        <v>212.93032258064517</v>
      </c>
      <c r="G801" s="29">
        <f t="shared" si="95"/>
        <v>212.93</v>
      </c>
    </row>
    <row r="802" spans="1:7" x14ac:dyDescent="0.25">
      <c r="A802" s="47">
        <v>42599</v>
      </c>
      <c r="B802" s="48">
        <v>1</v>
      </c>
      <c r="C802" s="171">
        <v>0</v>
      </c>
      <c r="D802" s="134">
        <f t="shared" si="96"/>
        <v>388597.61999999988</v>
      </c>
      <c r="E802" s="29">
        <f t="shared" si="97"/>
        <v>359196.4599999999</v>
      </c>
      <c r="F802" s="175">
        <f t="shared" si="98"/>
        <v>212.93032258064517</v>
      </c>
      <c r="G802" s="29">
        <f t="shared" si="95"/>
        <v>212.93</v>
      </c>
    </row>
    <row r="803" spans="1:7" x14ac:dyDescent="0.25">
      <c r="A803" s="47">
        <v>42600</v>
      </c>
      <c r="B803" s="48">
        <v>1</v>
      </c>
      <c r="C803" s="171">
        <v>0</v>
      </c>
      <c r="D803" s="134">
        <f t="shared" si="96"/>
        <v>388597.61999999988</v>
      </c>
      <c r="E803" s="29">
        <f t="shared" si="97"/>
        <v>359196.4599999999</v>
      </c>
      <c r="F803" s="175">
        <f t="shared" si="98"/>
        <v>212.93032258064517</v>
      </c>
      <c r="G803" s="29">
        <f t="shared" si="95"/>
        <v>212.93</v>
      </c>
    </row>
    <row r="804" spans="1:7" x14ac:dyDescent="0.25">
      <c r="A804" s="47">
        <v>42601</v>
      </c>
      <c r="B804" s="48">
        <v>1</v>
      </c>
      <c r="C804" s="171">
        <v>0</v>
      </c>
      <c r="D804" s="134">
        <f t="shared" si="96"/>
        <v>388597.61999999988</v>
      </c>
      <c r="E804" s="29">
        <f t="shared" si="97"/>
        <v>359196.4599999999</v>
      </c>
      <c r="F804" s="175">
        <f t="shared" si="98"/>
        <v>212.93032258064517</v>
      </c>
      <c r="G804" s="29">
        <f t="shared" si="95"/>
        <v>212.93</v>
      </c>
    </row>
    <row r="805" spans="1:7" x14ac:dyDescent="0.25">
      <c r="A805" s="47">
        <v>42602</v>
      </c>
      <c r="B805" s="48">
        <v>1</v>
      </c>
      <c r="C805" s="171">
        <v>0</v>
      </c>
      <c r="D805" s="134">
        <f t="shared" si="96"/>
        <v>388597.61999999988</v>
      </c>
      <c r="E805" s="29">
        <f t="shared" si="97"/>
        <v>359196.4599999999</v>
      </c>
      <c r="F805" s="175">
        <f t="shared" si="98"/>
        <v>212.93032258064517</v>
      </c>
      <c r="G805" s="29">
        <f t="shared" si="95"/>
        <v>212.93</v>
      </c>
    </row>
    <row r="806" spans="1:7" x14ac:dyDescent="0.25">
      <c r="A806" s="47">
        <v>42603</v>
      </c>
      <c r="B806" s="48">
        <v>1</v>
      </c>
      <c r="C806" s="171">
        <v>0</v>
      </c>
      <c r="D806" s="134">
        <f t="shared" si="96"/>
        <v>388597.61999999988</v>
      </c>
      <c r="E806" s="29">
        <f t="shared" si="97"/>
        <v>359196.4599999999</v>
      </c>
      <c r="F806" s="175">
        <f t="shared" si="98"/>
        <v>212.93032258064517</v>
      </c>
      <c r="G806" s="29">
        <f t="shared" si="95"/>
        <v>212.93</v>
      </c>
    </row>
    <row r="807" spans="1:7" x14ac:dyDescent="0.25">
      <c r="A807" s="47">
        <v>42604</v>
      </c>
      <c r="B807" s="48">
        <v>1</v>
      </c>
      <c r="C807" s="171">
        <v>0</v>
      </c>
      <c r="D807" s="134">
        <f t="shared" si="96"/>
        <v>388597.61999999988</v>
      </c>
      <c r="E807" s="29">
        <f t="shared" si="97"/>
        <v>359196.4599999999</v>
      </c>
      <c r="F807" s="175">
        <f t="shared" si="98"/>
        <v>212.93032258064517</v>
      </c>
      <c r="G807" s="29">
        <f t="shared" si="95"/>
        <v>212.93</v>
      </c>
    </row>
    <row r="808" spans="1:7" x14ac:dyDescent="0.25">
      <c r="A808" s="47">
        <v>42605</v>
      </c>
      <c r="B808" s="48">
        <v>1</v>
      </c>
      <c r="C808" s="171">
        <v>0</v>
      </c>
      <c r="D808" s="134">
        <f t="shared" si="96"/>
        <v>388597.61999999988</v>
      </c>
      <c r="E808" s="29">
        <f t="shared" si="97"/>
        <v>359196.4599999999</v>
      </c>
      <c r="F808" s="175">
        <f t="shared" si="98"/>
        <v>212.93032258064517</v>
      </c>
      <c r="G808" s="29">
        <f t="shared" si="95"/>
        <v>212.93</v>
      </c>
    </row>
    <row r="809" spans="1:7" x14ac:dyDescent="0.25">
      <c r="A809" s="47">
        <v>42606</v>
      </c>
      <c r="B809" s="48">
        <v>1</v>
      </c>
      <c r="C809" s="171">
        <v>0</v>
      </c>
      <c r="D809" s="134">
        <f t="shared" si="96"/>
        <v>388597.61999999988</v>
      </c>
      <c r="E809" s="29">
        <f t="shared" si="97"/>
        <v>359196.4599999999</v>
      </c>
      <c r="F809" s="175">
        <f t="shared" si="98"/>
        <v>212.93032258064517</v>
      </c>
      <c r="G809" s="29">
        <f t="shared" si="95"/>
        <v>212.93</v>
      </c>
    </row>
    <row r="810" spans="1:7" x14ac:dyDescent="0.25">
      <c r="A810" s="47">
        <v>42607</v>
      </c>
      <c r="B810" s="48">
        <v>1</v>
      </c>
      <c r="C810" s="171">
        <v>0</v>
      </c>
      <c r="D810" s="134">
        <f t="shared" si="96"/>
        <v>388597.61999999988</v>
      </c>
      <c r="E810" s="29">
        <f t="shared" si="97"/>
        <v>359196.4599999999</v>
      </c>
      <c r="F810" s="175">
        <f t="shared" si="98"/>
        <v>212.93032258064517</v>
      </c>
      <c r="G810" s="29">
        <f t="shared" si="95"/>
        <v>212.93</v>
      </c>
    </row>
    <row r="811" spans="1:7" x14ac:dyDescent="0.25">
      <c r="A811" s="47">
        <v>42608</v>
      </c>
      <c r="B811" s="48">
        <v>1</v>
      </c>
      <c r="C811" s="171">
        <v>0</v>
      </c>
      <c r="D811" s="134">
        <f t="shared" si="96"/>
        <v>388597.61999999988</v>
      </c>
      <c r="E811" s="29">
        <f t="shared" si="97"/>
        <v>359196.4599999999</v>
      </c>
      <c r="F811" s="175">
        <f t="shared" si="98"/>
        <v>212.93032258064517</v>
      </c>
      <c r="G811" s="29">
        <f t="shared" si="95"/>
        <v>212.93</v>
      </c>
    </row>
    <row r="812" spans="1:7" x14ac:dyDescent="0.25">
      <c r="A812" s="47">
        <v>42609</v>
      </c>
      <c r="B812" s="48">
        <v>1</v>
      </c>
      <c r="C812" s="171">
        <v>0</v>
      </c>
      <c r="D812" s="134">
        <f t="shared" si="96"/>
        <v>388597.61999999988</v>
      </c>
      <c r="E812" s="29">
        <f t="shared" si="97"/>
        <v>359196.4599999999</v>
      </c>
      <c r="F812" s="175">
        <f t="shared" si="98"/>
        <v>212.93032258064517</v>
      </c>
      <c r="G812" s="29">
        <f t="shared" si="95"/>
        <v>212.93</v>
      </c>
    </row>
    <row r="813" spans="1:7" x14ac:dyDescent="0.25">
      <c r="A813" s="47">
        <v>42610</v>
      </c>
      <c r="B813" s="48">
        <v>1</v>
      </c>
      <c r="C813" s="171">
        <v>0</v>
      </c>
      <c r="D813" s="134">
        <f t="shared" si="96"/>
        <v>388597.61999999988</v>
      </c>
      <c r="E813" s="29">
        <f t="shared" si="97"/>
        <v>359196.4599999999</v>
      </c>
      <c r="F813" s="175">
        <f t="shared" si="98"/>
        <v>212.93032258064517</v>
      </c>
      <c r="G813" s="29">
        <f t="shared" si="95"/>
        <v>212.93</v>
      </c>
    </row>
    <row r="814" spans="1:7" x14ac:dyDescent="0.25">
      <c r="A814" s="47">
        <v>42611</v>
      </c>
      <c r="B814" s="48">
        <v>1</v>
      </c>
      <c r="C814" s="171">
        <v>0</v>
      </c>
      <c r="D814" s="134">
        <f t="shared" si="96"/>
        <v>388597.61999999988</v>
      </c>
      <c r="E814" s="29">
        <f t="shared" si="97"/>
        <v>359196.4599999999</v>
      </c>
      <c r="F814" s="175">
        <f t="shared" si="98"/>
        <v>212.93032258064517</v>
      </c>
      <c r="G814" s="29">
        <f t="shared" si="95"/>
        <v>212.93</v>
      </c>
    </row>
    <row r="815" spans="1:7" x14ac:dyDescent="0.25">
      <c r="A815" s="47">
        <v>42612</v>
      </c>
      <c r="B815" s="48">
        <v>1</v>
      </c>
      <c r="C815" s="171">
        <v>0</v>
      </c>
      <c r="D815" s="134">
        <f t="shared" si="96"/>
        <v>388597.61999999988</v>
      </c>
      <c r="E815" s="29">
        <f t="shared" si="97"/>
        <v>359196.4599999999</v>
      </c>
      <c r="F815" s="175">
        <f t="shared" si="98"/>
        <v>212.93032258064517</v>
      </c>
      <c r="G815" s="29">
        <f t="shared" si="95"/>
        <v>212.93</v>
      </c>
    </row>
    <row r="816" spans="1:7" x14ac:dyDescent="0.25">
      <c r="A816" s="47">
        <v>42613</v>
      </c>
      <c r="B816" s="48">
        <v>1</v>
      </c>
      <c r="C816" s="171">
        <v>0</v>
      </c>
      <c r="D816" s="134">
        <f t="shared" si="96"/>
        <v>388597.61999999988</v>
      </c>
      <c r="E816" s="29">
        <f t="shared" si="97"/>
        <v>359196.4599999999</v>
      </c>
      <c r="F816" s="175">
        <f t="shared" si="98"/>
        <v>212.93032258064517</v>
      </c>
      <c r="G816" s="29">
        <f t="shared" si="95"/>
        <v>212.93</v>
      </c>
    </row>
    <row r="817" spans="1:7" x14ac:dyDescent="0.25">
      <c r="A817" s="47">
        <v>42614</v>
      </c>
      <c r="B817" s="48">
        <v>1</v>
      </c>
      <c r="C817" s="171">
        <v>0</v>
      </c>
      <c r="D817" s="134">
        <f t="shared" si="96"/>
        <v>388597.61999999988</v>
      </c>
      <c r="E817" s="29">
        <f t="shared" si="97"/>
        <v>359196.4599999999</v>
      </c>
      <c r="F817" s="175">
        <f t="shared" si="98"/>
        <v>212.93032258064517</v>
      </c>
      <c r="G817" s="29">
        <f t="shared" si="95"/>
        <v>212.93</v>
      </c>
    </row>
    <row r="818" spans="1:7" x14ac:dyDescent="0.25">
      <c r="A818" s="47">
        <v>42615</v>
      </c>
      <c r="B818" s="48">
        <v>1</v>
      </c>
      <c r="C818" s="171">
        <v>0</v>
      </c>
      <c r="D818" s="134">
        <f t="shared" si="96"/>
        <v>388597.61999999988</v>
      </c>
      <c r="E818" s="29">
        <f t="shared" si="97"/>
        <v>359196.4599999999</v>
      </c>
      <c r="F818" s="175">
        <f t="shared" si="98"/>
        <v>212.93032258064517</v>
      </c>
      <c r="G818" s="29">
        <f t="shared" si="95"/>
        <v>212.93</v>
      </c>
    </row>
    <row r="819" spans="1:7" x14ac:dyDescent="0.25">
      <c r="A819" s="47">
        <v>42616</v>
      </c>
      <c r="B819" s="48">
        <v>1</v>
      </c>
      <c r="C819" s="171">
        <v>0</v>
      </c>
      <c r="D819" s="134">
        <f t="shared" si="96"/>
        <v>388597.61999999988</v>
      </c>
      <c r="E819" s="29">
        <f t="shared" si="97"/>
        <v>359196.4599999999</v>
      </c>
      <c r="F819" s="175">
        <f t="shared" si="98"/>
        <v>212.93032258064517</v>
      </c>
      <c r="G819" s="29">
        <f t="shared" si="95"/>
        <v>212.93</v>
      </c>
    </row>
    <row r="820" spans="1:7" x14ac:dyDescent="0.25">
      <c r="A820" s="47">
        <v>42617</v>
      </c>
      <c r="B820" s="48">
        <v>1</v>
      </c>
      <c r="C820" s="171">
        <v>0</v>
      </c>
      <c r="D820" s="134">
        <f t="shared" si="96"/>
        <v>388597.61999999988</v>
      </c>
      <c r="E820" s="29">
        <f t="shared" si="97"/>
        <v>359196.4599999999</v>
      </c>
      <c r="F820" s="175">
        <f t="shared" si="98"/>
        <v>212.93032258064517</v>
      </c>
      <c r="G820" s="29">
        <f t="shared" si="95"/>
        <v>212.93</v>
      </c>
    </row>
    <row r="821" spans="1:7" x14ac:dyDescent="0.25">
      <c r="A821" s="47">
        <v>42618</v>
      </c>
      <c r="B821" s="48">
        <v>1</v>
      </c>
      <c r="C821" s="171">
        <v>0</v>
      </c>
      <c r="D821" s="134">
        <f t="shared" si="96"/>
        <v>388597.61999999988</v>
      </c>
      <c r="E821" s="29">
        <f t="shared" si="97"/>
        <v>359196.4599999999</v>
      </c>
      <c r="F821" s="175">
        <f t="shared" si="98"/>
        <v>212.93032258064517</v>
      </c>
      <c r="G821" s="29">
        <f t="shared" si="95"/>
        <v>212.93</v>
      </c>
    </row>
    <row r="822" spans="1:7" x14ac:dyDescent="0.25">
      <c r="A822" s="47">
        <v>42619</v>
      </c>
      <c r="B822" s="48">
        <v>0</v>
      </c>
      <c r="C822" s="171">
        <v>1</v>
      </c>
      <c r="D822" s="134">
        <f t="shared" ref="D822:D851" si="99">$E$821</f>
        <v>359196.4599999999</v>
      </c>
      <c r="E822" s="29">
        <f t="shared" ref="E822:E851" si="100">$D$822-$D$49</f>
        <v>329099.05999999988</v>
      </c>
      <c r="F822" s="175">
        <f>($E$48/$B$48*0+($E$49/$B$49)*1)</f>
        <v>196.82000000000002</v>
      </c>
      <c r="G822" s="29">
        <f t="shared" si="95"/>
        <v>196.82</v>
      </c>
    </row>
    <row r="823" spans="1:7" x14ac:dyDescent="0.25">
      <c r="A823" s="47">
        <v>42620</v>
      </c>
      <c r="B823" s="48">
        <v>1</v>
      </c>
      <c r="C823" s="171">
        <v>0</v>
      </c>
      <c r="D823" s="134">
        <f t="shared" si="99"/>
        <v>359196.4599999999</v>
      </c>
      <c r="E823" s="29">
        <f t="shared" si="100"/>
        <v>329099.05999999988</v>
      </c>
      <c r="F823" s="175">
        <f t="shared" ref="F823:F851" si="101">($E$48/$B$48*0+($E$49/$B$49)*1)</f>
        <v>196.82000000000002</v>
      </c>
      <c r="G823" s="29">
        <f t="shared" si="95"/>
        <v>196.82</v>
      </c>
    </row>
    <row r="824" spans="1:7" x14ac:dyDescent="0.25">
      <c r="A824" s="47">
        <v>42621</v>
      </c>
      <c r="B824" s="48">
        <v>1</v>
      </c>
      <c r="C824" s="171">
        <v>0</v>
      </c>
      <c r="D824" s="134">
        <f t="shared" si="99"/>
        <v>359196.4599999999</v>
      </c>
      <c r="E824" s="29">
        <f t="shared" si="100"/>
        <v>329099.05999999988</v>
      </c>
      <c r="F824" s="175">
        <f t="shared" si="101"/>
        <v>196.82000000000002</v>
      </c>
      <c r="G824" s="29">
        <f t="shared" si="95"/>
        <v>196.82</v>
      </c>
    </row>
    <row r="825" spans="1:7" x14ac:dyDescent="0.25">
      <c r="A825" s="47">
        <v>42622</v>
      </c>
      <c r="B825" s="48">
        <v>1</v>
      </c>
      <c r="C825" s="171">
        <v>0</v>
      </c>
      <c r="D825" s="134">
        <f t="shared" si="99"/>
        <v>359196.4599999999</v>
      </c>
      <c r="E825" s="29">
        <f t="shared" si="100"/>
        <v>329099.05999999988</v>
      </c>
      <c r="F825" s="175">
        <f t="shared" si="101"/>
        <v>196.82000000000002</v>
      </c>
      <c r="G825" s="29">
        <f t="shared" si="95"/>
        <v>196.82</v>
      </c>
    </row>
    <row r="826" spans="1:7" x14ac:dyDescent="0.25">
      <c r="A826" s="47">
        <v>42623</v>
      </c>
      <c r="B826" s="48">
        <v>1</v>
      </c>
      <c r="C826" s="171">
        <v>0</v>
      </c>
      <c r="D826" s="134">
        <f t="shared" si="99"/>
        <v>359196.4599999999</v>
      </c>
      <c r="E826" s="29">
        <f t="shared" si="100"/>
        <v>329099.05999999988</v>
      </c>
      <c r="F826" s="175">
        <f t="shared" si="101"/>
        <v>196.82000000000002</v>
      </c>
      <c r="G826" s="29">
        <f t="shared" si="95"/>
        <v>196.82</v>
      </c>
    </row>
    <row r="827" spans="1:7" x14ac:dyDescent="0.25">
      <c r="A827" s="47">
        <v>42624</v>
      </c>
      <c r="B827" s="48">
        <v>1</v>
      </c>
      <c r="C827" s="171">
        <v>0</v>
      </c>
      <c r="D827" s="134">
        <f t="shared" si="99"/>
        <v>359196.4599999999</v>
      </c>
      <c r="E827" s="29">
        <f t="shared" si="100"/>
        <v>329099.05999999988</v>
      </c>
      <c r="F827" s="175">
        <f t="shared" si="101"/>
        <v>196.82000000000002</v>
      </c>
      <c r="G827" s="29">
        <f t="shared" si="95"/>
        <v>196.82</v>
      </c>
    </row>
    <row r="828" spans="1:7" x14ac:dyDescent="0.25">
      <c r="A828" s="47">
        <v>42625</v>
      </c>
      <c r="B828" s="48">
        <v>1</v>
      </c>
      <c r="C828" s="171">
        <v>0</v>
      </c>
      <c r="D828" s="134">
        <f t="shared" si="99"/>
        <v>359196.4599999999</v>
      </c>
      <c r="E828" s="29">
        <f t="shared" si="100"/>
        <v>329099.05999999988</v>
      </c>
      <c r="F828" s="175">
        <f t="shared" si="101"/>
        <v>196.82000000000002</v>
      </c>
      <c r="G828" s="29">
        <f t="shared" ref="G828:G891" si="102">ROUND(F828,2)</f>
        <v>196.82</v>
      </c>
    </row>
    <row r="829" spans="1:7" x14ac:dyDescent="0.25">
      <c r="A829" s="47">
        <v>42626</v>
      </c>
      <c r="B829" s="48">
        <v>1</v>
      </c>
      <c r="C829" s="171">
        <v>0</v>
      </c>
      <c r="D829" s="134">
        <f t="shared" si="99"/>
        <v>359196.4599999999</v>
      </c>
      <c r="E829" s="29">
        <f t="shared" si="100"/>
        <v>329099.05999999988</v>
      </c>
      <c r="F829" s="175">
        <f t="shared" si="101"/>
        <v>196.82000000000002</v>
      </c>
      <c r="G829" s="29">
        <f t="shared" si="102"/>
        <v>196.82</v>
      </c>
    </row>
    <row r="830" spans="1:7" x14ac:dyDescent="0.25">
      <c r="A830" s="47">
        <v>42627</v>
      </c>
      <c r="B830" s="48">
        <v>1</v>
      </c>
      <c r="C830" s="171">
        <v>0</v>
      </c>
      <c r="D830" s="134">
        <f t="shared" si="99"/>
        <v>359196.4599999999</v>
      </c>
      <c r="E830" s="29">
        <f t="shared" si="100"/>
        <v>329099.05999999988</v>
      </c>
      <c r="F830" s="175">
        <f t="shared" si="101"/>
        <v>196.82000000000002</v>
      </c>
      <c r="G830" s="29">
        <f t="shared" si="102"/>
        <v>196.82</v>
      </c>
    </row>
    <row r="831" spans="1:7" x14ac:dyDescent="0.25">
      <c r="A831" s="47">
        <v>42628</v>
      </c>
      <c r="B831" s="48">
        <v>1</v>
      </c>
      <c r="C831" s="171">
        <v>0</v>
      </c>
      <c r="D831" s="134">
        <f t="shared" si="99"/>
        <v>359196.4599999999</v>
      </c>
      <c r="E831" s="29">
        <f t="shared" si="100"/>
        <v>329099.05999999988</v>
      </c>
      <c r="F831" s="175">
        <f t="shared" si="101"/>
        <v>196.82000000000002</v>
      </c>
      <c r="G831" s="29">
        <f t="shared" si="102"/>
        <v>196.82</v>
      </c>
    </row>
    <row r="832" spans="1:7" x14ac:dyDescent="0.25">
      <c r="A832" s="47">
        <v>42629</v>
      </c>
      <c r="B832" s="48">
        <v>1</v>
      </c>
      <c r="C832" s="171">
        <v>0</v>
      </c>
      <c r="D832" s="134">
        <f t="shared" si="99"/>
        <v>359196.4599999999</v>
      </c>
      <c r="E832" s="29">
        <f t="shared" si="100"/>
        <v>329099.05999999988</v>
      </c>
      <c r="F832" s="175">
        <f t="shared" si="101"/>
        <v>196.82000000000002</v>
      </c>
      <c r="G832" s="29">
        <f t="shared" si="102"/>
        <v>196.82</v>
      </c>
    </row>
    <row r="833" spans="1:7" x14ac:dyDescent="0.25">
      <c r="A833" s="47">
        <v>42630</v>
      </c>
      <c r="B833" s="48">
        <v>1</v>
      </c>
      <c r="C833" s="171">
        <v>0</v>
      </c>
      <c r="D833" s="134">
        <f t="shared" si="99"/>
        <v>359196.4599999999</v>
      </c>
      <c r="E833" s="29">
        <f t="shared" si="100"/>
        <v>329099.05999999988</v>
      </c>
      <c r="F833" s="175">
        <f t="shared" si="101"/>
        <v>196.82000000000002</v>
      </c>
      <c r="G833" s="29">
        <f t="shared" si="102"/>
        <v>196.82</v>
      </c>
    </row>
    <row r="834" spans="1:7" x14ac:dyDescent="0.25">
      <c r="A834" s="47">
        <v>42631</v>
      </c>
      <c r="B834" s="48">
        <v>1</v>
      </c>
      <c r="C834" s="171">
        <v>0</v>
      </c>
      <c r="D834" s="134">
        <f t="shared" si="99"/>
        <v>359196.4599999999</v>
      </c>
      <c r="E834" s="29">
        <f t="shared" si="100"/>
        <v>329099.05999999988</v>
      </c>
      <c r="F834" s="175">
        <f t="shared" si="101"/>
        <v>196.82000000000002</v>
      </c>
      <c r="G834" s="29">
        <f t="shared" si="102"/>
        <v>196.82</v>
      </c>
    </row>
    <row r="835" spans="1:7" x14ac:dyDescent="0.25">
      <c r="A835" s="47">
        <v>42632</v>
      </c>
      <c r="B835" s="48">
        <v>1</v>
      </c>
      <c r="C835" s="171">
        <v>0</v>
      </c>
      <c r="D835" s="134">
        <f t="shared" si="99"/>
        <v>359196.4599999999</v>
      </c>
      <c r="E835" s="29">
        <f t="shared" si="100"/>
        <v>329099.05999999988</v>
      </c>
      <c r="F835" s="175">
        <f t="shared" si="101"/>
        <v>196.82000000000002</v>
      </c>
      <c r="G835" s="29">
        <f t="shared" si="102"/>
        <v>196.82</v>
      </c>
    </row>
    <row r="836" spans="1:7" x14ac:dyDescent="0.25">
      <c r="A836" s="47">
        <v>42633</v>
      </c>
      <c r="B836" s="48">
        <v>1</v>
      </c>
      <c r="C836" s="171">
        <v>0</v>
      </c>
      <c r="D836" s="134">
        <f t="shared" si="99"/>
        <v>359196.4599999999</v>
      </c>
      <c r="E836" s="29">
        <f t="shared" si="100"/>
        <v>329099.05999999988</v>
      </c>
      <c r="F836" s="175">
        <f t="shared" si="101"/>
        <v>196.82000000000002</v>
      </c>
      <c r="G836" s="29">
        <f t="shared" si="102"/>
        <v>196.82</v>
      </c>
    </row>
    <row r="837" spans="1:7" x14ac:dyDescent="0.25">
      <c r="A837" s="47">
        <v>42634</v>
      </c>
      <c r="B837" s="48">
        <v>1</v>
      </c>
      <c r="C837" s="171">
        <v>0</v>
      </c>
      <c r="D837" s="134">
        <f t="shared" si="99"/>
        <v>359196.4599999999</v>
      </c>
      <c r="E837" s="29">
        <f t="shared" si="100"/>
        <v>329099.05999999988</v>
      </c>
      <c r="F837" s="175">
        <f t="shared" si="101"/>
        <v>196.82000000000002</v>
      </c>
      <c r="G837" s="29">
        <f t="shared" si="102"/>
        <v>196.82</v>
      </c>
    </row>
    <row r="838" spans="1:7" x14ac:dyDescent="0.25">
      <c r="A838" s="47">
        <v>42635</v>
      </c>
      <c r="B838" s="48">
        <v>1</v>
      </c>
      <c r="C838" s="171">
        <v>0</v>
      </c>
      <c r="D838" s="134">
        <f t="shared" si="99"/>
        <v>359196.4599999999</v>
      </c>
      <c r="E838" s="29">
        <f t="shared" si="100"/>
        <v>329099.05999999988</v>
      </c>
      <c r="F838" s="175">
        <f t="shared" si="101"/>
        <v>196.82000000000002</v>
      </c>
      <c r="G838" s="29">
        <f t="shared" si="102"/>
        <v>196.82</v>
      </c>
    </row>
    <row r="839" spans="1:7" x14ac:dyDescent="0.25">
      <c r="A839" s="47">
        <v>42636</v>
      </c>
      <c r="B839" s="48">
        <v>1</v>
      </c>
      <c r="C839" s="171">
        <v>0</v>
      </c>
      <c r="D839" s="134">
        <f t="shared" si="99"/>
        <v>359196.4599999999</v>
      </c>
      <c r="E839" s="29">
        <f t="shared" si="100"/>
        <v>329099.05999999988</v>
      </c>
      <c r="F839" s="175">
        <f t="shared" si="101"/>
        <v>196.82000000000002</v>
      </c>
      <c r="G839" s="29">
        <f t="shared" si="102"/>
        <v>196.82</v>
      </c>
    </row>
    <row r="840" spans="1:7" x14ac:dyDescent="0.25">
      <c r="A840" s="47">
        <v>42637</v>
      </c>
      <c r="B840" s="48">
        <v>1</v>
      </c>
      <c r="C840" s="171">
        <v>0</v>
      </c>
      <c r="D840" s="134">
        <f t="shared" si="99"/>
        <v>359196.4599999999</v>
      </c>
      <c r="E840" s="29">
        <f t="shared" si="100"/>
        <v>329099.05999999988</v>
      </c>
      <c r="F840" s="175">
        <f t="shared" si="101"/>
        <v>196.82000000000002</v>
      </c>
      <c r="G840" s="29">
        <f t="shared" si="102"/>
        <v>196.82</v>
      </c>
    </row>
    <row r="841" spans="1:7" x14ac:dyDescent="0.25">
      <c r="A841" s="47">
        <v>42638</v>
      </c>
      <c r="B841" s="48">
        <v>1</v>
      </c>
      <c r="C841" s="171">
        <v>0</v>
      </c>
      <c r="D841" s="134">
        <f t="shared" si="99"/>
        <v>359196.4599999999</v>
      </c>
      <c r="E841" s="29">
        <f t="shared" si="100"/>
        <v>329099.05999999988</v>
      </c>
      <c r="F841" s="175">
        <f t="shared" si="101"/>
        <v>196.82000000000002</v>
      </c>
      <c r="G841" s="29">
        <f t="shared" si="102"/>
        <v>196.82</v>
      </c>
    </row>
    <row r="842" spans="1:7" x14ac:dyDescent="0.25">
      <c r="A842" s="47">
        <v>42639</v>
      </c>
      <c r="B842" s="48">
        <v>1</v>
      </c>
      <c r="C842" s="171">
        <v>0</v>
      </c>
      <c r="D842" s="134">
        <f t="shared" si="99"/>
        <v>359196.4599999999</v>
      </c>
      <c r="E842" s="29">
        <f t="shared" si="100"/>
        <v>329099.05999999988</v>
      </c>
      <c r="F842" s="175">
        <f t="shared" si="101"/>
        <v>196.82000000000002</v>
      </c>
      <c r="G842" s="29">
        <f t="shared" si="102"/>
        <v>196.82</v>
      </c>
    </row>
    <row r="843" spans="1:7" x14ac:dyDescent="0.25">
      <c r="A843" s="47">
        <v>42640</v>
      </c>
      <c r="B843" s="48">
        <v>1</v>
      </c>
      <c r="C843" s="171">
        <v>0</v>
      </c>
      <c r="D843" s="134">
        <f t="shared" si="99"/>
        <v>359196.4599999999</v>
      </c>
      <c r="E843" s="29">
        <f t="shared" si="100"/>
        <v>329099.05999999988</v>
      </c>
      <c r="F843" s="175">
        <f t="shared" si="101"/>
        <v>196.82000000000002</v>
      </c>
      <c r="G843" s="29">
        <f t="shared" si="102"/>
        <v>196.82</v>
      </c>
    </row>
    <row r="844" spans="1:7" x14ac:dyDescent="0.25">
      <c r="A844" s="47">
        <v>42641</v>
      </c>
      <c r="B844" s="48">
        <v>1</v>
      </c>
      <c r="C844" s="171">
        <v>0</v>
      </c>
      <c r="D844" s="134">
        <f t="shared" si="99"/>
        <v>359196.4599999999</v>
      </c>
      <c r="E844" s="29">
        <f t="shared" si="100"/>
        <v>329099.05999999988</v>
      </c>
      <c r="F844" s="175">
        <f t="shared" si="101"/>
        <v>196.82000000000002</v>
      </c>
      <c r="G844" s="29">
        <f t="shared" si="102"/>
        <v>196.82</v>
      </c>
    </row>
    <row r="845" spans="1:7" x14ac:dyDescent="0.25">
      <c r="A845" s="47">
        <v>42642</v>
      </c>
      <c r="B845" s="48">
        <v>1</v>
      </c>
      <c r="C845" s="171">
        <v>0</v>
      </c>
      <c r="D845" s="134">
        <f t="shared" si="99"/>
        <v>359196.4599999999</v>
      </c>
      <c r="E845" s="29">
        <f t="shared" si="100"/>
        <v>329099.05999999988</v>
      </c>
      <c r="F845" s="175">
        <f t="shared" si="101"/>
        <v>196.82000000000002</v>
      </c>
      <c r="G845" s="29">
        <f t="shared" si="102"/>
        <v>196.82</v>
      </c>
    </row>
    <row r="846" spans="1:7" x14ac:dyDescent="0.25">
      <c r="A846" s="47">
        <v>42643</v>
      </c>
      <c r="B846" s="48">
        <v>1</v>
      </c>
      <c r="C846" s="171">
        <v>0</v>
      </c>
      <c r="D846" s="134">
        <f t="shared" si="99"/>
        <v>359196.4599999999</v>
      </c>
      <c r="E846" s="29">
        <f t="shared" si="100"/>
        <v>329099.05999999988</v>
      </c>
      <c r="F846" s="175">
        <f t="shared" si="101"/>
        <v>196.82000000000002</v>
      </c>
      <c r="G846" s="29">
        <f t="shared" si="102"/>
        <v>196.82</v>
      </c>
    </row>
    <row r="847" spans="1:7" x14ac:dyDescent="0.25">
      <c r="A847" s="47">
        <v>42644</v>
      </c>
      <c r="B847" s="48">
        <v>1</v>
      </c>
      <c r="C847" s="171">
        <v>0</v>
      </c>
      <c r="D847" s="134">
        <f t="shared" si="99"/>
        <v>359196.4599999999</v>
      </c>
      <c r="E847" s="29">
        <f t="shared" si="100"/>
        <v>329099.05999999988</v>
      </c>
      <c r="F847" s="175">
        <f t="shared" si="101"/>
        <v>196.82000000000002</v>
      </c>
      <c r="G847" s="29">
        <f t="shared" si="102"/>
        <v>196.82</v>
      </c>
    </row>
    <row r="848" spans="1:7" x14ac:dyDescent="0.25">
      <c r="A848" s="47">
        <v>42645</v>
      </c>
      <c r="B848" s="48">
        <v>1</v>
      </c>
      <c r="C848" s="171">
        <v>0</v>
      </c>
      <c r="D848" s="134">
        <f t="shared" si="99"/>
        <v>359196.4599999999</v>
      </c>
      <c r="E848" s="29">
        <f t="shared" si="100"/>
        <v>329099.05999999988</v>
      </c>
      <c r="F848" s="175">
        <f t="shared" si="101"/>
        <v>196.82000000000002</v>
      </c>
      <c r="G848" s="29">
        <f t="shared" si="102"/>
        <v>196.82</v>
      </c>
    </row>
    <row r="849" spans="1:7" x14ac:dyDescent="0.25">
      <c r="A849" s="47">
        <v>42646</v>
      </c>
      <c r="B849" s="48">
        <v>1</v>
      </c>
      <c r="C849" s="171">
        <v>0</v>
      </c>
      <c r="D849" s="134">
        <f t="shared" si="99"/>
        <v>359196.4599999999</v>
      </c>
      <c r="E849" s="29">
        <f t="shared" si="100"/>
        <v>329099.05999999988</v>
      </c>
      <c r="F849" s="175">
        <f t="shared" si="101"/>
        <v>196.82000000000002</v>
      </c>
      <c r="G849" s="29">
        <f t="shared" si="102"/>
        <v>196.82</v>
      </c>
    </row>
    <row r="850" spans="1:7" x14ac:dyDescent="0.25">
      <c r="A850" s="47">
        <v>42647</v>
      </c>
      <c r="B850" s="48">
        <v>1</v>
      </c>
      <c r="C850" s="171">
        <v>0</v>
      </c>
      <c r="D850" s="134">
        <f t="shared" si="99"/>
        <v>359196.4599999999</v>
      </c>
      <c r="E850" s="29">
        <f t="shared" si="100"/>
        <v>329099.05999999988</v>
      </c>
      <c r="F850" s="175">
        <f t="shared" si="101"/>
        <v>196.82000000000002</v>
      </c>
      <c r="G850" s="29">
        <f t="shared" si="102"/>
        <v>196.82</v>
      </c>
    </row>
    <row r="851" spans="1:7" x14ac:dyDescent="0.25">
      <c r="A851" s="47">
        <v>42648</v>
      </c>
      <c r="B851" s="48">
        <v>1</v>
      </c>
      <c r="C851" s="171">
        <v>0</v>
      </c>
      <c r="D851" s="134">
        <f t="shared" si="99"/>
        <v>359196.4599999999</v>
      </c>
      <c r="E851" s="29">
        <f t="shared" si="100"/>
        <v>329099.05999999988</v>
      </c>
      <c r="F851" s="175">
        <f t="shared" si="101"/>
        <v>196.82000000000002</v>
      </c>
      <c r="G851" s="29">
        <f t="shared" si="102"/>
        <v>196.82</v>
      </c>
    </row>
    <row r="852" spans="1:7" x14ac:dyDescent="0.25">
      <c r="A852" s="47">
        <v>42649</v>
      </c>
      <c r="B852" s="48">
        <v>0</v>
      </c>
      <c r="C852" s="171">
        <v>1</v>
      </c>
      <c r="D852" s="134">
        <f t="shared" ref="D852:D882" si="103">$E$851</f>
        <v>329099.05999999988</v>
      </c>
      <c r="E852" s="29">
        <f t="shared" ref="E852:E882" si="104">$D$852-$D$50</f>
        <v>298687.23999999987</v>
      </c>
      <c r="F852" s="175">
        <f>($E$49/$B$49*0+($E$50/$B$50)*1)</f>
        <v>180.32838709677421</v>
      </c>
      <c r="G852" s="29">
        <f t="shared" si="102"/>
        <v>180.33</v>
      </c>
    </row>
    <row r="853" spans="1:7" x14ac:dyDescent="0.25">
      <c r="A853" s="47">
        <v>42650</v>
      </c>
      <c r="B853" s="48">
        <v>1</v>
      </c>
      <c r="C853" s="171">
        <v>0</v>
      </c>
      <c r="D853" s="134">
        <f t="shared" si="103"/>
        <v>329099.05999999988</v>
      </c>
      <c r="E853" s="29">
        <f t="shared" si="104"/>
        <v>298687.23999999987</v>
      </c>
      <c r="F853" s="175">
        <f t="shared" ref="F853:F882" si="105">($E$49/$B$49*0+($E$50/$B$50)*1)</f>
        <v>180.32838709677421</v>
      </c>
      <c r="G853" s="29">
        <f t="shared" si="102"/>
        <v>180.33</v>
      </c>
    </row>
    <row r="854" spans="1:7" x14ac:dyDescent="0.25">
      <c r="A854" s="47">
        <v>42651</v>
      </c>
      <c r="B854" s="48">
        <v>1</v>
      </c>
      <c r="C854" s="171">
        <v>0</v>
      </c>
      <c r="D854" s="134">
        <f t="shared" si="103"/>
        <v>329099.05999999988</v>
      </c>
      <c r="E854" s="29">
        <f t="shared" si="104"/>
        <v>298687.23999999987</v>
      </c>
      <c r="F854" s="175">
        <f t="shared" si="105"/>
        <v>180.32838709677421</v>
      </c>
      <c r="G854" s="29">
        <f t="shared" si="102"/>
        <v>180.33</v>
      </c>
    </row>
    <row r="855" spans="1:7" x14ac:dyDescent="0.25">
      <c r="A855" s="47">
        <v>42652</v>
      </c>
      <c r="B855" s="48">
        <v>1</v>
      </c>
      <c r="C855" s="171">
        <v>0</v>
      </c>
      <c r="D855" s="134">
        <f t="shared" si="103"/>
        <v>329099.05999999988</v>
      </c>
      <c r="E855" s="29">
        <f t="shared" si="104"/>
        <v>298687.23999999987</v>
      </c>
      <c r="F855" s="175">
        <f t="shared" si="105"/>
        <v>180.32838709677421</v>
      </c>
      <c r="G855" s="29">
        <f t="shared" si="102"/>
        <v>180.33</v>
      </c>
    </row>
    <row r="856" spans="1:7" x14ac:dyDescent="0.25">
      <c r="A856" s="47">
        <v>42653</v>
      </c>
      <c r="B856" s="48">
        <v>1</v>
      </c>
      <c r="C856" s="171">
        <v>0</v>
      </c>
      <c r="D856" s="134">
        <f t="shared" si="103"/>
        <v>329099.05999999988</v>
      </c>
      <c r="E856" s="29">
        <f t="shared" si="104"/>
        <v>298687.23999999987</v>
      </c>
      <c r="F856" s="175">
        <f t="shared" si="105"/>
        <v>180.32838709677421</v>
      </c>
      <c r="G856" s="29">
        <f t="shared" si="102"/>
        <v>180.33</v>
      </c>
    </row>
    <row r="857" spans="1:7" x14ac:dyDescent="0.25">
      <c r="A857" s="47">
        <v>42654</v>
      </c>
      <c r="B857" s="48">
        <v>1</v>
      </c>
      <c r="C857" s="171">
        <v>0</v>
      </c>
      <c r="D857" s="134">
        <f t="shared" si="103"/>
        <v>329099.05999999988</v>
      </c>
      <c r="E857" s="29">
        <f t="shared" si="104"/>
        <v>298687.23999999987</v>
      </c>
      <c r="F857" s="175">
        <f t="shared" si="105"/>
        <v>180.32838709677421</v>
      </c>
      <c r="G857" s="29">
        <f t="shared" si="102"/>
        <v>180.33</v>
      </c>
    </row>
    <row r="858" spans="1:7" x14ac:dyDescent="0.25">
      <c r="A858" s="47">
        <v>42655</v>
      </c>
      <c r="B858" s="48">
        <v>1</v>
      </c>
      <c r="C858" s="171">
        <v>0</v>
      </c>
      <c r="D858" s="134">
        <f t="shared" si="103"/>
        <v>329099.05999999988</v>
      </c>
      <c r="E858" s="29">
        <f t="shared" si="104"/>
        <v>298687.23999999987</v>
      </c>
      <c r="F858" s="175">
        <f t="shared" si="105"/>
        <v>180.32838709677421</v>
      </c>
      <c r="G858" s="29">
        <f t="shared" si="102"/>
        <v>180.33</v>
      </c>
    </row>
    <row r="859" spans="1:7" x14ac:dyDescent="0.25">
      <c r="A859" s="47">
        <v>42656</v>
      </c>
      <c r="B859" s="48">
        <v>1</v>
      </c>
      <c r="C859" s="171">
        <v>0</v>
      </c>
      <c r="D859" s="134">
        <f t="shared" si="103"/>
        <v>329099.05999999988</v>
      </c>
      <c r="E859" s="29">
        <f t="shared" si="104"/>
        <v>298687.23999999987</v>
      </c>
      <c r="F859" s="175">
        <f t="shared" si="105"/>
        <v>180.32838709677421</v>
      </c>
      <c r="G859" s="29">
        <f t="shared" si="102"/>
        <v>180.33</v>
      </c>
    </row>
    <row r="860" spans="1:7" x14ac:dyDescent="0.25">
      <c r="A860" s="47">
        <v>42657</v>
      </c>
      <c r="B860" s="48">
        <v>1</v>
      </c>
      <c r="C860" s="171">
        <v>0</v>
      </c>
      <c r="D860" s="134">
        <f t="shared" si="103"/>
        <v>329099.05999999988</v>
      </c>
      <c r="E860" s="29">
        <f t="shared" si="104"/>
        <v>298687.23999999987</v>
      </c>
      <c r="F860" s="175">
        <f t="shared" si="105"/>
        <v>180.32838709677421</v>
      </c>
      <c r="G860" s="29">
        <f t="shared" si="102"/>
        <v>180.33</v>
      </c>
    </row>
    <row r="861" spans="1:7" x14ac:dyDescent="0.25">
      <c r="A861" s="47">
        <v>42658</v>
      </c>
      <c r="B861" s="48">
        <v>1</v>
      </c>
      <c r="C861" s="171">
        <v>0</v>
      </c>
      <c r="D861" s="134">
        <f t="shared" si="103"/>
        <v>329099.05999999988</v>
      </c>
      <c r="E861" s="29">
        <f t="shared" si="104"/>
        <v>298687.23999999987</v>
      </c>
      <c r="F861" s="175">
        <f t="shared" si="105"/>
        <v>180.32838709677421</v>
      </c>
      <c r="G861" s="29">
        <f t="shared" si="102"/>
        <v>180.33</v>
      </c>
    </row>
    <row r="862" spans="1:7" x14ac:dyDescent="0.25">
      <c r="A862" s="47">
        <v>42659</v>
      </c>
      <c r="B862" s="48">
        <v>1</v>
      </c>
      <c r="C862" s="171">
        <v>0</v>
      </c>
      <c r="D862" s="134">
        <f t="shared" si="103"/>
        <v>329099.05999999988</v>
      </c>
      <c r="E862" s="29">
        <f t="shared" si="104"/>
        <v>298687.23999999987</v>
      </c>
      <c r="F862" s="175">
        <f t="shared" si="105"/>
        <v>180.32838709677421</v>
      </c>
      <c r="G862" s="29">
        <f t="shared" si="102"/>
        <v>180.33</v>
      </c>
    </row>
    <row r="863" spans="1:7" x14ac:dyDescent="0.25">
      <c r="A863" s="47">
        <v>42660</v>
      </c>
      <c r="B863" s="48">
        <v>1</v>
      </c>
      <c r="C863" s="171">
        <v>0</v>
      </c>
      <c r="D863" s="134">
        <f t="shared" si="103"/>
        <v>329099.05999999988</v>
      </c>
      <c r="E863" s="29">
        <f t="shared" si="104"/>
        <v>298687.23999999987</v>
      </c>
      <c r="F863" s="175">
        <f t="shared" si="105"/>
        <v>180.32838709677421</v>
      </c>
      <c r="G863" s="29">
        <f t="shared" si="102"/>
        <v>180.33</v>
      </c>
    </row>
    <row r="864" spans="1:7" x14ac:dyDescent="0.25">
      <c r="A864" s="47">
        <v>42661</v>
      </c>
      <c r="B864" s="48">
        <v>1</v>
      </c>
      <c r="C864" s="171">
        <v>0</v>
      </c>
      <c r="D864" s="134">
        <f t="shared" si="103"/>
        <v>329099.05999999988</v>
      </c>
      <c r="E864" s="29">
        <f t="shared" si="104"/>
        <v>298687.23999999987</v>
      </c>
      <c r="F864" s="175">
        <f t="shared" si="105"/>
        <v>180.32838709677421</v>
      </c>
      <c r="G864" s="29">
        <f t="shared" si="102"/>
        <v>180.33</v>
      </c>
    </row>
    <row r="865" spans="1:7" x14ac:dyDescent="0.25">
      <c r="A865" s="47">
        <v>42662</v>
      </c>
      <c r="B865" s="48">
        <v>1</v>
      </c>
      <c r="C865" s="171">
        <v>0</v>
      </c>
      <c r="D865" s="134">
        <f t="shared" si="103"/>
        <v>329099.05999999988</v>
      </c>
      <c r="E865" s="29">
        <f t="shared" si="104"/>
        <v>298687.23999999987</v>
      </c>
      <c r="F865" s="175">
        <f t="shared" si="105"/>
        <v>180.32838709677421</v>
      </c>
      <c r="G865" s="29">
        <f t="shared" si="102"/>
        <v>180.33</v>
      </c>
    </row>
    <row r="866" spans="1:7" x14ac:dyDescent="0.25">
      <c r="A866" s="47">
        <v>42663</v>
      </c>
      <c r="B866" s="48">
        <v>1</v>
      </c>
      <c r="C866" s="171">
        <v>0</v>
      </c>
      <c r="D866" s="134">
        <f t="shared" si="103"/>
        <v>329099.05999999988</v>
      </c>
      <c r="E866" s="29">
        <f t="shared" si="104"/>
        <v>298687.23999999987</v>
      </c>
      <c r="F866" s="175">
        <f t="shared" si="105"/>
        <v>180.32838709677421</v>
      </c>
      <c r="G866" s="29">
        <f t="shared" si="102"/>
        <v>180.33</v>
      </c>
    </row>
    <row r="867" spans="1:7" x14ac:dyDescent="0.25">
      <c r="A867" s="47">
        <v>42664</v>
      </c>
      <c r="B867" s="48">
        <v>1</v>
      </c>
      <c r="C867" s="171">
        <v>0</v>
      </c>
      <c r="D867" s="134">
        <f t="shared" si="103"/>
        <v>329099.05999999988</v>
      </c>
      <c r="E867" s="29">
        <f t="shared" si="104"/>
        <v>298687.23999999987</v>
      </c>
      <c r="F867" s="175">
        <f t="shared" si="105"/>
        <v>180.32838709677421</v>
      </c>
      <c r="G867" s="29">
        <f t="shared" si="102"/>
        <v>180.33</v>
      </c>
    </row>
    <row r="868" spans="1:7" x14ac:dyDescent="0.25">
      <c r="A868" s="47">
        <v>42665</v>
      </c>
      <c r="B868" s="48">
        <v>1</v>
      </c>
      <c r="C868" s="171">
        <v>0</v>
      </c>
      <c r="D868" s="134">
        <f t="shared" si="103"/>
        <v>329099.05999999988</v>
      </c>
      <c r="E868" s="29">
        <f t="shared" si="104"/>
        <v>298687.23999999987</v>
      </c>
      <c r="F868" s="175">
        <f t="shared" si="105"/>
        <v>180.32838709677421</v>
      </c>
      <c r="G868" s="29">
        <f t="shared" si="102"/>
        <v>180.33</v>
      </c>
    </row>
    <row r="869" spans="1:7" x14ac:dyDescent="0.25">
      <c r="A869" s="47">
        <v>42666</v>
      </c>
      <c r="B869" s="48">
        <v>1</v>
      </c>
      <c r="C869" s="171">
        <v>0</v>
      </c>
      <c r="D869" s="134">
        <f t="shared" si="103"/>
        <v>329099.05999999988</v>
      </c>
      <c r="E869" s="29">
        <f t="shared" si="104"/>
        <v>298687.23999999987</v>
      </c>
      <c r="F869" s="175">
        <f t="shared" si="105"/>
        <v>180.32838709677421</v>
      </c>
      <c r="G869" s="29">
        <f t="shared" si="102"/>
        <v>180.33</v>
      </c>
    </row>
    <row r="870" spans="1:7" x14ac:dyDescent="0.25">
      <c r="A870" s="47">
        <v>42667</v>
      </c>
      <c r="B870" s="48">
        <v>1</v>
      </c>
      <c r="C870" s="171">
        <v>0</v>
      </c>
      <c r="D870" s="134">
        <f t="shared" si="103"/>
        <v>329099.05999999988</v>
      </c>
      <c r="E870" s="29">
        <f t="shared" si="104"/>
        <v>298687.23999999987</v>
      </c>
      <c r="F870" s="175">
        <f t="shared" si="105"/>
        <v>180.32838709677421</v>
      </c>
      <c r="G870" s="29">
        <f t="shared" si="102"/>
        <v>180.33</v>
      </c>
    </row>
    <row r="871" spans="1:7" x14ac:dyDescent="0.25">
      <c r="A871" s="47">
        <v>42668</v>
      </c>
      <c r="B871" s="48">
        <v>1</v>
      </c>
      <c r="C871" s="171">
        <v>0</v>
      </c>
      <c r="D871" s="134">
        <f t="shared" si="103"/>
        <v>329099.05999999988</v>
      </c>
      <c r="E871" s="29">
        <f t="shared" si="104"/>
        <v>298687.23999999987</v>
      </c>
      <c r="F871" s="175">
        <f t="shared" si="105"/>
        <v>180.32838709677421</v>
      </c>
      <c r="G871" s="29">
        <f t="shared" si="102"/>
        <v>180.33</v>
      </c>
    </row>
    <row r="872" spans="1:7" x14ac:dyDescent="0.25">
      <c r="A872" s="47">
        <v>42669</v>
      </c>
      <c r="B872" s="48">
        <v>1</v>
      </c>
      <c r="C872" s="171">
        <v>0</v>
      </c>
      <c r="D872" s="134">
        <f t="shared" si="103"/>
        <v>329099.05999999988</v>
      </c>
      <c r="E872" s="29">
        <f t="shared" si="104"/>
        <v>298687.23999999987</v>
      </c>
      <c r="F872" s="175">
        <f t="shared" si="105"/>
        <v>180.32838709677421</v>
      </c>
      <c r="G872" s="29">
        <f t="shared" si="102"/>
        <v>180.33</v>
      </c>
    </row>
    <row r="873" spans="1:7" x14ac:dyDescent="0.25">
      <c r="A873" s="47">
        <v>42670</v>
      </c>
      <c r="B873" s="48">
        <v>1</v>
      </c>
      <c r="C873" s="171">
        <v>0</v>
      </c>
      <c r="D873" s="134">
        <f t="shared" si="103"/>
        <v>329099.05999999988</v>
      </c>
      <c r="E873" s="29">
        <f t="shared" si="104"/>
        <v>298687.23999999987</v>
      </c>
      <c r="F873" s="175">
        <f t="shared" si="105"/>
        <v>180.32838709677421</v>
      </c>
      <c r="G873" s="29">
        <f t="shared" si="102"/>
        <v>180.33</v>
      </c>
    </row>
    <row r="874" spans="1:7" x14ac:dyDescent="0.25">
      <c r="A874" s="47">
        <v>42671</v>
      </c>
      <c r="B874" s="48">
        <v>1</v>
      </c>
      <c r="C874" s="171">
        <v>0</v>
      </c>
      <c r="D874" s="134">
        <f t="shared" si="103"/>
        <v>329099.05999999988</v>
      </c>
      <c r="E874" s="29">
        <f t="shared" si="104"/>
        <v>298687.23999999987</v>
      </c>
      <c r="F874" s="175">
        <f t="shared" si="105"/>
        <v>180.32838709677421</v>
      </c>
      <c r="G874" s="29">
        <f t="shared" si="102"/>
        <v>180.33</v>
      </c>
    </row>
    <row r="875" spans="1:7" x14ac:dyDescent="0.25">
      <c r="A875" s="47">
        <v>42672</v>
      </c>
      <c r="B875" s="48">
        <v>1</v>
      </c>
      <c r="C875" s="171">
        <v>0</v>
      </c>
      <c r="D875" s="134">
        <f t="shared" si="103"/>
        <v>329099.05999999988</v>
      </c>
      <c r="E875" s="29">
        <f t="shared" si="104"/>
        <v>298687.23999999987</v>
      </c>
      <c r="F875" s="175">
        <f t="shared" si="105"/>
        <v>180.32838709677421</v>
      </c>
      <c r="G875" s="29">
        <f t="shared" si="102"/>
        <v>180.33</v>
      </c>
    </row>
    <row r="876" spans="1:7" x14ac:dyDescent="0.25">
      <c r="A876" s="47">
        <v>42673</v>
      </c>
      <c r="B876" s="48">
        <v>1</v>
      </c>
      <c r="C876" s="171">
        <v>0</v>
      </c>
      <c r="D876" s="134">
        <f t="shared" si="103"/>
        <v>329099.05999999988</v>
      </c>
      <c r="E876" s="29">
        <f t="shared" si="104"/>
        <v>298687.23999999987</v>
      </c>
      <c r="F876" s="175">
        <f t="shared" si="105"/>
        <v>180.32838709677421</v>
      </c>
      <c r="G876" s="29">
        <f t="shared" si="102"/>
        <v>180.33</v>
      </c>
    </row>
    <row r="877" spans="1:7" x14ac:dyDescent="0.25">
      <c r="A877" s="47">
        <v>42674</v>
      </c>
      <c r="B877" s="48">
        <v>1</v>
      </c>
      <c r="C877" s="171">
        <v>0</v>
      </c>
      <c r="D877" s="134">
        <f t="shared" si="103"/>
        <v>329099.05999999988</v>
      </c>
      <c r="E877" s="29">
        <f t="shared" si="104"/>
        <v>298687.23999999987</v>
      </c>
      <c r="F877" s="175">
        <f t="shared" si="105"/>
        <v>180.32838709677421</v>
      </c>
      <c r="G877" s="29">
        <f t="shared" si="102"/>
        <v>180.33</v>
      </c>
    </row>
    <row r="878" spans="1:7" x14ac:dyDescent="0.25">
      <c r="A878" s="47">
        <v>42675</v>
      </c>
      <c r="B878" s="48">
        <v>1</v>
      </c>
      <c r="C878" s="171">
        <v>0</v>
      </c>
      <c r="D878" s="134">
        <f t="shared" si="103"/>
        <v>329099.05999999988</v>
      </c>
      <c r="E878" s="29">
        <f t="shared" si="104"/>
        <v>298687.23999999987</v>
      </c>
      <c r="F878" s="175">
        <f t="shared" si="105"/>
        <v>180.32838709677421</v>
      </c>
      <c r="G878" s="29">
        <f t="shared" si="102"/>
        <v>180.33</v>
      </c>
    </row>
    <row r="879" spans="1:7" x14ac:dyDescent="0.25">
      <c r="A879" s="47">
        <v>42676</v>
      </c>
      <c r="B879" s="48">
        <v>1</v>
      </c>
      <c r="C879" s="171">
        <v>0</v>
      </c>
      <c r="D879" s="134">
        <f t="shared" si="103"/>
        <v>329099.05999999988</v>
      </c>
      <c r="E879" s="29">
        <f t="shared" si="104"/>
        <v>298687.23999999987</v>
      </c>
      <c r="F879" s="175">
        <f t="shared" si="105"/>
        <v>180.32838709677421</v>
      </c>
      <c r="G879" s="29">
        <f t="shared" si="102"/>
        <v>180.33</v>
      </c>
    </row>
    <row r="880" spans="1:7" x14ac:dyDescent="0.25">
      <c r="A880" s="47">
        <v>42677</v>
      </c>
      <c r="B880" s="48">
        <v>1</v>
      </c>
      <c r="C880" s="171">
        <v>0</v>
      </c>
      <c r="D880" s="134">
        <f t="shared" si="103"/>
        <v>329099.05999999988</v>
      </c>
      <c r="E880" s="29">
        <f t="shared" si="104"/>
        <v>298687.23999999987</v>
      </c>
      <c r="F880" s="175">
        <f t="shared" si="105"/>
        <v>180.32838709677421</v>
      </c>
      <c r="G880" s="29">
        <f t="shared" si="102"/>
        <v>180.33</v>
      </c>
    </row>
    <row r="881" spans="1:7" x14ac:dyDescent="0.25">
      <c r="A881" s="47">
        <v>42678</v>
      </c>
      <c r="B881" s="48">
        <v>1</v>
      </c>
      <c r="C881" s="171">
        <v>0</v>
      </c>
      <c r="D881" s="134">
        <f t="shared" si="103"/>
        <v>329099.05999999988</v>
      </c>
      <c r="E881" s="29">
        <f t="shared" si="104"/>
        <v>298687.23999999987</v>
      </c>
      <c r="F881" s="175">
        <f t="shared" si="105"/>
        <v>180.32838709677421</v>
      </c>
      <c r="G881" s="29">
        <f t="shared" si="102"/>
        <v>180.33</v>
      </c>
    </row>
    <row r="882" spans="1:7" x14ac:dyDescent="0.25">
      <c r="A882" s="47">
        <v>42679</v>
      </c>
      <c r="B882" s="48">
        <v>1</v>
      </c>
      <c r="C882" s="171">
        <v>0</v>
      </c>
      <c r="D882" s="134">
        <f t="shared" si="103"/>
        <v>329099.05999999988</v>
      </c>
      <c r="E882" s="29">
        <f t="shared" si="104"/>
        <v>298687.23999999987</v>
      </c>
      <c r="F882" s="175">
        <f t="shared" si="105"/>
        <v>180.32838709677421</v>
      </c>
      <c r="G882" s="29">
        <f t="shared" si="102"/>
        <v>180.33</v>
      </c>
    </row>
    <row r="883" spans="1:7" x14ac:dyDescent="0.25">
      <c r="A883" s="47">
        <v>42680</v>
      </c>
      <c r="B883" s="48">
        <v>0</v>
      </c>
      <c r="C883" s="171">
        <v>1</v>
      </c>
      <c r="D883" s="134">
        <f t="shared" ref="D883:D912" si="106">$E$882</f>
        <v>298687.23999999987</v>
      </c>
      <c r="E883" s="29">
        <f t="shared" ref="E883:E912" si="107">$D$883-$D$51</f>
        <v>267595.16999999987</v>
      </c>
      <c r="F883" s="175">
        <f>($E$50/$B$50*0+($E$51/$B$51)*1)</f>
        <v>163.66433333333333</v>
      </c>
      <c r="G883" s="29">
        <f t="shared" si="102"/>
        <v>163.66</v>
      </c>
    </row>
    <row r="884" spans="1:7" x14ac:dyDescent="0.25">
      <c r="A884" s="47">
        <v>42681</v>
      </c>
      <c r="B884" s="48">
        <v>1</v>
      </c>
      <c r="C884" s="171">
        <v>0</v>
      </c>
      <c r="D884" s="134">
        <f t="shared" si="106"/>
        <v>298687.23999999987</v>
      </c>
      <c r="E884" s="29">
        <f t="shared" si="107"/>
        <v>267595.16999999987</v>
      </c>
      <c r="F884" s="175">
        <f t="shared" ref="F884:F912" si="108">($E$50/$B$50*0+($E$51/$B$51)*1)</f>
        <v>163.66433333333333</v>
      </c>
      <c r="G884" s="29">
        <f t="shared" si="102"/>
        <v>163.66</v>
      </c>
    </row>
    <row r="885" spans="1:7" x14ac:dyDescent="0.25">
      <c r="A885" s="47">
        <v>42682</v>
      </c>
      <c r="B885" s="48">
        <v>1</v>
      </c>
      <c r="C885" s="171">
        <v>0</v>
      </c>
      <c r="D885" s="134">
        <f t="shared" si="106"/>
        <v>298687.23999999987</v>
      </c>
      <c r="E885" s="29">
        <f t="shared" si="107"/>
        <v>267595.16999999987</v>
      </c>
      <c r="F885" s="175">
        <f t="shared" si="108"/>
        <v>163.66433333333333</v>
      </c>
      <c r="G885" s="29">
        <f t="shared" si="102"/>
        <v>163.66</v>
      </c>
    </row>
    <row r="886" spans="1:7" x14ac:dyDescent="0.25">
      <c r="A886" s="47">
        <v>42683</v>
      </c>
      <c r="B886" s="48">
        <v>1</v>
      </c>
      <c r="C886" s="171">
        <v>0</v>
      </c>
      <c r="D886" s="134">
        <f t="shared" si="106"/>
        <v>298687.23999999987</v>
      </c>
      <c r="E886" s="29">
        <f t="shared" si="107"/>
        <v>267595.16999999987</v>
      </c>
      <c r="F886" s="175">
        <f t="shared" si="108"/>
        <v>163.66433333333333</v>
      </c>
      <c r="G886" s="29">
        <f t="shared" si="102"/>
        <v>163.66</v>
      </c>
    </row>
    <row r="887" spans="1:7" x14ac:dyDescent="0.25">
      <c r="A887" s="47">
        <v>42684</v>
      </c>
      <c r="B887" s="48">
        <v>1</v>
      </c>
      <c r="C887" s="171">
        <v>0</v>
      </c>
      <c r="D887" s="134">
        <f t="shared" si="106"/>
        <v>298687.23999999987</v>
      </c>
      <c r="E887" s="29">
        <f t="shared" si="107"/>
        <v>267595.16999999987</v>
      </c>
      <c r="F887" s="175">
        <f t="shared" si="108"/>
        <v>163.66433333333333</v>
      </c>
      <c r="G887" s="29">
        <f t="shared" si="102"/>
        <v>163.66</v>
      </c>
    </row>
    <row r="888" spans="1:7" x14ac:dyDescent="0.25">
      <c r="A888" s="47">
        <v>42685</v>
      </c>
      <c r="B888" s="48">
        <v>1</v>
      </c>
      <c r="C888" s="171">
        <v>0</v>
      </c>
      <c r="D888" s="134">
        <f t="shared" si="106"/>
        <v>298687.23999999987</v>
      </c>
      <c r="E888" s="29">
        <f t="shared" si="107"/>
        <v>267595.16999999987</v>
      </c>
      <c r="F888" s="175">
        <f t="shared" si="108"/>
        <v>163.66433333333333</v>
      </c>
      <c r="G888" s="29">
        <f t="shared" si="102"/>
        <v>163.66</v>
      </c>
    </row>
    <row r="889" spans="1:7" x14ac:dyDescent="0.25">
      <c r="A889" s="47">
        <v>42686</v>
      </c>
      <c r="B889" s="48">
        <v>1</v>
      </c>
      <c r="C889" s="171">
        <v>0</v>
      </c>
      <c r="D889" s="134">
        <f t="shared" si="106"/>
        <v>298687.23999999987</v>
      </c>
      <c r="E889" s="29">
        <f t="shared" si="107"/>
        <v>267595.16999999987</v>
      </c>
      <c r="F889" s="175">
        <f t="shared" si="108"/>
        <v>163.66433333333333</v>
      </c>
      <c r="G889" s="29">
        <f t="shared" si="102"/>
        <v>163.66</v>
      </c>
    </row>
    <row r="890" spans="1:7" x14ac:dyDescent="0.25">
      <c r="A890" s="47">
        <v>42687</v>
      </c>
      <c r="B890" s="48">
        <v>1</v>
      </c>
      <c r="C890" s="171">
        <v>0</v>
      </c>
      <c r="D890" s="134">
        <f t="shared" si="106"/>
        <v>298687.23999999987</v>
      </c>
      <c r="E890" s="29">
        <f t="shared" si="107"/>
        <v>267595.16999999987</v>
      </c>
      <c r="F890" s="175">
        <f t="shared" si="108"/>
        <v>163.66433333333333</v>
      </c>
      <c r="G890" s="29">
        <f t="shared" si="102"/>
        <v>163.66</v>
      </c>
    </row>
    <row r="891" spans="1:7" x14ac:dyDescent="0.25">
      <c r="A891" s="47">
        <v>42688</v>
      </c>
      <c r="B891" s="48">
        <v>1</v>
      </c>
      <c r="C891" s="171">
        <v>0</v>
      </c>
      <c r="D891" s="134">
        <f t="shared" si="106"/>
        <v>298687.23999999987</v>
      </c>
      <c r="E891" s="29">
        <f t="shared" si="107"/>
        <v>267595.16999999987</v>
      </c>
      <c r="F891" s="175">
        <f t="shared" si="108"/>
        <v>163.66433333333333</v>
      </c>
      <c r="G891" s="29">
        <f t="shared" si="102"/>
        <v>163.66</v>
      </c>
    </row>
    <row r="892" spans="1:7" x14ac:dyDescent="0.25">
      <c r="A892" s="47">
        <v>42689</v>
      </c>
      <c r="B892" s="48">
        <v>1</v>
      </c>
      <c r="C892" s="171">
        <v>0</v>
      </c>
      <c r="D892" s="134">
        <f t="shared" si="106"/>
        <v>298687.23999999987</v>
      </c>
      <c r="E892" s="29">
        <f t="shared" si="107"/>
        <v>267595.16999999987</v>
      </c>
      <c r="F892" s="175">
        <f t="shared" si="108"/>
        <v>163.66433333333333</v>
      </c>
      <c r="G892" s="29">
        <f t="shared" ref="G892:G955" si="109">ROUND(F892,2)</f>
        <v>163.66</v>
      </c>
    </row>
    <row r="893" spans="1:7" x14ac:dyDescent="0.25">
      <c r="A893" s="47">
        <v>42690</v>
      </c>
      <c r="B893" s="48">
        <v>1</v>
      </c>
      <c r="C893" s="171">
        <v>0</v>
      </c>
      <c r="D893" s="134">
        <f t="shared" si="106"/>
        <v>298687.23999999987</v>
      </c>
      <c r="E893" s="29">
        <f t="shared" si="107"/>
        <v>267595.16999999987</v>
      </c>
      <c r="F893" s="175">
        <f t="shared" si="108"/>
        <v>163.66433333333333</v>
      </c>
      <c r="G893" s="29">
        <f t="shared" si="109"/>
        <v>163.66</v>
      </c>
    </row>
    <row r="894" spans="1:7" x14ac:dyDescent="0.25">
      <c r="A894" s="47">
        <v>42691</v>
      </c>
      <c r="B894" s="48">
        <v>1</v>
      </c>
      <c r="C894" s="171">
        <v>0</v>
      </c>
      <c r="D894" s="134">
        <f t="shared" si="106"/>
        <v>298687.23999999987</v>
      </c>
      <c r="E894" s="29">
        <f t="shared" si="107"/>
        <v>267595.16999999987</v>
      </c>
      <c r="F894" s="175">
        <f t="shared" si="108"/>
        <v>163.66433333333333</v>
      </c>
      <c r="G894" s="29">
        <f t="shared" si="109"/>
        <v>163.66</v>
      </c>
    </row>
    <row r="895" spans="1:7" x14ac:dyDescent="0.25">
      <c r="A895" s="47">
        <v>42692</v>
      </c>
      <c r="B895" s="48">
        <v>1</v>
      </c>
      <c r="C895" s="171">
        <v>0</v>
      </c>
      <c r="D895" s="134">
        <f t="shared" si="106"/>
        <v>298687.23999999987</v>
      </c>
      <c r="E895" s="29">
        <f t="shared" si="107"/>
        <v>267595.16999999987</v>
      </c>
      <c r="F895" s="175">
        <f t="shared" si="108"/>
        <v>163.66433333333333</v>
      </c>
      <c r="G895" s="29">
        <f t="shared" si="109"/>
        <v>163.66</v>
      </c>
    </row>
    <row r="896" spans="1:7" x14ac:dyDescent="0.25">
      <c r="A896" s="47">
        <v>42693</v>
      </c>
      <c r="B896" s="48">
        <v>1</v>
      </c>
      <c r="C896" s="171">
        <v>0</v>
      </c>
      <c r="D896" s="134">
        <f t="shared" si="106"/>
        <v>298687.23999999987</v>
      </c>
      <c r="E896" s="29">
        <f t="shared" si="107"/>
        <v>267595.16999999987</v>
      </c>
      <c r="F896" s="175">
        <f t="shared" si="108"/>
        <v>163.66433333333333</v>
      </c>
      <c r="G896" s="29">
        <f t="shared" si="109"/>
        <v>163.66</v>
      </c>
    </row>
    <row r="897" spans="1:7" x14ac:dyDescent="0.25">
      <c r="A897" s="47">
        <v>42694</v>
      </c>
      <c r="B897" s="48">
        <v>1</v>
      </c>
      <c r="C897" s="171">
        <v>0</v>
      </c>
      <c r="D897" s="134">
        <f t="shared" si="106"/>
        <v>298687.23999999987</v>
      </c>
      <c r="E897" s="29">
        <f t="shared" si="107"/>
        <v>267595.16999999987</v>
      </c>
      <c r="F897" s="175">
        <f t="shared" si="108"/>
        <v>163.66433333333333</v>
      </c>
      <c r="G897" s="29">
        <f t="shared" si="109"/>
        <v>163.66</v>
      </c>
    </row>
    <row r="898" spans="1:7" x14ac:dyDescent="0.25">
      <c r="A898" s="47">
        <v>42695</v>
      </c>
      <c r="B898" s="48">
        <v>1</v>
      </c>
      <c r="C898" s="171">
        <v>0</v>
      </c>
      <c r="D898" s="134">
        <f t="shared" si="106"/>
        <v>298687.23999999987</v>
      </c>
      <c r="E898" s="29">
        <f t="shared" si="107"/>
        <v>267595.16999999987</v>
      </c>
      <c r="F898" s="175">
        <f t="shared" si="108"/>
        <v>163.66433333333333</v>
      </c>
      <c r="G898" s="29">
        <f t="shared" si="109"/>
        <v>163.66</v>
      </c>
    </row>
    <row r="899" spans="1:7" x14ac:dyDescent="0.25">
      <c r="A899" s="47">
        <v>42696</v>
      </c>
      <c r="B899" s="48">
        <v>1</v>
      </c>
      <c r="C899" s="171">
        <v>0</v>
      </c>
      <c r="D899" s="134">
        <f t="shared" si="106"/>
        <v>298687.23999999987</v>
      </c>
      <c r="E899" s="29">
        <f t="shared" si="107"/>
        <v>267595.16999999987</v>
      </c>
      <c r="F899" s="175">
        <f t="shared" si="108"/>
        <v>163.66433333333333</v>
      </c>
      <c r="G899" s="29">
        <f t="shared" si="109"/>
        <v>163.66</v>
      </c>
    </row>
    <row r="900" spans="1:7" x14ac:dyDescent="0.25">
      <c r="A900" s="47">
        <v>42697</v>
      </c>
      <c r="B900" s="48">
        <v>1</v>
      </c>
      <c r="C900" s="171">
        <v>0</v>
      </c>
      <c r="D900" s="134">
        <f t="shared" si="106"/>
        <v>298687.23999999987</v>
      </c>
      <c r="E900" s="29">
        <f t="shared" si="107"/>
        <v>267595.16999999987</v>
      </c>
      <c r="F900" s="175">
        <f t="shared" si="108"/>
        <v>163.66433333333333</v>
      </c>
      <c r="G900" s="29">
        <f t="shared" si="109"/>
        <v>163.66</v>
      </c>
    </row>
    <row r="901" spans="1:7" x14ac:dyDescent="0.25">
      <c r="A901" s="47">
        <v>42698</v>
      </c>
      <c r="B901" s="48">
        <v>1</v>
      </c>
      <c r="C901" s="171">
        <v>0</v>
      </c>
      <c r="D901" s="134">
        <f t="shared" si="106"/>
        <v>298687.23999999987</v>
      </c>
      <c r="E901" s="29">
        <f t="shared" si="107"/>
        <v>267595.16999999987</v>
      </c>
      <c r="F901" s="175">
        <f t="shared" si="108"/>
        <v>163.66433333333333</v>
      </c>
      <c r="G901" s="29">
        <f t="shared" si="109"/>
        <v>163.66</v>
      </c>
    </row>
    <row r="902" spans="1:7" x14ac:dyDescent="0.25">
      <c r="A902" s="47">
        <v>42699</v>
      </c>
      <c r="B902" s="48">
        <v>1</v>
      </c>
      <c r="C902" s="171">
        <v>0</v>
      </c>
      <c r="D902" s="134">
        <f t="shared" si="106"/>
        <v>298687.23999999987</v>
      </c>
      <c r="E902" s="29">
        <f t="shared" si="107"/>
        <v>267595.16999999987</v>
      </c>
      <c r="F902" s="175">
        <f t="shared" si="108"/>
        <v>163.66433333333333</v>
      </c>
      <c r="G902" s="29">
        <f t="shared" si="109"/>
        <v>163.66</v>
      </c>
    </row>
    <row r="903" spans="1:7" x14ac:dyDescent="0.25">
      <c r="A903" s="47">
        <v>42700</v>
      </c>
      <c r="B903" s="48">
        <v>1</v>
      </c>
      <c r="C903" s="171">
        <v>0</v>
      </c>
      <c r="D903" s="134">
        <f t="shared" si="106"/>
        <v>298687.23999999987</v>
      </c>
      <c r="E903" s="29">
        <f t="shared" si="107"/>
        <v>267595.16999999987</v>
      </c>
      <c r="F903" s="175">
        <f t="shared" si="108"/>
        <v>163.66433333333333</v>
      </c>
      <c r="G903" s="29">
        <f t="shared" si="109"/>
        <v>163.66</v>
      </c>
    </row>
    <row r="904" spans="1:7" x14ac:dyDescent="0.25">
      <c r="A904" s="47">
        <v>42701</v>
      </c>
      <c r="B904" s="48">
        <v>1</v>
      </c>
      <c r="C904" s="171">
        <v>0</v>
      </c>
      <c r="D904" s="134">
        <f t="shared" si="106"/>
        <v>298687.23999999987</v>
      </c>
      <c r="E904" s="29">
        <f t="shared" si="107"/>
        <v>267595.16999999987</v>
      </c>
      <c r="F904" s="175">
        <f t="shared" si="108"/>
        <v>163.66433333333333</v>
      </c>
      <c r="G904" s="29">
        <f t="shared" si="109"/>
        <v>163.66</v>
      </c>
    </row>
    <row r="905" spans="1:7" x14ac:dyDescent="0.25">
      <c r="A905" s="47">
        <v>42702</v>
      </c>
      <c r="B905" s="48">
        <v>1</v>
      </c>
      <c r="C905" s="171">
        <v>0</v>
      </c>
      <c r="D905" s="134">
        <f t="shared" si="106"/>
        <v>298687.23999999987</v>
      </c>
      <c r="E905" s="29">
        <f t="shared" si="107"/>
        <v>267595.16999999987</v>
      </c>
      <c r="F905" s="175">
        <f t="shared" si="108"/>
        <v>163.66433333333333</v>
      </c>
      <c r="G905" s="29">
        <f t="shared" si="109"/>
        <v>163.66</v>
      </c>
    </row>
    <row r="906" spans="1:7" x14ac:dyDescent="0.25">
      <c r="A906" s="47">
        <v>42703</v>
      </c>
      <c r="B906" s="48">
        <v>1</v>
      </c>
      <c r="C906" s="171">
        <v>0</v>
      </c>
      <c r="D906" s="134">
        <f t="shared" si="106"/>
        <v>298687.23999999987</v>
      </c>
      <c r="E906" s="29">
        <f t="shared" si="107"/>
        <v>267595.16999999987</v>
      </c>
      <c r="F906" s="175">
        <f t="shared" si="108"/>
        <v>163.66433333333333</v>
      </c>
      <c r="G906" s="29">
        <f t="shared" si="109"/>
        <v>163.66</v>
      </c>
    </row>
    <row r="907" spans="1:7" x14ac:dyDescent="0.25">
      <c r="A907" s="47">
        <v>42704</v>
      </c>
      <c r="B907" s="48">
        <v>1</v>
      </c>
      <c r="C907" s="171">
        <v>0</v>
      </c>
      <c r="D907" s="134">
        <f t="shared" si="106"/>
        <v>298687.23999999987</v>
      </c>
      <c r="E907" s="29">
        <f t="shared" si="107"/>
        <v>267595.16999999987</v>
      </c>
      <c r="F907" s="175">
        <f t="shared" si="108"/>
        <v>163.66433333333333</v>
      </c>
      <c r="G907" s="29">
        <f t="shared" si="109"/>
        <v>163.66</v>
      </c>
    </row>
    <row r="908" spans="1:7" x14ac:dyDescent="0.25">
      <c r="A908" s="47">
        <v>42705</v>
      </c>
      <c r="B908" s="48">
        <v>1</v>
      </c>
      <c r="C908" s="171">
        <v>0</v>
      </c>
      <c r="D908" s="134">
        <f t="shared" si="106"/>
        <v>298687.23999999987</v>
      </c>
      <c r="E908" s="29">
        <f t="shared" si="107"/>
        <v>267595.16999999987</v>
      </c>
      <c r="F908" s="175">
        <f t="shared" si="108"/>
        <v>163.66433333333333</v>
      </c>
      <c r="G908" s="29">
        <f t="shared" si="109"/>
        <v>163.66</v>
      </c>
    </row>
    <row r="909" spans="1:7" x14ac:dyDescent="0.25">
      <c r="A909" s="47">
        <v>42706</v>
      </c>
      <c r="B909" s="48">
        <v>1</v>
      </c>
      <c r="C909" s="171">
        <v>0</v>
      </c>
      <c r="D909" s="134">
        <f t="shared" si="106"/>
        <v>298687.23999999987</v>
      </c>
      <c r="E909" s="29">
        <f t="shared" si="107"/>
        <v>267595.16999999987</v>
      </c>
      <c r="F909" s="175">
        <f t="shared" si="108"/>
        <v>163.66433333333333</v>
      </c>
      <c r="G909" s="29">
        <f t="shared" si="109"/>
        <v>163.66</v>
      </c>
    </row>
    <row r="910" spans="1:7" x14ac:dyDescent="0.25">
      <c r="A910" s="47">
        <v>42707</v>
      </c>
      <c r="B910" s="48">
        <v>1</v>
      </c>
      <c r="C910" s="171">
        <v>0</v>
      </c>
      <c r="D910" s="134">
        <f t="shared" si="106"/>
        <v>298687.23999999987</v>
      </c>
      <c r="E910" s="29">
        <f t="shared" si="107"/>
        <v>267595.16999999987</v>
      </c>
      <c r="F910" s="175">
        <f t="shared" si="108"/>
        <v>163.66433333333333</v>
      </c>
      <c r="G910" s="29">
        <f t="shared" si="109"/>
        <v>163.66</v>
      </c>
    </row>
    <row r="911" spans="1:7" x14ac:dyDescent="0.25">
      <c r="A911" s="47">
        <v>42708</v>
      </c>
      <c r="B911" s="48">
        <v>1</v>
      </c>
      <c r="C911" s="171">
        <v>0</v>
      </c>
      <c r="D911" s="134">
        <f t="shared" si="106"/>
        <v>298687.23999999987</v>
      </c>
      <c r="E911" s="29">
        <f t="shared" si="107"/>
        <v>267595.16999999987</v>
      </c>
      <c r="F911" s="175">
        <f t="shared" si="108"/>
        <v>163.66433333333333</v>
      </c>
      <c r="G911" s="29">
        <f t="shared" si="109"/>
        <v>163.66</v>
      </c>
    </row>
    <row r="912" spans="1:7" x14ac:dyDescent="0.25">
      <c r="A912" s="47">
        <v>42709</v>
      </c>
      <c r="B912" s="48">
        <v>1</v>
      </c>
      <c r="C912" s="171">
        <v>0</v>
      </c>
      <c r="D912" s="134">
        <f t="shared" si="106"/>
        <v>298687.23999999987</v>
      </c>
      <c r="E912" s="29">
        <f t="shared" si="107"/>
        <v>267595.16999999987</v>
      </c>
      <c r="F912" s="175">
        <f t="shared" si="108"/>
        <v>163.66433333333333</v>
      </c>
      <c r="G912" s="29">
        <f t="shared" si="109"/>
        <v>163.66</v>
      </c>
    </row>
    <row r="913" spans="1:7" x14ac:dyDescent="0.25">
      <c r="A913" s="47">
        <v>42710</v>
      </c>
      <c r="B913" s="48">
        <v>0</v>
      </c>
      <c r="C913" s="171">
        <v>1</v>
      </c>
      <c r="D913" s="134">
        <f t="shared" ref="D913:D943" si="110">$E$912</f>
        <v>267595.16999999987</v>
      </c>
      <c r="E913" s="29">
        <f t="shared" ref="E913:E943" si="111">$D$913-$D$52</f>
        <v>236879.36999999988</v>
      </c>
      <c r="F913" s="175">
        <f>($E$51/$B$51*0+($E$52/$B$52)*1)</f>
        <v>137.16774193548386</v>
      </c>
      <c r="G913" s="29">
        <f t="shared" si="109"/>
        <v>137.16999999999999</v>
      </c>
    </row>
    <row r="914" spans="1:7" x14ac:dyDescent="0.25">
      <c r="A914" s="47">
        <v>42711</v>
      </c>
      <c r="B914" s="48">
        <v>1</v>
      </c>
      <c r="C914" s="171">
        <v>0</v>
      </c>
      <c r="D914" s="134">
        <f t="shared" si="110"/>
        <v>267595.16999999987</v>
      </c>
      <c r="E914" s="29">
        <f t="shared" si="111"/>
        <v>236879.36999999988</v>
      </c>
      <c r="F914" s="175">
        <f t="shared" ref="F914:F943" si="112">($E$51/$B$51*0+($E$52/$B$52)*1)</f>
        <v>137.16774193548386</v>
      </c>
      <c r="G914" s="29">
        <f t="shared" si="109"/>
        <v>137.16999999999999</v>
      </c>
    </row>
    <row r="915" spans="1:7" x14ac:dyDescent="0.25">
      <c r="A915" s="47">
        <v>42712</v>
      </c>
      <c r="B915" s="48">
        <v>1</v>
      </c>
      <c r="C915" s="171">
        <v>0</v>
      </c>
      <c r="D915" s="134">
        <f t="shared" si="110"/>
        <v>267595.16999999987</v>
      </c>
      <c r="E915" s="29">
        <f t="shared" si="111"/>
        <v>236879.36999999988</v>
      </c>
      <c r="F915" s="175">
        <f t="shared" si="112"/>
        <v>137.16774193548386</v>
      </c>
      <c r="G915" s="29">
        <f t="shared" si="109"/>
        <v>137.16999999999999</v>
      </c>
    </row>
    <row r="916" spans="1:7" x14ac:dyDescent="0.25">
      <c r="A916" s="47">
        <v>42713</v>
      </c>
      <c r="B916" s="48">
        <v>1</v>
      </c>
      <c r="C916" s="171">
        <v>0</v>
      </c>
      <c r="D916" s="134">
        <f t="shared" si="110"/>
        <v>267595.16999999987</v>
      </c>
      <c r="E916" s="29">
        <f t="shared" si="111"/>
        <v>236879.36999999988</v>
      </c>
      <c r="F916" s="175">
        <f t="shared" si="112"/>
        <v>137.16774193548386</v>
      </c>
      <c r="G916" s="29">
        <f t="shared" si="109"/>
        <v>137.16999999999999</v>
      </c>
    </row>
    <row r="917" spans="1:7" x14ac:dyDescent="0.25">
      <c r="A917" s="47">
        <v>42714</v>
      </c>
      <c r="B917" s="48">
        <v>1</v>
      </c>
      <c r="C917" s="171">
        <v>0</v>
      </c>
      <c r="D917" s="134">
        <f t="shared" si="110"/>
        <v>267595.16999999987</v>
      </c>
      <c r="E917" s="29">
        <f t="shared" si="111"/>
        <v>236879.36999999988</v>
      </c>
      <c r="F917" s="175">
        <f t="shared" si="112"/>
        <v>137.16774193548386</v>
      </c>
      <c r="G917" s="29">
        <f t="shared" si="109"/>
        <v>137.16999999999999</v>
      </c>
    </row>
    <row r="918" spans="1:7" x14ac:dyDescent="0.25">
      <c r="A918" s="47">
        <v>42715</v>
      </c>
      <c r="B918" s="48">
        <v>1</v>
      </c>
      <c r="C918" s="171">
        <v>0</v>
      </c>
      <c r="D918" s="134">
        <f t="shared" si="110"/>
        <v>267595.16999999987</v>
      </c>
      <c r="E918" s="29">
        <f t="shared" si="111"/>
        <v>236879.36999999988</v>
      </c>
      <c r="F918" s="175">
        <f t="shared" si="112"/>
        <v>137.16774193548386</v>
      </c>
      <c r="G918" s="29">
        <f t="shared" si="109"/>
        <v>137.16999999999999</v>
      </c>
    </row>
    <row r="919" spans="1:7" x14ac:dyDescent="0.25">
      <c r="A919" s="47">
        <v>42716</v>
      </c>
      <c r="B919" s="48">
        <v>1</v>
      </c>
      <c r="C919" s="171">
        <v>0</v>
      </c>
      <c r="D919" s="134">
        <f t="shared" si="110"/>
        <v>267595.16999999987</v>
      </c>
      <c r="E919" s="29">
        <f t="shared" si="111"/>
        <v>236879.36999999988</v>
      </c>
      <c r="F919" s="175">
        <f t="shared" si="112"/>
        <v>137.16774193548386</v>
      </c>
      <c r="G919" s="29">
        <f t="shared" si="109"/>
        <v>137.16999999999999</v>
      </c>
    </row>
    <row r="920" spans="1:7" x14ac:dyDescent="0.25">
      <c r="A920" s="47">
        <v>42717</v>
      </c>
      <c r="B920" s="48">
        <v>1</v>
      </c>
      <c r="C920" s="171">
        <v>0</v>
      </c>
      <c r="D920" s="134">
        <f t="shared" si="110"/>
        <v>267595.16999999987</v>
      </c>
      <c r="E920" s="29">
        <f t="shared" si="111"/>
        <v>236879.36999999988</v>
      </c>
      <c r="F920" s="175">
        <f t="shared" si="112"/>
        <v>137.16774193548386</v>
      </c>
      <c r="G920" s="29">
        <f t="shared" si="109"/>
        <v>137.16999999999999</v>
      </c>
    </row>
    <row r="921" spans="1:7" x14ac:dyDescent="0.25">
      <c r="A921" s="47">
        <v>42718</v>
      </c>
      <c r="B921" s="48">
        <v>1</v>
      </c>
      <c r="C921" s="171">
        <v>0</v>
      </c>
      <c r="D921" s="134">
        <f t="shared" si="110"/>
        <v>267595.16999999987</v>
      </c>
      <c r="E921" s="29">
        <f t="shared" si="111"/>
        <v>236879.36999999988</v>
      </c>
      <c r="F921" s="175">
        <f t="shared" si="112"/>
        <v>137.16774193548386</v>
      </c>
      <c r="G921" s="29">
        <f t="shared" si="109"/>
        <v>137.16999999999999</v>
      </c>
    </row>
    <row r="922" spans="1:7" x14ac:dyDescent="0.25">
      <c r="A922" s="47">
        <v>42719</v>
      </c>
      <c r="B922" s="48">
        <v>1</v>
      </c>
      <c r="C922" s="171">
        <v>0</v>
      </c>
      <c r="D922" s="134">
        <f t="shared" si="110"/>
        <v>267595.16999999987</v>
      </c>
      <c r="E922" s="29">
        <f t="shared" si="111"/>
        <v>236879.36999999988</v>
      </c>
      <c r="F922" s="175">
        <f t="shared" si="112"/>
        <v>137.16774193548386</v>
      </c>
      <c r="G922" s="29">
        <f t="shared" si="109"/>
        <v>137.16999999999999</v>
      </c>
    </row>
    <row r="923" spans="1:7" x14ac:dyDescent="0.25">
      <c r="A923" s="47">
        <v>42720</v>
      </c>
      <c r="B923" s="48">
        <v>1</v>
      </c>
      <c r="C923" s="171">
        <v>0</v>
      </c>
      <c r="D923" s="134">
        <f t="shared" si="110"/>
        <v>267595.16999999987</v>
      </c>
      <c r="E923" s="29">
        <f t="shared" si="111"/>
        <v>236879.36999999988</v>
      </c>
      <c r="F923" s="175">
        <f t="shared" si="112"/>
        <v>137.16774193548386</v>
      </c>
      <c r="G923" s="29">
        <f t="shared" si="109"/>
        <v>137.16999999999999</v>
      </c>
    </row>
    <row r="924" spans="1:7" x14ac:dyDescent="0.25">
      <c r="A924" s="47">
        <v>42721</v>
      </c>
      <c r="B924" s="48">
        <v>1</v>
      </c>
      <c r="C924" s="171">
        <v>0</v>
      </c>
      <c r="D924" s="134">
        <f t="shared" si="110"/>
        <v>267595.16999999987</v>
      </c>
      <c r="E924" s="29">
        <f t="shared" si="111"/>
        <v>236879.36999999988</v>
      </c>
      <c r="F924" s="175">
        <f t="shared" si="112"/>
        <v>137.16774193548386</v>
      </c>
      <c r="G924" s="29">
        <f t="shared" si="109"/>
        <v>137.16999999999999</v>
      </c>
    </row>
    <row r="925" spans="1:7" x14ac:dyDescent="0.25">
      <c r="A925" s="47">
        <v>42722</v>
      </c>
      <c r="B925" s="48">
        <v>1</v>
      </c>
      <c r="C925" s="171">
        <v>0</v>
      </c>
      <c r="D925" s="134">
        <f t="shared" si="110"/>
        <v>267595.16999999987</v>
      </c>
      <c r="E925" s="29">
        <f t="shared" si="111"/>
        <v>236879.36999999988</v>
      </c>
      <c r="F925" s="175">
        <f t="shared" si="112"/>
        <v>137.16774193548386</v>
      </c>
      <c r="G925" s="29">
        <f t="shared" si="109"/>
        <v>137.16999999999999</v>
      </c>
    </row>
    <row r="926" spans="1:7" x14ac:dyDescent="0.25">
      <c r="A926" s="47">
        <v>42723</v>
      </c>
      <c r="B926" s="48">
        <v>1</v>
      </c>
      <c r="C926" s="171">
        <v>0</v>
      </c>
      <c r="D926" s="134">
        <f t="shared" si="110"/>
        <v>267595.16999999987</v>
      </c>
      <c r="E926" s="29">
        <f t="shared" si="111"/>
        <v>236879.36999999988</v>
      </c>
      <c r="F926" s="175">
        <f t="shared" si="112"/>
        <v>137.16774193548386</v>
      </c>
      <c r="G926" s="29">
        <f t="shared" si="109"/>
        <v>137.16999999999999</v>
      </c>
    </row>
    <row r="927" spans="1:7" x14ac:dyDescent="0.25">
      <c r="A927" s="47">
        <v>42724</v>
      </c>
      <c r="B927" s="48">
        <v>1</v>
      </c>
      <c r="C927" s="171">
        <v>0</v>
      </c>
      <c r="D927" s="134">
        <f t="shared" si="110"/>
        <v>267595.16999999987</v>
      </c>
      <c r="E927" s="29">
        <f t="shared" si="111"/>
        <v>236879.36999999988</v>
      </c>
      <c r="F927" s="175">
        <f t="shared" si="112"/>
        <v>137.16774193548386</v>
      </c>
      <c r="G927" s="29">
        <f t="shared" si="109"/>
        <v>137.16999999999999</v>
      </c>
    </row>
    <row r="928" spans="1:7" x14ac:dyDescent="0.25">
      <c r="A928" s="47">
        <v>42725</v>
      </c>
      <c r="B928" s="48">
        <v>1</v>
      </c>
      <c r="C928" s="171">
        <v>0</v>
      </c>
      <c r="D928" s="134">
        <f t="shared" si="110"/>
        <v>267595.16999999987</v>
      </c>
      <c r="E928" s="29">
        <f t="shared" si="111"/>
        <v>236879.36999999988</v>
      </c>
      <c r="F928" s="175">
        <f t="shared" si="112"/>
        <v>137.16774193548386</v>
      </c>
      <c r="G928" s="29">
        <f t="shared" si="109"/>
        <v>137.16999999999999</v>
      </c>
    </row>
    <row r="929" spans="1:7" x14ac:dyDescent="0.25">
      <c r="A929" s="47">
        <v>42726</v>
      </c>
      <c r="B929" s="48">
        <v>1</v>
      </c>
      <c r="C929" s="171">
        <v>0</v>
      </c>
      <c r="D929" s="134">
        <f t="shared" si="110"/>
        <v>267595.16999999987</v>
      </c>
      <c r="E929" s="29">
        <f t="shared" si="111"/>
        <v>236879.36999999988</v>
      </c>
      <c r="F929" s="175">
        <f t="shared" si="112"/>
        <v>137.16774193548386</v>
      </c>
      <c r="G929" s="29">
        <f t="shared" si="109"/>
        <v>137.16999999999999</v>
      </c>
    </row>
    <row r="930" spans="1:7" x14ac:dyDescent="0.25">
      <c r="A930" s="47">
        <v>42727</v>
      </c>
      <c r="B930" s="48">
        <v>1</v>
      </c>
      <c r="C930" s="171">
        <v>0</v>
      </c>
      <c r="D930" s="134">
        <f t="shared" si="110"/>
        <v>267595.16999999987</v>
      </c>
      <c r="E930" s="29">
        <f t="shared" si="111"/>
        <v>236879.36999999988</v>
      </c>
      <c r="F930" s="175">
        <f t="shared" si="112"/>
        <v>137.16774193548386</v>
      </c>
      <c r="G930" s="29">
        <f t="shared" si="109"/>
        <v>137.16999999999999</v>
      </c>
    </row>
    <row r="931" spans="1:7" x14ac:dyDescent="0.25">
      <c r="A931" s="47">
        <v>42728</v>
      </c>
      <c r="B931" s="48">
        <v>1</v>
      </c>
      <c r="C931" s="171">
        <v>0</v>
      </c>
      <c r="D931" s="134">
        <f t="shared" si="110"/>
        <v>267595.16999999987</v>
      </c>
      <c r="E931" s="29">
        <f t="shared" si="111"/>
        <v>236879.36999999988</v>
      </c>
      <c r="F931" s="175">
        <f t="shared" si="112"/>
        <v>137.16774193548386</v>
      </c>
      <c r="G931" s="29">
        <f t="shared" si="109"/>
        <v>137.16999999999999</v>
      </c>
    </row>
    <row r="932" spans="1:7" x14ac:dyDescent="0.25">
      <c r="A932" s="47">
        <v>42729</v>
      </c>
      <c r="B932" s="48">
        <v>1</v>
      </c>
      <c r="C932" s="171">
        <v>0</v>
      </c>
      <c r="D932" s="134">
        <f t="shared" si="110"/>
        <v>267595.16999999987</v>
      </c>
      <c r="E932" s="29">
        <f t="shared" si="111"/>
        <v>236879.36999999988</v>
      </c>
      <c r="F932" s="175">
        <f t="shared" si="112"/>
        <v>137.16774193548386</v>
      </c>
      <c r="G932" s="29">
        <f t="shared" si="109"/>
        <v>137.16999999999999</v>
      </c>
    </row>
    <row r="933" spans="1:7" x14ac:dyDescent="0.25">
      <c r="A933" s="47">
        <v>42730</v>
      </c>
      <c r="B933" s="48">
        <v>1</v>
      </c>
      <c r="C933" s="171">
        <v>0</v>
      </c>
      <c r="D933" s="134">
        <f t="shared" si="110"/>
        <v>267595.16999999987</v>
      </c>
      <c r="E933" s="29">
        <f t="shared" si="111"/>
        <v>236879.36999999988</v>
      </c>
      <c r="F933" s="175">
        <f t="shared" si="112"/>
        <v>137.16774193548386</v>
      </c>
      <c r="G933" s="29">
        <f t="shared" si="109"/>
        <v>137.16999999999999</v>
      </c>
    </row>
    <row r="934" spans="1:7" x14ac:dyDescent="0.25">
      <c r="A934" s="47">
        <v>42731</v>
      </c>
      <c r="B934" s="48">
        <v>1</v>
      </c>
      <c r="C934" s="171">
        <v>0</v>
      </c>
      <c r="D934" s="134">
        <f t="shared" si="110"/>
        <v>267595.16999999987</v>
      </c>
      <c r="E934" s="29">
        <f t="shared" si="111"/>
        <v>236879.36999999988</v>
      </c>
      <c r="F934" s="175">
        <f t="shared" si="112"/>
        <v>137.16774193548386</v>
      </c>
      <c r="G934" s="29">
        <f t="shared" si="109"/>
        <v>137.16999999999999</v>
      </c>
    </row>
    <row r="935" spans="1:7" x14ac:dyDescent="0.25">
      <c r="A935" s="47">
        <v>42732</v>
      </c>
      <c r="B935" s="48">
        <v>1</v>
      </c>
      <c r="C935" s="171">
        <v>0</v>
      </c>
      <c r="D935" s="134">
        <f t="shared" si="110"/>
        <v>267595.16999999987</v>
      </c>
      <c r="E935" s="29">
        <f t="shared" si="111"/>
        <v>236879.36999999988</v>
      </c>
      <c r="F935" s="175">
        <f t="shared" si="112"/>
        <v>137.16774193548386</v>
      </c>
      <c r="G935" s="29">
        <f t="shared" si="109"/>
        <v>137.16999999999999</v>
      </c>
    </row>
    <row r="936" spans="1:7" x14ac:dyDescent="0.25">
      <c r="A936" s="47">
        <v>42733</v>
      </c>
      <c r="B936" s="48">
        <v>1</v>
      </c>
      <c r="C936" s="171">
        <v>0</v>
      </c>
      <c r="D936" s="134">
        <f t="shared" si="110"/>
        <v>267595.16999999987</v>
      </c>
      <c r="E936" s="29">
        <f t="shared" si="111"/>
        <v>236879.36999999988</v>
      </c>
      <c r="F936" s="175">
        <f t="shared" si="112"/>
        <v>137.16774193548386</v>
      </c>
      <c r="G936" s="29">
        <f t="shared" si="109"/>
        <v>137.16999999999999</v>
      </c>
    </row>
    <row r="937" spans="1:7" x14ac:dyDescent="0.25">
      <c r="A937" s="47">
        <v>42734</v>
      </c>
      <c r="B937" s="48">
        <v>1</v>
      </c>
      <c r="C937" s="171">
        <v>0</v>
      </c>
      <c r="D937" s="134">
        <f t="shared" si="110"/>
        <v>267595.16999999987</v>
      </c>
      <c r="E937" s="29">
        <f t="shared" si="111"/>
        <v>236879.36999999988</v>
      </c>
      <c r="F937" s="175">
        <f t="shared" si="112"/>
        <v>137.16774193548386</v>
      </c>
      <c r="G937" s="29">
        <f t="shared" si="109"/>
        <v>137.16999999999999</v>
      </c>
    </row>
    <row r="938" spans="1:7" x14ac:dyDescent="0.25">
      <c r="A938" s="47">
        <v>42735</v>
      </c>
      <c r="B938" s="48">
        <v>1</v>
      </c>
      <c r="C938" s="171">
        <v>0</v>
      </c>
      <c r="D938" s="134">
        <f t="shared" si="110"/>
        <v>267595.16999999987</v>
      </c>
      <c r="E938" s="29">
        <f t="shared" si="111"/>
        <v>236879.36999999988</v>
      </c>
      <c r="F938" s="175">
        <f t="shared" si="112"/>
        <v>137.16774193548386</v>
      </c>
      <c r="G938" s="29">
        <f t="shared" si="109"/>
        <v>137.16999999999999</v>
      </c>
    </row>
    <row r="939" spans="1:7" x14ac:dyDescent="0.25">
      <c r="A939" s="47">
        <v>42736</v>
      </c>
      <c r="B939" s="48">
        <v>1</v>
      </c>
      <c r="C939" s="171">
        <v>0</v>
      </c>
      <c r="D939" s="134">
        <f t="shared" si="110"/>
        <v>267595.16999999987</v>
      </c>
      <c r="E939" s="29">
        <f t="shared" si="111"/>
        <v>236879.36999999988</v>
      </c>
      <c r="F939" s="175">
        <f t="shared" si="112"/>
        <v>137.16774193548386</v>
      </c>
      <c r="G939" s="29">
        <f t="shared" si="109"/>
        <v>137.16999999999999</v>
      </c>
    </row>
    <row r="940" spans="1:7" x14ac:dyDescent="0.25">
      <c r="A940" s="47">
        <v>42737</v>
      </c>
      <c r="B940" s="48">
        <v>1</v>
      </c>
      <c r="C940" s="171">
        <v>0</v>
      </c>
      <c r="D940" s="134">
        <f t="shared" si="110"/>
        <v>267595.16999999987</v>
      </c>
      <c r="E940" s="29">
        <f t="shared" si="111"/>
        <v>236879.36999999988</v>
      </c>
      <c r="F940" s="175">
        <f t="shared" si="112"/>
        <v>137.16774193548386</v>
      </c>
      <c r="G940" s="29">
        <f t="shared" si="109"/>
        <v>137.16999999999999</v>
      </c>
    </row>
    <row r="941" spans="1:7" x14ac:dyDescent="0.25">
      <c r="A941" s="47">
        <v>42738</v>
      </c>
      <c r="B941" s="48">
        <v>1</v>
      </c>
      <c r="C941" s="171">
        <v>0</v>
      </c>
      <c r="D941" s="134">
        <f t="shared" si="110"/>
        <v>267595.16999999987</v>
      </c>
      <c r="E941" s="29">
        <f t="shared" si="111"/>
        <v>236879.36999999988</v>
      </c>
      <c r="F941" s="175">
        <f t="shared" si="112"/>
        <v>137.16774193548386</v>
      </c>
      <c r="G941" s="29">
        <f t="shared" si="109"/>
        <v>137.16999999999999</v>
      </c>
    </row>
    <row r="942" spans="1:7" x14ac:dyDescent="0.25">
      <c r="A942" s="47">
        <v>42739</v>
      </c>
      <c r="B942" s="48">
        <v>1</v>
      </c>
      <c r="C942" s="171">
        <v>0</v>
      </c>
      <c r="D942" s="134">
        <f t="shared" si="110"/>
        <v>267595.16999999987</v>
      </c>
      <c r="E942" s="29">
        <f t="shared" si="111"/>
        <v>236879.36999999988</v>
      </c>
      <c r="F942" s="175">
        <f t="shared" si="112"/>
        <v>137.16774193548386</v>
      </c>
      <c r="G942" s="29">
        <f t="shared" si="109"/>
        <v>137.16999999999999</v>
      </c>
    </row>
    <row r="943" spans="1:7" x14ac:dyDescent="0.25">
      <c r="A943" s="47">
        <v>42740</v>
      </c>
      <c r="B943" s="48">
        <v>1</v>
      </c>
      <c r="C943" s="171">
        <v>0</v>
      </c>
      <c r="D943" s="134">
        <f t="shared" si="110"/>
        <v>267595.16999999987</v>
      </c>
      <c r="E943" s="29">
        <f t="shared" si="111"/>
        <v>236879.36999999988</v>
      </c>
      <c r="F943" s="175">
        <f t="shared" si="112"/>
        <v>137.16774193548386</v>
      </c>
      <c r="G943" s="29">
        <f t="shared" si="109"/>
        <v>137.16999999999999</v>
      </c>
    </row>
    <row r="944" spans="1:7" x14ac:dyDescent="0.25">
      <c r="A944" s="47">
        <v>42741</v>
      </c>
      <c r="B944" s="48">
        <v>0</v>
      </c>
      <c r="C944" s="171">
        <v>1</v>
      </c>
      <c r="D944" s="134">
        <f t="shared" ref="D944:D974" si="113">$E$943</f>
        <v>236879.36999999988</v>
      </c>
      <c r="E944" s="29">
        <f t="shared" ref="E944:E974" si="114">$D$944-$D$53</f>
        <v>203923.21999999988</v>
      </c>
      <c r="F944" s="175">
        <f>($E$52/$B$52*0+($E$53/$B$53)*1)</f>
        <v>64.898387096774186</v>
      </c>
      <c r="G944" s="29">
        <f t="shared" si="109"/>
        <v>64.900000000000006</v>
      </c>
    </row>
    <row r="945" spans="1:7" x14ac:dyDescent="0.25">
      <c r="A945" s="47">
        <v>42742</v>
      </c>
      <c r="B945" s="48">
        <v>1</v>
      </c>
      <c r="C945" s="171">
        <v>0</v>
      </c>
      <c r="D945" s="134">
        <f t="shared" si="113"/>
        <v>236879.36999999988</v>
      </c>
      <c r="E945" s="29">
        <f t="shared" si="114"/>
        <v>203923.21999999988</v>
      </c>
      <c r="F945" s="175">
        <f t="shared" ref="F945:F974" si="115">($E$52/$B$52*0+($E$53/$B$53)*1)</f>
        <v>64.898387096774186</v>
      </c>
      <c r="G945" s="29">
        <f t="shared" si="109"/>
        <v>64.900000000000006</v>
      </c>
    </row>
    <row r="946" spans="1:7" x14ac:dyDescent="0.25">
      <c r="A946" s="47">
        <v>42743</v>
      </c>
      <c r="B946" s="48">
        <v>1</v>
      </c>
      <c r="C946" s="171">
        <v>0</v>
      </c>
      <c r="D946" s="134">
        <f t="shared" si="113"/>
        <v>236879.36999999988</v>
      </c>
      <c r="E946" s="29">
        <f t="shared" si="114"/>
        <v>203923.21999999988</v>
      </c>
      <c r="F946" s="175">
        <f t="shared" si="115"/>
        <v>64.898387096774186</v>
      </c>
      <c r="G946" s="29">
        <f t="shared" si="109"/>
        <v>64.900000000000006</v>
      </c>
    </row>
    <row r="947" spans="1:7" x14ac:dyDescent="0.25">
      <c r="A947" s="47">
        <v>42744</v>
      </c>
      <c r="B947" s="48">
        <v>1</v>
      </c>
      <c r="C947" s="171">
        <v>0</v>
      </c>
      <c r="D947" s="134">
        <f t="shared" si="113"/>
        <v>236879.36999999988</v>
      </c>
      <c r="E947" s="29">
        <f t="shared" si="114"/>
        <v>203923.21999999988</v>
      </c>
      <c r="F947" s="175">
        <f t="shared" si="115"/>
        <v>64.898387096774186</v>
      </c>
      <c r="G947" s="29">
        <f t="shared" si="109"/>
        <v>64.900000000000006</v>
      </c>
    </row>
    <row r="948" spans="1:7" x14ac:dyDescent="0.25">
      <c r="A948" s="47">
        <v>42745</v>
      </c>
      <c r="B948" s="48">
        <v>1</v>
      </c>
      <c r="C948" s="171">
        <v>0</v>
      </c>
      <c r="D948" s="134">
        <f t="shared" si="113"/>
        <v>236879.36999999988</v>
      </c>
      <c r="E948" s="29">
        <f t="shared" si="114"/>
        <v>203923.21999999988</v>
      </c>
      <c r="F948" s="175">
        <f t="shared" si="115"/>
        <v>64.898387096774186</v>
      </c>
      <c r="G948" s="29">
        <f t="shared" si="109"/>
        <v>64.900000000000006</v>
      </c>
    </row>
    <row r="949" spans="1:7" x14ac:dyDescent="0.25">
      <c r="A949" s="47">
        <v>42746</v>
      </c>
      <c r="B949" s="48">
        <v>1</v>
      </c>
      <c r="C949" s="171">
        <v>0</v>
      </c>
      <c r="D949" s="134">
        <f t="shared" si="113"/>
        <v>236879.36999999988</v>
      </c>
      <c r="E949" s="29">
        <f t="shared" si="114"/>
        <v>203923.21999999988</v>
      </c>
      <c r="F949" s="175">
        <f t="shared" si="115"/>
        <v>64.898387096774186</v>
      </c>
      <c r="G949" s="29">
        <f t="shared" si="109"/>
        <v>64.900000000000006</v>
      </c>
    </row>
    <row r="950" spans="1:7" x14ac:dyDescent="0.25">
      <c r="A950" s="47">
        <v>42747</v>
      </c>
      <c r="B950" s="48">
        <v>1</v>
      </c>
      <c r="C950" s="171">
        <v>0</v>
      </c>
      <c r="D950" s="134">
        <f t="shared" si="113"/>
        <v>236879.36999999988</v>
      </c>
      <c r="E950" s="29">
        <f t="shared" si="114"/>
        <v>203923.21999999988</v>
      </c>
      <c r="F950" s="175">
        <f t="shared" si="115"/>
        <v>64.898387096774186</v>
      </c>
      <c r="G950" s="29">
        <f t="shared" si="109"/>
        <v>64.900000000000006</v>
      </c>
    </row>
    <row r="951" spans="1:7" x14ac:dyDescent="0.25">
      <c r="A951" s="47">
        <v>42748</v>
      </c>
      <c r="B951" s="48">
        <v>1</v>
      </c>
      <c r="C951" s="171">
        <v>0</v>
      </c>
      <c r="D951" s="134">
        <f t="shared" si="113"/>
        <v>236879.36999999988</v>
      </c>
      <c r="E951" s="29">
        <f t="shared" si="114"/>
        <v>203923.21999999988</v>
      </c>
      <c r="F951" s="175">
        <f t="shared" si="115"/>
        <v>64.898387096774186</v>
      </c>
      <c r="G951" s="29">
        <f t="shared" si="109"/>
        <v>64.900000000000006</v>
      </c>
    </row>
    <row r="952" spans="1:7" x14ac:dyDescent="0.25">
      <c r="A952" s="47">
        <v>42749</v>
      </c>
      <c r="B952" s="48">
        <v>1</v>
      </c>
      <c r="C952" s="171">
        <v>0</v>
      </c>
      <c r="D952" s="134">
        <f t="shared" si="113"/>
        <v>236879.36999999988</v>
      </c>
      <c r="E952" s="29">
        <f t="shared" si="114"/>
        <v>203923.21999999988</v>
      </c>
      <c r="F952" s="175">
        <f t="shared" si="115"/>
        <v>64.898387096774186</v>
      </c>
      <c r="G952" s="29">
        <f t="shared" si="109"/>
        <v>64.900000000000006</v>
      </c>
    </row>
    <row r="953" spans="1:7" x14ac:dyDescent="0.25">
      <c r="A953" s="47">
        <v>42750</v>
      </c>
      <c r="B953" s="48">
        <v>1</v>
      </c>
      <c r="C953" s="171">
        <v>0</v>
      </c>
      <c r="D953" s="134">
        <f t="shared" si="113"/>
        <v>236879.36999999988</v>
      </c>
      <c r="E953" s="29">
        <f t="shared" si="114"/>
        <v>203923.21999999988</v>
      </c>
      <c r="F953" s="175">
        <f t="shared" si="115"/>
        <v>64.898387096774186</v>
      </c>
      <c r="G953" s="29">
        <f t="shared" si="109"/>
        <v>64.900000000000006</v>
      </c>
    </row>
    <row r="954" spans="1:7" x14ac:dyDescent="0.25">
      <c r="A954" s="47">
        <v>42751</v>
      </c>
      <c r="B954" s="48">
        <v>1</v>
      </c>
      <c r="C954" s="171">
        <v>0</v>
      </c>
      <c r="D954" s="134">
        <f t="shared" si="113"/>
        <v>236879.36999999988</v>
      </c>
      <c r="E954" s="29">
        <f t="shared" si="114"/>
        <v>203923.21999999988</v>
      </c>
      <c r="F954" s="175">
        <f t="shared" si="115"/>
        <v>64.898387096774186</v>
      </c>
      <c r="G954" s="29">
        <f t="shared" si="109"/>
        <v>64.900000000000006</v>
      </c>
    </row>
    <row r="955" spans="1:7" x14ac:dyDescent="0.25">
      <c r="A955" s="47">
        <v>42752</v>
      </c>
      <c r="B955" s="48">
        <v>1</v>
      </c>
      <c r="C955" s="171">
        <v>0</v>
      </c>
      <c r="D955" s="134">
        <f t="shared" si="113"/>
        <v>236879.36999999988</v>
      </c>
      <c r="E955" s="29">
        <f t="shared" si="114"/>
        <v>203923.21999999988</v>
      </c>
      <c r="F955" s="175">
        <f t="shared" si="115"/>
        <v>64.898387096774186</v>
      </c>
      <c r="G955" s="29">
        <f t="shared" si="109"/>
        <v>64.900000000000006</v>
      </c>
    </row>
    <row r="956" spans="1:7" x14ac:dyDescent="0.25">
      <c r="A956" s="47">
        <v>42753</v>
      </c>
      <c r="B956" s="48">
        <v>1</v>
      </c>
      <c r="C956" s="171">
        <v>0</v>
      </c>
      <c r="D956" s="134">
        <f t="shared" si="113"/>
        <v>236879.36999999988</v>
      </c>
      <c r="E956" s="29">
        <f t="shared" si="114"/>
        <v>203923.21999999988</v>
      </c>
      <c r="F956" s="175">
        <f t="shared" si="115"/>
        <v>64.898387096774186</v>
      </c>
      <c r="G956" s="29">
        <f t="shared" ref="G956:G1019" si="116">ROUND(F956,2)</f>
        <v>64.900000000000006</v>
      </c>
    </row>
    <row r="957" spans="1:7" x14ac:dyDescent="0.25">
      <c r="A957" s="47">
        <v>42754</v>
      </c>
      <c r="B957" s="48">
        <v>1</v>
      </c>
      <c r="C957" s="171">
        <v>0</v>
      </c>
      <c r="D957" s="134">
        <f t="shared" si="113"/>
        <v>236879.36999999988</v>
      </c>
      <c r="E957" s="29">
        <f t="shared" si="114"/>
        <v>203923.21999999988</v>
      </c>
      <c r="F957" s="175">
        <f t="shared" si="115"/>
        <v>64.898387096774186</v>
      </c>
      <c r="G957" s="29">
        <f t="shared" si="116"/>
        <v>64.900000000000006</v>
      </c>
    </row>
    <row r="958" spans="1:7" x14ac:dyDescent="0.25">
      <c r="A958" s="47">
        <v>42755</v>
      </c>
      <c r="B958" s="48">
        <v>1</v>
      </c>
      <c r="C958" s="171">
        <v>0</v>
      </c>
      <c r="D958" s="134">
        <f t="shared" si="113"/>
        <v>236879.36999999988</v>
      </c>
      <c r="E958" s="29">
        <f t="shared" si="114"/>
        <v>203923.21999999988</v>
      </c>
      <c r="F958" s="175">
        <f t="shared" si="115"/>
        <v>64.898387096774186</v>
      </c>
      <c r="G958" s="29">
        <f t="shared" si="116"/>
        <v>64.900000000000006</v>
      </c>
    </row>
    <row r="959" spans="1:7" x14ac:dyDescent="0.25">
      <c r="A959" s="47">
        <v>42756</v>
      </c>
      <c r="B959" s="48">
        <v>1</v>
      </c>
      <c r="C959" s="171">
        <v>0</v>
      </c>
      <c r="D959" s="134">
        <f t="shared" si="113"/>
        <v>236879.36999999988</v>
      </c>
      <c r="E959" s="29">
        <f t="shared" si="114"/>
        <v>203923.21999999988</v>
      </c>
      <c r="F959" s="175">
        <f t="shared" si="115"/>
        <v>64.898387096774186</v>
      </c>
      <c r="G959" s="29">
        <f t="shared" si="116"/>
        <v>64.900000000000006</v>
      </c>
    </row>
    <row r="960" spans="1:7" x14ac:dyDescent="0.25">
      <c r="A960" s="47">
        <v>42757</v>
      </c>
      <c r="B960" s="48">
        <v>1</v>
      </c>
      <c r="C960" s="171">
        <v>0</v>
      </c>
      <c r="D960" s="134">
        <f t="shared" si="113"/>
        <v>236879.36999999988</v>
      </c>
      <c r="E960" s="29">
        <f t="shared" si="114"/>
        <v>203923.21999999988</v>
      </c>
      <c r="F960" s="175">
        <f t="shared" si="115"/>
        <v>64.898387096774186</v>
      </c>
      <c r="G960" s="29">
        <f t="shared" si="116"/>
        <v>64.900000000000006</v>
      </c>
    </row>
    <row r="961" spans="1:7" x14ac:dyDescent="0.25">
      <c r="A961" s="47">
        <v>42758</v>
      </c>
      <c r="B961" s="48">
        <v>1</v>
      </c>
      <c r="C961" s="171">
        <v>0</v>
      </c>
      <c r="D961" s="134">
        <f t="shared" si="113"/>
        <v>236879.36999999988</v>
      </c>
      <c r="E961" s="29">
        <f t="shared" si="114"/>
        <v>203923.21999999988</v>
      </c>
      <c r="F961" s="175">
        <f t="shared" si="115"/>
        <v>64.898387096774186</v>
      </c>
      <c r="G961" s="29">
        <f t="shared" si="116"/>
        <v>64.900000000000006</v>
      </c>
    </row>
    <row r="962" spans="1:7" x14ac:dyDescent="0.25">
      <c r="A962" s="47">
        <v>42759</v>
      </c>
      <c r="B962" s="48">
        <v>1</v>
      </c>
      <c r="C962" s="171">
        <v>0</v>
      </c>
      <c r="D962" s="134">
        <f t="shared" si="113"/>
        <v>236879.36999999988</v>
      </c>
      <c r="E962" s="29">
        <f t="shared" si="114"/>
        <v>203923.21999999988</v>
      </c>
      <c r="F962" s="175">
        <f t="shared" si="115"/>
        <v>64.898387096774186</v>
      </c>
      <c r="G962" s="29">
        <f t="shared" si="116"/>
        <v>64.900000000000006</v>
      </c>
    </row>
    <row r="963" spans="1:7" x14ac:dyDescent="0.25">
      <c r="A963" s="47">
        <v>42760</v>
      </c>
      <c r="B963" s="48">
        <v>1</v>
      </c>
      <c r="C963" s="171">
        <v>0</v>
      </c>
      <c r="D963" s="134">
        <f t="shared" si="113"/>
        <v>236879.36999999988</v>
      </c>
      <c r="E963" s="29">
        <f t="shared" si="114"/>
        <v>203923.21999999988</v>
      </c>
      <c r="F963" s="175">
        <f t="shared" si="115"/>
        <v>64.898387096774186</v>
      </c>
      <c r="G963" s="29">
        <f t="shared" si="116"/>
        <v>64.900000000000006</v>
      </c>
    </row>
    <row r="964" spans="1:7" x14ac:dyDescent="0.25">
      <c r="A964" s="47">
        <v>42761</v>
      </c>
      <c r="B964" s="48">
        <v>1</v>
      </c>
      <c r="C964" s="171">
        <v>0</v>
      </c>
      <c r="D964" s="134">
        <f t="shared" si="113"/>
        <v>236879.36999999988</v>
      </c>
      <c r="E964" s="29">
        <f t="shared" si="114"/>
        <v>203923.21999999988</v>
      </c>
      <c r="F964" s="175">
        <f t="shared" si="115"/>
        <v>64.898387096774186</v>
      </c>
      <c r="G964" s="29">
        <f t="shared" si="116"/>
        <v>64.900000000000006</v>
      </c>
    </row>
    <row r="965" spans="1:7" x14ac:dyDescent="0.25">
      <c r="A965" s="47">
        <v>42762</v>
      </c>
      <c r="B965" s="48">
        <v>1</v>
      </c>
      <c r="C965" s="171">
        <v>0</v>
      </c>
      <c r="D965" s="134">
        <f t="shared" si="113"/>
        <v>236879.36999999988</v>
      </c>
      <c r="E965" s="29">
        <f t="shared" si="114"/>
        <v>203923.21999999988</v>
      </c>
      <c r="F965" s="175">
        <f t="shared" si="115"/>
        <v>64.898387096774186</v>
      </c>
      <c r="G965" s="29">
        <f t="shared" si="116"/>
        <v>64.900000000000006</v>
      </c>
    </row>
    <row r="966" spans="1:7" x14ac:dyDescent="0.25">
      <c r="A966" s="47">
        <v>42763</v>
      </c>
      <c r="B966" s="48">
        <v>1</v>
      </c>
      <c r="C966" s="171">
        <v>0</v>
      </c>
      <c r="D966" s="134">
        <f t="shared" si="113"/>
        <v>236879.36999999988</v>
      </c>
      <c r="E966" s="29">
        <f t="shared" si="114"/>
        <v>203923.21999999988</v>
      </c>
      <c r="F966" s="175">
        <f t="shared" si="115"/>
        <v>64.898387096774186</v>
      </c>
      <c r="G966" s="29">
        <f t="shared" si="116"/>
        <v>64.900000000000006</v>
      </c>
    </row>
    <row r="967" spans="1:7" x14ac:dyDescent="0.25">
      <c r="A967" s="47">
        <v>42764</v>
      </c>
      <c r="B967" s="48">
        <v>1</v>
      </c>
      <c r="C967" s="171">
        <v>0</v>
      </c>
      <c r="D967" s="134">
        <f t="shared" si="113"/>
        <v>236879.36999999988</v>
      </c>
      <c r="E967" s="29">
        <f t="shared" si="114"/>
        <v>203923.21999999988</v>
      </c>
      <c r="F967" s="175">
        <f t="shared" si="115"/>
        <v>64.898387096774186</v>
      </c>
      <c r="G967" s="29">
        <f t="shared" si="116"/>
        <v>64.900000000000006</v>
      </c>
    </row>
    <row r="968" spans="1:7" x14ac:dyDescent="0.25">
      <c r="A968" s="47">
        <v>42765</v>
      </c>
      <c r="B968" s="48">
        <v>1</v>
      </c>
      <c r="C968" s="171">
        <v>0</v>
      </c>
      <c r="D968" s="134">
        <f t="shared" si="113"/>
        <v>236879.36999999988</v>
      </c>
      <c r="E968" s="29">
        <f t="shared" si="114"/>
        <v>203923.21999999988</v>
      </c>
      <c r="F968" s="175">
        <f t="shared" si="115"/>
        <v>64.898387096774186</v>
      </c>
      <c r="G968" s="29">
        <f t="shared" si="116"/>
        <v>64.900000000000006</v>
      </c>
    </row>
    <row r="969" spans="1:7" x14ac:dyDescent="0.25">
      <c r="A969" s="47">
        <v>42766</v>
      </c>
      <c r="B969" s="48">
        <v>1</v>
      </c>
      <c r="C969" s="171">
        <v>0</v>
      </c>
      <c r="D969" s="134">
        <f t="shared" si="113"/>
        <v>236879.36999999988</v>
      </c>
      <c r="E969" s="29">
        <f t="shared" si="114"/>
        <v>203923.21999999988</v>
      </c>
      <c r="F969" s="175">
        <f t="shared" si="115"/>
        <v>64.898387096774186</v>
      </c>
      <c r="G969" s="29">
        <f t="shared" si="116"/>
        <v>64.900000000000006</v>
      </c>
    </row>
    <row r="970" spans="1:7" x14ac:dyDescent="0.25">
      <c r="A970" s="47">
        <v>42767</v>
      </c>
      <c r="B970" s="48">
        <v>1</v>
      </c>
      <c r="C970" s="171">
        <v>0</v>
      </c>
      <c r="D970" s="134">
        <f t="shared" si="113"/>
        <v>236879.36999999988</v>
      </c>
      <c r="E970" s="29">
        <f t="shared" si="114"/>
        <v>203923.21999999988</v>
      </c>
      <c r="F970" s="175">
        <f t="shared" si="115"/>
        <v>64.898387096774186</v>
      </c>
      <c r="G970" s="29">
        <f t="shared" si="116"/>
        <v>64.900000000000006</v>
      </c>
    </row>
    <row r="971" spans="1:7" x14ac:dyDescent="0.25">
      <c r="A971" s="47">
        <v>42768</v>
      </c>
      <c r="B971" s="48">
        <v>1</v>
      </c>
      <c r="C971" s="171">
        <v>0</v>
      </c>
      <c r="D971" s="134">
        <f t="shared" si="113"/>
        <v>236879.36999999988</v>
      </c>
      <c r="E971" s="29">
        <f t="shared" si="114"/>
        <v>203923.21999999988</v>
      </c>
      <c r="F971" s="175">
        <f t="shared" si="115"/>
        <v>64.898387096774186</v>
      </c>
      <c r="G971" s="29">
        <f t="shared" si="116"/>
        <v>64.900000000000006</v>
      </c>
    </row>
    <row r="972" spans="1:7" x14ac:dyDescent="0.25">
      <c r="A972" s="47">
        <v>42769</v>
      </c>
      <c r="B972" s="48">
        <v>1</v>
      </c>
      <c r="C972" s="171">
        <v>0</v>
      </c>
      <c r="D972" s="134">
        <f t="shared" si="113"/>
        <v>236879.36999999988</v>
      </c>
      <c r="E972" s="29">
        <f t="shared" si="114"/>
        <v>203923.21999999988</v>
      </c>
      <c r="F972" s="175">
        <f t="shared" si="115"/>
        <v>64.898387096774186</v>
      </c>
      <c r="G972" s="29">
        <f t="shared" si="116"/>
        <v>64.900000000000006</v>
      </c>
    </row>
    <row r="973" spans="1:7" x14ac:dyDescent="0.25">
      <c r="A973" s="47">
        <v>42770</v>
      </c>
      <c r="B973" s="48">
        <v>1</v>
      </c>
      <c r="C973" s="171">
        <v>0</v>
      </c>
      <c r="D973" s="134">
        <f t="shared" si="113"/>
        <v>236879.36999999988</v>
      </c>
      <c r="E973" s="29">
        <f t="shared" si="114"/>
        <v>203923.21999999988</v>
      </c>
      <c r="F973" s="175">
        <f t="shared" si="115"/>
        <v>64.898387096774186</v>
      </c>
      <c r="G973" s="29">
        <f t="shared" si="116"/>
        <v>64.900000000000006</v>
      </c>
    </row>
    <row r="974" spans="1:7" x14ac:dyDescent="0.25">
      <c r="A974" s="47">
        <v>42771</v>
      </c>
      <c r="B974" s="48">
        <v>1</v>
      </c>
      <c r="C974" s="171">
        <v>0</v>
      </c>
      <c r="D974" s="134">
        <f t="shared" si="113"/>
        <v>236879.36999999988</v>
      </c>
      <c r="E974" s="29">
        <f t="shared" si="114"/>
        <v>203923.21999999988</v>
      </c>
      <c r="F974" s="175">
        <f t="shared" si="115"/>
        <v>64.898387096774186</v>
      </c>
      <c r="G974" s="29">
        <f t="shared" si="116"/>
        <v>64.900000000000006</v>
      </c>
    </row>
    <row r="975" spans="1:7" x14ac:dyDescent="0.25">
      <c r="A975" s="47">
        <v>42772</v>
      </c>
      <c r="B975" s="48">
        <v>0</v>
      </c>
      <c r="C975" s="171">
        <v>1</v>
      </c>
      <c r="D975" s="134">
        <f t="shared" ref="D975:D1002" si="117">$E$974</f>
        <v>203923.21999999988</v>
      </c>
      <c r="E975" s="29">
        <f t="shared" ref="E975:E1002" si="118">$D$975-$D$54</f>
        <v>170519.55999999988</v>
      </c>
      <c r="F975" s="175">
        <f>($E$53/$B$53*0+($E$54/$B$54)*1)</f>
        <v>55.869285714285709</v>
      </c>
      <c r="G975" s="29">
        <f t="shared" si="116"/>
        <v>55.87</v>
      </c>
    </row>
    <row r="976" spans="1:7" x14ac:dyDescent="0.25">
      <c r="A976" s="47">
        <v>42773</v>
      </c>
      <c r="B976" s="48">
        <v>1</v>
      </c>
      <c r="C976" s="171">
        <v>0</v>
      </c>
      <c r="D976" s="134">
        <f t="shared" si="117"/>
        <v>203923.21999999988</v>
      </c>
      <c r="E976" s="29">
        <f t="shared" si="118"/>
        <v>170519.55999999988</v>
      </c>
      <c r="F976" s="175">
        <f t="shared" ref="F976:F1002" si="119">($E$53/$B$53*0+($E$54/$B$54)*1)</f>
        <v>55.869285714285709</v>
      </c>
      <c r="G976" s="29">
        <f t="shared" si="116"/>
        <v>55.87</v>
      </c>
    </row>
    <row r="977" spans="1:7" x14ac:dyDescent="0.25">
      <c r="A977" s="47">
        <v>42774</v>
      </c>
      <c r="B977" s="48">
        <v>1</v>
      </c>
      <c r="C977" s="171">
        <v>0</v>
      </c>
      <c r="D977" s="134">
        <f t="shared" si="117"/>
        <v>203923.21999999988</v>
      </c>
      <c r="E977" s="29">
        <f t="shared" si="118"/>
        <v>170519.55999999988</v>
      </c>
      <c r="F977" s="175">
        <f t="shared" si="119"/>
        <v>55.869285714285709</v>
      </c>
      <c r="G977" s="29">
        <f t="shared" si="116"/>
        <v>55.87</v>
      </c>
    </row>
    <row r="978" spans="1:7" x14ac:dyDescent="0.25">
      <c r="A978" s="47">
        <v>42775</v>
      </c>
      <c r="B978" s="48">
        <v>1</v>
      </c>
      <c r="C978" s="171">
        <v>0</v>
      </c>
      <c r="D978" s="134">
        <f t="shared" si="117"/>
        <v>203923.21999999988</v>
      </c>
      <c r="E978" s="29">
        <f t="shared" si="118"/>
        <v>170519.55999999988</v>
      </c>
      <c r="F978" s="175">
        <f t="shared" si="119"/>
        <v>55.869285714285709</v>
      </c>
      <c r="G978" s="29">
        <f t="shared" si="116"/>
        <v>55.87</v>
      </c>
    </row>
    <row r="979" spans="1:7" x14ac:dyDescent="0.25">
      <c r="A979" s="47">
        <v>42776</v>
      </c>
      <c r="B979" s="48">
        <v>1</v>
      </c>
      <c r="C979" s="171">
        <v>0</v>
      </c>
      <c r="D979" s="134">
        <f t="shared" si="117"/>
        <v>203923.21999999988</v>
      </c>
      <c r="E979" s="29">
        <f t="shared" si="118"/>
        <v>170519.55999999988</v>
      </c>
      <c r="F979" s="175">
        <f t="shared" si="119"/>
        <v>55.869285714285709</v>
      </c>
      <c r="G979" s="29">
        <f t="shared" si="116"/>
        <v>55.87</v>
      </c>
    </row>
    <row r="980" spans="1:7" x14ac:dyDescent="0.25">
      <c r="A980" s="47">
        <v>42777</v>
      </c>
      <c r="B980" s="48">
        <v>1</v>
      </c>
      <c r="C980" s="171">
        <v>0</v>
      </c>
      <c r="D980" s="134">
        <f t="shared" si="117"/>
        <v>203923.21999999988</v>
      </c>
      <c r="E980" s="29">
        <f t="shared" si="118"/>
        <v>170519.55999999988</v>
      </c>
      <c r="F980" s="175">
        <f t="shared" si="119"/>
        <v>55.869285714285709</v>
      </c>
      <c r="G980" s="29">
        <f t="shared" si="116"/>
        <v>55.87</v>
      </c>
    </row>
    <row r="981" spans="1:7" x14ac:dyDescent="0.25">
      <c r="A981" s="47">
        <v>42778</v>
      </c>
      <c r="B981" s="48">
        <v>1</v>
      </c>
      <c r="C981" s="171">
        <v>0</v>
      </c>
      <c r="D981" s="134">
        <f t="shared" si="117"/>
        <v>203923.21999999988</v>
      </c>
      <c r="E981" s="29">
        <f t="shared" si="118"/>
        <v>170519.55999999988</v>
      </c>
      <c r="F981" s="175">
        <f t="shared" si="119"/>
        <v>55.869285714285709</v>
      </c>
      <c r="G981" s="29">
        <f t="shared" si="116"/>
        <v>55.87</v>
      </c>
    </row>
    <row r="982" spans="1:7" x14ac:dyDescent="0.25">
      <c r="A982" s="47">
        <v>42779</v>
      </c>
      <c r="B982" s="48">
        <v>1</v>
      </c>
      <c r="C982" s="171">
        <v>0</v>
      </c>
      <c r="D982" s="134">
        <f t="shared" si="117"/>
        <v>203923.21999999988</v>
      </c>
      <c r="E982" s="29">
        <f t="shared" si="118"/>
        <v>170519.55999999988</v>
      </c>
      <c r="F982" s="175">
        <f t="shared" si="119"/>
        <v>55.869285714285709</v>
      </c>
      <c r="G982" s="29">
        <f t="shared" si="116"/>
        <v>55.87</v>
      </c>
    </row>
    <row r="983" spans="1:7" x14ac:dyDescent="0.25">
      <c r="A983" s="47">
        <v>42780</v>
      </c>
      <c r="B983" s="48">
        <v>1</v>
      </c>
      <c r="C983" s="171">
        <v>0</v>
      </c>
      <c r="D983" s="134">
        <f t="shared" si="117"/>
        <v>203923.21999999988</v>
      </c>
      <c r="E983" s="29">
        <f t="shared" si="118"/>
        <v>170519.55999999988</v>
      </c>
      <c r="F983" s="175">
        <f t="shared" si="119"/>
        <v>55.869285714285709</v>
      </c>
      <c r="G983" s="29">
        <f t="shared" si="116"/>
        <v>55.87</v>
      </c>
    </row>
    <row r="984" spans="1:7" x14ac:dyDescent="0.25">
      <c r="A984" s="47">
        <v>42781</v>
      </c>
      <c r="B984" s="48">
        <v>1</v>
      </c>
      <c r="C984" s="171">
        <v>0</v>
      </c>
      <c r="D984" s="134">
        <f t="shared" si="117"/>
        <v>203923.21999999988</v>
      </c>
      <c r="E984" s="29">
        <f t="shared" si="118"/>
        <v>170519.55999999988</v>
      </c>
      <c r="F984" s="175">
        <f t="shared" si="119"/>
        <v>55.869285714285709</v>
      </c>
      <c r="G984" s="29">
        <f t="shared" si="116"/>
        <v>55.87</v>
      </c>
    </row>
    <row r="985" spans="1:7" x14ac:dyDescent="0.25">
      <c r="A985" s="47">
        <v>42782</v>
      </c>
      <c r="B985" s="48">
        <v>1</v>
      </c>
      <c r="C985" s="171">
        <v>0</v>
      </c>
      <c r="D985" s="134">
        <f t="shared" si="117"/>
        <v>203923.21999999988</v>
      </c>
      <c r="E985" s="29">
        <f t="shared" si="118"/>
        <v>170519.55999999988</v>
      </c>
      <c r="F985" s="175">
        <f t="shared" si="119"/>
        <v>55.869285714285709</v>
      </c>
      <c r="G985" s="29">
        <f t="shared" si="116"/>
        <v>55.87</v>
      </c>
    </row>
    <row r="986" spans="1:7" x14ac:dyDescent="0.25">
      <c r="A986" s="47">
        <v>42783</v>
      </c>
      <c r="B986" s="48">
        <v>1</v>
      </c>
      <c r="C986" s="171">
        <v>0</v>
      </c>
      <c r="D986" s="134">
        <f t="shared" si="117"/>
        <v>203923.21999999988</v>
      </c>
      <c r="E986" s="29">
        <f t="shared" si="118"/>
        <v>170519.55999999988</v>
      </c>
      <c r="F986" s="175">
        <f t="shared" si="119"/>
        <v>55.869285714285709</v>
      </c>
      <c r="G986" s="29">
        <f t="shared" si="116"/>
        <v>55.87</v>
      </c>
    </row>
    <row r="987" spans="1:7" x14ac:dyDescent="0.25">
      <c r="A987" s="47">
        <v>42784</v>
      </c>
      <c r="B987" s="48">
        <v>1</v>
      </c>
      <c r="C987" s="171">
        <v>0</v>
      </c>
      <c r="D987" s="134">
        <f t="shared" si="117"/>
        <v>203923.21999999988</v>
      </c>
      <c r="E987" s="29">
        <f t="shared" si="118"/>
        <v>170519.55999999988</v>
      </c>
      <c r="F987" s="175">
        <f t="shared" si="119"/>
        <v>55.869285714285709</v>
      </c>
      <c r="G987" s="29">
        <f t="shared" si="116"/>
        <v>55.87</v>
      </c>
    </row>
    <row r="988" spans="1:7" x14ac:dyDescent="0.25">
      <c r="A988" s="47">
        <v>42785</v>
      </c>
      <c r="B988" s="48">
        <v>1</v>
      </c>
      <c r="C988" s="171">
        <v>0</v>
      </c>
      <c r="D988" s="134">
        <f t="shared" si="117"/>
        <v>203923.21999999988</v>
      </c>
      <c r="E988" s="29">
        <f t="shared" si="118"/>
        <v>170519.55999999988</v>
      </c>
      <c r="F988" s="175">
        <f t="shared" si="119"/>
        <v>55.869285714285709</v>
      </c>
      <c r="G988" s="29">
        <f t="shared" si="116"/>
        <v>55.87</v>
      </c>
    </row>
    <row r="989" spans="1:7" x14ac:dyDescent="0.25">
      <c r="A989" s="47">
        <v>42786</v>
      </c>
      <c r="B989" s="48">
        <v>1</v>
      </c>
      <c r="C989" s="171">
        <v>0</v>
      </c>
      <c r="D989" s="134">
        <f t="shared" si="117"/>
        <v>203923.21999999988</v>
      </c>
      <c r="E989" s="29">
        <f t="shared" si="118"/>
        <v>170519.55999999988</v>
      </c>
      <c r="F989" s="175">
        <f t="shared" si="119"/>
        <v>55.869285714285709</v>
      </c>
      <c r="G989" s="29">
        <f t="shared" si="116"/>
        <v>55.87</v>
      </c>
    </row>
    <row r="990" spans="1:7" x14ac:dyDescent="0.25">
      <c r="A990" s="47">
        <v>42787</v>
      </c>
      <c r="B990" s="48">
        <v>1</v>
      </c>
      <c r="C990" s="171">
        <v>0</v>
      </c>
      <c r="D990" s="134">
        <f t="shared" si="117"/>
        <v>203923.21999999988</v>
      </c>
      <c r="E990" s="29">
        <f t="shared" si="118"/>
        <v>170519.55999999988</v>
      </c>
      <c r="F990" s="175">
        <f t="shared" si="119"/>
        <v>55.869285714285709</v>
      </c>
      <c r="G990" s="29">
        <f t="shared" si="116"/>
        <v>55.87</v>
      </c>
    </row>
    <row r="991" spans="1:7" x14ac:dyDescent="0.25">
      <c r="A991" s="47">
        <v>42788</v>
      </c>
      <c r="B991" s="48">
        <v>1</v>
      </c>
      <c r="C991" s="171">
        <v>0</v>
      </c>
      <c r="D991" s="134">
        <f t="shared" si="117"/>
        <v>203923.21999999988</v>
      </c>
      <c r="E991" s="29">
        <f t="shared" si="118"/>
        <v>170519.55999999988</v>
      </c>
      <c r="F991" s="175">
        <f t="shared" si="119"/>
        <v>55.869285714285709</v>
      </c>
      <c r="G991" s="29">
        <f t="shared" si="116"/>
        <v>55.87</v>
      </c>
    </row>
    <row r="992" spans="1:7" x14ac:dyDescent="0.25">
      <c r="A992" s="47">
        <v>42789</v>
      </c>
      <c r="B992" s="48">
        <v>1</v>
      </c>
      <c r="C992" s="171">
        <v>0</v>
      </c>
      <c r="D992" s="134">
        <f t="shared" si="117"/>
        <v>203923.21999999988</v>
      </c>
      <c r="E992" s="29">
        <f t="shared" si="118"/>
        <v>170519.55999999988</v>
      </c>
      <c r="F992" s="175">
        <f t="shared" si="119"/>
        <v>55.869285714285709</v>
      </c>
      <c r="G992" s="29">
        <f t="shared" si="116"/>
        <v>55.87</v>
      </c>
    </row>
    <row r="993" spans="1:7" x14ac:dyDescent="0.25">
      <c r="A993" s="47">
        <v>42790</v>
      </c>
      <c r="B993" s="48">
        <v>1</v>
      </c>
      <c r="C993" s="171">
        <v>0</v>
      </c>
      <c r="D993" s="134">
        <f t="shared" si="117"/>
        <v>203923.21999999988</v>
      </c>
      <c r="E993" s="29">
        <f t="shared" si="118"/>
        <v>170519.55999999988</v>
      </c>
      <c r="F993" s="175">
        <f t="shared" si="119"/>
        <v>55.869285714285709</v>
      </c>
      <c r="G993" s="29">
        <f t="shared" si="116"/>
        <v>55.87</v>
      </c>
    </row>
    <row r="994" spans="1:7" x14ac:dyDescent="0.25">
      <c r="A994" s="47">
        <v>42791</v>
      </c>
      <c r="B994" s="48">
        <v>1</v>
      </c>
      <c r="C994" s="171">
        <v>0</v>
      </c>
      <c r="D994" s="134">
        <f t="shared" si="117"/>
        <v>203923.21999999988</v>
      </c>
      <c r="E994" s="29">
        <f t="shared" si="118"/>
        <v>170519.55999999988</v>
      </c>
      <c r="F994" s="175">
        <f t="shared" si="119"/>
        <v>55.869285714285709</v>
      </c>
      <c r="G994" s="29">
        <f t="shared" si="116"/>
        <v>55.87</v>
      </c>
    </row>
    <row r="995" spans="1:7" x14ac:dyDescent="0.25">
      <c r="A995" s="47">
        <v>42792</v>
      </c>
      <c r="B995" s="48">
        <v>1</v>
      </c>
      <c r="C995" s="171">
        <v>0</v>
      </c>
      <c r="D995" s="134">
        <f t="shared" si="117"/>
        <v>203923.21999999988</v>
      </c>
      <c r="E995" s="29">
        <f t="shared" si="118"/>
        <v>170519.55999999988</v>
      </c>
      <c r="F995" s="175">
        <f t="shared" si="119"/>
        <v>55.869285714285709</v>
      </c>
      <c r="G995" s="29">
        <f t="shared" si="116"/>
        <v>55.87</v>
      </c>
    </row>
    <row r="996" spans="1:7" x14ac:dyDescent="0.25">
      <c r="A996" s="47">
        <v>42793</v>
      </c>
      <c r="B996" s="48">
        <v>1</v>
      </c>
      <c r="C996" s="171">
        <v>0</v>
      </c>
      <c r="D996" s="134">
        <f t="shared" si="117"/>
        <v>203923.21999999988</v>
      </c>
      <c r="E996" s="29">
        <f t="shared" si="118"/>
        <v>170519.55999999988</v>
      </c>
      <c r="F996" s="175">
        <f t="shared" si="119"/>
        <v>55.869285714285709</v>
      </c>
      <c r="G996" s="29">
        <f t="shared" si="116"/>
        <v>55.87</v>
      </c>
    </row>
    <row r="997" spans="1:7" x14ac:dyDescent="0.25">
      <c r="A997" s="47">
        <v>42794</v>
      </c>
      <c r="B997" s="48">
        <v>1</v>
      </c>
      <c r="C997" s="171">
        <v>0</v>
      </c>
      <c r="D997" s="134">
        <f t="shared" si="117"/>
        <v>203923.21999999988</v>
      </c>
      <c r="E997" s="29">
        <f t="shared" si="118"/>
        <v>170519.55999999988</v>
      </c>
      <c r="F997" s="175">
        <f t="shared" si="119"/>
        <v>55.869285714285709</v>
      </c>
      <c r="G997" s="29">
        <f t="shared" si="116"/>
        <v>55.87</v>
      </c>
    </row>
    <row r="998" spans="1:7" x14ac:dyDescent="0.25">
      <c r="A998" s="47">
        <v>42795</v>
      </c>
      <c r="B998" s="48">
        <v>1</v>
      </c>
      <c r="C998" s="171">
        <v>0</v>
      </c>
      <c r="D998" s="134">
        <f t="shared" si="117"/>
        <v>203923.21999999988</v>
      </c>
      <c r="E998" s="29">
        <f t="shared" si="118"/>
        <v>170519.55999999988</v>
      </c>
      <c r="F998" s="175">
        <f t="shared" si="119"/>
        <v>55.869285714285709</v>
      </c>
      <c r="G998" s="29">
        <f t="shared" si="116"/>
        <v>55.87</v>
      </c>
    </row>
    <row r="999" spans="1:7" x14ac:dyDescent="0.25">
      <c r="A999" s="47">
        <v>42796</v>
      </c>
      <c r="B999" s="48">
        <v>1</v>
      </c>
      <c r="C999" s="171">
        <v>0</v>
      </c>
      <c r="D999" s="134">
        <f t="shared" si="117"/>
        <v>203923.21999999988</v>
      </c>
      <c r="E999" s="29">
        <f t="shared" si="118"/>
        <v>170519.55999999988</v>
      </c>
      <c r="F999" s="175">
        <f t="shared" si="119"/>
        <v>55.869285714285709</v>
      </c>
      <c r="G999" s="29">
        <f t="shared" si="116"/>
        <v>55.87</v>
      </c>
    </row>
    <row r="1000" spans="1:7" x14ac:dyDescent="0.25">
      <c r="A1000" s="47">
        <v>42797</v>
      </c>
      <c r="B1000" s="48">
        <v>1</v>
      </c>
      <c r="C1000" s="171">
        <v>0</v>
      </c>
      <c r="D1000" s="134">
        <f t="shared" si="117"/>
        <v>203923.21999999988</v>
      </c>
      <c r="E1000" s="29">
        <f t="shared" si="118"/>
        <v>170519.55999999988</v>
      </c>
      <c r="F1000" s="175">
        <f t="shared" si="119"/>
        <v>55.869285714285709</v>
      </c>
      <c r="G1000" s="29">
        <f t="shared" si="116"/>
        <v>55.87</v>
      </c>
    </row>
    <row r="1001" spans="1:7" x14ac:dyDescent="0.25">
      <c r="A1001" s="47">
        <v>42798</v>
      </c>
      <c r="B1001" s="48">
        <v>1</v>
      </c>
      <c r="C1001" s="171">
        <v>0</v>
      </c>
      <c r="D1001" s="134">
        <f t="shared" si="117"/>
        <v>203923.21999999988</v>
      </c>
      <c r="E1001" s="29">
        <f t="shared" si="118"/>
        <v>170519.55999999988</v>
      </c>
      <c r="F1001" s="175">
        <f t="shared" si="119"/>
        <v>55.869285714285709</v>
      </c>
      <c r="G1001" s="29">
        <f t="shared" si="116"/>
        <v>55.87</v>
      </c>
    </row>
    <row r="1002" spans="1:7" x14ac:dyDescent="0.25">
      <c r="A1002" s="47">
        <v>42799</v>
      </c>
      <c r="B1002" s="48">
        <v>1</v>
      </c>
      <c r="C1002" s="171">
        <v>0</v>
      </c>
      <c r="D1002" s="134">
        <f t="shared" si="117"/>
        <v>203923.21999999988</v>
      </c>
      <c r="E1002" s="29">
        <f t="shared" si="118"/>
        <v>170519.55999999988</v>
      </c>
      <c r="F1002" s="175">
        <f t="shared" si="119"/>
        <v>55.869285714285709</v>
      </c>
      <c r="G1002" s="29">
        <f t="shared" si="116"/>
        <v>55.87</v>
      </c>
    </row>
    <row r="1003" spans="1:7" x14ac:dyDescent="0.25">
      <c r="A1003" s="47">
        <v>42800</v>
      </c>
      <c r="B1003" s="48">
        <v>0</v>
      </c>
      <c r="C1003" s="171">
        <v>1</v>
      </c>
      <c r="D1003" s="134">
        <f t="shared" ref="D1003:D1033" si="120">$E$1002</f>
        <v>170519.55999999988</v>
      </c>
      <c r="E1003" s="29">
        <f t="shared" ref="E1003:E1033" si="121">$D$1003-$D$55</f>
        <v>136999.80999999988</v>
      </c>
      <c r="F1003" s="175">
        <f>($E$54/$B$54*0+($E$55/$B$55)*1)</f>
        <v>46.717741935483872</v>
      </c>
      <c r="G1003" s="29">
        <f t="shared" si="116"/>
        <v>46.72</v>
      </c>
    </row>
    <row r="1004" spans="1:7" x14ac:dyDescent="0.25">
      <c r="A1004" s="47">
        <v>42801</v>
      </c>
      <c r="B1004" s="48">
        <v>1</v>
      </c>
      <c r="C1004" s="171">
        <v>0</v>
      </c>
      <c r="D1004" s="134">
        <f t="shared" si="120"/>
        <v>170519.55999999988</v>
      </c>
      <c r="E1004" s="29">
        <f t="shared" si="121"/>
        <v>136999.80999999988</v>
      </c>
      <c r="F1004" s="175">
        <f t="shared" ref="F1004:F1033" si="122">($E$54/$B$54*0+($E$55/$B$55)*1)</f>
        <v>46.717741935483872</v>
      </c>
      <c r="G1004" s="29">
        <f t="shared" si="116"/>
        <v>46.72</v>
      </c>
    </row>
    <row r="1005" spans="1:7" x14ac:dyDescent="0.25">
      <c r="A1005" s="47">
        <v>42802</v>
      </c>
      <c r="B1005" s="48">
        <v>1</v>
      </c>
      <c r="C1005" s="171">
        <v>0</v>
      </c>
      <c r="D1005" s="134">
        <f t="shared" si="120"/>
        <v>170519.55999999988</v>
      </c>
      <c r="E1005" s="29">
        <f t="shared" si="121"/>
        <v>136999.80999999988</v>
      </c>
      <c r="F1005" s="175">
        <f t="shared" si="122"/>
        <v>46.717741935483872</v>
      </c>
      <c r="G1005" s="29">
        <f t="shared" si="116"/>
        <v>46.72</v>
      </c>
    </row>
    <row r="1006" spans="1:7" x14ac:dyDescent="0.25">
      <c r="A1006" s="47">
        <v>42803</v>
      </c>
      <c r="B1006" s="48">
        <v>1</v>
      </c>
      <c r="C1006" s="171">
        <v>0</v>
      </c>
      <c r="D1006" s="134">
        <f t="shared" si="120"/>
        <v>170519.55999999988</v>
      </c>
      <c r="E1006" s="29">
        <f t="shared" si="121"/>
        <v>136999.80999999988</v>
      </c>
      <c r="F1006" s="175">
        <f t="shared" si="122"/>
        <v>46.717741935483872</v>
      </c>
      <c r="G1006" s="29">
        <f t="shared" si="116"/>
        <v>46.72</v>
      </c>
    </row>
    <row r="1007" spans="1:7" x14ac:dyDescent="0.25">
      <c r="A1007" s="47">
        <v>42804</v>
      </c>
      <c r="B1007" s="48">
        <v>1</v>
      </c>
      <c r="C1007" s="171">
        <v>0</v>
      </c>
      <c r="D1007" s="134">
        <f t="shared" si="120"/>
        <v>170519.55999999988</v>
      </c>
      <c r="E1007" s="29">
        <f t="shared" si="121"/>
        <v>136999.80999999988</v>
      </c>
      <c r="F1007" s="175">
        <f t="shared" si="122"/>
        <v>46.717741935483872</v>
      </c>
      <c r="G1007" s="29">
        <f t="shared" si="116"/>
        <v>46.72</v>
      </c>
    </row>
    <row r="1008" spans="1:7" x14ac:dyDescent="0.25">
      <c r="A1008" s="47">
        <v>42805</v>
      </c>
      <c r="B1008" s="48">
        <v>1</v>
      </c>
      <c r="C1008" s="171">
        <v>0</v>
      </c>
      <c r="D1008" s="134">
        <f t="shared" si="120"/>
        <v>170519.55999999988</v>
      </c>
      <c r="E1008" s="29">
        <f t="shared" si="121"/>
        <v>136999.80999999988</v>
      </c>
      <c r="F1008" s="175">
        <f t="shared" si="122"/>
        <v>46.717741935483872</v>
      </c>
      <c r="G1008" s="29">
        <f t="shared" si="116"/>
        <v>46.72</v>
      </c>
    </row>
    <row r="1009" spans="1:7" x14ac:dyDescent="0.25">
      <c r="A1009" s="47">
        <v>42806</v>
      </c>
      <c r="B1009" s="48">
        <v>1</v>
      </c>
      <c r="C1009" s="171">
        <v>0</v>
      </c>
      <c r="D1009" s="134">
        <f t="shared" si="120"/>
        <v>170519.55999999988</v>
      </c>
      <c r="E1009" s="29">
        <f t="shared" si="121"/>
        <v>136999.80999999988</v>
      </c>
      <c r="F1009" s="175">
        <f t="shared" si="122"/>
        <v>46.717741935483872</v>
      </c>
      <c r="G1009" s="29">
        <f t="shared" si="116"/>
        <v>46.72</v>
      </c>
    </row>
    <row r="1010" spans="1:7" x14ac:dyDescent="0.25">
      <c r="A1010" s="47">
        <v>42807</v>
      </c>
      <c r="B1010" s="48">
        <v>1</v>
      </c>
      <c r="C1010" s="171">
        <v>0</v>
      </c>
      <c r="D1010" s="134">
        <f t="shared" si="120"/>
        <v>170519.55999999988</v>
      </c>
      <c r="E1010" s="29">
        <f t="shared" si="121"/>
        <v>136999.80999999988</v>
      </c>
      <c r="F1010" s="175">
        <f t="shared" si="122"/>
        <v>46.717741935483872</v>
      </c>
      <c r="G1010" s="29">
        <f t="shared" si="116"/>
        <v>46.72</v>
      </c>
    </row>
    <row r="1011" spans="1:7" x14ac:dyDescent="0.25">
      <c r="A1011" s="47">
        <v>42808</v>
      </c>
      <c r="B1011" s="48">
        <v>1</v>
      </c>
      <c r="C1011" s="171">
        <v>0</v>
      </c>
      <c r="D1011" s="134">
        <f t="shared" si="120"/>
        <v>170519.55999999988</v>
      </c>
      <c r="E1011" s="29">
        <f t="shared" si="121"/>
        <v>136999.80999999988</v>
      </c>
      <c r="F1011" s="175">
        <f t="shared" si="122"/>
        <v>46.717741935483872</v>
      </c>
      <c r="G1011" s="29">
        <f t="shared" si="116"/>
        <v>46.72</v>
      </c>
    </row>
    <row r="1012" spans="1:7" x14ac:dyDescent="0.25">
      <c r="A1012" s="47">
        <v>42809</v>
      </c>
      <c r="B1012" s="48">
        <v>1</v>
      </c>
      <c r="C1012" s="171">
        <v>0</v>
      </c>
      <c r="D1012" s="134">
        <f t="shared" si="120"/>
        <v>170519.55999999988</v>
      </c>
      <c r="E1012" s="29">
        <f t="shared" si="121"/>
        <v>136999.80999999988</v>
      </c>
      <c r="F1012" s="175">
        <f t="shared" si="122"/>
        <v>46.717741935483872</v>
      </c>
      <c r="G1012" s="29">
        <f t="shared" si="116"/>
        <v>46.72</v>
      </c>
    </row>
    <row r="1013" spans="1:7" x14ac:dyDescent="0.25">
      <c r="A1013" s="47">
        <v>42810</v>
      </c>
      <c r="B1013" s="48">
        <v>1</v>
      </c>
      <c r="C1013" s="171">
        <v>0</v>
      </c>
      <c r="D1013" s="134">
        <f t="shared" si="120"/>
        <v>170519.55999999988</v>
      </c>
      <c r="E1013" s="29">
        <f t="shared" si="121"/>
        <v>136999.80999999988</v>
      </c>
      <c r="F1013" s="175">
        <f t="shared" si="122"/>
        <v>46.717741935483872</v>
      </c>
      <c r="G1013" s="29">
        <f t="shared" si="116"/>
        <v>46.72</v>
      </c>
    </row>
    <row r="1014" spans="1:7" x14ac:dyDescent="0.25">
      <c r="A1014" s="47">
        <v>42811</v>
      </c>
      <c r="B1014" s="48">
        <v>1</v>
      </c>
      <c r="C1014" s="171">
        <v>0</v>
      </c>
      <c r="D1014" s="134">
        <f t="shared" si="120"/>
        <v>170519.55999999988</v>
      </c>
      <c r="E1014" s="29">
        <f t="shared" si="121"/>
        <v>136999.80999999988</v>
      </c>
      <c r="F1014" s="175">
        <f t="shared" si="122"/>
        <v>46.717741935483872</v>
      </c>
      <c r="G1014" s="29">
        <f t="shared" si="116"/>
        <v>46.72</v>
      </c>
    </row>
    <row r="1015" spans="1:7" x14ac:dyDescent="0.25">
      <c r="A1015" s="47">
        <v>42812</v>
      </c>
      <c r="B1015" s="48">
        <v>1</v>
      </c>
      <c r="C1015" s="171">
        <v>0</v>
      </c>
      <c r="D1015" s="134">
        <f t="shared" si="120"/>
        <v>170519.55999999988</v>
      </c>
      <c r="E1015" s="29">
        <f t="shared" si="121"/>
        <v>136999.80999999988</v>
      </c>
      <c r="F1015" s="175">
        <f t="shared" si="122"/>
        <v>46.717741935483872</v>
      </c>
      <c r="G1015" s="29">
        <f t="shared" si="116"/>
        <v>46.72</v>
      </c>
    </row>
    <row r="1016" spans="1:7" x14ac:dyDescent="0.25">
      <c r="A1016" s="47">
        <v>42813</v>
      </c>
      <c r="B1016" s="48">
        <v>1</v>
      </c>
      <c r="C1016" s="171">
        <v>0</v>
      </c>
      <c r="D1016" s="134">
        <f t="shared" si="120"/>
        <v>170519.55999999988</v>
      </c>
      <c r="E1016" s="29">
        <f t="shared" si="121"/>
        <v>136999.80999999988</v>
      </c>
      <c r="F1016" s="175">
        <f t="shared" si="122"/>
        <v>46.717741935483872</v>
      </c>
      <c r="G1016" s="29">
        <f t="shared" si="116"/>
        <v>46.72</v>
      </c>
    </row>
    <row r="1017" spans="1:7" x14ac:dyDescent="0.25">
      <c r="A1017" s="47">
        <v>42814</v>
      </c>
      <c r="B1017" s="48">
        <v>1</v>
      </c>
      <c r="C1017" s="171">
        <v>0</v>
      </c>
      <c r="D1017" s="134">
        <f t="shared" si="120"/>
        <v>170519.55999999988</v>
      </c>
      <c r="E1017" s="29">
        <f t="shared" si="121"/>
        <v>136999.80999999988</v>
      </c>
      <c r="F1017" s="175">
        <f t="shared" si="122"/>
        <v>46.717741935483872</v>
      </c>
      <c r="G1017" s="29">
        <f t="shared" si="116"/>
        <v>46.72</v>
      </c>
    </row>
    <row r="1018" spans="1:7" x14ac:dyDescent="0.25">
      <c r="A1018" s="47">
        <v>42815</v>
      </c>
      <c r="B1018" s="48">
        <v>1</v>
      </c>
      <c r="C1018" s="171">
        <v>0</v>
      </c>
      <c r="D1018" s="134">
        <f t="shared" si="120"/>
        <v>170519.55999999988</v>
      </c>
      <c r="E1018" s="29">
        <f t="shared" si="121"/>
        <v>136999.80999999988</v>
      </c>
      <c r="F1018" s="175">
        <f t="shared" si="122"/>
        <v>46.717741935483872</v>
      </c>
      <c r="G1018" s="29">
        <f t="shared" si="116"/>
        <v>46.72</v>
      </c>
    </row>
    <row r="1019" spans="1:7" x14ac:dyDescent="0.25">
      <c r="A1019" s="47">
        <v>42816</v>
      </c>
      <c r="B1019" s="48">
        <v>1</v>
      </c>
      <c r="C1019" s="171">
        <v>0</v>
      </c>
      <c r="D1019" s="134">
        <f t="shared" si="120"/>
        <v>170519.55999999988</v>
      </c>
      <c r="E1019" s="29">
        <f t="shared" si="121"/>
        <v>136999.80999999988</v>
      </c>
      <c r="F1019" s="175">
        <f t="shared" si="122"/>
        <v>46.717741935483872</v>
      </c>
      <c r="G1019" s="29">
        <f t="shared" si="116"/>
        <v>46.72</v>
      </c>
    </row>
    <row r="1020" spans="1:7" x14ac:dyDescent="0.25">
      <c r="A1020" s="47">
        <v>42817</v>
      </c>
      <c r="B1020" s="48">
        <v>1</v>
      </c>
      <c r="C1020" s="171">
        <v>0</v>
      </c>
      <c r="D1020" s="134">
        <f t="shared" si="120"/>
        <v>170519.55999999988</v>
      </c>
      <c r="E1020" s="29">
        <f t="shared" si="121"/>
        <v>136999.80999999988</v>
      </c>
      <c r="F1020" s="175">
        <f t="shared" si="122"/>
        <v>46.717741935483872</v>
      </c>
      <c r="G1020" s="29">
        <f t="shared" ref="G1020:G1083" si="123">ROUND(F1020,2)</f>
        <v>46.72</v>
      </c>
    </row>
    <row r="1021" spans="1:7" x14ac:dyDescent="0.25">
      <c r="A1021" s="47">
        <v>42818</v>
      </c>
      <c r="B1021" s="48">
        <v>1</v>
      </c>
      <c r="C1021" s="171">
        <v>0</v>
      </c>
      <c r="D1021" s="134">
        <f t="shared" si="120"/>
        <v>170519.55999999988</v>
      </c>
      <c r="E1021" s="29">
        <f t="shared" si="121"/>
        <v>136999.80999999988</v>
      </c>
      <c r="F1021" s="175">
        <f t="shared" si="122"/>
        <v>46.717741935483872</v>
      </c>
      <c r="G1021" s="29">
        <f t="shared" si="123"/>
        <v>46.72</v>
      </c>
    </row>
    <row r="1022" spans="1:7" x14ac:dyDescent="0.25">
      <c r="A1022" s="47">
        <v>42819</v>
      </c>
      <c r="B1022" s="48">
        <v>1</v>
      </c>
      <c r="C1022" s="171">
        <v>0</v>
      </c>
      <c r="D1022" s="134">
        <f t="shared" si="120"/>
        <v>170519.55999999988</v>
      </c>
      <c r="E1022" s="29">
        <f t="shared" si="121"/>
        <v>136999.80999999988</v>
      </c>
      <c r="F1022" s="175">
        <f t="shared" si="122"/>
        <v>46.717741935483872</v>
      </c>
      <c r="G1022" s="29">
        <f t="shared" si="123"/>
        <v>46.72</v>
      </c>
    </row>
    <row r="1023" spans="1:7" x14ac:dyDescent="0.25">
      <c r="A1023" s="47">
        <v>42820</v>
      </c>
      <c r="B1023" s="48">
        <v>1</v>
      </c>
      <c r="C1023" s="171">
        <v>0</v>
      </c>
      <c r="D1023" s="134">
        <f t="shared" si="120"/>
        <v>170519.55999999988</v>
      </c>
      <c r="E1023" s="29">
        <f t="shared" si="121"/>
        <v>136999.80999999988</v>
      </c>
      <c r="F1023" s="175">
        <f t="shared" si="122"/>
        <v>46.717741935483872</v>
      </c>
      <c r="G1023" s="29">
        <f t="shared" si="123"/>
        <v>46.72</v>
      </c>
    </row>
    <row r="1024" spans="1:7" x14ac:dyDescent="0.25">
      <c r="A1024" s="47">
        <v>42821</v>
      </c>
      <c r="B1024" s="48">
        <v>1</v>
      </c>
      <c r="C1024" s="171">
        <v>0</v>
      </c>
      <c r="D1024" s="134">
        <f t="shared" si="120"/>
        <v>170519.55999999988</v>
      </c>
      <c r="E1024" s="29">
        <f t="shared" si="121"/>
        <v>136999.80999999988</v>
      </c>
      <c r="F1024" s="175">
        <f t="shared" si="122"/>
        <v>46.717741935483872</v>
      </c>
      <c r="G1024" s="29">
        <f t="shared" si="123"/>
        <v>46.72</v>
      </c>
    </row>
    <row r="1025" spans="1:7" x14ac:dyDescent="0.25">
      <c r="A1025" s="47">
        <v>42822</v>
      </c>
      <c r="B1025" s="48">
        <v>1</v>
      </c>
      <c r="C1025" s="171">
        <v>0</v>
      </c>
      <c r="D1025" s="134">
        <f t="shared" si="120"/>
        <v>170519.55999999988</v>
      </c>
      <c r="E1025" s="29">
        <f t="shared" si="121"/>
        <v>136999.80999999988</v>
      </c>
      <c r="F1025" s="175">
        <f t="shared" si="122"/>
        <v>46.717741935483872</v>
      </c>
      <c r="G1025" s="29">
        <f t="shared" si="123"/>
        <v>46.72</v>
      </c>
    </row>
    <row r="1026" spans="1:7" x14ac:dyDescent="0.25">
      <c r="A1026" s="47">
        <v>42823</v>
      </c>
      <c r="B1026" s="48">
        <v>1</v>
      </c>
      <c r="C1026" s="171">
        <v>0</v>
      </c>
      <c r="D1026" s="134">
        <f t="shared" si="120"/>
        <v>170519.55999999988</v>
      </c>
      <c r="E1026" s="29">
        <f t="shared" si="121"/>
        <v>136999.80999999988</v>
      </c>
      <c r="F1026" s="175">
        <f t="shared" si="122"/>
        <v>46.717741935483872</v>
      </c>
      <c r="G1026" s="29">
        <f t="shared" si="123"/>
        <v>46.72</v>
      </c>
    </row>
    <row r="1027" spans="1:7" x14ac:dyDescent="0.25">
      <c r="A1027" s="47">
        <v>42824</v>
      </c>
      <c r="B1027" s="48">
        <v>1</v>
      </c>
      <c r="C1027" s="171">
        <v>0</v>
      </c>
      <c r="D1027" s="134">
        <f t="shared" si="120"/>
        <v>170519.55999999988</v>
      </c>
      <c r="E1027" s="29">
        <f t="shared" si="121"/>
        <v>136999.80999999988</v>
      </c>
      <c r="F1027" s="175">
        <f t="shared" si="122"/>
        <v>46.717741935483872</v>
      </c>
      <c r="G1027" s="29">
        <f t="shared" si="123"/>
        <v>46.72</v>
      </c>
    </row>
    <row r="1028" spans="1:7" x14ac:dyDescent="0.25">
      <c r="A1028" s="47">
        <v>42825</v>
      </c>
      <c r="B1028" s="48">
        <v>1</v>
      </c>
      <c r="C1028" s="171">
        <v>0</v>
      </c>
      <c r="D1028" s="134">
        <f t="shared" si="120"/>
        <v>170519.55999999988</v>
      </c>
      <c r="E1028" s="29">
        <f t="shared" si="121"/>
        <v>136999.80999999988</v>
      </c>
      <c r="F1028" s="175">
        <f t="shared" si="122"/>
        <v>46.717741935483872</v>
      </c>
      <c r="G1028" s="29">
        <f t="shared" si="123"/>
        <v>46.72</v>
      </c>
    </row>
    <row r="1029" spans="1:7" x14ac:dyDescent="0.25">
      <c r="A1029" s="47">
        <v>42826</v>
      </c>
      <c r="B1029" s="48">
        <v>1</v>
      </c>
      <c r="C1029" s="171">
        <v>0</v>
      </c>
      <c r="D1029" s="134">
        <f t="shared" si="120"/>
        <v>170519.55999999988</v>
      </c>
      <c r="E1029" s="29">
        <f t="shared" si="121"/>
        <v>136999.80999999988</v>
      </c>
      <c r="F1029" s="175">
        <f t="shared" si="122"/>
        <v>46.717741935483872</v>
      </c>
      <c r="G1029" s="29">
        <f t="shared" si="123"/>
        <v>46.72</v>
      </c>
    </row>
    <row r="1030" spans="1:7" x14ac:dyDescent="0.25">
      <c r="A1030" s="47">
        <v>42827</v>
      </c>
      <c r="B1030" s="48">
        <v>1</v>
      </c>
      <c r="C1030" s="171">
        <v>0</v>
      </c>
      <c r="D1030" s="134">
        <f t="shared" si="120"/>
        <v>170519.55999999988</v>
      </c>
      <c r="E1030" s="29">
        <f t="shared" si="121"/>
        <v>136999.80999999988</v>
      </c>
      <c r="F1030" s="175">
        <f t="shared" si="122"/>
        <v>46.717741935483872</v>
      </c>
      <c r="G1030" s="29">
        <f t="shared" si="123"/>
        <v>46.72</v>
      </c>
    </row>
    <row r="1031" spans="1:7" x14ac:dyDescent="0.25">
      <c r="A1031" s="47">
        <v>42828</v>
      </c>
      <c r="B1031" s="48">
        <v>1</v>
      </c>
      <c r="C1031" s="171">
        <v>0</v>
      </c>
      <c r="D1031" s="134">
        <f t="shared" si="120"/>
        <v>170519.55999999988</v>
      </c>
      <c r="E1031" s="29">
        <f t="shared" si="121"/>
        <v>136999.80999999988</v>
      </c>
      <c r="F1031" s="175">
        <f t="shared" si="122"/>
        <v>46.717741935483872</v>
      </c>
      <c r="G1031" s="29">
        <f t="shared" si="123"/>
        <v>46.72</v>
      </c>
    </row>
    <row r="1032" spans="1:7" x14ac:dyDescent="0.25">
      <c r="A1032" s="47">
        <v>42829</v>
      </c>
      <c r="B1032" s="48">
        <v>1</v>
      </c>
      <c r="C1032" s="171">
        <v>0</v>
      </c>
      <c r="D1032" s="134">
        <f t="shared" si="120"/>
        <v>170519.55999999988</v>
      </c>
      <c r="E1032" s="29">
        <f t="shared" si="121"/>
        <v>136999.80999999988</v>
      </c>
      <c r="F1032" s="175">
        <f t="shared" si="122"/>
        <v>46.717741935483872</v>
      </c>
      <c r="G1032" s="29">
        <f t="shared" si="123"/>
        <v>46.72</v>
      </c>
    </row>
    <row r="1033" spans="1:7" x14ac:dyDescent="0.25">
      <c r="A1033" s="47">
        <v>42830</v>
      </c>
      <c r="B1033" s="48">
        <v>1</v>
      </c>
      <c r="C1033" s="171">
        <v>0</v>
      </c>
      <c r="D1033" s="134">
        <f t="shared" si="120"/>
        <v>170519.55999999988</v>
      </c>
      <c r="E1033" s="29">
        <f t="shared" si="121"/>
        <v>136999.80999999988</v>
      </c>
      <c r="F1033" s="175">
        <f t="shared" si="122"/>
        <v>46.717741935483872</v>
      </c>
      <c r="G1033" s="29">
        <f t="shared" si="123"/>
        <v>46.72</v>
      </c>
    </row>
    <row r="1034" spans="1:7" x14ac:dyDescent="0.25">
      <c r="A1034" s="47">
        <v>42831</v>
      </c>
      <c r="B1034" s="48">
        <v>0</v>
      </c>
      <c r="C1034" s="171">
        <v>1</v>
      </c>
      <c r="D1034" s="134">
        <f t="shared" ref="D1034:D1063" si="124">$E$1033</f>
        <v>136999.80999999988</v>
      </c>
      <c r="E1034" s="29">
        <f t="shared" ref="E1034:E1063" si="125">$D$1034-$D$56</f>
        <v>103157.83999999988</v>
      </c>
      <c r="F1034" s="175">
        <f>($E$55/$B$55*0+($E$56/$B$56)*1)</f>
        <v>37.534333333333329</v>
      </c>
      <c r="G1034" s="29">
        <f t="shared" si="123"/>
        <v>37.53</v>
      </c>
    </row>
    <row r="1035" spans="1:7" x14ac:dyDescent="0.25">
      <c r="A1035" s="47">
        <v>42832</v>
      </c>
      <c r="B1035" s="48">
        <v>1</v>
      </c>
      <c r="C1035" s="171">
        <v>0</v>
      </c>
      <c r="D1035" s="134">
        <f t="shared" si="124"/>
        <v>136999.80999999988</v>
      </c>
      <c r="E1035" s="29">
        <f t="shared" si="125"/>
        <v>103157.83999999988</v>
      </c>
      <c r="F1035" s="175">
        <f t="shared" ref="F1035:F1063" si="126">($E$55/$B$55*0+($E$56/$B$56)*1)</f>
        <v>37.534333333333329</v>
      </c>
      <c r="G1035" s="29">
        <f t="shared" si="123"/>
        <v>37.53</v>
      </c>
    </row>
    <row r="1036" spans="1:7" x14ac:dyDescent="0.25">
      <c r="A1036" s="47">
        <v>42833</v>
      </c>
      <c r="B1036" s="48">
        <v>1</v>
      </c>
      <c r="C1036" s="171">
        <v>0</v>
      </c>
      <c r="D1036" s="134">
        <f t="shared" si="124"/>
        <v>136999.80999999988</v>
      </c>
      <c r="E1036" s="29">
        <f t="shared" si="125"/>
        <v>103157.83999999988</v>
      </c>
      <c r="F1036" s="175">
        <f t="shared" si="126"/>
        <v>37.534333333333329</v>
      </c>
      <c r="G1036" s="29">
        <f t="shared" si="123"/>
        <v>37.53</v>
      </c>
    </row>
    <row r="1037" spans="1:7" x14ac:dyDescent="0.25">
      <c r="A1037" s="47">
        <v>42834</v>
      </c>
      <c r="B1037" s="48">
        <v>1</v>
      </c>
      <c r="C1037" s="171">
        <v>0</v>
      </c>
      <c r="D1037" s="134">
        <f t="shared" si="124"/>
        <v>136999.80999999988</v>
      </c>
      <c r="E1037" s="29">
        <f t="shared" si="125"/>
        <v>103157.83999999988</v>
      </c>
      <c r="F1037" s="175">
        <f t="shared" si="126"/>
        <v>37.534333333333329</v>
      </c>
      <c r="G1037" s="29">
        <f t="shared" si="123"/>
        <v>37.53</v>
      </c>
    </row>
    <row r="1038" spans="1:7" x14ac:dyDescent="0.25">
      <c r="A1038" s="47">
        <v>42835</v>
      </c>
      <c r="B1038" s="48">
        <v>1</v>
      </c>
      <c r="C1038" s="171">
        <v>0</v>
      </c>
      <c r="D1038" s="134">
        <f t="shared" si="124"/>
        <v>136999.80999999988</v>
      </c>
      <c r="E1038" s="29">
        <f t="shared" si="125"/>
        <v>103157.83999999988</v>
      </c>
      <c r="F1038" s="175">
        <f t="shared" si="126"/>
        <v>37.534333333333329</v>
      </c>
      <c r="G1038" s="29">
        <f t="shared" si="123"/>
        <v>37.53</v>
      </c>
    </row>
    <row r="1039" spans="1:7" x14ac:dyDescent="0.25">
      <c r="A1039" s="47">
        <v>42836</v>
      </c>
      <c r="B1039" s="48">
        <v>1</v>
      </c>
      <c r="C1039" s="171">
        <v>0</v>
      </c>
      <c r="D1039" s="134">
        <f t="shared" si="124"/>
        <v>136999.80999999988</v>
      </c>
      <c r="E1039" s="29">
        <f t="shared" si="125"/>
        <v>103157.83999999988</v>
      </c>
      <c r="F1039" s="175">
        <f t="shared" si="126"/>
        <v>37.534333333333329</v>
      </c>
      <c r="G1039" s="29">
        <f t="shared" si="123"/>
        <v>37.53</v>
      </c>
    </row>
    <row r="1040" spans="1:7" x14ac:dyDescent="0.25">
      <c r="A1040" s="47">
        <v>42837</v>
      </c>
      <c r="B1040" s="48">
        <v>1</v>
      </c>
      <c r="C1040" s="171">
        <v>0</v>
      </c>
      <c r="D1040" s="134">
        <f t="shared" si="124"/>
        <v>136999.80999999988</v>
      </c>
      <c r="E1040" s="29">
        <f t="shared" si="125"/>
        <v>103157.83999999988</v>
      </c>
      <c r="F1040" s="175">
        <f t="shared" si="126"/>
        <v>37.534333333333329</v>
      </c>
      <c r="G1040" s="29">
        <f t="shared" si="123"/>
        <v>37.53</v>
      </c>
    </row>
    <row r="1041" spans="1:7" x14ac:dyDescent="0.25">
      <c r="A1041" s="47">
        <v>42838</v>
      </c>
      <c r="B1041" s="48">
        <v>1</v>
      </c>
      <c r="C1041" s="171">
        <v>0</v>
      </c>
      <c r="D1041" s="134">
        <f t="shared" si="124"/>
        <v>136999.80999999988</v>
      </c>
      <c r="E1041" s="29">
        <f t="shared" si="125"/>
        <v>103157.83999999988</v>
      </c>
      <c r="F1041" s="175">
        <f t="shared" si="126"/>
        <v>37.534333333333329</v>
      </c>
      <c r="G1041" s="29">
        <f t="shared" si="123"/>
        <v>37.53</v>
      </c>
    </row>
    <row r="1042" spans="1:7" x14ac:dyDescent="0.25">
      <c r="A1042" s="47">
        <v>42839</v>
      </c>
      <c r="B1042" s="48">
        <v>1</v>
      </c>
      <c r="C1042" s="171">
        <v>0</v>
      </c>
      <c r="D1042" s="134">
        <f t="shared" si="124"/>
        <v>136999.80999999988</v>
      </c>
      <c r="E1042" s="29">
        <f t="shared" si="125"/>
        <v>103157.83999999988</v>
      </c>
      <c r="F1042" s="175">
        <f t="shared" si="126"/>
        <v>37.534333333333329</v>
      </c>
      <c r="G1042" s="29">
        <f t="shared" si="123"/>
        <v>37.53</v>
      </c>
    </row>
    <row r="1043" spans="1:7" x14ac:dyDescent="0.25">
      <c r="A1043" s="47">
        <v>42840</v>
      </c>
      <c r="B1043" s="48">
        <v>1</v>
      </c>
      <c r="C1043" s="171">
        <v>0</v>
      </c>
      <c r="D1043" s="134">
        <f t="shared" si="124"/>
        <v>136999.80999999988</v>
      </c>
      <c r="E1043" s="29">
        <f t="shared" si="125"/>
        <v>103157.83999999988</v>
      </c>
      <c r="F1043" s="175">
        <f t="shared" si="126"/>
        <v>37.534333333333329</v>
      </c>
      <c r="G1043" s="29">
        <f t="shared" si="123"/>
        <v>37.53</v>
      </c>
    </row>
    <row r="1044" spans="1:7" x14ac:dyDescent="0.25">
      <c r="A1044" s="47">
        <v>42841</v>
      </c>
      <c r="B1044" s="48">
        <v>1</v>
      </c>
      <c r="C1044" s="171">
        <v>0</v>
      </c>
      <c r="D1044" s="134">
        <f t="shared" si="124"/>
        <v>136999.80999999988</v>
      </c>
      <c r="E1044" s="29">
        <f t="shared" si="125"/>
        <v>103157.83999999988</v>
      </c>
      <c r="F1044" s="175">
        <f t="shared" si="126"/>
        <v>37.534333333333329</v>
      </c>
      <c r="G1044" s="29">
        <f t="shared" si="123"/>
        <v>37.53</v>
      </c>
    </row>
    <row r="1045" spans="1:7" x14ac:dyDescent="0.25">
      <c r="A1045" s="47">
        <v>42842</v>
      </c>
      <c r="B1045" s="48">
        <v>1</v>
      </c>
      <c r="C1045" s="171">
        <v>0</v>
      </c>
      <c r="D1045" s="134">
        <f t="shared" si="124"/>
        <v>136999.80999999988</v>
      </c>
      <c r="E1045" s="29">
        <f t="shared" si="125"/>
        <v>103157.83999999988</v>
      </c>
      <c r="F1045" s="175">
        <f t="shared" si="126"/>
        <v>37.534333333333329</v>
      </c>
      <c r="G1045" s="29">
        <f t="shared" si="123"/>
        <v>37.53</v>
      </c>
    </row>
    <row r="1046" spans="1:7" x14ac:dyDescent="0.25">
      <c r="A1046" s="47">
        <v>42843</v>
      </c>
      <c r="B1046" s="48">
        <v>1</v>
      </c>
      <c r="C1046" s="171">
        <v>0</v>
      </c>
      <c r="D1046" s="134">
        <f t="shared" si="124"/>
        <v>136999.80999999988</v>
      </c>
      <c r="E1046" s="29">
        <f t="shared" si="125"/>
        <v>103157.83999999988</v>
      </c>
      <c r="F1046" s="175">
        <f t="shared" si="126"/>
        <v>37.534333333333329</v>
      </c>
      <c r="G1046" s="29">
        <f t="shared" si="123"/>
        <v>37.53</v>
      </c>
    </row>
    <row r="1047" spans="1:7" x14ac:dyDescent="0.25">
      <c r="A1047" s="47">
        <v>42844</v>
      </c>
      <c r="B1047" s="48">
        <v>1</v>
      </c>
      <c r="C1047" s="171">
        <v>0</v>
      </c>
      <c r="D1047" s="134">
        <f t="shared" si="124"/>
        <v>136999.80999999988</v>
      </c>
      <c r="E1047" s="29">
        <f t="shared" si="125"/>
        <v>103157.83999999988</v>
      </c>
      <c r="F1047" s="175">
        <f t="shared" si="126"/>
        <v>37.534333333333329</v>
      </c>
      <c r="G1047" s="29">
        <f t="shared" si="123"/>
        <v>37.53</v>
      </c>
    </row>
    <row r="1048" spans="1:7" x14ac:dyDescent="0.25">
      <c r="A1048" s="47">
        <v>42845</v>
      </c>
      <c r="B1048" s="48">
        <v>1</v>
      </c>
      <c r="C1048" s="171">
        <v>0</v>
      </c>
      <c r="D1048" s="134">
        <f t="shared" si="124"/>
        <v>136999.80999999988</v>
      </c>
      <c r="E1048" s="29">
        <f t="shared" si="125"/>
        <v>103157.83999999988</v>
      </c>
      <c r="F1048" s="175">
        <f t="shared" si="126"/>
        <v>37.534333333333329</v>
      </c>
      <c r="G1048" s="29">
        <f t="shared" si="123"/>
        <v>37.53</v>
      </c>
    </row>
    <row r="1049" spans="1:7" x14ac:dyDescent="0.25">
      <c r="A1049" s="47">
        <v>42846</v>
      </c>
      <c r="B1049" s="48">
        <v>1</v>
      </c>
      <c r="C1049" s="171">
        <v>0</v>
      </c>
      <c r="D1049" s="134">
        <f t="shared" si="124"/>
        <v>136999.80999999988</v>
      </c>
      <c r="E1049" s="29">
        <f t="shared" si="125"/>
        <v>103157.83999999988</v>
      </c>
      <c r="F1049" s="175">
        <f t="shared" si="126"/>
        <v>37.534333333333329</v>
      </c>
      <c r="G1049" s="29">
        <f t="shared" si="123"/>
        <v>37.53</v>
      </c>
    </row>
    <row r="1050" spans="1:7" x14ac:dyDescent="0.25">
      <c r="A1050" s="47">
        <v>42847</v>
      </c>
      <c r="B1050" s="48">
        <v>1</v>
      </c>
      <c r="C1050" s="171">
        <v>0</v>
      </c>
      <c r="D1050" s="134">
        <f t="shared" si="124"/>
        <v>136999.80999999988</v>
      </c>
      <c r="E1050" s="29">
        <f t="shared" si="125"/>
        <v>103157.83999999988</v>
      </c>
      <c r="F1050" s="175">
        <f t="shared" si="126"/>
        <v>37.534333333333329</v>
      </c>
      <c r="G1050" s="29">
        <f t="shared" si="123"/>
        <v>37.53</v>
      </c>
    </row>
    <row r="1051" spans="1:7" x14ac:dyDescent="0.25">
      <c r="A1051" s="47">
        <v>42848</v>
      </c>
      <c r="B1051" s="48">
        <v>1</v>
      </c>
      <c r="C1051" s="171">
        <v>0</v>
      </c>
      <c r="D1051" s="134">
        <f t="shared" si="124"/>
        <v>136999.80999999988</v>
      </c>
      <c r="E1051" s="29">
        <f t="shared" si="125"/>
        <v>103157.83999999988</v>
      </c>
      <c r="F1051" s="175">
        <f t="shared" si="126"/>
        <v>37.534333333333329</v>
      </c>
      <c r="G1051" s="29">
        <f t="shared" si="123"/>
        <v>37.53</v>
      </c>
    </row>
    <row r="1052" spans="1:7" x14ac:dyDescent="0.25">
      <c r="A1052" s="47">
        <v>42849</v>
      </c>
      <c r="B1052" s="48">
        <v>1</v>
      </c>
      <c r="C1052" s="171">
        <v>0</v>
      </c>
      <c r="D1052" s="134">
        <f t="shared" si="124"/>
        <v>136999.80999999988</v>
      </c>
      <c r="E1052" s="29">
        <f t="shared" si="125"/>
        <v>103157.83999999988</v>
      </c>
      <c r="F1052" s="175">
        <f t="shared" si="126"/>
        <v>37.534333333333329</v>
      </c>
      <c r="G1052" s="29">
        <f t="shared" si="123"/>
        <v>37.53</v>
      </c>
    </row>
    <row r="1053" spans="1:7" x14ac:dyDescent="0.25">
      <c r="A1053" s="47">
        <v>42850</v>
      </c>
      <c r="B1053" s="48">
        <v>1</v>
      </c>
      <c r="C1053" s="171">
        <v>0</v>
      </c>
      <c r="D1053" s="134">
        <f t="shared" si="124"/>
        <v>136999.80999999988</v>
      </c>
      <c r="E1053" s="29">
        <f t="shared" si="125"/>
        <v>103157.83999999988</v>
      </c>
      <c r="F1053" s="175">
        <f t="shared" si="126"/>
        <v>37.534333333333329</v>
      </c>
      <c r="G1053" s="29">
        <f t="shared" si="123"/>
        <v>37.53</v>
      </c>
    </row>
    <row r="1054" spans="1:7" x14ac:dyDescent="0.25">
      <c r="A1054" s="47">
        <v>42851</v>
      </c>
      <c r="B1054" s="48">
        <v>1</v>
      </c>
      <c r="C1054" s="171">
        <v>0</v>
      </c>
      <c r="D1054" s="134">
        <f t="shared" si="124"/>
        <v>136999.80999999988</v>
      </c>
      <c r="E1054" s="29">
        <f t="shared" si="125"/>
        <v>103157.83999999988</v>
      </c>
      <c r="F1054" s="175">
        <f t="shared" si="126"/>
        <v>37.534333333333329</v>
      </c>
      <c r="G1054" s="29">
        <f t="shared" si="123"/>
        <v>37.53</v>
      </c>
    </row>
    <row r="1055" spans="1:7" x14ac:dyDescent="0.25">
      <c r="A1055" s="47">
        <v>42852</v>
      </c>
      <c r="B1055" s="48">
        <v>1</v>
      </c>
      <c r="C1055" s="171">
        <v>0</v>
      </c>
      <c r="D1055" s="134">
        <f t="shared" si="124"/>
        <v>136999.80999999988</v>
      </c>
      <c r="E1055" s="29">
        <f t="shared" si="125"/>
        <v>103157.83999999988</v>
      </c>
      <c r="F1055" s="175">
        <f t="shared" si="126"/>
        <v>37.534333333333329</v>
      </c>
      <c r="G1055" s="29">
        <f t="shared" si="123"/>
        <v>37.53</v>
      </c>
    </row>
    <row r="1056" spans="1:7" x14ac:dyDescent="0.25">
      <c r="A1056" s="47">
        <v>42853</v>
      </c>
      <c r="B1056" s="48">
        <v>1</v>
      </c>
      <c r="C1056" s="171">
        <v>0</v>
      </c>
      <c r="D1056" s="134">
        <f t="shared" si="124"/>
        <v>136999.80999999988</v>
      </c>
      <c r="E1056" s="29">
        <f t="shared" si="125"/>
        <v>103157.83999999988</v>
      </c>
      <c r="F1056" s="175">
        <f t="shared" si="126"/>
        <v>37.534333333333329</v>
      </c>
      <c r="G1056" s="29">
        <f t="shared" si="123"/>
        <v>37.53</v>
      </c>
    </row>
    <row r="1057" spans="1:7" x14ac:dyDescent="0.25">
      <c r="A1057" s="47">
        <v>42854</v>
      </c>
      <c r="B1057" s="48">
        <v>1</v>
      </c>
      <c r="C1057" s="171">
        <v>0</v>
      </c>
      <c r="D1057" s="134">
        <f t="shared" si="124"/>
        <v>136999.80999999988</v>
      </c>
      <c r="E1057" s="29">
        <f t="shared" si="125"/>
        <v>103157.83999999988</v>
      </c>
      <c r="F1057" s="175">
        <f t="shared" si="126"/>
        <v>37.534333333333329</v>
      </c>
      <c r="G1057" s="29">
        <f t="shared" si="123"/>
        <v>37.53</v>
      </c>
    </row>
    <row r="1058" spans="1:7" x14ac:dyDescent="0.25">
      <c r="A1058" s="47">
        <v>42855</v>
      </c>
      <c r="B1058" s="48">
        <v>1</v>
      </c>
      <c r="C1058" s="171">
        <v>0</v>
      </c>
      <c r="D1058" s="134">
        <f t="shared" si="124"/>
        <v>136999.80999999988</v>
      </c>
      <c r="E1058" s="29">
        <f t="shared" si="125"/>
        <v>103157.83999999988</v>
      </c>
      <c r="F1058" s="175">
        <f t="shared" si="126"/>
        <v>37.534333333333329</v>
      </c>
      <c r="G1058" s="29">
        <f t="shared" si="123"/>
        <v>37.53</v>
      </c>
    </row>
    <row r="1059" spans="1:7" x14ac:dyDescent="0.25">
      <c r="A1059" s="47">
        <v>42856</v>
      </c>
      <c r="B1059" s="48">
        <v>1</v>
      </c>
      <c r="C1059" s="171">
        <v>0</v>
      </c>
      <c r="D1059" s="134">
        <f t="shared" si="124"/>
        <v>136999.80999999988</v>
      </c>
      <c r="E1059" s="29">
        <f t="shared" si="125"/>
        <v>103157.83999999988</v>
      </c>
      <c r="F1059" s="175">
        <f t="shared" si="126"/>
        <v>37.534333333333329</v>
      </c>
      <c r="G1059" s="29">
        <f t="shared" si="123"/>
        <v>37.53</v>
      </c>
    </row>
    <row r="1060" spans="1:7" x14ac:dyDescent="0.25">
      <c r="A1060" s="47">
        <v>42857</v>
      </c>
      <c r="B1060" s="48">
        <v>1</v>
      </c>
      <c r="C1060" s="171">
        <v>0</v>
      </c>
      <c r="D1060" s="134">
        <f t="shared" si="124"/>
        <v>136999.80999999988</v>
      </c>
      <c r="E1060" s="29">
        <f t="shared" si="125"/>
        <v>103157.83999999988</v>
      </c>
      <c r="F1060" s="175">
        <f t="shared" si="126"/>
        <v>37.534333333333329</v>
      </c>
      <c r="G1060" s="29">
        <f t="shared" si="123"/>
        <v>37.53</v>
      </c>
    </row>
    <row r="1061" spans="1:7" x14ac:dyDescent="0.25">
      <c r="A1061" s="47">
        <v>42858</v>
      </c>
      <c r="B1061" s="48">
        <v>1</v>
      </c>
      <c r="C1061" s="171">
        <v>0</v>
      </c>
      <c r="D1061" s="134">
        <f t="shared" si="124"/>
        <v>136999.80999999988</v>
      </c>
      <c r="E1061" s="29">
        <f t="shared" si="125"/>
        <v>103157.83999999988</v>
      </c>
      <c r="F1061" s="175">
        <f t="shared" si="126"/>
        <v>37.534333333333329</v>
      </c>
      <c r="G1061" s="29">
        <f t="shared" si="123"/>
        <v>37.53</v>
      </c>
    </row>
    <row r="1062" spans="1:7" x14ac:dyDescent="0.25">
      <c r="A1062" s="47">
        <v>42859</v>
      </c>
      <c r="B1062" s="48">
        <v>1</v>
      </c>
      <c r="C1062" s="171">
        <v>0</v>
      </c>
      <c r="D1062" s="134">
        <f t="shared" si="124"/>
        <v>136999.80999999988</v>
      </c>
      <c r="E1062" s="29">
        <f t="shared" si="125"/>
        <v>103157.83999999988</v>
      </c>
      <c r="F1062" s="175">
        <f t="shared" si="126"/>
        <v>37.534333333333329</v>
      </c>
      <c r="G1062" s="29">
        <f t="shared" si="123"/>
        <v>37.53</v>
      </c>
    </row>
    <row r="1063" spans="1:7" x14ac:dyDescent="0.25">
      <c r="A1063" s="47">
        <v>42860</v>
      </c>
      <c r="B1063" s="48">
        <v>1</v>
      </c>
      <c r="C1063" s="171">
        <v>0</v>
      </c>
      <c r="D1063" s="134">
        <f t="shared" si="124"/>
        <v>136999.80999999988</v>
      </c>
      <c r="E1063" s="29">
        <f t="shared" si="125"/>
        <v>103157.83999999988</v>
      </c>
      <c r="F1063" s="175">
        <f t="shared" si="126"/>
        <v>37.534333333333329</v>
      </c>
      <c r="G1063" s="29">
        <f t="shared" si="123"/>
        <v>37.53</v>
      </c>
    </row>
    <row r="1064" spans="1:7" x14ac:dyDescent="0.25">
      <c r="A1064" s="47">
        <v>42861</v>
      </c>
      <c r="B1064" s="48">
        <v>0</v>
      </c>
      <c r="C1064" s="171">
        <v>1</v>
      </c>
      <c r="D1064" s="134">
        <f t="shared" ref="D1064:D1094" si="127">$E$1063</f>
        <v>103157.83999999988</v>
      </c>
      <c r="E1064" s="29">
        <f t="shared" ref="E1064:E1094" si="128">$D$1064-$D$57</f>
        <v>69065.97999999988</v>
      </c>
      <c r="F1064" s="175">
        <f>($E$56/$B$56*0+($E$57/$B$57)*1)</f>
        <v>28.26258064516129</v>
      </c>
      <c r="G1064" s="29">
        <f t="shared" si="123"/>
        <v>28.26</v>
      </c>
    </row>
    <row r="1065" spans="1:7" x14ac:dyDescent="0.25">
      <c r="A1065" s="47">
        <v>42862</v>
      </c>
      <c r="B1065" s="48">
        <v>1</v>
      </c>
      <c r="C1065" s="171">
        <v>0</v>
      </c>
      <c r="D1065" s="134">
        <f t="shared" si="127"/>
        <v>103157.83999999988</v>
      </c>
      <c r="E1065" s="29">
        <f t="shared" si="128"/>
        <v>69065.97999999988</v>
      </c>
      <c r="F1065" s="175">
        <f t="shared" ref="F1065:F1094" si="129">($E$56/$B$56*0+($E$57/$B$57)*1)</f>
        <v>28.26258064516129</v>
      </c>
      <c r="G1065" s="29">
        <f t="shared" si="123"/>
        <v>28.26</v>
      </c>
    </row>
    <row r="1066" spans="1:7" x14ac:dyDescent="0.25">
      <c r="A1066" s="47">
        <v>42863</v>
      </c>
      <c r="B1066" s="48">
        <v>1</v>
      </c>
      <c r="C1066" s="171">
        <v>0</v>
      </c>
      <c r="D1066" s="134">
        <f t="shared" si="127"/>
        <v>103157.83999999988</v>
      </c>
      <c r="E1066" s="29">
        <f t="shared" si="128"/>
        <v>69065.97999999988</v>
      </c>
      <c r="F1066" s="175">
        <f t="shared" si="129"/>
        <v>28.26258064516129</v>
      </c>
      <c r="G1066" s="29">
        <f t="shared" si="123"/>
        <v>28.26</v>
      </c>
    </row>
    <row r="1067" spans="1:7" x14ac:dyDescent="0.25">
      <c r="A1067" s="47">
        <v>42864</v>
      </c>
      <c r="B1067" s="48">
        <v>1</v>
      </c>
      <c r="C1067" s="171">
        <v>0</v>
      </c>
      <c r="D1067" s="134">
        <f t="shared" si="127"/>
        <v>103157.83999999988</v>
      </c>
      <c r="E1067" s="29">
        <f t="shared" si="128"/>
        <v>69065.97999999988</v>
      </c>
      <c r="F1067" s="175">
        <f t="shared" si="129"/>
        <v>28.26258064516129</v>
      </c>
      <c r="G1067" s="29">
        <f t="shared" si="123"/>
        <v>28.26</v>
      </c>
    </row>
    <row r="1068" spans="1:7" x14ac:dyDescent="0.25">
      <c r="A1068" s="47">
        <v>42865</v>
      </c>
      <c r="B1068" s="48">
        <v>1</v>
      </c>
      <c r="C1068" s="171">
        <v>0</v>
      </c>
      <c r="D1068" s="134">
        <f t="shared" si="127"/>
        <v>103157.83999999988</v>
      </c>
      <c r="E1068" s="29">
        <f t="shared" si="128"/>
        <v>69065.97999999988</v>
      </c>
      <c r="F1068" s="175">
        <f t="shared" si="129"/>
        <v>28.26258064516129</v>
      </c>
      <c r="G1068" s="29">
        <f t="shared" si="123"/>
        <v>28.26</v>
      </c>
    </row>
    <row r="1069" spans="1:7" x14ac:dyDescent="0.25">
      <c r="A1069" s="47">
        <v>42866</v>
      </c>
      <c r="B1069" s="48">
        <v>1</v>
      </c>
      <c r="C1069" s="171">
        <v>0</v>
      </c>
      <c r="D1069" s="134">
        <f t="shared" si="127"/>
        <v>103157.83999999988</v>
      </c>
      <c r="E1069" s="29">
        <f t="shared" si="128"/>
        <v>69065.97999999988</v>
      </c>
      <c r="F1069" s="175">
        <f t="shared" si="129"/>
        <v>28.26258064516129</v>
      </c>
      <c r="G1069" s="29">
        <f t="shared" si="123"/>
        <v>28.26</v>
      </c>
    </row>
    <row r="1070" spans="1:7" x14ac:dyDescent="0.25">
      <c r="A1070" s="47">
        <v>42867</v>
      </c>
      <c r="B1070" s="48">
        <v>1</v>
      </c>
      <c r="C1070" s="171">
        <v>0</v>
      </c>
      <c r="D1070" s="134">
        <f t="shared" si="127"/>
        <v>103157.83999999988</v>
      </c>
      <c r="E1070" s="29">
        <f t="shared" si="128"/>
        <v>69065.97999999988</v>
      </c>
      <c r="F1070" s="175">
        <f t="shared" si="129"/>
        <v>28.26258064516129</v>
      </c>
      <c r="G1070" s="29">
        <f t="shared" si="123"/>
        <v>28.26</v>
      </c>
    </row>
    <row r="1071" spans="1:7" x14ac:dyDescent="0.25">
      <c r="A1071" s="47">
        <v>42868</v>
      </c>
      <c r="B1071" s="48">
        <v>1</v>
      </c>
      <c r="C1071" s="171">
        <v>0</v>
      </c>
      <c r="D1071" s="134">
        <f t="shared" si="127"/>
        <v>103157.83999999988</v>
      </c>
      <c r="E1071" s="29">
        <f t="shared" si="128"/>
        <v>69065.97999999988</v>
      </c>
      <c r="F1071" s="175">
        <f t="shared" si="129"/>
        <v>28.26258064516129</v>
      </c>
      <c r="G1071" s="29">
        <f t="shared" si="123"/>
        <v>28.26</v>
      </c>
    </row>
    <row r="1072" spans="1:7" x14ac:dyDescent="0.25">
      <c r="A1072" s="47">
        <v>42869</v>
      </c>
      <c r="B1072" s="48">
        <v>1</v>
      </c>
      <c r="C1072" s="171">
        <v>0</v>
      </c>
      <c r="D1072" s="134">
        <f t="shared" si="127"/>
        <v>103157.83999999988</v>
      </c>
      <c r="E1072" s="29">
        <f t="shared" si="128"/>
        <v>69065.97999999988</v>
      </c>
      <c r="F1072" s="175">
        <f t="shared" si="129"/>
        <v>28.26258064516129</v>
      </c>
      <c r="G1072" s="29">
        <f t="shared" si="123"/>
        <v>28.26</v>
      </c>
    </row>
    <row r="1073" spans="1:7" x14ac:dyDescent="0.25">
      <c r="A1073" s="47">
        <v>42870</v>
      </c>
      <c r="B1073" s="48">
        <v>1</v>
      </c>
      <c r="C1073" s="171">
        <v>0</v>
      </c>
      <c r="D1073" s="134">
        <f t="shared" si="127"/>
        <v>103157.83999999988</v>
      </c>
      <c r="E1073" s="29">
        <f t="shared" si="128"/>
        <v>69065.97999999988</v>
      </c>
      <c r="F1073" s="175">
        <f t="shared" si="129"/>
        <v>28.26258064516129</v>
      </c>
      <c r="G1073" s="29">
        <f t="shared" si="123"/>
        <v>28.26</v>
      </c>
    </row>
    <row r="1074" spans="1:7" x14ac:dyDescent="0.25">
      <c r="A1074" s="47">
        <v>42871</v>
      </c>
      <c r="B1074" s="48">
        <v>1</v>
      </c>
      <c r="C1074" s="171">
        <v>0</v>
      </c>
      <c r="D1074" s="134">
        <f t="shared" si="127"/>
        <v>103157.83999999988</v>
      </c>
      <c r="E1074" s="29">
        <f t="shared" si="128"/>
        <v>69065.97999999988</v>
      </c>
      <c r="F1074" s="175">
        <f t="shared" si="129"/>
        <v>28.26258064516129</v>
      </c>
      <c r="G1074" s="29">
        <f t="shared" si="123"/>
        <v>28.26</v>
      </c>
    </row>
    <row r="1075" spans="1:7" x14ac:dyDescent="0.25">
      <c r="A1075" s="47">
        <v>42872</v>
      </c>
      <c r="B1075" s="48">
        <v>1</v>
      </c>
      <c r="C1075" s="171">
        <v>0</v>
      </c>
      <c r="D1075" s="134">
        <f t="shared" si="127"/>
        <v>103157.83999999988</v>
      </c>
      <c r="E1075" s="29">
        <f t="shared" si="128"/>
        <v>69065.97999999988</v>
      </c>
      <c r="F1075" s="175">
        <f t="shared" si="129"/>
        <v>28.26258064516129</v>
      </c>
      <c r="G1075" s="29">
        <f t="shared" si="123"/>
        <v>28.26</v>
      </c>
    </row>
    <row r="1076" spans="1:7" x14ac:dyDescent="0.25">
      <c r="A1076" s="47">
        <v>42873</v>
      </c>
      <c r="B1076" s="48">
        <v>1</v>
      </c>
      <c r="C1076" s="171">
        <v>0</v>
      </c>
      <c r="D1076" s="134">
        <f t="shared" si="127"/>
        <v>103157.83999999988</v>
      </c>
      <c r="E1076" s="29">
        <f t="shared" si="128"/>
        <v>69065.97999999988</v>
      </c>
      <c r="F1076" s="175">
        <f t="shared" si="129"/>
        <v>28.26258064516129</v>
      </c>
      <c r="G1076" s="29">
        <f t="shared" si="123"/>
        <v>28.26</v>
      </c>
    </row>
    <row r="1077" spans="1:7" x14ac:dyDescent="0.25">
      <c r="A1077" s="47">
        <v>42874</v>
      </c>
      <c r="B1077" s="48">
        <v>1</v>
      </c>
      <c r="C1077" s="171">
        <v>0</v>
      </c>
      <c r="D1077" s="134">
        <f t="shared" si="127"/>
        <v>103157.83999999988</v>
      </c>
      <c r="E1077" s="29">
        <f t="shared" si="128"/>
        <v>69065.97999999988</v>
      </c>
      <c r="F1077" s="175">
        <f t="shared" si="129"/>
        <v>28.26258064516129</v>
      </c>
      <c r="G1077" s="29">
        <f t="shared" si="123"/>
        <v>28.26</v>
      </c>
    </row>
    <row r="1078" spans="1:7" x14ac:dyDescent="0.25">
      <c r="A1078" s="47">
        <v>42875</v>
      </c>
      <c r="B1078" s="48">
        <v>1</v>
      </c>
      <c r="C1078" s="171">
        <v>0</v>
      </c>
      <c r="D1078" s="134">
        <f t="shared" si="127"/>
        <v>103157.83999999988</v>
      </c>
      <c r="E1078" s="29">
        <f t="shared" si="128"/>
        <v>69065.97999999988</v>
      </c>
      <c r="F1078" s="175">
        <f t="shared" si="129"/>
        <v>28.26258064516129</v>
      </c>
      <c r="G1078" s="29">
        <f t="shared" si="123"/>
        <v>28.26</v>
      </c>
    </row>
    <row r="1079" spans="1:7" x14ac:dyDescent="0.25">
      <c r="A1079" s="47">
        <v>42876</v>
      </c>
      <c r="B1079" s="48">
        <v>1</v>
      </c>
      <c r="C1079" s="171">
        <v>0</v>
      </c>
      <c r="D1079" s="134">
        <f t="shared" si="127"/>
        <v>103157.83999999988</v>
      </c>
      <c r="E1079" s="29">
        <f t="shared" si="128"/>
        <v>69065.97999999988</v>
      </c>
      <c r="F1079" s="175">
        <f t="shared" si="129"/>
        <v>28.26258064516129</v>
      </c>
      <c r="G1079" s="29">
        <f t="shared" si="123"/>
        <v>28.26</v>
      </c>
    </row>
    <row r="1080" spans="1:7" x14ac:dyDescent="0.25">
      <c r="A1080" s="47">
        <v>42877</v>
      </c>
      <c r="B1080" s="48">
        <v>1</v>
      </c>
      <c r="C1080" s="171">
        <v>0</v>
      </c>
      <c r="D1080" s="134">
        <f t="shared" si="127"/>
        <v>103157.83999999988</v>
      </c>
      <c r="E1080" s="29">
        <f t="shared" si="128"/>
        <v>69065.97999999988</v>
      </c>
      <c r="F1080" s="175">
        <f t="shared" si="129"/>
        <v>28.26258064516129</v>
      </c>
      <c r="G1080" s="29">
        <f t="shared" si="123"/>
        <v>28.26</v>
      </c>
    </row>
    <row r="1081" spans="1:7" x14ac:dyDescent="0.25">
      <c r="A1081" s="47">
        <v>42878</v>
      </c>
      <c r="B1081" s="48">
        <v>1</v>
      </c>
      <c r="C1081" s="171">
        <v>0</v>
      </c>
      <c r="D1081" s="134">
        <f t="shared" si="127"/>
        <v>103157.83999999988</v>
      </c>
      <c r="E1081" s="29">
        <f t="shared" si="128"/>
        <v>69065.97999999988</v>
      </c>
      <c r="F1081" s="175">
        <f t="shared" si="129"/>
        <v>28.26258064516129</v>
      </c>
      <c r="G1081" s="29">
        <f t="shared" si="123"/>
        <v>28.26</v>
      </c>
    </row>
    <row r="1082" spans="1:7" x14ac:dyDescent="0.25">
      <c r="A1082" s="47">
        <v>42879</v>
      </c>
      <c r="B1082" s="48">
        <v>1</v>
      </c>
      <c r="C1082" s="171">
        <v>0</v>
      </c>
      <c r="D1082" s="134">
        <f t="shared" si="127"/>
        <v>103157.83999999988</v>
      </c>
      <c r="E1082" s="29">
        <f t="shared" si="128"/>
        <v>69065.97999999988</v>
      </c>
      <c r="F1082" s="175">
        <f t="shared" si="129"/>
        <v>28.26258064516129</v>
      </c>
      <c r="G1082" s="29">
        <f t="shared" si="123"/>
        <v>28.26</v>
      </c>
    </row>
    <row r="1083" spans="1:7" x14ac:dyDescent="0.25">
      <c r="A1083" s="47">
        <v>42880</v>
      </c>
      <c r="B1083" s="48">
        <v>1</v>
      </c>
      <c r="C1083" s="171">
        <v>0</v>
      </c>
      <c r="D1083" s="134">
        <f t="shared" si="127"/>
        <v>103157.83999999988</v>
      </c>
      <c r="E1083" s="29">
        <f t="shared" si="128"/>
        <v>69065.97999999988</v>
      </c>
      <c r="F1083" s="175">
        <f t="shared" si="129"/>
        <v>28.26258064516129</v>
      </c>
      <c r="G1083" s="29">
        <f t="shared" si="123"/>
        <v>28.26</v>
      </c>
    </row>
    <row r="1084" spans="1:7" x14ac:dyDescent="0.25">
      <c r="A1084" s="47">
        <v>42881</v>
      </c>
      <c r="B1084" s="48">
        <v>1</v>
      </c>
      <c r="C1084" s="171">
        <v>0</v>
      </c>
      <c r="D1084" s="134">
        <f t="shared" si="127"/>
        <v>103157.83999999988</v>
      </c>
      <c r="E1084" s="29">
        <f t="shared" si="128"/>
        <v>69065.97999999988</v>
      </c>
      <c r="F1084" s="175">
        <f t="shared" si="129"/>
        <v>28.26258064516129</v>
      </c>
      <c r="G1084" s="29">
        <f t="shared" ref="G1084:G1147" si="130">ROUND(F1084,2)</f>
        <v>28.26</v>
      </c>
    </row>
    <row r="1085" spans="1:7" x14ac:dyDescent="0.25">
      <c r="A1085" s="47">
        <v>42882</v>
      </c>
      <c r="B1085" s="48">
        <v>1</v>
      </c>
      <c r="C1085" s="171">
        <v>0</v>
      </c>
      <c r="D1085" s="134">
        <f t="shared" si="127"/>
        <v>103157.83999999988</v>
      </c>
      <c r="E1085" s="29">
        <f t="shared" si="128"/>
        <v>69065.97999999988</v>
      </c>
      <c r="F1085" s="175">
        <f t="shared" si="129"/>
        <v>28.26258064516129</v>
      </c>
      <c r="G1085" s="29">
        <f t="shared" si="130"/>
        <v>28.26</v>
      </c>
    </row>
    <row r="1086" spans="1:7" x14ac:dyDescent="0.25">
      <c r="A1086" s="47">
        <v>42883</v>
      </c>
      <c r="B1086" s="48">
        <v>1</v>
      </c>
      <c r="C1086" s="171">
        <v>0</v>
      </c>
      <c r="D1086" s="134">
        <f t="shared" si="127"/>
        <v>103157.83999999988</v>
      </c>
      <c r="E1086" s="29">
        <f t="shared" si="128"/>
        <v>69065.97999999988</v>
      </c>
      <c r="F1086" s="175">
        <f t="shared" si="129"/>
        <v>28.26258064516129</v>
      </c>
      <c r="G1086" s="29">
        <f t="shared" si="130"/>
        <v>28.26</v>
      </c>
    </row>
    <row r="1087" spans="1:7" x14ac:dyDescent="0.25">
      <c r="A1087" s="47">
        <v>42884</v>
      </c>
      <c r="B1087" s="48">
        <v>1</v>
      </c>
      <c r="C1087" s="171">
        <v>0</v>
      </c>
      <c r="D1087" s="134">
        <f t="shared" si="127"/>
        <v>103157.83999999988</v>
      </c>
      <c r="E1087" s="29">
        <f t="shared" si="128"/>
        <v>69065.97999999988</v>
      </c>
      <c r="F1087" s="175">
        <f t="shared" si="129"/>
        <v>28.26258064516129</v>
      </c>
      <c r="G1087" s="29">
        <f t="shared" si="130"/>
        <v>28.26</v>
      </c>
    </row>
    <row r="1088" spans="1:7" x14ac:dyDescent="0.25">
      <c r="A1088" s="47">
        <v>42885</v>
      </c>
      <c r="B1088" s="48">
        <v>1</v>
      </c>
      <c r="C1088" s="171">
        <v>0</v>
      </c>
      <c r="D1088" s="134">
        <f t="shared" si="127"/>
        <v>103157.83999999988</v>
      </c>
      <c r="E1088" s="29">
        <f t="shared" si="128"/>
        <v>69065.97999999988</v>
      </c>
      <c r="F1088" s="175">
        <f t="shared" si="129"/>
        <v>28.26258064516129</v>
      </c>
      <c r="G1088" s="29">
        <f t="shared" si="130"/>
        <v>28.26</v>
      </c>
    </row>
    <row r="1089" spans="1:7" x14ac:dyDescent="0.25">
      <c r="A1089" s="47">
        <v>42886</v>
      </c>
      <c r="B1089" s="48">
        <v>1</v>
      </c>
      <c r="C1089" s="171">
        <v>0</v>
      </c>
      <c r="D1089" s="134">
        <f t="shared" si="127"/>
        <v>103157.83999999988</v>
      </c>
      <c r="E1089" s="29">
        <f t="shared" si="128"/>
        <v>69065.97999999988</v>
      </c>
      <c r="F1089" s="175">
        <f t="shared" si="129"/>
        <v>28.26258064516129</v>
      </c>
      <c r="G1089" s="29">
        <f t="shared" si="130"/>
        <v>28.26</v>
      </c>
    </row>
    <row r="1090" spans="1:7" x14ac:dyDescent="0.25">
      <c r="A1090" s="47">
        <v>42887</v>
      </c>
      <c r="B1090" s="48">
        <v>1</v>
      </c>
      <c r="C1090" s="171">
        <v>0</v>
      </c>
      <c r="D1090" s="134">
        <f t="shared" si="127"/>
        <v>103157.83999999988</v>
      </c>
      <c r="E1090" s="29">
        <f t="shared" si="128"/>
        <v>69065.97999999988</v>
      </c>
      <c r="F1090" s="175">
        <f t="shared" si="129"/>
        <v>28.26258064516129</v>
      </c>
      <c r="G1090" s="29">
        <f t="shared" si="130"/>
        <v>28.26</v>
      </c>
    </row>
    <row r="1091" spans="1:7" x14ac:dyDescent="0.25">
      <c r="A1091" s="47">
        <v>42888</v>
      </c>
      <c r="B1091" s="48">
        <v>1</v>
      </c>
      <c r="C1091" s="171">
        <v>0</v>
      </c>
      <c r="D1091" s="134">
        <f t="shared" si="127"/>
        <v>103157.83999999988</v>
      </c>
      <c r="E1091" s="29">
        <f t="shared" si="128"/>
        <v>69065.97999999988</v>
      </c>
      <c r="F1091" s="175">
        <f t="shared" si="129"/>
        <v>28.26258064516129</v>
      </c>
      <c r="G1091" s="29">
        <f t="shared" si="130"/>
        <v>28.26</v>
      </c>
    </row>
    <row r="1092" spans="1:7" x14ac:dyDescent="0.25">
      <c r="A1092" s="47">
        <v>42889</v>
      </c>
      <c r="B1092" s="48">
        <v>1</v>
      </c>
      <c r="C1092" s="171">
        <v>0</v>
      </c>
      <c r="D1092" s="134">
        <f t="shared" si="127"/>
        <v>103157.83999999988</v>
      </c>
      <c r="E1092" s="29">
        <f t="shared" si="128"/>
        <v>69065.97999999988</v>
      </c>
      <c r="F1092" s="175">
        <f t="shared" si="129"/>
        <v>28.26258064516129</v>
      </c>
      <c r="G1092" s="29">
        <f t="shared" si="130"/>
        <v>28.26</v>
      </c>
    </row>
    <row r="1093" spans="1:7" x14ac:dyDescent="0.25">
      <c r="A1093" s="47">
        <v>42890</v>
      </c>
      <c r="B1093" s="48">
        <v>1</v>
      </c>
      <c r="C1093" s="171">
        <v>0</v>
      </c>
      <c r="D1093" s="134">
        <f t="shared" si="127"/>
        <v>103157.83999999988</v>
      </c>
      <c r="E1093" s="29">
        <f t="shared" si="128"/>
        <v>69065.97999999988</v>
      </c>
      <c r="F1093" s="175">
        <f t="shared" si="129"/>
        <v>28.26258064516129</v>
      </c>
      <c r="G1093" s="29">
        <f t="shared" si="130"/>
        <v>28.26</v>
      </c>
    </row>
    <row r="1094" spans="1:7" x14ac:dyDescent="0.25">
      <c r="A1094" s="47">
        <v>42891</v>
      </c>
      <c r="B1094" s="48">
        <v>1</v>
      </c>
      <c r="C1094" s="171">
        <v>0</v>
      </c>
      <c r="D1094" s="134">
        <f t="shared" si="127"/>
        <v>103157.83999999988</v>
      </c>
      <c r="E1094" s="29">
        <f t="shared" si="128"/>
        <v>69065.97999999988</v>
      </c>
      <c r="F1094" s="175">
        <f t="shared" si="129"/>
        <v>28.26258064516129</v>
      </c>
      <c r="G1094" s="29">
        <f t="shared" si="130"/>
        <v>28.26</v>
      </c>
    </row>
    <row r="1095" spans="1:7" x14ac:dyDescent="0.25">
      <c r="A1095" s="47">
        <v>42892</v>
      </c>
      <c r="B1095" s="48">
        <v>0</v>
      </c>
      <c r="C1095" s="171">
        <v>1</v>
      </c>
      <c r="D1095" s="134">
        <f t="shared" ref="D1095:D1124" si="131">$E$1094</f>
        <v>69065.97999999988</v>
      </c>
      <c r="E1095" s="29">
        <f t="shared" ref="E1095:E1124" si="132">$D$1095-$D$58</f>
        <v>34665.649999999878</v>
      </c>
      <c r="F1095" s="175">
        <f>($E$57/$B$57*0+($E$58/$B$58)*1)</f>
        <v>18.922333333333331</v>
      </c>
      <c r="G1095" s="29">
        <f t="shared" si="130"/>
        <v>18.920000000000002</v>
      </c>
    </row>
    <row r="1096" spans="1:7" x14ac:dyDescent="0.25">
      <c r="A1096" s="47">
        <v>42893</v>
      </c>
      <c r="B1096" s="48">
        <v>1</v>
      </c>
      <c r="C1096" s="171">
        <v>0</v>
      </c>
      <c r="D1096" s="134">
        <f t="shared" si="131"/>
        <v>69065.97999999988</v>
      </c>
      <c r="E1096" s="29">
        <f t="shared" si="132"/>
        <v>34665.649999999878</v>
      </c>
      <c r="F1096" s="175">
        <f t="shared" ref="F1096:F1124" si="133">($E$57/$B$57*0+($E$58/$B$58)*1)</f>
        <v>18.922333333333331</v>
      </c>
      <c r="G1096" s="29">
        <f t="shared" si="130"/>
        <v>18.920000000000002</v>
      </c>
    </row>
    <row r="1097" spans="1:7" x14ac:dyDescent="0.25">
      <c r="A1097" s="47">
        <v>42894</v>
      </c>
      <c r="B1097" s="48">
        <v>1</v>
      </c>
      <c r="C1097" s="171">
        <v>0</v>
      </c>
      <c r="D1097" s="134">
        <f t="shared" si="131"/>
        <v>69065.97999999988</v>
      </c>
      <c r="E1097" s="29">
        <f t="shared" si="132"/>
        <v>34665.649999999878</v>
      </c>
      <c r="F1097" s="175">
        <f t="shared" si="133"/>
        <v>18.922333333333331</v>
      </c>
      <c r="G1097" s="29">
        <f t="shared" si="130"/>
        <v>18.920000000000002</v>
      </c>
    </row>
    <row r="1098" spans="1:7" x14ac:dyDescent="0.25">
      <c r="A1098" s="47">
        <v>42895</v>
      </c>
      <c r="B1098" s="48">
        <v>1</v>
      </c>
      <c r="C1098" s="171">
        <v>0</v>
      </c>
      <c r="D1098" s="134">
        <f t="shared" si="131"/>
        <v>69065.97999999988</v>
      </c>
      <c r="E1098" s="29">
        <f t="shared" si="132"/>
        <v>34665.649999999878</v>
      </c>
      <c r="F1098" s="175">
        <f t="shared" si="133"/>
        <v>18.922333333333331</v>
      </c>
      <c r="G1098" s="29">
        <f t="shared" si="130"/>
        <v>18.920000000000002</v>
      </c>
    </row>
    <row r="1099" spans="1:7" x14ac:dyDescent="0.25">
      <c r="A1099" s="47">
        <v>42896</v>
      </c>
      <c r="B1099" s="48">
        <v>1</v>
      </c>
      <c r="C1099" s="171">
        <v>0</v>
      </c>
      <c r="D1099" s="134">
        <f t="shared" si="131"/>
        <v>69065.97999999988</v>
      </c>
      <c r="E1099" s="29">
        <f t="shared" si="132"/>
        <v>34665.649999999878</v>
      </c>
      <c r="F1099" s="175">
        <f t="shared" si="133"/>
        <v>18.922333333333331</v>
      </c>
      <c r="G1099" s="29">
        <f t="shared" si="130"/>
        <v>18.920000000000002</v>
      </c>
    </row>
    <row r="1100" spans="1:7" x14ac:dyDescent="0.25">
      <c r="A1100" s="47">
        <v>42897</v>
      </c>
      <c r="B1100" s="48">
        <v>1</v>
      </c>
      <c r="C1100" s="171">
        <v>0</v>
      </c>
      <c r="D1100" s="134">
        <f t="shared" si="131"/>
        <v>69065.97999999988</v>
      </c>
      <c r="E1100" s="29">
        <f t="shared" si="132"/>
        <v>34665.649999999878</v>
      </c>
      <c r="F1100" s="175">
        <f t="shared" si="133"/>
        <v>18.922333333333331</v>
      </c>
      <c r="G1100" s="29">
        <f t="shared" si="130"/>
        <v>18.920000000000002</v>
      </c>
    </row>
    <row r="1101" spans="1:7" x14ac:dyDescent="0.25">
      <c r="A1101" s="47">
        <v>42898</v>
      </c>
      <c r="B1101" s="48">
        <v>1</v>
      </c>
      <c r="C1101" s="171">
        <v>0</v>
      </c>
      <c r="D1101" s="134">
        <f t="shared" si="131"/>
        <v>69065.97999999988</v>
      </c>
      <c r="E1101" s="29">
        <f t="shared" si="132"/>
        <v>34665.649999999878</v>
      </c>
      <c r="F1101" s="175">
        <f t="shared" si="133"/>
        <v>18.922333333333331</v>
      </c>
      <c r="G1101" s="29">
        <f t="shared" si="130"/>
        <v>18.920000000000002</v>
      </c>
    </row>
    <row r="1102" spans="1:7" x14ac:dyDescent="0.25">
      <c r="A1102" s="47">
        <v>42899</v>
      </c>
      <c r="B1102" s="48">
        <v>1</v>
      </c>
      <c r="C1102" s="171">
        <v>0</v>
      </c>
      <c r="D1102" s="134">
        <f t="shared" si="131"/>
        <v>69065.97999999988</v>
      </c>
      <c r="E1102" s="29">
        <f t="shared" si="132"/>
        <v>34665.649999999878</v>
      </c>
      <c r="F1102" s="175">
        <f t="shared" si="133"/>
        <v>18.922333333333331</v>
      </c>
      <c r="G1102" s="29">
        <f t="shared" si="130"/>
        <v>18.920000000000002</v>
      </c>
    </row>
    <row r="1103" spans="1:7" x14ac:dyDescent="0.25">
      <c r="A1103" s="47">
        <v>42900</v>
      </c>
      <c r="B1103" s="48">
        <v>1</v>
      </c>
      <c r="C1103" s="171">
        <v>0</v>
      </c>
      <c r="D1103" s="134">
        <f t="shared" si="131"/>
        <v>69065.97999999988</v>
      </c>
      <c r="E1103" s="29">
        <f t="shared" si="132"/>
        <v>34665.649999999878</v>
      </c>
      <c r="F1103" s="175">
        <f t="shared" si="133"/>
        <v>18.922333333333331</v>
      </c>
      <c r="G1103" s="29">
        <f t="shared" si="130"/>
        <v>18.920000000000002</v>
      </c>
    </row>
    <row r="1104" spans="1:7" x14ac:dyDescent="0.25">
      <c r="A1104" s="47">
        <v>42901</v>
      </c>
      <c r="B1104" s="48">
        <v>1</v>
      </c>
      <c r="C1104" s="171">
        <v>0</v>
      </c>
      <c r="D1104" s="134">
        <f t="shared" si="131"/>
        <v>69065.97999999988</v>
      </c>
      <c r="E1104" s="29">
        <f t="shared" si="132"/>
        <v>34665.649999999878</v>
      </c>
      <c r="F1104" s="175">
        <f t="shared" si="133"/>
        <v>18.922333333333331</v>
      </c>
      <c r="G1104" s="29">
        <f t="shared" si="130"/>
        <v>18.920000000000002</v>
      </c>
    </row>
    <row r="1105" spans="1:7" x14ac:dyDescent="0.25">
      <c r="A1105" s="47">
        <v>42902</v>
      </c>
      <c r="B1105" s="48">
        <v>1</v>
      </c>
      <c r="C1105" s="171">
        <v>0</v>
      </c>
      <c r="D1105" s="134">
        <f t="shared" si="131"/>
        <v>69065.97999999988</v>
      </c>
      <c r="E1105" s="29">
        <f t="shared" si="132"/>
        <v>34665.649999999878</v>
      </c>
      <c r="F1105" s="175">
        <f t="shared" si="133"/>
        <v>18.922333333333331</v>
      </c>
      <c r="G1105" s="29">
        <f t="shared" si="130"/>
        <v>18.920000000000002</v>
      </c>
    </row>
    <row r="1106" spans="1:7" x14ac:dyDescent="0.25">
      <c r="A1106" s="47">
        <v>42903</v>
      </c>
      <c r="B1106" s="48">
        <v>1</v>
      </c>
      <c r="C1106" s="171">
        <v>0</v>
      </c>
      <c r="D1106" s="134">
        <f t="shared" si="131"/>
        <v>69065.97999999988</v>
      </c>
      <c r="E1106" s="29">
        <f t="shared" si="132"/>
        <v>34665.649999999878</v>
      </c>
      <c r="F1106" s="175">
        <f t="shared" si="133"/>
        <v>18.922333333333331</v>
      </c>
      <c r="G1106" s="29">
        <f t="shared" si="130"/>
        <v>18.920000000000002</v>
      </c>
    </row>
    <row r="1107" spans="1:7" x14ac:dyDescent="0.25">
      <c r="A1107" s="47">
        <v>42904</v>
      </c>
      <c r="B1107" s="48">
        <v>1</v>
      </c>
      <c r="C1107" s="171">
        <v>0</v>
      </c>
      <c r="D1107" s="134">
        <f t="shared" si="131"/>
        <v>69065.97999999988</v>
      </c>
      <c r="E1107" s="29">
        <f t="shared" si="132"/>
        <v>34665.649999999878</v>
      </c>
      <c r="F1107" s="175">
        <f t="shared" si="133"/>
        <v>18.922333333333331</v>
      </c>
      <c r="G1107" s="29">
        <f t="shared" si="130"/>
        <v>18.920000000000002</v>
      </c>
    </row>
    <row r="1108" spans="1:7" x14ac:dyDescent="0.25">
      <c r="A1108" s="47">
        <v>42905</v>
      </c>
      <c r="B1108" s="48">
        <v>1</v>
      </c>
      <c r="C1108" s="171">
        <v>0</v>
      </c>
      <c r="D1108" s="134">
        <f t="shared" si="131"/>
        <v>69065.97999999988</v>
      </c>
      <c r="E1108" s="29">
        <f t="shared" si="132"/>
        <v>34665.649999999878</v>
      </c>
      <c r="F1108" s="175">
        <f t="shared" si="133"/>
        <v>18.922333333333331</v>
      </c>
      <c r="G1108" s="29">
        <f t="shared" si="130"/>
        <v>18.920000000000002</v>
      </c>
    </row>
    <row r="1109" spans="1:7" x14ac:dyDescent="0.25">
      <c r="A1109" s="47">
        <v>42906</v>
      </c>
      <c r="B1109" s="48">
        <v>1</v>
      </c>
      <c r="C1109" s="171">
        <v>0</v>
      </c>
      <c r="D1109" s="134">
        <f t="shared" si="131"/>
        <v>69065.97999999988</v>
      </c>
      <c r="E1109" s="29">
        <f t="shared" si="132"/>
        <v>34665.649999999878</v>
      </c>
      <c r="F1109" s="175">
        <f t="shared" si="133"/>
        <v>18.922333333333331</v>
      </c>
      <c r="G1109" s="29">
        <f t="shared" si="130"/>
        <v>18.920000000000002</v>
      </c>
    </row>
    <row r="1110" spans="1:7" x14ac:dyDescent="0.25">
      <c r="A1110" s="47">
        <v>42907</v>
      </c>
      <c r="B1110" s="48">
        <v>1</v>
      </c>
      <c r="C1110" s="171">
        <v>0</v>
      </c>
      <c r="D1110" s="134">
        <f t="shared" si="131"/>
        <v>69065.97999999988</v>
      </c>
      <c r="E1110" s="29">
        <f t="shared" si="132"/>
        <v>34665.649999999878</v>
      </c>
      <c r="F1110" s="175">
        <f t="shared" si="133"/>
        <v>18.922333333333331</v>
      </c>
      <c r="G1110" s="29">
        <f t="shared" si="130"/>
        <v>18.920000000000002</v>
      </c>
    </row>
    <row r="1111" spans="1:7" x14ac:dyDescent="0.25">
      <c r="A1111" s="47">
        <v>42908</v>
      </c>
      <c r="B1111" s="48">
        <v>1</v>
      </c>
      <c r="C1111" s="171">
        <v>0</v>
      </c>
      <c r="D1111" s="134">
        <f t="shared" si="131"/>
        <v>69065.97999999988</v>
      </c>
      <c r="E1111" s="29">
        <f t="shared" si="132"/>
        <v>34665.649999999878</v>
      </c>
      <c r="F1111" s="175">
        <f t="shared" si="133"/>
        <v>18.922333333333331</v>
      </c>
      <c r="G1111" s="29">
        <f t="shared" si="130"/>
        <v>18.920000000000002</v>
      </c>
    </row>
    <row r="1112" spans="1:7" x14ac:dyDescent="0.25">
      <c r="A1112" s="47">
        <v>42909</v>
      </c>
      <c r="B1112" s="48">
        <v>1</v>
      </c>
      <c r="C1112" s="171">
        <v>0</v>
      </c>
      <c r="D1112" s="134">
        <f t="shared" si="131"/>
        <v>69065.97999999988</v>
      </c>
      <c r="E1112" s="29">
        <f t="shared" si="132"/>
        <v>34665.649999999878</v>
      </c>
      <c r="F1112" s="175">
        <f t="shared" si="133"/>
        <v>18.922333333333331</v>
      </c>
      <c r="G1112" s="29">
        <f t="shared" si="130"/>
        <v>18.920000000000002</v>
      </c>
    </row>
    <row r="1113" spans="1:7" x14ac:dyDescent="0.25">
      <c r="A1113" s="47">
        <v>42910</v>
      </c>
      <c r="B1113" s="48">
        <v>1</v>
      </c>
      <c r="C1113" s="171">
        <v>0</v>
      </c>
      <c r="D1113" s="134">
        <f t="shared" si="131"/>
        <v>69065.97999999988</v>
      </c>
      <c r="E1113" s="29">
        <f t="shared" si="132"/>
        <v>34665.649999999878</v>
      </c>
      <c r="F1113" s="175">
        <f t="shared" si="133"/>
        <v>18.922333333333331</v>
      </c>
      <c r="G1113" s="29">
        <f t="shared" si="130"/>
        <v>18.920000000000002</v>
      </c>
    </row>
    <row r="1114" spans="1:7" x14ac:dyDescent="0.25">
      <c r="A1114" s="47">
        <v>42911</v>
      </c>
      <c r="B1114" s="48">
        <v>1</v>
      </c>
      <c r="C1114" s="171">
        <v>0</v>
      </c>
      <c r="D1114" s="134">
        <f t="shared" si="131"/>
        <v>69065.97999999988</v>
      </c>
      <c r="E1114" s="29">
        <f t="shared" si="132"/>
        <v>34665.649999999878</v>
      </c>
      <c r="F1114" s="175">
        <f t="shared" si="133"/>
        <v>18.922333333333331</v>
      </c>
      <c r="G1114" s="29">
        <f t="shared" si="130"/>
        <v>18.920000000000002</v>
      </c>
    </row>
    <row r="1115" spans="1:7" x14ac:dyDescent="0.25">
      <c r="A1115" s="47">
        <v>42912</v>
      </c>
      <c r="B1115" s="48">
        <v>1</v>
      </c>
      <c r="C1115" s="171">
        <v>0</v>
      </c>
      <c r="D1115" s="134">
        <f t="shared" si="131"/>
        <v>69065.97999999988</v>
      </c>
      <c r="E1115" s="29">
        <f t="shared" si="132"/>
        <v>34665.649999999878</v>
      </c>
      <c r="F1115" s="175">
        <f t="shared" si="133"/>
        <v>18.922333333333331</v>
      </c>
      <c r="G1115" s="29">
        <f t="shared" si="130"/>
        <v>18.920000000000002</v>
      </c>
    </row>
    <row r="1116" spans="1:7" x14ac:dyDescent="0.25">
      <c r="A1116" s="47">
        <v>42913</v>
      </c>
      <c r="B1116" s="48">
        <v>1</v>
      </c>
      <c r="C1116" s="171">
        <v>0</v>
      </c>
      <c r="D1116" s="134">
        <f t="shared" si="131"/>
        <v>69065.97999999988</v>
      </c>
      <c r="E1116" s="29">
        <f t="shared" si="132"/>
        <v>34665.649999999878</v>
      </c>
      <c r="F1116" s="175">
        <f t="shared" si="133"/>
        <v>18.922333333333331</v>
      </c>
      <c r="G1116" s="29">
        <f t="shared" si="130"/>
        <v>18.920000000000002</v>
      </c>
    </row>
    <row r="1117" spans="1:7" x14ac:dyDescent="0.25">
      <c r="A1117" s="47">
        <v>42914</v>
      </c>
      <c r="B1117" s="48">
        <v>1</v>
      </c>
      <c r="C1117" s="171">
        <v>0</v>
      </c>
      <c r="D1117" s="134">
        <f t="shared" si="131"/>
        <v>69065.97999999988</v>
      </c>
      <c r="E1117" s="29">
        <f t="shared" si="132"/>
        <v>34665.649999999878</v>
      </c>
      <c r="F1117" s="175">
        <f t="shared" si="133"/>
        <v>18.922333333333331</v>
      </c>
      <c r="G1117" s="29">
        <f t="shared" si="130"/>
        <v>18.920000000000002</v>
      </c>
    </row>
    <row r="1118" spans="1:7" x14ac:dyDescent="0.25">
      <c r="A1118" s="47">
        <v>42915</v>
      </c>
      <c r="B1118" s="48">
        <v>1</v>
      </c>
      <c r="C1118" s="171">
        <v>0</v>
      </c>
      <c r="D1118" s="134">
        <f t="shared" si="131"/>
        <v>69065.97999999988</v>
      </c>
      <c r="E1118" s="29">
        <f t="shared" si="132"/>
        <v>34665.649999999878</v>
      </c>
      <c r="F1118" s="175">
        <f t="shared" si="133"/>
        <v>18.922333333333331</v>
      </c>
      <c r="G1118" s="29">
        <f t="shared" si="130"/>
        <v>18.920000000000002</v>
      </c>
    </row>
    <row r="1119" spans="1:7" x14ac:dyDescent="0.25">
      <c r="A1119" s="47">
        <v>42916</v>
      </c>
      <c r="B1119" s="48">
        <v>1</v>
      </c>
      <c r="C1119" s="171">
        <v>0</v>
      </c>
      <c r="D1119" s="134">
        <f t="shared" si="131"/>
        <v>69065.97999999988</v>
      </c>
      <c r="E1119" s="29">
        <f t="shared" si="132"/>
        <v>34665.649999999878</v>
      </c>
      <c r="F1119" s="175">
        <f t="shared" si="133"/>
        <v>18.922333333333331</v>
      </c>
      <c r="G1119" s="29">
        <f t="shared" si="130"/>
        <v>18.920000000000002</v>
      </c>
    </row>
    <row r="1120" spans="1:7" x14ac:dyDescent="0.25">
      <c r="A1120" s="47">
        <v>42917</v>
      </c>
      <c r="B1120" s="48">
        <v>1</v>
      </c>
      <c r="C1120" s="171">
        <v>0</v>
      </c>
      <c r="D1120" s="134">
        <f t="shared" si="131"/>
        <v>69065.97999999988</v>
      </c>
      <c r="E1120" s="29">
        <f t="shared" si="132"/>
        <v>34665.649999999878</v>
      </c>
      <c r="F1120" s="175">
        <f t="shared" si="133"/>
        <v>18.922333333333331</v>
      </c>
      <c r="G1120" s="29">
        <f t="shared" si="130"/>
        <v>18.920000000000002</v>
      </c>
    </row>
    <row r="1121" spans="1:7" x14ac:dyDescent="0.25">
      <c r="A1121" s="47">
        <v>42918</v>
      </c>
      <c r="B1121" s="48">
        <v>1</v>
      </c>
      <c r="C1121" s="171">
        <v>0</v>
      </c>
      <c r="D1121" s="134">
        <f t="shared" si="131"/>
        <v>69065.97999999988</v>
      </c>
      <c r="E1121" s="29">
        <f t="shared" si="132"/>
        <v>34665.649999999878</v>
      </c>
      <c r="F1121" s="175">
        <f t="shared" si="133"/>
        <v>18.922333333333331</v>
      </c>
      <c r="G1121" s="29">
        <f t="shared" si="130"/>
        <v>18.920000000000002</v>
      </c>
    </row>
    <row r="1122" spans="1:7" x14ac:dyDescent="0.25">
      <c r="A1122" s="47">
        <v>42919</v>
      </c>
      <c r="B1122" s="48">
        <v>1</v>
      </c>
      <c r="C1122" s="171">
        <v>0</v>
      </c>
      <c r="D1122" s="134">
        <f t="shared" si="131"/>
        <v>69065.97999999988</v>
      </c>
      <c r="E1122" s="29">
        <f t="shared" si="132"/>
        <v>34665.649999999878</v>
      </c>
      <c r="F1122" s="175">
        <f t="shared" si="133"/>
        <v>18.922333333333331</v>
      </c>
      <c r="G1122" s="29">
        <f t="shared" si="130"/>
        <v>18.920000000000002</v>
      </c>
    </row>
    <row r="1123" spans="1:7" x14ac:dyDescent="0.25">
      <c r="A1123" s="47">
        <v>42920</v>
      </c>
      <c r="B1123" s="48">
        <v>1</v>
      </c>
      <c r="C1123" s="171">
        <v>0</v>
      </c>
      <c r="D1123" s="134">
        <f t="shared" si="131"/>
        <v>69065.97999999988</v>
      </c>
      <c r="E1123" s="29">
        <f t="shared" si="132"/>
        <v>34665.649999999878</v>
      </c>
      <c r="F1123" s="175">
        <f t="shared" si="133"/>
        <v>18.922333333333331</v>
      </c>
      <c r="G1123" s="29">
        <f t="shared" si="130"/>
        <v>18.920000000000002</v>
      </c>
    </row>
    <row r="1124" spans="1:7" x14ac:dyDescent="0.25">
      <c r="A1124" s="47">
        <v>42921</v>
      </c>
      <c r="B1124" s="48">
        <v>1</v>
      </c>
      <c r="C1124" s="171">
        <v>0</v>
      </c>
      <c r="D1124" s="134">
        <f t="shared" si="131"/>
        <v>69065.97999999988</v>
      </c>
      <c r="E1124" s="29">
        <f t="shared" si="132"/>
        <v>34665.649999999878</v>
      </c>
      <c r="F1124" s="175">
        <f t="shared" si="133"/>
        <v>18.922333333333331</v>
      </c>
      <c r="G1124" s="29">
        <f t="shared" si="130"/>
        <v>18.920000000000002</v>
      </c>
    </row>
    <row r="1125" spans="1:7" x14ac:dyDescent="0.25">
      <c r="A1125" s="47">
        <v>42922</v>
      </c>
      <c r="B1125" s="48">
        <v>0</v>
      </c>
      <c r="C1125" s="171">
        <v>1</v>
      </c>
      <c r="D1125" s="134">
        <f>$E$1124</f>
        <v>34665.649999999878</v>
      </c>
      <c r="E1125" s="29">
        <f t="shared" ref="E1125:E1155" si="134">$D$1125-$D$59</f>
        <v>0</v>
      </c>
      <c r="F1125" s="175">
        <f>($E$58/$B$58*0+($E$59/$B$59)*1)</f>
        <v>9.7532258064556121</v>
      </c>
      <c r="G1125" s="29">
        <f t="shared" si="130"/>
        <v>9.75</v>
      </c>
    </row>
    <row r="1126" spans="1:7" x14ac:dyDescent="0.25">
      <c r="A1126" s="47">
        <v>42923</v>
      </c>
      <c r="B1126" s="48">
        <v>1</v>
      </c>
      <c r="C1126" s="171">
        <v>0</v>
      </c>
      <c r="D1126" s="134">
        <f t="shared" ref="D1126:D1155" si="135">$E$1124</f>
        <v>34665.649999999878</v>
      </c>
      <c r="E1126" s="29">
        <f t="shared" si="134"/>
        <v>0</v>
      </c>
      <c r="F1126" s="175">
        <f t="shared" ref="F1126:F1155" si="136">($E$58/$B$58*0+($E$59/$B$59)*1)</f>
        <v>9.7532258064556121</v>
      </c>
      <c r="G1126" s="29">
        <f t="shared" si="130"/>
        <v>9.75</v>
      </c>
    </row>
    <row r="1127" spans="1:7" x14ac:dyDescent="0.25">
      <c r="A1127" s="47">
        <v>42924</v>
      </c>
      <c r="B1127" s="48">
        <v>1</v>
      </c>
      <c r="C1127" s="171">
        <v>0</v>
      </c>
      <c r="D1127" s="134">
        <f t="shared" si="135"/>
        <v>34665.649999999878</v>
      </c>
      <c r="E1127" s="29">
        <f t="shared" si="134"/>
        <v>0</v>
      </c>
      <c r="F1127" s="175">
        <f t="shared" si="136"/>
        <v>9.7532258064556121</v>
      </c>
      <c r="G1127" s="29">
        <f t="shared" si="130"/>
        <v>9.75</v>
      </c>
    </row>
    <row r="1128" spans="1:7" x14ac:dyDescent="0.25">
      <c r="A1128" s="47">
        <v>42925</v>
      </c>
      <c r="B1128" s="48">
        <v>1</v>
      </c>
      <c r="C1128" s="171">
        <v>0</v>
      </c>
      <c r="D1128" s="134">
        <f t="shared" si="135"/>
        <v>34665.649999999878</v>
      </c>
      <c r="E1128" s="29">
        <f t="shared" si="134"/>
        <v>0</v>
      </c>
      <c r="F1128" s="175">
        <f t="shared" si="136"/>
        <v>9.7532258064556121</v>
      </c>
      <c r="G1128" s="29">
        <f t="shared" si="130"/>
        <v>9.75</v>
      </c>
    </row>
    <row r="1129" spans="1:7" x14ac:dyDescent="0.25">
      <c r="A1129" s="47">
        <v>42926</v>
      </c>
      <c r="B1129" s="48">
        <v>1</v>
      </c>
      <c r="C1129" s="171">
        <v>0</v>
      </c>
      <c r="D1129" s="134">
        <f t="shared" si="135"/>
        <v>34665.649999999878</v>
      </c>
      <c r="E1129" s="29">
        <f t="shared" si="134"/>
        <v>0</v>
      </c>
      <c r="F1129" s="175">
        <f t="shared" si="136"/>
        <v>9.7532258064556121</v>
      </c>
      <c r="G1129" s="29">
        <f t="shared" si="130"/>
        <v>9.75</v>
      </c>
    </row>
    <row r="1130" spans="1:7" x14ac:dyDescent="0.25">
      <c r="A1130" s="47">
        <v>42927</v>
      </c>
      <c r="B1130" s="48">
        <v>1</v>
      </c>
      <c r="C1130" s="171">
        <v>0</v>
      </c>
      <c r="D1130" s="134">
        <f t="shared" si="135"/>
        <v>34665.649999999878</v>
      </c>
      <c r="E1130" s="29">
        <f t="shared" si="134"/>
        <v>0</v>
      </c>
      <c r="F1130" s="175">
        <f t="shared" si="136"/>
        <v>9.7532258064556121</v>
      </c>
      <c r="G1130" s="29">
        <f t="shared" si="130"/>
        <v>9.75</v>
      </c>
    </row>
    <row r="1131" spans="1:7" x14ac:dyDescent="0.25">
      <c r="A1131" s="47">
        <v>42928</v>
      </c>
      <c r="B1131" s="48">
        <v>1</v>
      </c>
      <c r="C1131" s="171">
        <v>0</v>
      </c>
      <c r="D1131" s="134">
        <f t="shared" si="135"/>
        <v>34665.649999999878</v>
      </c>
      <c r="E1131" s="29">
        <f t="shared" si="134"/>
        <v>0</v>
      </c>
      <c r="F1131" s="175">
        <f t="shared" si="136"/>
        <v>9.7532258064556121</v>
      </c>
      <c r="G1131" s="29">
        <f t="shared" si="130"/>
        <v>9.75</v>
      </c>
    </row>
    <row r="1132" spans="1:7" x14ac:dyDescent="0.25">
      <c r="A1132" s="47">
        <v>42929</v>
      </c>
      <c r="B1132" s="48">
        <v>1</v>
      </c>
      <c r="C1132" s="171">
        <v>0</v>
      </c>
      <c r="D1132" s="134">
        <f t="shared" si="135"/>
        <v>34665.649999999878</v>
      </c>
      <c r="E1132" s="29">
        <f t="shared" si="134"/>
        <v>0</v>
      </c>
      <c r="F1132" s="175">
        <f t="shared" si="136"/>
        <v>9.7532258064556121</v>
      </c>
      <c r="G1132" s="29">
        <f t="shared" si="130"/>
        <v>9.75</v>
      </c>
    </row>
    <row r="1133" spans="1:7" x14ac:dyDescent="0.25">
      <c r="A1133" s="47">
        <v>42930</v>
      </c>
      <c r="B1133" s="48">
        <v>1</v>
      </c>
      <c r="C1133" s="171">
        <v>0</v>
      </c>
      <c r="D1133" s="134">
        <f t="shared" si="135"/>
        <v>34665.649999999878</v>
      </c>
      <c r="E1133" s="29">
        <f t="shared" si="134"/>
        <v>0</v>
      </c>
      <c r="F1133" s="175">
        <f t="shared" si="136"/>
        <v>9.7532258064556121</v>
      </c>
      <c r="G1133" s="29">
        <f t="shared" si="130"/>
        <v>9.75</v>
      </c>
    </row>
    <row r="1134" spans="1:7" x14ac:dyDescent="0.25">
      <c r="A1134" s="47">
        <v>42931</v>
      </c>
      <c r="B1134" s="48">
        <v>1</v>
      </c>
      <c r="C1134" s="171">
        <v>0</v>
      </c>
      <c r="D1134" s="134">
        <f t="shared" si="135"/>
        <v>34665.649999999878</v>
      </c>
      <c r="E1134" s="29">
        <f t="shared" si="134"/>
        <v>0</v>
      </c>
      <c r="F1134" s="175">
        <f t="shared" si="136"/>
        <v>9.7532258064556121</v>
      </c>
      <c r="G1134" s="29">
        <f t="shared" si="130"/>
        <v>9.75</v>
      </c>
    </row>
    <row r="1135" spans="1:7" x14ac:dyDescent="0.25">
      <c r="A1135" s="47">
        <v>42932</v>
      </c>
      <c r="B1135" s="48">
        <v>1</v>
      </c>
      <c r="C1135" s="171">
        <v>0</v>
      </c>
      <c r="D1135" s="134">
        <f t="shared" si="135"/>
        <v>34665.649999999878</v>
      </c>
      <c r="E1135" s="29">
        <f t="shared" si="134"/>
        <v>0</v>
      </c>
      <c r="F1135" s="175">
        <f t="shared" si="136"/>
        <v>9.7532258064556121</v>
      </c>
      <c r="G1135" s="29">
        <f t="shared" si="130"/>
        <v>9.75</v>
      </c>
    </row>
    <row r="1136" spans="1:7" x14ac:dyDescent="0.25">
      <c r="A1136" s="47">
        <v>42933</v>
      </c>
      <c r="B1136" s="48">
        <v>1</v>
      </c>
      <c r="C1136" s="171">
        <v>0</v>
      </c>
      <c r="D1136" s="134">
        <f t="shared" si="135"/>
        <v>34665.649999999878</v>
      </c>
      <c r="E1136" s="29">
        <f t="shared" si="134"/>
        <v>0</v>
      </c>
      <c r="F1136" s="175">
        <f t="shared" si="136"/>
        <v>9.7532258064556121</v>
      </c>
      <c r="G1136" s="29">
        <f t="shared" si="130"/>
        <v>9.75</v>
      </c>
    </row>
    <row r="1137" spans="1:7" x14ac:dyDescent="0.25">
      <c r="A1137" s="47">
        <v>42934</v>
      </c>
      <c r="B1137" s="48">
        <v>1</v>
      </c>
      <c r="C1137" s="171">
        <v>0</v>
      </c>
      <c r="D1137" s="134">
        <f t="shared" si="135"/>
        <v>34665.649999999878</v>
      </c>
      <c r="E1137" s="29">
        <f t="shared" si="134"/>
        <v>0</v>
      </c>
      <c r="F1137" s="175">
        <f t="shared" si="136"/>
        <v>9.7532258064556121</v>
      </c>
      <c r="G1137" s="29">
        <f t="shared" si="130"/>
        <v>9.75</v>
      </c>
    </row>
    <row r="1138" spans="1:7" x14ac:dyDescent="0.25">
      <c r="A1138" s="47">
        <v>42935</v>
      </c>
      <c r="B1138" s="48">
        <v>1</v>
      </c>
      <c r="C1138" s="171">
        <v>0</v>
      </c>
      <c r="D1138" s="134">
        <f t="shared" si="135"/>
        <v>34665.649999999878</v>
      </c>
      <c r="E1138" s="29">
        <f t="shared" si="134"/>
        <v>0</v>
      </c>
      <c r="F1138" s="175">
        <f t="shared" si="136"/>
        <v>9.7532258064556121</v>
      </c>
      <c r="G1138" s="29">
        <f t="shared" si="130"/>
        <v>9.75</v>
      </c>
    </row>
    <row r="1139" spans="1:7" x14ac:dyDescent="0.25">
      <c r="A1139" s="47">
        <v>42936</v>
      </c>
      <c r="B1139" s="48">
        <v>1</v>
      </c>
      <c r="C1139" s="171">
        <v>0</v>
      </c>
      <c r="D1139" s="134">
        <f t="shared" si="135"/>
        <v>34665.649999999878</v>
      </c>
      <c r="E1139" s="29">
        <f t="shared" si="134"/>
        <v>0</v>
      </c>
      <c r="F1139" s="175">
        <f t="shared" si="136"/>
        <v>9.7532258064556121</v>
      </c>
      <c r="G1139" s="29">
        <f t="shared" si="130"/>
        <v>9.75</v>
      </c>
    </row>
    <row r="1140" spans="1:7" x14ac:dyDescent="0.25">
      <c r="A1140" s="47">
        <v>42937</v>
      </c>
      <c r="B1140" s="48">
        <v>1</v>
      </c>
      <c r="C1140" s="171">
        <v>0</v>
      </c>
      <c r="D1140" s="134">
        <f t="shared" si="135"/>
        <v>34665.649999999878</v>
      </c>
      <c r="E1140" s="29">
        <f t="shared" si="134"/>
        <v>0</v>
      </c>
      <c r="F1140" s="175">
        <f t="shared" si="136"/>
        <v>9.7532258064556121</v>
      </c>
      <c r="G1140" s="29">
        <f t="shared" si="130"/>
        <v>9.75</v>
      </c>
    </row>
    <row r="1141" spans="1:7" x14ac:dyDescent="0.25">
      <c r="A1141" s="47">
        <v>42938</v>
      </c>
      <c r="B1141" s="48">
        <v>1</v>
      </c>
      <c r="C1141" s="171">
        <v>0</v>
      </c>
      <c r="D1141" s="134">
        <f t="shared" si="135"/>
        <v>34665.649999999878</v>
      </c>
      <c r="E1141" s="29">
        <f t="shared" si="134"/>
        <v>0</v>
      </c>
      <c r="F1141" s="175">
        <f t="shared" si="136"/>
        <v>9.7532258064556121</v>
      </c>
      <c r="G1141" s="29">
        <f t="shared" si="130"/>
        <v>9.75</v>
      </c>
    </row>
    <row r="1142" spans="1:7" x14ac:dyDescent="0.25">
      <c r="A1142" s="47">
        <v>42939</v>
      </c>
      <c r="B1142" s="48">
        <v>1</v>
      </c>
      <c r="C1142" s="171">
        <v>0</v>
      </c>
      <c r="D1142" s="134">
        <f t="shared" si="135"/>
        <v>34665.649999999878</v>
      </c>
      <c r="E1142" s="29">
        <f t="shared" si="134"/>
        <v>0</v>
      </c>
      <c r="F1142" s="175">
        <f t="shared" si="136"/>
        <v>9.7532258064556121</v>
      </c>
      <c r="G1142" s="29">
        <f t="shared" si="130"/>
        <v>9.75</v>
      </c>
    </row>
    <row r="1143" spans="1:7" x14ac:dyDescent="0.25">
      <c r="A1143" s="47">
        <v>42940</v>
      </c>
      <c r="B1143" s="48">
        <v>1</v>
      </c>
      <c r="C1143" s="171">
        <v>0</v>
      </c>
      <c r="D1143" s="134">
        <f t="shared" si="135"/>
        <v>34665.649999999878</v>
      </c>
      <c r="E1143" s="29">
        <f t="shared" si="134"/>
        <v>0</v>
      </c>
      <c r="F1143" s="175">
        <f t="shared" si="136"/>
        <v>9.7532258064556121</v>
      </c>
      <c r="G1143" s="29">
        <f t="shared" si="130"/>
        <v>9.75</v>
      </c>
    </row>
    <row r="1144" spans="1:7" x14ac:dyDescent="0.25">
      <c r="A1144" s="47">
        <v>42941</v>
      </c>
      <c r="B1144" s="48">
        <v>1</v>
      </c>
      <c r="C1144" s="171">
        <v>0</v>
      </c>
      <c r="D1144" s="134">
        <f t="shared" si="135"/>
        <v>34665.649999999878</v>
      </c>
      <c r="E1144" s="29">
        <f t="shared" si="134"/>
        <v>0</v>
      </c>
      <c r="F1144" s="175">
        <f t="shared" si="136"/>
        <v>9.7532258064556121</v>
      </c>
      <c r="G1144" s="29">
        <f t="shared" si="130"/>
        <v>9.75</v>
      </c>
    </row>
    <row r="1145" spans="1:7" x14ac:dyDescent="0.25">
      <c r="A1145" s="47">
        <v>42942</v>
      </c>
      <c r="B1145" s="48">
        <v>1</v>
      </c>
      <c r="C1145" s="171">
        <v>0</v>
      </c>
      <c r="D1145" s="134">
        <f t="shared" si="135"/>
        <v>34665.649999999878</v>
      </c>
      <c r="E1145" s="29">
        <f t="shared" si="134"/>
        <v>0</v>
      </c>
      <c r="F1145" s="175">
        <f t="shared" si="136"/>
        <v>9.7532258064556121</v>
      </c>
      <c r="G1145" s="29">
        <f t="shared" si="130"/>
        <v>9.75</v>
      </c>
    </row>
    <row r="1146" spans="1:7" x14ac:dyDescent="0.25">
      <c r="A1146" s="47">
        <v>42943</v>
      </c>
      <c r="B1146" s="48">
        <v>1</v>
      </c>
      <c r="C1146" s="171">
        <v>0</v>
      </c>
      <c r="D1146" s="134">
        <f t="shared" si="135"/>
        <v>34665.649999999878</v>
      </c>
      <c r="E1146" s="29">
        <f t="shared" si="134"/>
        <v>0</v>
      </c>
      <c r="F1146" s="175">
        <f t="shared" si="136"/>
        <v>9.7532258064556121</v>
      </c>
      <c r="G1146" s="29">
        <f t="shared" si="130"/>
        <v>9.75</v>
      </c>
    </row>
    <row r="1147" spans="1:7" x14ac:dyDescent="0.25">
      <c r="A1147" s="47">
        <v>42944</v>
      </c>
      <c r="B1147" s="48">
        <v>1</v>
      </c>
      <c r="C1147" s="171">
        <v>0</v>
      </c>
      <c r="D1147" s="134">
        <f t="shared" si="135"/>
        <v>34665.649999999878</v>
      </c>
      <c r="E1147" s="29">
        <f t="shared" si="134"/>
        <v>0</v>
      </c>
      <c r="F1147" s="175">
        <f t="shared" si="136"/>
        <v>9.7532258064556121</v>
      </c>
      <c r="G1147" s="29">
        <f t="shared" si="130"/>
        <v>9.75</v>
      </c>
    </row>
    <row r="1148" spans="1:7" x14ac:dyDescent="0.25">
      <c r="A1148" s="47">
        <v>42945</v>
      </c>
      <c r="B1148" s="48">
        <v>1</v>
      </c>
      <c r="C1148" s="171">
        <v>0</v>
      </c>
      <c r="D1148" s="134">
        <f t="shared" si="135"/>
        <v>34665.649999999878</v>
      </c>
      <c r="E1148" s="29">
        <f t="shared" si="134"/>
        <v>0</v>
      </c>
      <c r="F1148" s="175">
        <f t="shared" si="136"/>
        <v>9.7532258064556121</v>
      </c>
      <c r="G1148" s="29">
        <f t="shared" ref="G1148:G1155" si="137">ROUND(F1148,2)</f>
        <v>9.75</v>
      </c>
    </row>
    <row r="1149" spans="1:7" x14ac:dyDescent="0.25">
      <c r="A1149" s="47">
        <v>42946</v>
      </c>
      <c r="B1149" s="48">
        <v>1</v>
      </c>
      <c r="C1149" s="171">
        <v>0</v>
      </c>
      <c r="D1149" s="134">
        <f t="shared" si="135"/>
        <v>34665.649999999878</v>
      </c>
      <c r="E1149" s="29">
        <f t="shared" si="134"/>
        <v>0</v>
      </c>
      <c r="F1149" s="175">
        <f t="shared" si="136"/>
        <v>9.7532258064556121</v>
      </c>
      <c r="G1149" s="29">
        <f t="shared" si="137"/>
        <v>9.75</v>
      </c>
    </row>
    <row r="1150" spans="1:7" x14ac:dyDescent="0.25">
      <c r="A1150" s="47">
        <v>42947</v>
      </c>
      <c r="B1150" s="48">
        <v>1</v>
      </c>
      <c r="C1150" s="171">
        <v>0</v>
      </c>
      <c r="D1150" s="134">
        <f t="shared" si="135"/>
        <v>34665.649999999878</v>
      </c>
      <c r="E1150" s="29">
        <f t="shared" si="134"/>
        <v>0</v>
      </c>
      <c r="F1150" s="175">
        <f t="shared" si="136"/>
        <v>9.7532258064556121</v>
      </c>
      <c r="G1150" s="29">
        <f t="shared" si="137"/>
        <v>9.75</v>
      </c>
    </row>
    <row r="1151" spans="1:7" x14ac:dyDescent="0.25">
      <c r="A1151" s="47">
        <v>42948</v>
      </c>
      <c r="B1151" s="48">
        <v>1</v>
      </c>
      <c r="C1151" s="171">
        <v>0</v>
      </c>
      <c r="D1151" s="134">
        <f t="shared" si="135"/>
        <v>34665.649999999878</v>
      </c>
      <c r="E1151" s="29">
        <f t="shared" si="134"/>
        <v>0</v>
      </c>
      <c r="F1151" s="175">
        <f t="shared" si="136"/>
        <v>9.7532258064556121</v>
      </c>
      <c r="G1151" s="29">
        <f t="shared" si="137"/>
        <v>9.75</v>
      </c>
    </row>
    <row r="1152" spans="1:7" x14ac:dyDescent="0.25">
      <c r="A1152" s="47">
        <v>42949</v>
      </c>
      <c r="B1152" s="48">
        <v>1</v>
      </c>
      <c r="C1152" s="171">
        <v>0</v>
      </c>
      <c r="D1152" s="134">
        <f t="shared" si="135"/>
        <v>34665.649999999878</v>
      </c>
      <c r="E1152" s="29">
        <f t="shared" si="134"/>
        <v>0</v>
      </c>
      <c r="F1152" s="175">
        <f t="shared" si="136"/>
        <v>9.7532258064556121</v>
      </c>
      <c r="G1152" s="29">
        <f t="shared" si="137"/>
        <v>9.75</v>
      </c>
    </row>
    <row r="1153" spans="1:7" x14ac:dyDescent="0.25">
      <c r="A1153" s="47">
        <v>42950</v>
      </c>
      <c r="B1153" s="48">
        <v>1</v>
      </c>
      <c r="C1153" s="171">
        <v>0</v>
      </c>
      <c r="D1153" s="134">
        <f t="shared" si="135"/>
        <v>34665.649999999878</v>
      </c>
      <c r="E1153" s="29">
        <f t="shared" si="134"/>
        <v>0</v>
      </c>
      <c r="F1153" s="175">
        <f t="shared" si="136"/>
        <v>9.7532258064556121</v>
      </c>
      <c r="G1153" s="29">
        <f t="shared" si="137"/>
        <v>9.75</v>
      </c>
    </row>
    <row r="1154" spans="1:7" x14ac:dyDescent="0.25">
      <c r="A1154" s="47">
        <v>42951</v>
      </c>
      <c r="B1154" s="48">
        <v>1</v>
      </c>
      <c r="C1154" s="171">
        <v>0</v>
      </c>
      <c r="D1154" s="134">
        <f t="shared" si="135"/>
        <v>34665.649999999878</v>
      </c>
      <c r="E1154" s="29">
        <f t="shared" si="134"/>
        <v>0</v>
      </c>
      <c r="F1154" s="175">
        <f t="shared" si="136"/>
        <v>9.7532258064556121</v>
      </c>
      <c r="G1154" s="29">
        <f t="shared" si="137"/>
        <v>9.75</v>
      </c>
    </row>
    <row r="1155" spans="1:7" x14ac:dyDescent="0.25">
      <c r="A1155" s="47">
        <v>42952</v>
      </c>
      <c r="B1155" s="48">
        <v>1</v>
      </c>
      <c r="C1155" s="171">
        <v>0</v>
      </c>
      <c r="D1155" s="134">
        <f t="shared" si="135"/>
        <v>34665.649999999878</v>
      </c>
      <c r="E1155" s="29">
        <f t="shared" si="134"/>
        <v>0</v>
      </c>
      <c r="F1155" s="175">
        <f t="shared" si="136"/>
        <v>9.7532258064556121</v>
      </c>
      <c r="G1155" s="29">
        <f t="shared" si="137"/>
        <v>9.75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C787-A589-460E-97F7-0DB8E28D98EB}">
  <dimension ref="A1:V2"/>
  <sheetViews>
    <sheetView topLeftCell="E1" workbookViewId="0">
      <selection activeCell="P2" sqref="P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9.85546875" bestFit="1" customWidth="1"/>
    <col min="14" max="14" width="12.85546875" bestFit="1" customWidth="1"/>
    <col min="15" max="16" width="17" bestFit="1" customWidth="1"/>
    <col min="17" max="17" width="16.85546875" bestFit="1" customWidth="1"/>
    <col min="18" max="20" width="16.85546875" customWidth="1"/>
    <col min="21" max="21" width="98.710937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55</v>
      </c>
      <c r="D2" s="8" t="s">
        <v>107</v>
      </c>
      <c r="E2" s="8" t="s">
        <v>23</v>
      </c>
      <c r="F2" s="8" t="s">
        <v>38</v>
      </c>
      <c r="G2" s="8" t="s">
        <v>24</v>
      </c>
      <c r="H2" s="8" t="s">
        <v>13</v>
      </c>
      <c r="I2" s="8" t="s">
        <v>29</v>
      </c>
      <c r="J2" s="8" t="s">
        <v>39</v>
      </c>
      <c r="K2" s="8" t="s">
        <v>25</v>
      </c>
      <c r="L2" s="8" t="s">
        <v>26</v>
      </c>
      <c r="M2" s="9" t="s">
        <v>190</v>
      </c>
      <c r="N2" s="8" t="s">
        <v>27</v>
      </c>
      <c r="O2" s="7" t="s">
        <v>29</v>
      </c>
      <c r="P2" s="7" t="s">
        <v>103</v>
      </c>
      <c r="Q2" s="7" t="s">
        <v>59</v>
      </c>
      <c r="R2" s="7" t="s">
        <v>60</v>
      </c>
      <c r="S2" s="7" t="s">
        <v>104</v>
      </c>
      <c r="T2" s="7" t="s">
        <v>59</v>
      </c>
      <c r="U2" s="7" t="s">
        <v>13</v>
      </c>
      <c r="V2" s="79" t="s">
        <v>184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1B73-340F-43A8-8352-F1D4BC7F34AB}">
  <dimension ref="A1:I1159"/>
  <sheetViews>
    <sheetView zoomScale="80" zoomScaleNormal="80" workbookViewId="0">
      <pane ySplit="3" topLeftCell="A56" activePane="bottomLeft" state="frozen"/>
      <selection activeCell="A3" sqref="A3"/>
      <selection pane="bottomLeft" activeCell="A64" sqref="A64"/>
    </sheetView>
  </sheetViews>
  <sheetFormatPr defaultColWidth="16.5703125" defaultRowHeight="15" x14ac:dyDescent="0.25"/>
  <cols>
    <col min="1" max="1" width="16.7109375" bestFit="1" customWidth="1"/>
    <col min="2" max="2" width="13.5703125" bestFit="1" customWidth="1"/>
    <col min="3" max="3" width="15.5703125" bestFit="1" customWidth="1"/>
    <col min="4" max="4" width="13.5703125" bestFit="1" customWidth="1"/>
    <col min="5" max="5" width="12.42578125" bestFit="1" customWidth="1"/>
    <col min="6" max="6" width="17" bestFit="1" customWidth="1"/>
    <col min="7" max="7" width="15.85546875" bestFit="1" customWidth="1"/>
    <col min="8" max="8" width="16.7109375" bestFit="1" customWidth="1"/>
    <col min="9" max="9" width="7.42578125" bestFit="1" customWidth="1"/>
  </cols>
  <sheetData>
    <row r="1" spans="1:9" x14ac:dyDescent="0.25">
      <c r="A1" s="14" t="s">
        <v>33</v>
      </c>
      <c r="B1" s="80">
        <v>41856</v>
      </c>
      <c r="C1" s="14" t="s">
        <v>152</v>
      </c>
      <c r="D1" s="158" t="s">
        <v>153</v>
      </c>
      <c r="E1" s="158" t="s">
        <v>154</v>
      </c>
      <c r="F1" s="123" t="s">
        <v>185</v>
      </c>
      <c r="G1" s="158" t="s">
        <v>158</v>
      </c>
      <c r="H1" s="158" t="s">
        <v>159</v>
      </c>
      <c r="I1" s="123" t="s">
        <v>186</v>
      </c>
    </row>
    <row r="2" spans="1:9" x14ac:dyDescent="0.25">
      <c r="A2" s="14" t="s">
        <v>34</v>
      </c>
      <c r="B2" s="15">
        <v>0.15</v>
      </c>
      <c r="C2" s="14">
        <f>ROUNDUP(34673.5343079289,0)</f>
        <v>34674</v>
      </c>
      <c r="D2" s="126">
        <v>42252</v>
      </c>
      <c r="E2" s="159">
        <f>ROUNDUP(67461.0881818182,0)</f>
        <v>67462</v>
      </c>
      <c r="F2" s="158">
        <v>24</v>
      </c>
      <c r="G2" s="126">
        <v>42495</v>
      </c>
      <c r="H2" s="159">
        <f>ROUNDUP(14517.3666200506,0)</f>
        <v>14518</v>
      </c>
      <c r="I2" s="158">
        <v>36</v>
      </c>
    </row>
    <row r="3" spans="1:9" x14ac:dyDescent="0.25">
      <c r="A3" s="132" t="s">
        <v>17</v>
      </c>
      <c r="B3" s="132" t="s">
        <v>18</v>
      </c>
      <c r="C3" s="132" t="s">
        <v>14</v>
      </c>
      <c r="D3" s="132" t="s">
        <v>22</v>
      </c>
      <c r="E3" s="132" t="s">
        <v>21</v>
      </c>
      <c r="F3" s="132" t="s">
        <v>19</v>
      </c>
      <c r="G3" s="132" t="s">
        <v>20</v>
      </c>
      <c r="H3" s="133" t="s">
        <v>120</v>
      </c>
      <c r="I3" s="133" t="s">
        <v>121</v>
      </c>
    </row>
    <row r="4" spans="1:9" x14ac:dyDescent="0.25">
      <c r="A4" s="26">
        <v>41887</v>
      </c>
      <c r="B4" s="1">
        <f>_xlfn.DAYS(A4,B1)</f>
        <v>31</v>
      </c>
      <c r="C4" s="4">
        <f t="shared" ref="C4:C40" si="0">$C$2</f>
        <v>34674</v>
      </c>
      <c r="D4" s="3">
        <f>C4-E4</f>
        <v>21934.27</v>
      </c>
      <c r="E4" s="134">
        <f>ROUND(F4*$B$2*B4/365,2)</f>
        <v>12739.73</v>
      </c>
      <c r="F4" s="20">
        <v>1000000</v>
      </c>
      <c r="G4" s="2">
        <f>F4-D4</f>
        <v>978065.73</v>
      </c>
      <c r="H4" s="134">
        <f>F4*$B$2*B4/365</f>
        <v>12739.726027397261</v>
      </c>
      <c r="I4" s="135">
        <f>H4-E4</f>
        <v>-3.9726027389406227E-3</v>
      </c>
    </row>
    <row r="5" spans="1:9" x14ac:dyDescent="0.25">
      <c r="A5" s="26">
        <v>41917</v>
      </c>
      <c r="B5" s="1">
        <f>_xlfn.DAYS(A5,A4)</f>
        <v>30</v>
      </c>
      <c r="C5" s="4">
        <f t="shared" si="0"/>
        <v>34674</v>
      </c>
      <c r="D5" s="2">
        <f t="shared" ref="D5:D63" si="1">C5-E5</f>
        <v>22615.66</v>
      </c>
      <c r="E5" s="134">
        <f>ROUND(F5*$B$2*B5/365,2)</f>
        <v>12058.34</v>
      </c>
      <c r="F5" s="2">
        <f>G4</f>
        <v>978065.73</v>
      </c>
      <c r="G5" s="2">
        <f>F5-D5</f>
        <v>955450.07</v>
      </c>
      <c r="H5" s="134">
        <f t="shared" ref="H5:H33" si="2">F5*$B$2*B5/365</f>
        <v>12058.344616438357</v>
      </c>
      <c r="I5" s="135">
        <f t="shared" ref="I5:I33" si="3">H5-E5</f>
        <v>4.6164383566065226E-3</v>
      </c>
    </row>
    <row r="6" spans="1:9" x14ac:dyDescent="0.25">
      <c r="A6" s="26">
        <v>41948</v>
      </c>
      <c r="B6" s="1">
        <f t="shared" ref="B6:B39" si="4">_xlfn.DAYS(A6,A5)</f>
        <v>31</v>
      </c>
      <c r="C6" s="4">
        <f t="shared" si="0"/>
        <v>34674</v>
      </c>
      <c r="D6" s="2">
        <f t="shared" si="1"/>
        <v>22501.83</v>
      </c>
      <c r="E6" s="134">
        <f t="shared" ref="E6:E38" si="5">ROUND(F6*$B$2*B6/365,2)</f>
        <v>12172.17</v>
      </c>
      <c r="F6" s="2">
        <f t="shared" ref="F6:F39" si="6">G5</f>
        <v>955450.07</v>
      </c>
      <c r="G6" s="2">
        <f t="shared" ref="G6:G63" si="7">F6-D6</f>
        <v>932948.24</v>
      </c>
      <c r="H6" s="134">
        <f t="shared" si="2"/>
        <v>12172.172124657533</v>
      </c>
      <c r="I6" s="135">
        <f t="shared" si="3"/>
        <v>2.1246575324767036E-3</v>
      </c>
    </row>
    <row r="7" spans="1:9" x14ac:dyDescent="0.25">
      <c r="A7" s="26">
        <v>41978</v>
      </c>
      <c r="B7" s="1">
        <f t="shared" si="4"/>
        <v>30</v>
      </c>
      <c r="C7" s="4">
        <f t="shared" si="0"/>
        <v>34674</v>
      </c>
      <c r="D7" s="2">
        <f t="shared" si="1"/>
        <v>23171.9</v>
      </c>
      <c r="E7" s="134">
        <f t="shared" si="5"/>
        <v>11502.1</v>
      </c>
      <c r="F7" s="2">
        <f t="shared" si="6"/>
        <v>932948.24</v>
      </c>
      <c r="G7" s="2">
        <f t="shared" si="7"/>
        <v>909776.34</v>
      </c>
      <c r="H7" s="134">
        <f t="shared" si="2"/>
        <v>11502.101589041096</v>
      </c>
      <c r="I7" s="135">
        <f t="shared" si="3"/>
        <v>1.5890410959400469E-3</v>
      </c>
    </row>
    <row r="8" spans="1:9" x14ac:dyDescent="0.25">
      <c r="A8" s="26">
        <v>42009</v>
      </c>
      <c r="B8" s="1">
        <f t="shared" si="4"/>
        <v>31</v>
      </c>
      <c r="C8" s="4">
        <f t="shared" si="0"/>
        <v>34674</v>
      </c>
      <c r="D8" s="2">
        <f t="shared" si="1"/>
        <v>23083.7</v>
      </c>
      <c r="E8" s="134">
        <f t="shared" si="5"/>
        <v>11590.3</v>
      </c>
      <c r="F8" s="2">
        <f t="shared" si="6"/>
        <v>909776.34</v>
      </c>
      <c r="G8" s="2">
        <f t="shared" si="7"/>
        <v>886692.64</v>
      </c>
      <c r="H8" s="134">
        <f t="shared" si="2"/>
        <v>11590.301317808218</v>
      </c>
      <c r="I8" s="135">
        <f t="shared" si="3"/>
        <v>1.3178082190279383E-3</v>
      </c>
    </row>
    <row r="9" spans="1:9" x14ac:dyDescent="0.25">
      <c r="A9" s="26">
        <v>42040</v>
      </c>
      <c r="B9" s="1">
        <f t="shared" si="4"/>
        <v>31</v>
      </c>
      <c r="C9" s="4">
        <f t="shared" si="0"/>
        <v>34674</v>
      </c>
      <c r="D9" s="2">
        <f t="shared" si="1"/>
        <v>23377.78</v>
      </c>
      <c r="E9" s="134">
        <f t="shared" si="5"/>
        <v>11296.22</v>
      </c>
      <c r="F9" s="2">
        <f t="shared" si="6"/>
        <v>886692.64</v>
      </c>
      <c r="G9" s="2">
        <f t="shared" si="7"/>
        <v>863314.86</v>
      </c>
      <c r="H9" s="134">
        <f t="shared" si="2"/>
        <v>11296.221304109589</v>
      </c>
      <c r="I9" s="135">
        <f t="shared" si="3"/>
        <v>1.3041095899097854E-3</v>
      </c>
    </row>
    <row r="10" spans="1:9" x14ac:dyDescent="0.25">
      <c r="A10" s="26">
        <v>42068</v>
      </c>
      <c r="B10" s="1">
        <f t="shared" si="4"/>
        <v>28</v>
      </c>
      <c r="C10" s="4">
        <f t="shared" si="0"/>
        <v>34674</v>
      </c>
      <c r="D10" s="2">
        <f t="shared" si="1"/>
        <v>24739.97</v>
      </c>
      <c r="E10" s="134">
        <f t="shared" si="5"/>
        <v>9934.0300000000007</v>
      </c>
      <c r="F10" s="2">
        <f t="shared" si="6"/>
        <v>863314.86</v>
      </c>
      <c r="G10" s="2">
        <f t="shared" si="7"/>
        <v>838574.89</v>
      </c>
      <c r="H10" s="134">
        <f t="shared" si="2"/>
        <v>9934.0340054794506</v>
      </c>
      <c r="I10" s="135">
        <f t="shared" si="3"/>
        <v>4.0054794499155832E-3</v>
      </c>
    </row>
    <row r="11" spans="1:9" x14ac:dyDescent="0.25">
      <c r="A11" s="26">
        <v>42099</v>
      </c>
      <c r="B11" s="1">
        <f t="shared" si="4"/>
        <v>31</v>
      </c>
      <c r="C11" s="4">
        <f t="shared" si="0"/>
        <v>34674</v>
      </c>
      <c r="D11" s="2">
        <f t="shared" si="1"/>
        <v>23990.79</v>
      </c>
      <c r="E11" s="134">
        <f t="shared" si="5"/>
        <v>10683.21</v>
      </c>
      <c r="F11" s="2">
        <f t="shared" si="6"/>
        <v>838574.89</v>
      </c>
      <c r="G11" s="2">
        <f t="shared" si="7"/>
        <v>814584.1</v>
      </c>
      <c r="H11" s="134">
        <f t="shared" si="2"/>
        <v>10683.214352054794</v>
      </c>
      <c r="I11" s="135">
        <f t="shared" si="3"/>
        <v>4.3520547951629851E-3</v>
      </c>
    </row>
    <row r="12" spans="1:9" x14ac:dyDescent="0.25">
      <c r="A12" s="26">
        <v>42129</v>
      </c>
      <c r="B12" s="1">
        <f t="shared" si="4"/>
        <v>30</v>
      </c>
      <c r="C12" s="4">
        <f t="shared" si="0"/>
        <v>34674</v>
      </c>
      <c r="D12" s="2">
        <f t="shared" si="1"/>
        <v>24631.18</v>
      </c>
      <c r="E12" s="134">
        <f t="shared" si="5"/>
        <v>10042.82</v>
      </c>
      <c r="F12" s="2">
        <f t="shared" si="6"/>
        <v>814584.1</v>
      </c>
      <c r="G12" s="2">
        <f t="shared" si="7"/>
        <v>789952.91999999993</v>
      </c>
      <c r="H12" s="134">
        <f t="shared" si="2"/>
        <v>10042.817671232877</v>
      </c>
      <c r="I12" s="135">
        <f t="shared" si="3"/>
        <v>-2.3287671228899853E-3</v>
      </c>
    </row>
    <row r="13" spans="1:9" x14ac:dyDescent="0.25">
      <c r="A13" s="26">
        <v>42160</v>
      </c>
      <c r="B13" s="1">
        <f t="shared" si="4"/>
        <v>31</v>
      </c>
      <c r="C13" s="4">
        <f t="shared" si="0"/>
        <v>34674</v>
      </c>
      <c r="D13" s="2">
        <f t="shared" si="1"/>
        <v>24610.22</v>
      </c>
      <c r="E13" s="134">
        <f t="shared" si="5"/>
        <v>10063.780000000001</v>
      </c>
      <c r="F13" s="2">
        <f t="shared" si="6"/>
        <v>789952.91999999993</v>
      </c>
      <c r="G13" s="2">
        <f t="shared" si="7"/>
        <v>765342.7</v>
      </c>
      <c r="H13" s="134">
        <f t="shared" si="2"/>
        <v>10063.783775342465</v>
      </c>
      <c r="I13" s="135">
        <f t="shared" si="3"/>
        <v>3.7753424639959121E-3</v>
      </c>
    </row>
    <row r="14" spans="1:9" x14ac:dyDescent="0.25">
      <c r="A14" s="26">
        <v>42190</v>
      </c>
      <c r="B14" s="1">
        <f t="shared" si="4"/>
        <v>30</v>
      </c>
      <c r="C14" s="4">
        <f t="shared" si="0"/>
        <v>34674</v>
      </c>
      <c r="D14" s="2">
        <f t="shared" si="1"/>
        <v>25238.27</v>
      </c>
      <c r="E14" s="134">
        <f t="shared" si="5"/>
        <v>9435.73</v>
      </c>
      <c r="F14" s="2">
        <f t="shared" si="6"/>
        <v>765342.7</v>
      </c>
      <c r="G14" s="2">
        <f t="shared" si="7"/>
        <v>740104.42999999993</v>
      </c>
      <c r="H14" s="134">
        <f t="shared" si="2"/>
        <v>9435.731917808218</v>
      </c>
      <c r="I14" s="135">
        <f t="shared" si="3"/>
        <v>1.9178082184225786E-3</v>
      </c>
    </row>
    <row r="15" spans="1:9" x14ac:dyDescent="0.25">
      <c r="A15" s="26">
        <v>42221</v>
      </c>
      <c r="B15" s="1">
        <f t="shared" si="4"/>
        <v>31</v>
      </c>
      <c r="C15" s="4">
        <f t="shared" si="0"/>
        <v>34674</v>
      </c>
      <c r="D15" s="2">
        <f t="shared" si="1"/>
        <v>25245.27</v>
      </c>
      <c r="E15" s="134">
        <f t="shared" si="5"/>
        <v>9428.73</v>
      </c>
      <c r="F15" s="2">
        <f t="shared" si="6"/>
        <v>740104.42999999993</v>
      </c>
      <c r="G15" s="2">
        <f t="shared" si="7"/>
        <v>714859.15999999992</v>
      </c>
      <c r="H15" s="134">
        <f t="shared" si="2"/>
        <v>9428.7276698630121</v>
      </c>
      <c r="I15" s="135">
        <f t="shared" si="3"/>
        <v>-2.3301369874388911E-3</v>
      </c>
    </row>
    <row r="16" spans="1:9" x14ac:dyDescent="0.25">
      <c r="A16" s="26">
        <v>42252</v>
      </c>
      <c r="B16" s="1">
        <f t="shared" si="4"/>
        <v>31</v>
      </c>
      <c r="C16" s="4">
        <f t="shared" si="0"/>
        <v>34674</v>
      </c>
      <c r="D16" s="2">
        <f t="shared" si="1"/>
        <v>25566.89</v>
      </c>
      <c r="E16" s="134">
        <f t="shared" si="5"/>
        <v>9107.11</v>
      </c>
      <c r="F16" s="2">
        <f t="shared" si="6"/>
        <v>714859.15999999992</v>
      </c>
      <c r="G16" s="2">
        <f t="shared" si="7"/>
        <v>689292.2699999999</v>
      </c>
      <c r="H16" s="134">
        <f t="shared" si="2"/>
        <v>9107.1098465753421</v>
      </c>
      <c r="I16" s="135">
        <f t="shared" si="3"/>
        <v>-1.5342465849244036E-4</v>
      </c>
    </row>
    <row r="17" spans="1:9" x14ac:dyDescent="0.25">
      <c r="A17" s="26">
        <v>42282</v>
      </c>
      <c r="B17" s="1">
        <f t="shared" si="4"/>
        <v>30</v>
      </c>
      <c r="C17" s="4">
        <f t="shared" si="0"/>
        <v>34674</v>
      </c>
      <c r="D17" s="2">
        <f t="shared" si="1"/>
        <v>26175.879999999997</v>
      </c>
      <c r="E17" s="134">
        <f t="shared" si="5"/>
        <v>8498.1200000000008</v>
      </c>
      <c r="F17" s="2">
        <f t="shared" si="6"/>
        <v>689292.2699999999</v>
      </c>
      <c r="G17" s="2">
        <f t="shared" si="7"/>
        <v>663116.3899999999</v>
      </c>
      <c r="H17" s="134">
        <f t="shared" si="2"/>
        <v>8498.1238767123268</v>
      </c>
      <c r="I17" s="135">
        <f t="shared" si="3"/>
        <v>3.8767123260186054E-3</v>
      </c>
    </row>
    <row r="18" spans="1:9" x14ac:dyDescent="0.25">
      <c r="A18" s="26">
        <v>42313</v>
      </c>
      <c r="B18" s="1">
        <f t="shared" si="4"/>
        <v>31</v>
      </c>
      <c r="C18" s="4">
        <f t="shared" si="0"/>
        <v>34674</v>
      </c>
      <c r="D18" s="2">
        <f t="shared" si="1"/>
        <v>26226.080000000002</v>
      </c>
      <c r="E18" s="134">
        <f t="shared" si="5"/>
        <v>8447.92</v>
      </c>
      <c r="F18" s="2">
        <f t="shared" si="6"/>
        <v>663116.3899999999</v>
      </c>
      <c r="G18" s="2">
        <f t="shared" si="7"/>
        <v>636890.30999999994</v>
      </c>
      <c r="H18" s="134">
        <f t="shared" si="2"/>
        <v>8447.9211328767105</v>
      </c>
      <c r="I18" s="135">
        <f t="shared" si="3"/>
        <v>1.1328767104714643E-3</v>
      </c>
    </row>
    <row r="19" spans="1:9" x14ac:dyDescent="0.25">
      <c r="A19" s="26">
        <v>42343</v>
      </c>
      <c r="B19" s="1">
        <f t="shared" si="4"/>
        <v>30</v>
      </c>
      <c r="C19" s="4">
        <f t="shared" si="0"/>
        <v>34674</v>
      </c>
      <c r="D19" s="2">
        <f t="shared" si="1"/>
        <v>26821.93</v>
      </c>
      <c r="E19" s="134">
        <f t="shared" si="5"/>
        <v>7852.07</v>
      </c>
      <c r="F19" s="2">
        <f t="shared" si="6"/>
        <v>636890.30999999994</v>
      </c>
      <c r="G19" s="2">
        <f t="shared" si="7"/>
        <v>610068.37999999989</v>
      </c>
      <c r="H19" s="134">
        <f t="shared" si="2"/>
        <v>7852.0723150684917</v>
      </c>
      <c r="I19" s="135">
        <f t="shared" si="3"/>
        <v>2.315068491952843E-3</v>
      </c>
    </row>
    <row r="20" spans="1:9" x14ac:dyDescent="0.25">
      <c r="A20" s="26">
        <v>42374</v>
      </c>
      <c r="B20" s="1">
        <f t="shared" si="4"/>
        <v>31</v>
      </c>
      <c r="C20" s="4">
        <f t="shared" si="0"/>
        <v>34674</v>
      </c>
      <c r="D20" s="2">
        <f t="shared" si="1"/>
        <v>26901.9</v>
      </c>
      <c r="E20" s="134">
        <f t="shared" si="5"/>
        <v>7772.1</v>
      </c>
      <c r="F20" s="2">
        <f t="shared" si="6"/>
        <v>610068.37999999989</v>
      </c>
      <c r="G20" s="2">
        <f t="shared" si="7"/>
        <v>583166.47999999986</v>
      </c>
      <c r="H20" s="134">
        <f t="shared" si="2"/>
        <v>7772.1040191780803</v>
      </c>
      <c r="I20" s="135">
        <f t="shared" si="3"/>
        <v>4.0191780799432308E-3</v>
      </c>
    </row>
    <row r="21" spans="1:9" x14ac:dyDescent="0.25">
      <c r="A21" s="26">
        <v>42405</v>
      </c>
      <c r="B21" s="1">
        <f t="shared" si="4"/>
        <v>31</v>
      </c>
      <c r="C21" s="4">
        <f t="shared" si="0"/>
        <v>34674</v>
      </c>
      <c r="D21" s="2">
        <f t="shared" si="1"/>
        <v>27244.62</v>
      </c>
      <c r="E21" s="134">
        <f t="shared" si="5"/>
        <v>7429.38</v>
      </c>
      <c r="F21" s="2">
        <f t="shared" si="6"/>
        <v>583166.47999999986</v>
      </c>
      <c r="G21" s="2">
        <f t="shared" si="7"/>
        <v>555921.85999999987</v>
      </c>
      <c r="H21" s="134">
        <f t="shared" si="2"/>
        <v>7429.3811835616416</v>
      </c>
      <c r="I21" s="135">
        <f t="shared" si="3"/>
        <v>1.183561641482811E-3</v>
      </c>
    </row>
    <row r="22" spans="1:9" x14ac:dyDescent="0.25">
      <c r="A22" s="26">
        <v>42434</v>
      </c>
      <c r="B22" s="1">
        <f t="shared" si="4"/>
        <v>29</v>
      </c>
      <c r="C22" s="4">
        <f t="shared" si="0"/>
        <v>34674</v>
      </c>
      <c r="D22" s="2">
        <f t="shared" si="1"/>
        <v>28048.63</v>
      </c>
      <c r="E22" s="134">
        <f t="shared" si="5"/>
        <v>6625.37</v>
      </c>
      <c r="F22" s="2">
        <f t="shared" si="6"/>
        <v>555921.85999999987</v>
      </c>
      <c r="G22" s="2">
        <f t="shared" si="7"/>
        <v>527873.22999999986</v>
      </c>
      <c r="H22" s="134">
        <f t="shared" si="2"/>
        <v>6625.3701123287656</v>
      </c>
      <c r="I22" s="135">
        <f t="shared" si="3"/>
        <v>1.1232876568101346E-4</v>
      </c>
    </row>
    <row r="23" spans="1:9" x14ac:dyDescent="0.25">
      <c r="A23" s="26">
        <v>42465</v>
      </c>
      <c r="B23" s="1">
        <f t="shared" si="4"/>
        <v>31</v>
      </c>
      <c r="C23" s="4">
        <f t="shared" si="0"/>
        <v>34674</v>
      </c>
      <c r="D23" s="2">
        <f t="shared" si="1"/>
        <v>27949.040000000001</v>
      </c>
      <c r="E23" s="134">
        <f t="shared" si="5"/>
        <v>6724.96</v>
      </c>
      <c r="F23" s="2">
        <f t="shared" si="6"/>
        <v>527873.22999999986</v>
      </c>
      <c r="G23" s="2">
        <f t="shared" si="7"/>
        <v>499924.18999999989</v>
      </c>
      <c r="H23" s="134">
        <f t="shared" si="2"/>
        <v>6724.9603273972589</v>
      </c>
      <c r="I23" s="135">
        <f t="shared" si="3"/>
        <v>3.2739725884312065E-4</v>
      </c>
    </row>
    <row r="24" spans="1:9" x14ac:dyDescent="0.25">
      <c r="A24" s="26">
        <v>42495</v>
      </c>
      <c r="B24" s="1">
        <f t="shared" si="4"/>
        <v>30</v>
      </c>
      <c r="C24" s="4">
        <f t="shared" si="0"/>
        <v>34674</v>
      </c>
      <c r="D24" s="2">
        <f t="shared" si="1"/>
        <v>28510.55</v>
      </c>
      <c r="E24" s="134">
        <f t="shared" si="5"/>
        <v>6163.45</v>
      </c>
      <c r="F24" s="2">
        <f t="shared" si="6"/>
        <v>499924.18999999989</v>
      </c>
      <c r="G24" s="2">
        <f t="shared" si="7"/>
        <v>471413.6399999999</v>
      </c>
      <c r="H24" s="134">
        <f t="shared" si="2"/>
        <v>6163.4489178082176</v>
      </c>
      <c r="I24" s="135">
        <f t="shared" si="3"/>
        <v>-1.0821917821886018E-3</v>
      </c>
    </row>
    <row r="25" spans="1:9" x14ac:dyDescent="0.25">
      <c r="A25" s="26">
        <v>42526</v>
      </c>
      <c r="B25" s="1">
        <f t="shared" si="4"/>
        <v>31</v>
      </c>
      <c r="C25" s="4">
        <f t="shared" si="0"/>
        <v>34674</v>
      </c>
      <c r="D25" s="2">
        <f t="shared" si="1"/>
        <v>28668.32</v>
      </c>
      <c r="E25" s="134">
        <f t="shared" si="5"/>
        <v>6005.68</v>
      </c>
      <c r="F25" s="2">
        <f t="shared" si="6"/>
        <v>471413.6399999999</v>
      </c>
      <c r="G25" s="2">
        <f t="shared" si="7"/>
        <v>442745.31999999989</v>
      </c>
      <c r="H25" s="134">
        <f t="shared" si="2"/>
        <v>6005.6806191780806</v>
      </c>
      <c r="I25" s="135">
        <f t="shared" si="3"/>
        <v>6.1917808034195332E-4</v>
      </c>
    </row>
    <row r="26" spans="1:9" x14ac:dyDescent="0.25">
      <c r="A26" s="26">
        <v>42556</v>
      </c>
      <c r="B26" s="1">
        <f t="shared" si="4"/>
        <v>30</v>
      </c>
      <c r="C26" s="4">
        <f t="shared" si="0"/>
        <v>34674</v>
      </c>
      <c r="D26" s="2">
        <f t="shared" si="1"/>
        <v>29215.5</v>
      </c>
      <c r="E26" s="134">
        <f t="shared" si="5"/>
        <v>5458.5</v>
      </c>
      <c r="F26" s="2">
        <f t="shared" si="6"/>
        <v>442745.31999999989</v>
      </c>
      <c r="G26" s="2">
        <f t="shared" si="7"/>
        <v>413529.81999999989</v>
      </c>
      <c r="H26" s="134">
        <f t="shared" si="2"/>
        <v>5458.503945205478</v>
      </c>
      <c r="I26" s="135">
        <f t="shared" si="3"/>
        <v>3.9452054779758328E-3</v>
      </c>
    </row>
    <row r="27" spans="1:9" x14ac:dyDescent="0.25">
      <c r="A27" s="26">
        <v>42587</v>
      </c>
      <c r="B27" s="1">
        <f t="shared" si="4"/>
        <v>31</v>
      </c>
      <c r="C27" s="4">
        <f t="shared" si="0"/>
        <v>34674</v>
      </c>
      <c r="D27" s="2">
        <f t="shared" si="1"/>
        <v>29405.739999999998</v>
      </c>
      <c r="E27" s="134">
        <f t="shared" si="5"/>
        <v>5268.26</v>
      </c>
      <c r="F27" s="2">
        <f t="shared" si="6"/>
        <v>413529.81999999989</v>
      </c>
      <c r="G27" s="2">
        <f t="shared" si="7"/>
        <v>384124.0799999999</v>
      </c>
      <c r="H27" s="134">
        <f t="shared" si="2"/>
        <v>5268.2566109589025</v>
      </c>
      <c r="I27" s="135">
        <f t="shared" si="3"/>
        <v>-3.3890410977619467E-3</v>
      </c>
    </row>
    <row r="28" spans="1:9" x14ac:dyDescent="0.25">
      <c r="A28" s="26">
        <v>42618</v>
      </c>
      <c r="B28" s="1">
        <f t="shared" si="4"/>
        <v>31</v>
      </c>
      <c r="C28" s="4">
        <f t="shared" si="0"/>
        <v>34674</v>
      </c>
      <c r="D28" s="2">
        <f t="shared" si="1"/>
        <v>29780.36</v>
      </c>
      <c r="E28" s="134">
        <f t="shared" si="5"/>
        <v>4893.6400000000003</v>
      </c>
      <c r="F28" s="2">
        <f t="shared" si="6"/>
        <v>384124.0799999999</v>
      </c>
      <c r="G28" s="2">
        <f t="shared" si="7"/>
        <v>354343.71999999991</v>
      </c>
      <c r="H28" s="134">
        <f t="shared" si="2"/>
        <v>4893.6355397260259</v>
      </c>
      <c r="I28" s="135">
        <f t="shared" si="3"/>
        <v>-4.4602739744732389E-3</v>
      </c>
    </row>
    <row r="29" spans="1:9" x14ac:dyDescent="0.25">
      <c r="A29" s="26">
        <v>42648</v>
      </c>
      <c r="B29" s="1">
        <f t="shared" si="4"/>
        <v>30</v>
      </c>
      <c r="C29" s="4">
        <f t="shared" si="0"/>
        <v>34674</v>
      </c>
      <c r="D29" s="2">
        <f t="shared" si="1"/>
        <v>30305.38</v>
      </c>
      <c r="E29" s="134">
        <f t="shared" si="5"/>
        <v>4368.62</v>
      </c>
      <c r="F29" s="2">
        <f t="shared" si="6"/>
        <v>354343.71999999991</v>
      </c>
      <c r="G29" s="2">
        <f t="shared" si="7"/>
        <v>324038.33999999991</v>
      </c>
      <c r="H29" s="134">
        <f t="shared" si="2"/>
        <v>4368.6212054794505</v>
      </c>
      <c r="I29" s="135">
        <f t="shared" si="3"/>
        <v>1.2054794506184408E-3</v>
      </c>
    </row>
    <row r="30" spans="1:9" x14ac:dyDescent="0.25">
      <c r="A30" s="26">
        <v>42679</v>
      </c>
      <c r="B30" s="1">
        <f t="shared" si="4"/>
        <v>31</v>
      </c>
      <c r="C30" s="4">
        <f t="shared" si="0"/>
        <v>34674</v>
      </c>
      <c r="D30" s="2">
        <f t="shared" si="1"/>
        <v>30545.84</v>
      </c>
      <c r="E30" s="134">
        <f t="shared" si="5"/>
        <v>4128.16</v>
      </c>
      <c r="F30" s="2">
        <f t="shared" si="6"/>
        <v>324038.33999999991</v>
      </c>
      <c r="G30" s="2">
        <f t="shared" si="7"/>
        <v>293492.49999999988</v>
      </c>
      <c r="H30" s="134">
        <f t="shared" si="2"/>
        <v>4128.159673972601</v>
      </c>
      <c r="I30" s="135">
        <f t="shared" si="3"/>
        <v>-3.2602739884168841E-4</v>
      </c>
    </row>
    <row r="31" spans="1:9" x14ac:dyDescent="0.25">
      <c r="A31" s="26">
        <v>42709</v>
      </c>
      <c r="B31" s="1">
        <f t="shared" si="4"/>
        <v>30</v>
      </c>
      <c r="C31" s="4">
        <f t="shared" si="0"/>
        <v>34674</v>
      </c>
      <c r="D31" s="2">
        <f t="shared" si="1"/>
        <v>31055.599999999999</v>
      </c>
      <c r="E31" s="134">
        <f t="shared" si="5"/>
        <v>3618.4</v>
      </c>
      <c r="F31" s="2">
        <f t="shared" si="6"/>
        <v>293492.49999999988</v>
      </c>
      <c r="G31" s="2">
        <f t="shared" si="7"/>
        <v>262436.89999999991</v>
      </c>
      <c r="H31" s="134">
        <f t="shared" si="2"/>
        <v>3618.4006849315051</v>
      </c>
      <c r="I31" s="135">
        <f t="shared" si="3"/>
        <v>6.849315050203586E-4</v>
      </c>
    </row>
    <row r="32" spans="1:9" x14ac:dyDescent="0.25">
      <c r="A32" s="26">
        <v>42740</v>
      </c>
      <c r="B32" s="1">
        <f t="shared" si="4"/>
        <v>31</v>
      </c>
      <c r="C32" s="4">
        <f t="shared" si="0"/>
        <v>34674</v>
      </c>
      <c r="D32" s="2">
        <f t="shared" si="1"/>
        <v>31330.63</v>
      </c>
      <c r="E32" s="134">
        <f t="shared" si="5"/>
        <v>3343.37</v>
      </c>
      <c r="F32" s="2">
        <f t="shared" si="6"/>
        <v>262436.89999999991</v>
      </c>
      <c r="G32" s="2">
        <f t="shared" si="7"/>
        <v>231106.2699999999</v>
      </c>
      <c r="H32" s="134">
        <f t="shared" si="2"/>
        <v>3343.3742054794507</v>
      </c>
      <c r="I32" s="135">
        <f t="shared" si="3"/>
        <v>4.2054794507748738E-3</v>
      </c>
    </row>
    <row r="33" spans="1:9" x14ac:dyDescent="0.25">
      <c r="A33" s="26">
        <v>42771</v>
      </c>
      <c r="B33" s="1">
        <f t="shared" si="4"/>
        <v>31</v>
      </c>
      <c r="C33" s="4">
        <f t="shared" si="0"/>
        <v>34674</v>
      </c>
      <c r="D33" s="2">
        <f t="shared" si="1"/>
        <v>31729.77</v>
      </c>
      <c r="E33" s="134">
        <f t="shared" si="5"/>
        <v>2944.23</v>
      </c>
      <c r="F33" s="2">
        <f t="shared" si="6"/>
        <v>231106.2699999999</v>
      </c>
      <c r="G33" s="2">
        <f t="shared" si="7"/>
        <v>199376.49999999991</v>
      </c>
      <c r="H33" s="134">
        <f t="shared" si="2"/>
        <v>2944.2305630136971</v>
      </c>
      <c r="I33" s="135">
        <f t="shared" si="3"/>
        <v>5.6301369704669924E-4</v>
      </c>
    </row>
    <row r="34" spans="1:9" x14ac:dyDescent="0.25">
      <c r="A34" s="26">
        <v>42799</v>
      </c>
      <c r="B34" s="1">
        <f t="shared" si="4"/>
        <v>28</v>
      </c>
      <c r="C34" s="4">
        <f t="shared" si="0"/>
        <v>34674</v>
      </c>
      <c r="D34" s="2">
        <f t="shared" si="1"/>
        <v>32379.8</v>
      </c>
      <c r="E34" s="134">
        <f t="shared" si="5"/>
        <v>2294.1999999999998</v>
      </c>
      <c r="F34" s="2">
        <f t="shared" si="6"/>
        <v>199376.49999999991</v>
      </c>
      <c r="G34" s="2">
        <f t="shared" si="7"/>
        <v>166996.69999999992</v>
      </c>
      <c r="H34" s="134"/>
      <c r="I34" s="135"/>
    </row>
    <row r="35" spans="1:9" x14ac:dyDescent="0.25">
      <c r="A35" s="26">
        <v>42830</v>
      </c>
      <c r="B35" s="1">
        <f t="shared" si="4"/>
        <v>31</v>
      </c>
      <c r="C35" s="4">
        <f t="shared" si="0"/>
        <v>34674</v>
      </c>
      <c r="D35" s="2">
        <f t="shared" si="1"/>
        <v>32546.510000000002</v>
      </c>
      <c r="E35" s="134">
        <f t="shared" si="5"/>
        <v>2127.4899999999998</v>
      </c>
      <c r="F35" s="2">
        <f t="shared" si="6"/>
        <v>166996.69999999992</v>
      </c>
      <c r="G35" s="2">
        <f t="shared" si="7"/>
        <v>134450.18999999992</v>
      </c>
      <c r="H35" s="134"/>
      <c r="I35" s="135"/>
    </row>
    <row r="36" spans="1:9" x14ac:dyDescent="0.25">
      <c r="A36" s="26">
        <v>42860</v>
      </c>
      <c r="B36" s="1">
        <f t="shared" si="4"/>
        <v>30</v>
      </c>
      <c r="C36" s="4">
        <f t="shared" si="0"/>
        <v>34674</v>
      </c>
      <c r="D36" s="2">
        <f t="shared" si="1"/>
        <v>33016.39</v>
      </c>
      <c r="E36" s="134">
        <f t="shared" si="5"/>
        <v>1657.61</v>
      </c>
      <c r="F36" s="2">
        <f t="shared" si="6"/>
        <v>134450.18999999992</v>
      </c>
      <c r="G36" s="2">
        <f t="shared" si="7"/>
        <v>101433.79999999992</v>
      </c>
      <c r="H36" s="134"/>
      <c r="I36" s="135"/>
    </row>
    <row r="37" spans="1:9" x14ac:dyDescent="0.25">
      <c r="A37" s="26">
        <v>42891</v>
      </c>
      <c r="B37" s="1">
        <f t="shared" si="4"/>
        <v>31</v>
      </c>
      <c r="C37" s="4">
        <f t="shared" si="0"/>
        <v>34674</v>
      </c>
      <c r="D37" s="2">
        <f t="shared" si="1"/>
        <v>33381.760000000002</v>
      </c>
      <c r="E37" s="134">
        <f t="shared" si="5"/>
        <v>1292.24</v>
      </c>
      <c r="F37" s="2">
        <f t="shared" si="6"/>
        <v>101433.79999999992</v>
      </c>
      <c r="G37" s="2">
        <f t="shared" si="7"/>
        <v>68052.039999999921</v>
      </c>
      <c r="H37" s="134"/>
      <c r="I37" s="135"/>
    </row>
    <row r="38" spans="1:9" x14ac:dyDescent="0.25">
      <c r="A38" s="26">
        <v>42921</v>
      </c>
      <c r="B38" s="1">
        <f t="shared" si="4"/>
        <v>30</v>
      </c>
      <c r="C38" s="4">
        <f t="shared" si="0"/>
        <v>34674</v>
      </c>
      <c r="D38" s="2">
        <f t="shared" si="1"/>
        <v>33835</v>
      </c>
      <c r="E38" s="134">
        <f t="shared" si="5"/>
        <v>839</v>
      </c>
      <c r="F38" s="2">
        <f t="shared" si="6"/>
        <v>68052.039999999921</v>
      </c>
      <c r="G38" s="2">
        <f t="shared" si="7"/>
        <v>34217.039999999921</v>
      </c>
      <c r="H38" s="134"/>
      <c r="I38" s="135"/>
    </row>
    <row r="39" spans="1:9" x14ac:dyDescent="0.25">
      <c r="A39" s="26">
        <v>42952</v>
      </c>
      <c r="B39" s="1">
        <f t="shared" si="4"/>
        <v>31</v>
      </c>
      <c r="C39" s="4">
        <f t="shared" si="0"/>
        <v>34674</v>
      </c>
      <c r="D39" s="2">
        <f t="shared" si="1"/>
        <v>34217.039999999921</v>
      </c>
      <c r="E39" s="134">
        <v>456.96000000008064</v>
      </c>
      <c r="F39" s="2">
        <f t="shared" si="6"/>
        <v>34217.039999999921</v>
      </c>
      <c r="G39" s="2">
        <f t="shared" si="7"/>
        <v>0</v>
      </c>
      <c r="H39" s="134"/>
      <c r="I39" s="135"/>
    </row>
    <row r="40" spans="1:9" x14ac:dyDescent="0.25">
      <c r="A40" s="119">
        <v>42252</v>
      </c>
      <c r="B40" s="161">
        <f>_xlfn.DAYS(A16,A15)</f>
        <v>31</v>
      </c>
      <c r="C40" s="162">
        <f t="shared" si="0"/>
        <v>34674</v>
      </c>
      <c r="D40" s="163">
        <f t="shared" si="1"/>
        <v>25566.89</v>
      </c>
      <c r="E40" s="164">
        <f>ROUND(F16*$B$2*B16/365,2)</f>
        <v>9107.11</v>
      </c>
      <c r="F40" s="163">
        <f>G15</f>
        <v>714859.15999999992</v>
      </c>
      <c r="G40" s="163">
        <f t="shared" si="7"/>
        <v>689292.2699999999</v>
      </c>
    </row>
    <row r="41" spans="1:9" x14ac:dyDescent="0.25">
      <c r="A41" s="26">
        <v>42282</v>
      </c>
      <c r="B41" s="1">
        <f t="shared" ref="B41:B63" si="8">_xlfn.DAYS(A41,A40)</f>
        <v>30</v>
      </c>
      <c r="C41" s="4">
        <f t="shared" ref="C41:C48" si="9">$E$2</f>
        <v>67462</v>
      </c>
      <c r="D41" s="2">
        <f t="shared" si="1"/>
        <v>58963.88</v>
      </c>
      <c r="E41" s="134">
        <f t="shared" ref="E41:E62" si="10">ROUND(F41*$B$2*B41/365,2)</f>
        <v>8498.1200000000008</v>
      </c>
      <c r="F41" s="2">
        <f t="shared" ref="F41:F63" si="11">G40</f>
        <v>689292.2699999999</v>
      </c>
      <c r="G41" s="2">
        <f t="shared" si="7"/>
        <v>630328.3899999999</v>
      </c>
    </row>
    <row r="42" spans="1:9" x14ac:dyDescent="0.25">
      <c r="A42" s="26">
        <v>42313</v>
      </c>
      <c r="B42" s="1">
        <f t="shared" si="8"/>
        <v>31</v>
      </c>
      <c r="C42" s="4">
        <f t="shared" si="9"/>
        <v>67462</v>
      </c>
      <c r="D42" s="2">
        <f t="shared" si="1"/>
        <v>59431.79</v>
      </c>
      <c r="E42" s="134">
        <f t="shared" si="10"/>
        <v>8030.21</v>
      </c>
      <c r="F42" s="2">
        <f t="shared" si="11"/>
        <v>630328.3899999999</v>
      </c>
      <c r="G42" s="2">
        <f t="shared" si="7"/>
        <v>570896.59999999986</v>
      </c>
    </row>
    <row r="43" spans="1:9" x14ac:dyDescent="0.25">
      <c r="A43" s="26">
        <v>42343</v>
      </c>
      <c r="B43" s="1">
        <f t="shared" si="8"/>
        <v>30</v>
      </c>
      <c r="C43" s="4">
        <f t="shared" si="9"/>
        <v>67462</v>
      </c>
      <c r="D43" s="2">
        <f t="shared" si="1"/>
        <v>60423.55</v>
      </c>
      <c r="E43" s="134">
        <f t="shared" si="10"/>
        <v>7038.45</v>
      </c>
      <c r="F43" s="2">
        <f t="shared" si="11"/>
        <v>570896.59999999986</v>
      </c>
      <c r="G43" s="2">
        <f t="shared" si="7"/>
        <v>510473.04999999987</v>
      </c>
    </row>
    <row r="44" spans="1:9" x14ac:dyDescent="0.25">
      <c r="A44" s="26">
        <v>42374</v>
      </c>
      <c r="B44" s="1">
        <f t="shared" si="8"/>
        <v>31</v>
      </c>
      <c r="C44" s="4">
        <f t="shared" si="9"/>
        <v>67462</v>
      </c>
      <c r="D44" s="2">
        <f t="shared" si="1"/>
        <v>60958.71</v>
      </c>
      <c r="E44" s="134">
        <f t="shared" si="10"/>
        <v>6503.29</v>
      </c>
      <c r="F44" s="2">
        <f t="shared" si="11"/>
        <v>510473.04999999987</v>
      </c>
      <c r="G44" s="2">
        <f t="shared" si="7"/>
        <v>449514.33999999985</v>
      </c>
    </row>
    <row r="45" spans="1:9" x14ac:dyDescent="0.25">
      <c r="A45" s="26">
        <v>42405</v>
      </c>
      <c r="B45" s="1">
        <f t="shared" si="8"/>
        <v>31</v>
      </c>
      <c r="C45" s="4">
        <f t="shared" si="9"/>
        <v>67462</v>
      </c>
      <c r="D45" s="2">
        <f t="shared" si="1"/>
        <v>61735.31</v>
      </c>
      <c r="E45" s="134">
        <f t="shared" si="10"/>
        <v>5726.69</v>
      </c>
      <c r="F45" s="2">
        <f t="shared" si="11"/>
        <v>449514.33999999985</v>
      </c>
      <c r="G45" s="2">
        <f t="shared" si="7"/>
        <v>387779.02999999985</v>
      </c>
    </row>
    <row r="46" spans="1:9" x14ac:dyDescent="0.25">
      <c r="A46" s="26">
        <v>42434</v>
      </c>
      <c r="B46" s="1">
        <f t="shared" si="8"/>
        <v>29</v>
      </c>
      <c r="C46" s="4">
        <f t="shared" si="9"/>
        <v>67462</v>
      </c>
      <c r="D46" s="2">
        <f t="shared" si="1"/>
        <v>62840.520000000004</v>
      </c>
      <c r="E46" s="134">
        <f t="shared" si="10"/>
        <v>4621.4799999999996</v>
      </c>
      <c r="F46" s="2">
        <f t="shared" si="11"/>
        <v>387779.02999999985</v>
      </c>
      <c r="G46" s="2">
        <f t="shared" si="7"/>
        <v>324938.50999999983</v>
      </c>
    </row>
    <row r="47" spans="1:9" x14ac:dyDescent="0.25">
      <c r="A47" s="26">
        <v>42465</v>
      </c>
      <c r="B47" s="1">
        <f t="shared" si="8"/>
        <v>31</v>
      </c>
      <c r="C47" s="4">
        <f t="shared" si="9"/>
        <v>67462</v>
      </c>
      <c r="D47" s="2">
        <f t="shared" si="1"/>
        <v>63322.37</v>
      </c>
      <c r="E47" s="134">
        <f t="shared" si="10"/>
        <v>4139.63</v>
      </c>
      <c r="F47" s="2">
        <f t="shared" si="11"/>
        <v>324938.50999999983</v>
      </c>
      <c r="G47" s="2">
        <f t="shared" si="7"/>
        <v>261616.13999999984</v>
      </c>
    </row>
    <row r="48" spans="1:9" x14ac:dyDescent="0.25">
      <c r="A48" s="26">
        <v>42495</v>
      </c>
      <c r="B48" s="1">
        <f t="shared" si="8"/>
        <v>30</v>
      </c>
      <c r="C48" s="4">
        <f t="shared" si="9"/>
        <v>67462</v>
      </c>
      <c r="D48" s="2">
        <f t="shared" si="1"/>
        <v>64236.6</v>
      </c>
      <c r="E48" s="134">
        <f t="shared" si="10"/>
        <v>3225.4</v>
      </c>
      <c r="F48" s="2">
        <f t="shared" si="11"/>
        <v>261616.13999999984</v>
      </c>
      <c r="G48" s="2">
        <f t="shared" si="7"/>
        <v>197379.53999999983</v>
      </c>
    </row>
    <row r="49" spans="1:7" x14ac:dyDescent="0.25">
      <c r="A49" s="26">
        <v>42526</v>
      </c>
      <c r="B49" s="1">
        <f t="shared" si="8"/>
        <v>31</v>
      </c>
      <c r="C49" s="4">
        <f>$H$2</f>
        <v>14518</v>
      </c>
      <c r="D49" s="2">
        <f t="shared" si="1"/>
        <v>12003.44</v>
      </c>
      <c r="E49" s="134">
        <f t="shared" si="10"/>
        <v>2514.56</v>
      </c>
      <c r="F49" s="2">
        <f t="shared" si="11"/>
        <v>197379.53999999983</v>
      </c>
      <c r="G49" s="2">
        <f t="shared" si="7"/>
        <v>185376.09999999983</v>
      </c>
    </row>
    <row r="50" spans="1:7" x14ac:dyDescent="0.25">
      <c r="A50" s="26">
        <v>42556</v>
      </c>
      <c r="B50" s="1">
        <f t="shared" si="8"/>
        <v>30</v>
      </c>
      <c r="C50" s="4">
        <f t="shared" ref="C50:C63" si="12">$H$2</f>
        <v>14518</v>
      </c>
      <c r="D50" s="2">
        <f t="shared" si="1"/>
        <v>12232.54</v>
      </c>
      <c r="E50" s="134">
        <f t="shared" si="10"/>
        <v>2285.46</v>
      </c>
      <c r="F50" s="2">
        <f t="shared" si="11"/>
        <v>185376.09999999983</v>
      </c>
      <c r="G50" s="2">
        <f t="shared" si="7"/>
        <v>173143.55999999982</v>
      </c>
    </row>
    <row r="51" spans="1:7" x14ac:dyDescent="0.25">
      <c r="A51" s="26">
        <v>42587</v>
      </c>
      <c r="B51" s="1">
        <f t="shared" si="8"/>
        <v>31</v>
      </c>
      <c r="C51" s="4">
        <f t="shared" si="12"/>
        <v>14518</v>
      </c>
      <c r="D51" s="2">
        <f t="shared" si="1"/>
        <v>12312.2</v>
      </c>
      <c r="E51" s="134">
        <f t="shared" si="10"/>
        <v>2205.8000000000002</v>
      </c>
      <c r="F51" s="2">
        <f t="shared" si="11"/>
        <v>173143.55999999982</v>
      </c>
      <c r="G51" s="2">
        <f t="shared" si="7"/>
        <v>160831.35999999981</v>
      </c>
    </row>
    <row r="52" spans="1:7" x14ac:dyDescent="0.25">
      <c r="A52" s="26">
        <v>42618</v>
      </c>
      <c r="B52" s="1">
        <f t="shared" si="8"/>
        <v>31</v>
      </c>
      <c r="C52" s="4">
        <f t="shared" si="12"/>
        <v>14518</v>
      </c>
      <c r="D52" s="2">
        <f t="shared" si="1"/>
        <v>12469.05</v>
      </c>
      <c r="E52" s="134">
        <f t="shared" si="10"/>
        <v>2048.9499999999998</v>
      </c>
      <c r="F52" s="2">
        <f t="shared" si="11"/>
        <v>160831.35999999981</v>
      </c>
      <c r="G52" s="2">
        <f t="shared" si="7"/>
        <v>148362.30999999982</v>
      </c>
    </row>
    <row r="53" spans="1:7" x14ac:dyDescent="0.25">
      <c r="A53" s="26">
        <v>42648</v>
      </c>
      <c r="B53" s="1">
        <f t="shared" si="8"/>
        <v>30</v>
      </c>
      <c r="C53" s="4">
        <f t="shared" si="12"/>
        <v>14518</v>
      </c>
      <c r="D53" s="2">
        <f t="shared" si="1"/>
        <v>12688.880000000001</v>
      </c>
      <c r="E53" s="134">
        <f t="shared" si="10"/>
        <v>1829.12</v>
      </c>
      <c r="F53" s="2">
        <f t="shared" si="11"/>
        <v>148362.30999999982</v>
      </c>
      <c r="G53" s="2">
        <f t="shared" si="7"/>
        <v>135673.42999999982</v>
      </c>
    </row>
    <row r="54" spans="1:7" x14ac:dyDescent="0.25">
      <c r="A54" s="26">
        <v>42679</v>
      </c>
      <c r="B54" s="1">
        <f t="shared" si="8"/>
        <v>31</v>
      </c>
      <c r="C54" s="4">
        <f t="shared" si="12"/>
        <v>14518</v>
      </c>
      <c r="D54" s="2">
        <f t="shared" si="1"/>
        <v>12789.56</v>
      </c>
      <c r="E54" s="134">
        <f t="shared" si="10"/>
        <v>1728.44</v>
      </c>
      <c r="F54" s="2">
        <f t="shared" si="11"/>
        <v>135673.42999999982</v>
      </c>
      <c r="G54" s="2">
        <f t="shared" si="7"/>
        <v>122883.86999999982</v>
      </c>
    </row>
    <row r="55" spans="1:7" x14ac:dyDescent="0.25">
      <c r="A55" s="26">
        <v>42709</v>
      </c>
      <c r="B55" s="1">
        <f t="shared" si="8"/>
        <v>30</v>
      </c>
      <c r="C55" s="4">
        <f t="shared" si="12"/>
        <v>14518</v>
      </c>
      <c r="D55" s="2">
        <f t="shared" si="1"/>
        <v>13002.99</v>
      </c>
      <c r="E55" s="134">
        <f t="shared" si="10"/>
        <v>1515.01</v>
      </c>
      <c r="F55" s="2">
        <f t="shared" si="11"/>
        <v>122883.86999999982</v>
      </c>
      <c r="G55" s="2">
        <f t="shared" si="7"/>
        <v>109880.87999999982</v>
      </c>
    </row>
    <row r="56" spans="1:7" x14ac:dyDescent="0.25">
      <c r="A56" s="26">
        <v>42740</v>
      </c>
      <c r="B56" s="1">
        <f t="shared" si="8"/>
        <v>31</v>
      </c>
      <c r="C56" s="4">
        <f t="shared" si="12"/>
        <v>14518</v>
      </c>
      <c r="D56" s="2">
        <f t="shared" si="1"/>
        <v>13118.15</v>
      </c>
      <c r="E56" s="134">
        <f t="shared" si="10"/>
        <v>1399.85</v>
      </c>
      <c r="F56" s="2">
        <f t="shared" si="11"/>
        <v>109880.87999999982</v>
      </c>
      <c r="G56" s="2">
        <f t="shared" si="7"/>
        <v>96762.729999999821</v>
      </c>
    </row>
    <row r="57" spans="1:7" x14ac:dyDescent="0.25">
      <c r="A57" s="26">
        <v>42771</v>
      </c>
      <c r="B57" s="1">
        <f t="shared" si="8"/>
        <v>31</v>
      </c>
      <c r="C57" s="4">
        <f t="shared" si="12"/>
        <v>14518</v>
      </c>
      <c r="D57" s="2">
        <f t="shared" si="1"/>
        <v>13285.27</v>
      </c>
      <c r="E57" s="134">
        <f t="shared" si="10"/>
        <v>1232.73</v>
      </c>
      <c r="F57" s="2">
        <f t="shared" si="11"/>
        <v>96762.729999999821</v>
      </c>
      <c r="G57" s="2">
        <f t="shared" si="7"/>
        <v>83477.459999999817</v>
      </c>
    </row>
    <row r="58" spans="1:7" x14ac:dyDescent="0.25">
      <c r="A58" s="26">
        <v>42799</v>
      </c>
      <c r="B58" s="1">
        <f t="shared" si="8"/>
        <v>28</v>
      </c>
      <c r="C58" s="4">
        <f t="shared" si="12"/>
        <v>14518</v>
      </c>
      <c r="D58" s="2">
        <f t="shared" si="1"/>
        <v>13557.44</v>
      </c>
      <c r="E58" s="134">
        <f t="shared" si="10"/>
        <v>960.56</v>
      </c>
      <c r="F58" s="2">
        <f t="shared" si="11"/>
        <v>83477.459999999817</v>
      </c>
      <c r="G58" s="2">
        <f t="shared" si="7"/>
        <v>69920.019999999815</v>
      </c>
    </row>
    <row r="59" spans="1:7" x14ac:dyDescent="0.25">
      <c r="A59" s="26">
        <v>42830</v>
      </c>
      <c r="B59" s="1">
        <f t="shared" si="8"/>
        <v>31</v>
      </c>
      <c r="C59" s="4">
        <f t="shared" si="12"/>
        <v>14518</v>
      </c>
      <c r="D59" s="2">
        <f t="shared" si="1"/>
        <v>13627.24</v>
      </c>
      <c r="E59" s="134">
        <f t="shared" si="10"/>
        <v>890.76</v>
      </c>
      <c r="F59" s="2">
        <f t="shared" si="11"/>
        <v>69920.019999999815</v>
      </c>
      <c r="G59" s="2">
        <f t="shared" si="7"/>
        <v>56292.779999999817</v>
      </c>
    </row>
    <row r="60" spans="1:7" x14ac:dyDescent="0.25">
      <c r="A60" s="26">
        <v>42860</v>
      </c>
      <c r="B60" s="1">
        <f t="shared" si="8"/>
        <v>30</v>
      </c>
      <c r="C60" s="4">
        <f t="shared" si="12"/>
        <v>14518</v>
      </c>
      <c r="D60" s="2">
        <f t="shared" si="1"/>
        <v>13823.98</v>
      </c>
      <c r="E60" s="134">
        <f t="shared" si="10"/>
        <v>694.02</v>
      </c>
      <c r="F60" s="2">
        <f t="shared" si="11"/>
        <v>56292.779999999817</v>
      </c>
      <c r="G60" s="2">
        <f t="shared" si="7"/>
        <v>42468.799999999814</v>
      </c>
    </row>
    <row r="61" spans="1:7" x14ac:dyDescent="0.25">
      <c r="A61" s="26">
        <v>42891</v>
      </c>
      <c r="B61" s="1">
        <f t="shared" si="8"/>
        <v>31</v>
      </c>
      <c r="C61" s="4">
        <f t="shared" si="12"/>
        <v>14518</v>
      </c>
      <c r="D61" s="2">
        <f t="shared" si="1"/>
        <v>13976.96</v>
      </c>
      <c r="E61" s="134">
        <f t="shared" si="10"/>
        <v>541.04</v>
      </c>
      <c r="F61" s="2">
        <f t="shared" si="11"/>
        <v>42468.799999999814</v>
      </c>
      <c r="G61" s="2">
        <f t="shared" si="7"/>
        <v>28491.839999999815</v>
      </c>
    </row>
    <row r="62" spans="1:7" x14ac:dyDescent="0.25">
      <c r="A62" s="26">
        <v>42921</v>
      </c>
      <c r="B62" s="1">
        <f t="shared" si="8"/>
        <v>30</v>
      </c>
      <c r="C62" s="4">
        <f t="shared" si="12"/>
        <v>14518</v>
      </c>
      <c r="D62" s="2">
        <f t="shared" si="1"/>
        <v>14166.73</v>
      </c>
      <c r="E62" s="134">
        <f t="shared" si="10"/>
        <v>351.27</v>
      </c>
      <c r="F62" s="2">
        <f t="shared" si="11"/>
        <v>28491.839999999815</v>
      </c>
      <c r="G62" s="2">
        <f t="shared" si="7"/>
        <v>14325.109999999815</v>
      </c>
    </row>
    <row r="63" spans="1:7" x14ac:dyDescent="0.25">
      <c r="A63" s="26">
        <v>42952</v>
      </c>
      <c r="B63" s="1">
        <f t="shared" si="8"/>
        <v>31</v>
      </c>
      <c r="C63" s="4">
        <f t="shared" si="12"/>
        <v>14518</v>
      </c>
      <c r="D63" s="2">
        <f t="shared" si="1"/>
        <v>14325.109999999815</v>
      </c>
      <c r="E63" s="134">
        <v>192.89000000018495</v>
      </c>
      <c r="F63" s="2">
        <f t="shared" si="11"/>
        <v>14325.109999999815</v>
      </c>
      <c r="G63" s="2">
        <f t="shared" si="7"/>
        <v>0</v>
      </c>
    </row>
    <row r="64" spans="1:7" x14ac:dyDescent="0.25">
      <c r="A64" s="47">
        <v>41857</v>
      </c>
      <c r="B64" s="48">
        <v>0</v>
      </c>
      <c r="C64" s="48">
        <v>1</v>
      </c>
      <c r="D64" s="29">
        <v>1000000</v>
      </c>
      <c r="E64" s="29">
        <f>$D$64-$D$4</f>
        <v>978065.73</v>
      </c>
      <c r="F64" s="99">
        <f>($E$4/$B$4)*1</f>
        <v>410.9590322580645</v>
      </c>
      <c r="G64" s="29">
        <f t="shared" ref="G64:G127" si="13">ROUND(F64,2)</f>
        <v>410.96</v>
      </c>
    </row>
    <row r="65" spans="1:7" x14ac:dyDescent="0.25">
      <c r="A65" s="47">
        <v>41858</v>
      </c>
      <c r="B65" s="48">
        <v>1</v>
      </c>
      <c r="C65" s="48">
        <v>0</v>
      </c>
      <c r="D65" s="29">
        <v>1000000</v>
      </c>
      <c r="E65" s="29">
        <f t="shared" ref="E65:E94" si="14">$D$64-$D$4</f>
        <v>978065.73</v>
      </c>
      <c r="F65" s="99">
        <f t="shared" ref="F65:F94" si="15">($E$4/$B$4)*1</f>
        <v>410.9590322580645</v>
      </c>
      <c r="G65" s="29">
        <f t="shared" si="13"/>
        <v>410.96</v>
      </c>
    </row>
    <row r="66" spans="1:7" x14ac:dyDescent="0.25">
      <c r="A66" s="47">
        <v>41859</v>
      </c>
      <c r="B66" s="48">
        <v>1</v>
      </c>
      <c r="C66" s="48">
        <v>0</v>
      </c>
      <c r="D66" s="29">
        <v>1000000</v>
      </c>
      <c r="E66" s="29">
        <f t="shared" si="14"/>
        <v>978065.73</v>
      </c>
      <c r="F66" s="99">
        <f t="shared" si="15"/>
        <v>410.9590322580645</v>
      </c>
      <c r="G66" s="29">
        <f t="shared" si="13"/>
        <v>410.96</v>
      </c>
    </row>
    <row r="67" spans="1:7" x14ac:dyDescent="0.25">
      <c r="A67" s="47">
        <v>41860</v>
      </c>
      <c r="B67" s="48">
        <v>1</v>
      </c>
      <c r="C67" s="48">
        <v>0</v>
      </c>
      <c r="D67" s="29">
        <v>1000000</v>
      </c>
      <c r="E67" s="29">
        <f t="shared" si="14"/>
        <v>978065.73</v>
      </c>
      <c r="F67" s="99">
        <f t="shared" si="15"/>
        <v>410.9590322580645</v>
      </c>
      <c r="G67" s="29">
        <f t="shared" si="13"/>
        <v>410.96</v>
      </c>
    </row>
    <row r="68" spans="1:7" x14ac:dyDescent="0.25">
      <c r="A68" s="47">
        <v>41861</v>
      </c>
      <c r="B68" s="48">
        <v>1</v>
      </c>
      <c r="C68" s="48">
        <v>0</v>
      </c>
      <c r="D68" s="29">
        <v>1000000</v>
      </c>
      <c r="E68" s="29">
        <f t="shared" si="14"/>
        <v>978065.73</v>
      </c>
      <c r="F68" s="99">
        <f t="shared" si="15"/>
        <v>410.9590322580645</v>
      </c>
      <c r="G68" s="29">
        <f t="shared" si="13"/>
        <v>410.96</v>
      </c>
    </row>
    <row r="69" spans="1:7" x14ac:dyDescent="0.25">
      <c r="A69" s="47">
        <v>41862</v>
      </c>
      <c r="B69" s="48">
        <v>1</v>
      </c>
      <c r="C69" s="48">
        <v>0</v>
      </c>
      <c r="D69" s="29">
        <v>1000000</v>
      </c>
      <c r="E69" s="29">
        <f t="shared" si="14"/>
        <v>978065.73</v>
      </c>
      <c r="F69" s="99">
        <f t="shared" si="15"/>
        <v>410.9590322580645</v>
      </c>
      <c r="G69" s="29">
        <f t="shared" si="13"/>
        <v>410.96</v>
      </c>
    </row>
    <row r="70" spans="1:7" x14ac:dyDescent="0.25">
      <c r="A70" s="47">
        <v>41863</v>
      </c>
      <c r="B70" s="48">
        <v>1</v>
      </c>
      <c r="C70" s="48">
        <v>0</v>
      </c>
      <c r="D70" s="29">
        <v>1000000</v>
      </c>
      <c r="E70" s="29">
        <f t="shared" si="14"/>
        <v>978065.73</v>
      </c>
      <c r="F70" s="99">
        <f t="shared" si="15"/>
        <v>410.9590322580645</v>
      </c>
      <c r="G70" s="49">
        <f t="shared" si="13"/>
        <v>410.96</v>
      </c>
    </row>
    <row r="71" spans="1:7" x14ac:dyDescent="0.25">
      <c r="A71" s="47">
        <v>41864</v>
      </c>
      <c r="B71" s="48">
        <v>1</v>
      </c>
      <c r="C71" s="48">
        <v>0</v>
      </c>
      <c r="D71" s="29">
        <v>1000000</v>
      </c>
      <c r="E71" s="29">
        <f t="shared" si="14"/>
        <v>978065.73</v>
      </c>
      <c r="F71" s="99">
        <f t="shared" si="15"/>
        <v>410.9590322580645</v>
      </c>
      <c r="G71" s="29">
        <f t="shared" si="13"/>
        <v>410.96</v>
      </c>
    </row>
    <row r="72" spans="1:7" x14ac:dyDescent="0.25">
      <c r="A72" s="47">
        <v>41865</v>
      </c>
      <c r="B72" s="48">
        <v>1</v>
      </c>
      <c r="C72" s="48">
        <v>0</v>
      </c>
      <c r="D72" s="29">
        <v>1000000</v>
      </c>
      <c r="E72" s="29">
        <f t="shared" si="14"/>
        <v>978065.73</v>
      </c>
      <c r="F72" s="99">
        <f t="shared" si="15"/>
        <v>410.9590322580645</v>
      </c>
      <c r="G72" s="30">
        <f t="shared" si="13"/>
        <v>410.96</v>
      </c>
    </row>
    <row r="73" spans="1:7" x14ac:dyDescent="0.25">
      <c r="A73" s="47">
        <v>41866</v>
      </c>
      <c r="B73" s="48">
        <v>1</v>
      </c>
      <c r="C73" s="48">
        <v>0</v>
      </c>
      <c r="D73" s="29">
        <v>1000000</v>
      </c>
      <c r="E73" s="29">
        <f t="shared" si="14"/>
        <v>978065.73</v>
      </c>
      <c r="F73" s="99">
        <f t="shared" si="15"/>
        <v>410.9590322580645</v>
      </c>
      <c r="G73" s="29">
        <f t="shared" si="13"/>
        <v>410.96</v>
      </c>
    </row>
    <row r="74" spans="1:7" x14ac:dyDescent="0.25">
      <c r="A74" s="47">
        <v>41867</v>
      </c>
      <c r="B74" s="48">
        <v>1</v>
      </c>
      <c r="C74" s="48">
        <v>0</v>
      </c>
      <c r="D74" s="29">
        <v>1000000</v>
      </c>
      <c r="E74" s="29">
        <f t="shared" si="14"/>
        <v>978065.73</v>
      </c>
      <c r="F74" s="99">
        <f t="shared" si="15"/>
        <v>410.9590322580645</v>
      </c>
      <c r="G74" s="29">
        <f t="shared" si="13"/>
        <v>410.96</v>
      </c>
    </row>
    <row r="75" spans="1:7" x14ac:dyDescent="0.25">
      <c r="A75" s="47">
        <v>41868</v>
      </c>
      <c r="B75" s="48">
        <v>1</v>
      </c>
      <c r="C75" s="48">
        <v>0</v>
      </c>
      <c r="D75" s="29">
        <v>1000000</v>
      </c>
      <c r="E75" s="29">
        <f t="shared" si="14"/>
        <v>978065.73</v>
      </c>
      <c r="F75" s="99">
        <f t="shared" si="15"/>
        <v>410.9590322580645</v>
      </c>
      <c r="G75" s="29">
        <f t="shared" si="13"/>
        <v>410.96</v>
      </c>
    </row>
    <row r="76" spans="1:7" x14ac:dyDescent="0.25">
      <c r="A76" s="47">
        <v>41869</v>
      </c>
      <c r="B76" s="48">
        <v>1</v>
      </c>
      <c r="C76" s="48">
        <v>0</v>
      </c>
      <c r="D76" s="29">
        <v>1000000</v>
      </c>
      <c r="E76" s="29">
        <f t="shared" si="14"/>
        <v>978065.73</v>
      </c>
      <c r="F76" s="99">
        <f t="shared" si="15"/>
        <v>410.9590322580645</v>
      </c>
      <c r="G76" s="29">
        <f t="shared" si="13"/>
        <v>410.96</v>
      </c>
    </row>
    <row r="77" spans="1:7" x14ac:dyDescent="0.25">
      <c r="A77" s="47">
        <v>41870</v>
      </c>
      <c r="B77" s="48">
        <v>1</v>
      </c>
      <c r="C77" s="48">
        <v>0</v>
      </c>
      <c r="D77" s="29">
        <v>1000000</v>
      </c>
      <c r="E77" s="29">
        <f t="shared" si="14"/>
        <v>978065.73</v>
      </c>
      <c r="F77" s="99">
        <f t="shared" si="15"/>
        <v>410.9590322580645</v>
      </c>
      <c r="G77" s="30">
        <f t="shared" si="13"/>
        <v>410.96</v>
      </c>
    </row>
    <row r="78" spans="1:7" x14ac:dyDescent="0.25">
      <c r="A78" s="47">
        <v>41871</v>
      </c>
      <c r="B78" s="48">
        <v>1</v>
      </c>
      <c r="C78" s="48">
        <v>0</v>
      </c>
      <c r="D78" s="29">
        <v>1000000</v>
      </c>
      <c r="E78" s="29">
        <f t="shared" si="14"/>
        <v>978065.73</v>
      </c>
      <c r="F78" s="99">
        <f t="shared" si="15"/>
        <v>410.9590322580645</v>
      </c>
      <c r="G78" s="29">
        <f t="shared" si="13"/>
        <v>410.96</v>
      </c>
    </row>
    <row r="79" spans="1:7" x14ac:dyDescent="0.25">
      <c r="A79" s="47">
        <v>41872</v>
      </c>
      <c r="B79" s="48">
        <v>1</v>
      </c>
      <c r="C79" s="48">
        <v>0</v>
      </c>
      <c r="D79" s="29">
        <v>1000000</v>
      </c>
      <c r="E79" s="29">
        <f t="shared" si="14"/>
        <v>978065.73</v>
      </c>
      <c r="F79" s="99">
        <f t="shared" si="15"/>
        <v>410.9590322580645</v>
      </c>
      <c r="G79" s="29">
        <f t="shared" si="13"/>
        <v>410.96</v>
      </c>
    </row>
    <row r="80" spans="1:7" x14ac:dyDescent="0.25">
      <c r="A80" s="47">
        <v>41873</v>
      </c>
      <c r="B80" s="48">
        <v>1</v>
      </c>
      <c r="C80" s="48">
        <v>0</v>
      </c>
      <c r="D80" s="29">
        <v>1000000</v>
      </c>
      <c r="E80" s="29">
        <f t="shared" si="14"/>
        <v>978065.73</v>
      </c>
      <c r="F80" s="99">
        <f t="shared" si="15"/>
        <v>410.9590322580645</v>
      </c>
      <c r="G80" s="29">
        <f t="shared" si="13"/>
        <v>410.96</v>
      </c>
    </row>
    <row r="81" spans="1:7" x14ac:dyDescent="0.25">
      <c r="A81" s="47">
        <v>41874</v>
      </c>
      <c r="B81" s="48">
        <v>1</v>
      </c>
      <c r="C81" s="48">
        <v>0</v>
      </c>
      <c r="D81" s="29">
        <v>1000000</v>
      </c>
      <c r="E81" s="29">
        <f t="shared" si="14"/>
        <v>978065.73</v>
      </c>
      <c r="F81" s="99">
        <f t="shared" si="15"/>
        <v>410.9590322580645</v>
      </c>
      <c r="G81" s="29">
        <f t="shared" si="13"/>
        <v>410.96</v>
      </c>
    </row>
    <row r="82" spans="1:7" x14ac:dyDescent="0.25">
      <c r="A82" s="47">
        <v>41875</v>
      </c>
      <c r="B82" s="48">
        <v>1</v>
      </c>
      <c r="C82" s="48">
        <v>0</v>
      </c>
      <c r="D82" s="29">
        <v>1000000</v>
      </c>
      <c r="E82" s="29">
        <f t="shared" si="14"/>
        <v>978065.73</v>
      </c>
      <c r="F82" s="99">
        <f t="shared" si="15"/>
        <v>410.9590322580645</v>
      </c>
      <c r="G82" s="29">
        <f t="shared" si="13"/>
        <v>410.96</v>
      </c>
    </row>
    <row r="83" spans="1:7" x14ac:dyDescent="0.25">
      <c r="A83" s="47">
        <v>41876</v>
      </c>
      <c r="B83" s="48">
        <v>1</v>
      </c>
      <c r="C83" s="48">
        <v>0</v>
      </c>
      <c r="D83" s="29">
        <v>1000000</v>
      </c>
      <c r="E83" s="29">
        <f t="shared" si="14"/>
        <v>978065.73</v>
      </c>
      <c r="F83" s="99">
        <f t="shared" si="15"/>
        <v>410.9590322580645</v>
      </c>
      <c r="G83" s="29">
        <f t="shared" si="13"/>
        <v>410.96</v>
      </c>
    </row>
    <row r="84" spans="1:7" x14ac:dyDescent="0.25">
      <c r="A84" s="47">
        <v>41877</v>
      </c>
      <c r="B84" s="48">
        <v>1</v>
      </c>
      <c r="C84" s="48">
        <v>0</v>
      </c>
      <c r="D84" s="29">
        <v>1000000</v>
      </c>
      <c r="E84" s="29">
        <f t="shared" si="14"/>
        <v>978065.73</v>
      </c>
      <c r="F84" s="99">
        <f t="shared" si="15"/>
        <v>410.9590322580645</v>
      </c>
      <c r="G84" s="29">
        <f t="shared" si="13"/>
        <v>410.96</v>
      </c>
    </row>
    <row r="85" spans="1:7" x14ac:dyDescent="0.25">
      <c r="A85" s="47">
        <v>41878</v>
      </c>
      <c r="B85" s="48">
        <v>1</v>
      </c>
      <c r="C85" s="48">
        <v>0</v>
      </c>
      <c r="D85" s="29">
        <v>1000000</v>
      </c>
      <c r="E85" s="29">
        <f t="shared" si="14"/>
        <v>978065.73</v>
      </c>
      <c r="F85" s="99">
        <f t="shared" si="15"/>
        <v>410.9590322580645</v>
      </c>
      <c r="G85" s="29">
        <f t="shared" si="13"/>
        <v>410.96</v>
      </c>
    </row>
    <row r="86" spans="1:7" x14ac:dyDescent="0.25">
      <c r="A86" s="47">
        <v>41879</v>
      </c>
      <c r="B86" s="48">
        <v>1</v>
      </c>
      <c r="C86" s="48">
        <v>0</v>
      </c>
      <c r="D86" s="29">
        <v>1000000</v>
      </c>
      <c r="E86" s="29">
        <f t="shared" si="14"/>
        <v>978065.73</v>
      </c>
      <c r="F86" s="99">
        <f t="shared" si="15"/>
        <v>410.9590322580645</v>
      </c>
      <c r="G86" s="29">
        <f t="shared" si="13"/>
        <v>410.96</v>
      </c>
    </row>
    <row r="87" spans="1:7" x14ac:dyDescent="0.25">
      <c r="A87" s="47">
        <v>41880</v>
      </c>
      <c r="B87" s="48">
        <v>1</v>
      </c>
      <c r="C87" s="48">
        <v>0</v>
      </c>
      <c r="D87" s="29">
        <v>1000000</v>
      </c>
      <c r="E87" s="29">
        <f t="shared" si="14"/>
        <v>978065.73</v>
      </c>
      <c r="F87" s="99">
        <f t="shared" si="15"/>
        <v>410.9590322580645</v>
      </c>
      <c r="G87" s="29">
        <f t="shared" si="13"/>
        <v>410.96</v>
      </c>
    </row>
    <row r="88" spans="1:7" x14ac:dyDescent="0.25">
      <c r="A88" s="47">
        <v>41881</v>
      </c>
      <c r="B88" s="48">
        <v>1</v>
      </c>
      <c r="C88" s="48">
        <v>0</v>
      </c>
      <c r="D88" s="29">
        <v>1000000</v>
      </c>
      <c r="E88" s="29">
        <f t="shared" si="14"/>
        <v>978065.73</v>
      </c>
      <c r="F88" s="99">
        <f t="shared" si="15"/>
        <v>410.9590322580645</v>
      </c>
      <c r="G88" s="29">
        <f t="shared" si="13"/>
        <v>410.96</v>
      </c>
    </row>
    <row r="89" spans="1:7" x14ac:dyDescent="0.25">
      <c r="A89" s="47">
        <v>41882</v>
      </c>
      <c r="B89" s="48">
        <v>1</v>
      </c>
      <c r="C89" s="48">
        <v>0</v>
      </c>
      <c r="D89" s="29">
        <v>1000000</v>
      </c>
      <c r="E89" s="29">
        <f t="shared" si="14"/>
        <v>978065.73</v>
      </c>
      <c r="F89" s="99">
        <f t="shared" si="15"/>
        <v>410.9590322580645</v>
      </c>
      <c r="G89" s="29">
        <f t="shared" si="13"/>
        <v>410.96</v>
      </c>
    </row>
    <row r="90" spans="1:7" x14ac:dyDescent="0.25">
      <c r="A90" s="47">
        <v>41883</v>
      </c>
      <c r="B90" s="48">
        <v>1</v>
      </c>
      <c r="C90" s="48">
        <v>0</v>
      </c>
      <c r="D90" s="29">
        <v>1000000</v>
      </c>
      <c r="E90" s="29">
        <f t="shared" si="14"/>
        <v>978065.73</v>
      </c>
      <c r="F90" s="99">
        <f t="shared" si="15"/>
        <v>410.9590322580645</v>
      </c>
      <c r="G90" s="29">
        <f t="shared" si="13"/>
        <v>410.96</v>
      </c>
    </row>
    <row r="91" spans="1:7" x14ac:dyDescent="0.25">
      <c r="A91" s="47">
        <v>41884</v>
      </c>
      <c r="B91" s="48">
        <v>1</v>
      </c>
      <c r="C91" s="48">
        <v>0</v>
      </c>
      <c r="D91" s="29">
        <v>1000000</v>
      </c>
      <c r="E91" s="29">
        <f t="shared" si="14"/>
        <v>978065.73</v>
      </c>
      <c r="F91" s="99">
        <f t="shared" si="15"/>
        <v>410.9590322580645</v>
      </c>
      <c r="G91" s="29">
        <f t="shared" si="13"/>
        <v>410.96</v>
      </c>
    </row>
    <row r="92" spans="1:7" x14ac:dyDescent="0.25">
      <c r="A92" s="47">
        <v>41885</v>
      </c>
      <c r="B92" s="48">
        <v>1</v>
      </c>
      <c r="C92" s="48">
        <v>0</v>
      </c>
      <c r="D92" s="29">
        <v>1000000</v>
      </c>
      <c r="E92" s="29">
        <f t="shared" si="14"/>
        <v>978065.73</v>
      </c>
      <c r="F92" s="99">
        <f t="shared" si="15"/>
        <v>410.9590322580645</v>
      </c>
      <c r="G92" s="29">
        <f t="shared" si="13"/>
        <v>410.96</v>
      </c>
    </row>
    <row r="93" spans="1:7" x14ac:dyDescent="0.25">
      <c r="A93" s="47">
        <v>41886</v>
      </c>
      <c r="B93" s="48">
        <v>1</v>
      </c>
      <c r="C93" s="48">
        <v>0</v>
      </c>
      <c r="D93" s="29">
        <v>1000000</v>
      </c>
      <c r="E93" s="29">
        <f t="shared" si="14"/>
        <v>978065.73</v>
      </c>
      <c r="F93" s="99">
        <f t="shared" si="15"/>
        <v>410.9590322580645</v>
      </c>
      <c r="G93" s="29">
        <f t="shared" si="13"/>
        <v>410.96</v>
      </c>
    </row>
    <row r="94" spans="1:7" x14ac:dyDescent="0.25">
      <c r="A94" s="47">
        <v>41887</v>
      </c>
      <c r="B94" s="48">
        <v>1</v>
      </c>
      <c r="C94" s="171">
        <v>0</v>
      </c>
      <c r="D94" s="29">
        <v>1000000</v>
      </c>
      <c r="E94" s="29">
        <f t="shared" si="14"/>
        <v>978065.73</v>
      </c>
      <c r="F94" s="99">
        <f t="shared" si="15"/>
        <v>410.9590322580645</v>
      </c>
      <c r="G94" s="29">
        <f t="shared" si="13"/>
        <v>410.96</v>
      </c>
    </row>
    <row r="95" spans="1:7" x14ac:dyDescent="0.25">
      <c r="A95" s="47">
        <v>41888</v>
      </c>
      <c r="B95" s="48">
        <v>0</v>
      </c>
      <c r="C95" s="171">
        <v>1</v>
      </c>
      <c r="D95" s="29">
        <f>$E$90</f>
        <v>978065.73</v>
      </c>
      <c r="E95" s="29">
        <f>$D$95-$D$5</f>
        <v>955450.07</v>
      </c>
      <c r="F95" s="46">
        <f>($E$5/$B$5)*1</f>
        <v>401.94466666666665</v>
      </c>
      <c r="G95" s="29">
        <f t="shared" si="13"/>
        <v>401.94</v>
      </c>
    </row>
    <row r="96" spans="1:7" x14ac:dyDescent="0.25">
      <c r="A96" s="47">
        <v>41889</v>
      </c>
      <c r="B96" s="48">
        <v>1</v>
      </c>
      <c r="C96" s="171">
        <v>0</v>
      </c>
      <c r="D96" s="29">
        <f t="shared" ref="D96:D124" si="16">$E$90</f>
        <v>978065.73</v>
      </c>
      <c r="E96" s="29">
        <f t="shared" ref="E96:E124" si="17">$D$95-$D$5</f>
        <v>955450.07</v>
      </c>
      <c r="F96" s="46">
        <f t="shared" ref="F96:F124" si="18">($E$5/$B$5)*1</f>
        <v>401.94466666666665</v>
      </c>
      <c r="G96" s="29">
        <f t="shared" si="13"/>
        <v>401.94</v>
      </c>
    </row>
    <row r="97" spans="1:7" x14ac:dyDescent="0.25">
      <c r="A97" s="47">
        <v>41890</v>
      </c>
      <c r="B97" s="48">
        <v>1</v>
      </c>
      <c r="C97" s="171">
        <v>0</v>
      </c>
      <c r="D97" s="29">
        <f t="shared" si="16"/>
        <v>978065.73</v>
      </c>
      <c r="E97" s="29">
        <f t="shared" si="17"/>
        <v>955450.07</v>
      </c>
      <c r="F97" s="46">
        <f t="shared" si="18"/>
        <v>401.94466666666665</v>
      </c>
      <c r="G97" s="29">
        <f t="shared" si="13"/>
        <v>401.94</v>
      </c>
    </row>
    <row r="98" spans="1:7" x14ac:dyDescent="0.25">
      <c r="A98" s="47">
        <v>41891</v>
      </c>
      <c r="B98" s="48">
        <v>1</v>
      </c>
      <c r="C98" s="171">
        <v>0</v>
      </c>
      <c r="D98" s="29">
        <f t="shared" si="16"/>
        <v>978065.73</v>
      </c>
      <c r="E98" s="29">
        <f t="shared" si="17"/>
        <v>955450.07</v>
      </c>
      <c r="F98" s="46">
        <f t="shared" si="18"/>
        <v>401.94466666666665</v>
      </c>
      <c r="G98" s="29">
        <f t="shared" si="13"/>
        <v>401.94</v>
      </c>
    </row>
    <row r="99" spans="1:7" x14ac:dyDescent="0.25">
      <c r="A99" s="47">
        <v>41892</v>
      </c>
      <c r="B99" s="48">
        <v>1</v>
      </c>
      <c r="C99" s="171">
        <v>0</v>
      </c>
      <c r="D99" s="29">
        <f t="shared" si="16"/>
        <v>978065.73</v>
      </c>
      <c r="E99" s="29">
        <f t="shared" si="17"/>
        <v>955450.07</v>
      </c>
      <c r="F99" s="46">
        <f t="shared" si="18"/>
        <v>401.94466666666665</v>
      </c>
      <c r="G99" s="29">
        <f t="shared" si="13"/>
        <v>401.94</v>
      </c>
    </row>
    <row r="100" spans="1:7" x14ac:dyDescent="0.25">
      <c r="A100" s="47">
        <v>41893</v>
      </c>
      <c r="B100" s="48">
        <v>1</v>
      </c>
      <c r="C100" s="171">
        <v>0</v>
      </c>
      <c r="D100" s="29">
        <f t="shared" si="16"/>
        <v>978065.73</v>
      </c>
      <c r="E100" s="29">
        <f t="shared" si="17"/>
        <v>955450.07</v>
      </c>
      <c r="F100" s="46">
        <f t="shared" si="18"/>
        <v>401.94466666666665</v>
      </c>
      <c r="G100" s="29">
        <f t="shared" si="13"/>
        <v>401.94</v>
      </c>
    </row>
    <row r="101" spans="1:7" x14ac:dyDescent="0.25">
      <c r="A101" s="47">
        <v>41894</v>
      </c>
      <c r="B101" s="48">
        <v>1</v>
      </c>
      <c r="C101" s="171">
        <v>0</v>
      </c>
      <c r="D101" s="29">
        <f t="shared" si="16"/>
        <v>978065.73</v>
      </c>
      <c r="E101" s="29">
        <f t="shared" si="17"/>
        <v>955450.07</v>
      </c>
      <c r="F101" s="46">
        <f t="shared" si="18"/>
        <v>401.94466666666665</v>
      </c>
      <c r="G101" s="29">
        <f t="shared" si="13"/>
        <v>401.94</v>
      </c>
    </row>
    <row r="102" spans="1:7" x14ac:dyDescent="0.25">
      <c r="A102" s="47">
        <v>41895</v>
      </c>
      <c r="B102" s="48">
        <v>1</v>
      </c>
      <c r="C102" s="171">
        <v>0</v>
      </c>
      <c r="D102" s="29">
        <f t="shared" si="16"/>
        <v>978065.73</v>
      </c>
      <c r="E102" s="29">
        <f t="shared" si="17"/>
        <v>955450.07</v>
      </c>
      <c r="F102" s="46">
        <f t="shared" si="18"/>
        <v>401.94466666666665</v>
      </c>
      <c r="G102" s="29">
        <f t="shared" si="13"/>
        <v>401.94</v>
      </c>
    </row>
    <row r="103" spans="1:7" x14ac:dyDescent="0.25">
      <c r="A103" s="47">
        <v>41896</v>
      </c>
      <c r="B103" s="48">
        <v>1</v>
      </c>
      <c r="C103" s="171">
        <v>0</v>
      </c>
      <c r="D103" s="29">
        <f t="shared" si="16"/>
        <v>978065.73</v>
      </c>
      <c r="E103" s="29">
        <f t="shared" si="17"/>
        <v>955450.07</v>
      </c>
      <c r="F103" s="46">
        <f t="shared" si="18"/>
        <v>401.94466666666665</v>
      </c>
      <c r="G103" s="29">
        <f t="shared" si="13"/>
        <v>401.94</v>
      </c>
    </row>
    <row r="104" spans="1:7" x14ac:dyDescent="0.25">
      <c r="A104" s="47">
        <v>41897</v>
      </c>
      <c r="B104" s="48">
        <v>1</v>
      </c>
      <c r="C104" s="171">
        <v>0</v>
      </c>
      <c r="D104" s="29">
        <f t="shared" si="16"/>
        <v>978065.73</v>
      </c>
      <c r="E104" s="29">
        <f t="shared" si="17"/>
        <v>955450.07</v>
      </c>
      <c r="F104" s="46">
        <f t="shared" si="18"/>
        <v>401.94466666666665</v>
      </c>
      <c r="G104" s="29">
        <f t="shared" si="13"/>
        <v>401.94</v>
      </c>
    </row>
    <row r="105" spans="1:7" x14ac:dyDescent="0.25">
      <c r="A105" s="47">
        <v>41898</v>
      </c>
      <c r="B105" s="48">
        <v>1</v>
      </c>
      <c r="C105" s="171">
        <v>0</v>
      </c>
      <c r="D105" s="29">
        <f t="shared" si="16"/>
        <v>978065.73</v>
      </c>
      <c r="E105" s="29">
        <f t="shared" si="17"/>
        <v>955450.07</v>
      </c>
      <c r="F105" s="46">
        <f t="shared" si="18"/>
        <v>401.94466666666665</v>
      </c>
      <c r="G105" s="29">
        <f t="shared" si="13"/>
        <v>401.94</v>
      </c>
    </row>
    <row r="106" spans="1:7" x14ac:dyDescent="0.25">
      <c r="A106" s="47">
        <v>41899</v>
      </c>
      <c r="B106" s="48">
        <v>1</v>
      </c>
      <c r="C106" s="171">
        <v>0</v>
      </c>
      <c r="D106" s="29">
        <f t="shared" si="16"/>
        <v>978065.73</v>
      </c>
      <c r="E106" s="29">
        <f t="shared" si="17"/>
        <v>955450.07</v>
      </c>
      <c r="F106" s="46">
        <f t="shared" si="18"/>
        <v>401.94466666666665</v>
      </c>
      <c r="G106" s="29">
        <f t="shared" si="13"/>
        <v>401.94</v>
      </c>
    </row>
    <row r="107" spans="1:7" x14ac:dyDescent="0.25">
      <c r="A107" s="47">
        <v>41900</v>
      </c>
      <c r="B107" s="48">
        <v>1</v>
      </c>
      <c r="C107" s="171">
        <v>0</v>
      </c>
      <c r="D107" s="29">
        <f t="shared" si="16"/>
        <v>978065.73</v>
      </c>
      <c r="E107" s="29">
        <f t="shared" si="17"/>
        <v>955450.07</v>
      </c>
      <c r="F107" s="46">
        <f t="shared" si="18"/>
        <v>401.94466666666665</v>
      </c>
      <c r="G107" s="29">
        <f t="shared" si="13"/>
        <v>401.94</v>
      </c>
    </row>
    <row r="108" spans="1:7" x14ac:dyDescent="0.25">
      <c r="A108" s="47">
        <v>41901</v>
      </c>
      <c r="B108" s="48">
        <v>1</v>
      </c>
      <c r="C108" s="171">
        <v>0</v>
      </c>
      <c r="D108" s="29">
        <f t="shared" si="16"/>
        <v>978065.73</v>
      </c>
      <c r="E108" s="29">
        <f t="shared" si="17"/>
        <v>955450.07</v>
      </c>
      <c r="F108" s="46">
        <f t="shared" si="18"/>
        <v>401.94466666666665</v>
      </c>
      <c r="G108" s="29">
        <f t="shared" si="13"/>
        <v>401.94</v>
      </c>
    </row>
    <row r="109" spans="1:7" x14ac:dyDescent="0.25">
      <c r="A109" s="47">
        <v>41902</v>
      </c>
      <c r="B109" s="48">
        <v>1</v>
      </c>
      <c r="C109" s="171">
        <v>0</v>
      </c>
      <c r="D109" s="29">
        <f t="shared" si="16"/>
        <v>978065.73</v>
      </c>
      <c r="E109" s="29">
        <f t="shared" si="17"/>
        <v>955450.07</v>
      </c>
      <c r="F109" s="46">
        <f t="shared" si="18"/>
        <v>401.94466666666665</v>
      </c>
      <c r="G109" s="29">
        <f t="shared" si="13"/>
        <v>401.94</v>
      </c>
    </row>
    <row r="110" spans="1:7" x14ac:dyDescent="0.25">
      <c r="A110" s="47">
        <v>41903</v>
      </c>
      <c r="B110" s="48">
        <v>1</v>
      </c>
      <c r="C110" s="171">
        <v>0</v>
      </c>
      <c r="D110" s="29">
        <f t="shared" si="16"/>
        <v>978065.73</v>
      </c>
      <c r="E110" s="29">
        <f t="shared" si="17"/>
        <v>955450.07</v>
      </c>
      <c r="F110" s="46">
        <f t="shared" si="18"/>
        <v>401.94466666666665</v>
      </c>
      <c r="G110" s="29">
        <f t="shared" si="13"/>
        <v>401.94</v>
      </c>
    </row>
    <row r="111" spans="1:7" x14ac:dyDescent="0.25">
      <c r="A111" s="47">
        <v>41904</v>
      </c>
      <c r="B111" s="48">
        <v>1</v>
      </c>
      <c r="C111" s="171">
        <v>0</v>
      </c>
      <c r="D111" s="29">
        <f t="shared" si="16"/>
        <v>978065.73</v>
      </c>
      <c r="E111" s="29">
        <f t="shared" si="17"/>
        <v>955450.07</v>
      </c>
      <c r="F111" s="46">
        <f t="shared" si="18"/>
        <v>401.94466666666665</v>
      </c>
      <c r="G111" s="29">
        <f t="shared" si="13"/>
        <v>401.94</v>
      </c>
    </row>
    <row r="112" spans="1:7" x14ac:dyDescent="0.25">
      <c r="A112" s="47">
        <v>41905</v>
      </c>
      <c r="B112" s="48">
        <v>1</v>
      </c>
      <c r="C112" s="171">
        <v>0</v>
      </c>
      <c r="D112" s="29">
        <f t="shared" si="16"/>
        <v>978065.73</v>
      </c>
      <c r="E112" s="29">
        <f t="shared" si="17"/>
        <v>955450.07</v>
      </c>
      <c r="F112" s="46">
        <f t="shared" si="18"/>
        <v>401.94466666666665</v>
      </c>
      <c r="G112" s="29">
        <f t="shared" si="13"/>
        <v>401.94</v>
      </c>
    </row>
    <row r="113" spans="1:7" x14ac:dyDescent="0.25">
      <c r="A113" s="47">
        <v>41906</v>
      </c>
      <c r="B113" s="48">
        <v>1</v>
      </c>
      <c r="C113" s="171">
        <v>0</v>
      </c>
      <c r="D113" s="29">
        <f t="shared" si="16"/>
        <v>978065.73</v>
      </c>
      <c r="E113" s="29">
        <f t="shared" si="17"/>
        <v>955450.07</v>
      </c>
      <c r="F113" s="46">
        <f t="shared" si="18"/>
        <v>401.94466666666665</v>
      </c>
      <c r="G113" s="29">
        <f t="shared" si="13"/>
        <v>401.94</v>
      </c>
    </row>
    <row r="114" spans="1:7" x14ac:dyDescent="0.25">
      <c r="A114" s="47">
        <v>41907</v>
      </c>
      <c r="B114" s="48">
        <v>1</v>
      </c>
      <c r="C114" s="171">
        <v>0</v>
      </c>
      <c r="D114" s="29">
        <f t="shared" si="16"/>
        <v>978065.73</v>
      </c>
      <c r="E114" s="29">
        <f t="shared" si="17"/>
        <v>955450.07</v>
      </c>
      <c r="F114" s="46">
        <f t="shared" si="18"/>
        <v>401.94466666666665</v>
      </c>
      <c r="G114" s="29">
        <f t="shared" si="13"/>
        <v>401.94</v>
      </c>
    </row>
    <row r="115" spans="1:7" x14ac:dyDescent="0.25">
      <c r="A115" s="47">
        <v>41908</v>
      </c>
      <c r="B115" s="48">
        <v>1</v>
      </c>
      <c r="C115" s="171">
        <v>0</v>
      </c>
      <c r="D115" s="29">
        <f t="shared" si="16"/>
        <v>978065.73</v>
      </c>
      <c r="E115" s="29">
        <f t="shared" si="17"/>
        <v>955450.07</v>
      </c>
      <c r="F115" s="46">
        <f t="shared" si="18"/>
        <v>401.94466666666665</v>
      </c>
      <c r="G115" s="29">
        <f t="shared" si="13"/>
        <v>401.94</v>
      </c>
    </row>
    <row r="116" spans="1:7" x14ac:dyDescent="0.25">
      <c r="A116" s="47">
        <v>41909</v>
      </c>
      <c r="B116" s="48">
        <v>1</v>
      </c>
      <c r="C116" s="171">
        <v>0</v>
      </c>
      <c r="D116" s="29">
        <f t="shared" si="16"/>
        <v>978065.73</v>
      </c>
      <c r="E116" s="29">
        <f t="shared" si="17"/>
        <v>955450.07</v>
      </c>
      <c r="F116" s="46">
        <f t="shared" si="18"/>
        <v>401.94466666666665</v>
      </c>
      <c r="G116" s="29">
        <f t="shared" si="13"/>
        <v>401.94</v>
      </c>
    </row>
    <row r="117" spans="1:7" x14ac:dyDescent="0.25">
      <c r="A117" s="47">
        <v>41910</v>
      </c>
      <c r="B117" s="48">
        <v>1</v>
      </c>
      <c r="C117" s="171">
        <v>0</v>
      </c>
      <c r="D117" s="29">
        <f t="shared" si="16"/>
        <v>978065.73</v>
      </c>
      <c r="E117" s="29">
        <f t="shared" si="17"/>
        <v>955450.07</v>
      </c>
      <c r="F117" s="46">
        <f t="shared" si="18"/>
        <v>401.94466666666665</v>
      </c>
      <c r="G117" s="29">
        <f t="shared" si="13"/>
        <v>401.94</v>
      </c>
    </row>
    <row r="118" spans="1:7" x14ac:dyDescent="0.25">
      <c r="A118" s="47">
        <v>41911</v>
      </c>
      <c r="B118" s="48">
        <v>1</v>
      </c>
      <c r="C118" s="171">
        <v>0</v>
      </c>
      <c r="D118" s="29">
        <f t="shared" si="16"/>
        <v>978065.73</v>
      </c>
      <c r="E118" s="29">
        <f t="shared" si="17"/>
        <v>955450.07</v>
      </c>
      <c r="F118" s="46">
        <f t="shared" si="18"/>
        <v>401.94466666666665</v>
      </c>
      <c r="G118" s="29">
        <f t="shared" si="13"/>
        <v>401.94</v>
      </c>
    </row>
    <row r="119" spans="1:7" x14ac:dyDescent="0.25">
      <c r="A119" s="47">
        <v>41912</v>
      </c>
      <c r="B119" s="48">
        <v>1</v>
      </c>
      <c r="C119" s="171">
        <v>0</v>
      </c>
      <c r="D119" s="29">
        <f t="shared" si="16"/>
        <v>978065.73</v>
      </c>
      <c r="E119" s="29">
        <f t="shared" si="17"/>
        <v>955450.07</v>
      </c>
      <c r="F119" s="46">
        <f t="shared" si="18"/>
        <v>401.94466666666665</v>
      </c>
      <c r="G119" s="29">
        <f t="shared" si="13"/>
        <v>401.94</v>
      </c>
    </row>
    <row r="120" spans="1:7" x14ac:dyDescent="0.25">
      <c r="A120" s="47">
        <v>41913</v>
      </c>
      <c r="B120" s="48">
        <v>1</v>
      </c>
      <c r="C120" s="171">
        <v>0</v>
      </c>
      <c r="D120" s="29">
        <f t="shared" si="16"/>
        <v>978065.73</v>
      </c>
      <c r="E120" s="29">
        <f t="shared" si="17"/>
        <v>955450.07</v>
      </c>
      <c r="F120" s="46">
        <f t="shared" si="18"/>
        <v>401.94466666666665</v>
      </c>
      <c r="G120" s="29">
        <f t="shared" si="13"/>
        <v>401.94</v>
      </c>
    </row>
    <row r="121" spans="1:7" x14ac:dyDescent="0.25">
      <c r="A121" s="47">
        <v>41914</v>
      </c>
      <c r="B121" s="48">
        <v>1</v>
      </c>
      <c r="C121" s="171">
        <v>0</v>
      </c>
      <c r="D121" s="29">
        <f t="shared" si="16"/>
        <v>978065.73</v>
      </c>
      <c r="E121" s="29">
        <f t="shared" si="17"/>
        <v>955450.07</v>
      </c>
      <c r="F121" s="46">
        <f t="shared" si="18"/>
        <v>401.94466666666665</v>
      </c>
      <c r="G121" s="29">
        <f t="shared" si="13"/>
        <v>401.94</v>
      </c>
    </row>
    <row r="122" spans="1:7" x14ac:dyDescent="0.25">
      <c r="A122" s="47">
        <v>41915</v>
      </c>
      <c r="B122" s="48">
        <v>1</v>
      </c>
      <c r="C122" s="171">
        <v>0</v>
      </c>
      <c r="D122" s="29">
        <f t="shared" si="16"/>
        <v>978065.73</v>
      </c>
      <c r="E122" s="29">
        <f t="shared" si="17"/>
        <v>955450.07</v>
      </c>
      <c r="F122" s="46">
        <f t="shared" si="18"/>
        <v>401.94466666666665</v>
      </c>
      <c r="G122" s="29">
        <f t="shared" si="13"/>
        <v>401.94</v>
      </c>
    </row>
    <row r="123" spans="1:7" x14ac:dyDescent="0.25">
      <c r="A123" s="47">
        <v>41916</v>
      </c>
      <c r="B123" s="48">
        <v>1</v>
      </c>
      <c r="C123" s="171">
        <v>0</v>
      </c>
      <c r="D123" s="29">
        <f t="shared" si="16"/>
        <v>978065.73</v>
      </c>
      <c r="E123" s="29">
        <f t="shared" si="17"/>
        <v>955450.07</v>
      </c>
      <c r="F123" s="46">
        <f t="shared" si="18"/>
        <v>401.94466666666665</v>
      </c>
      <c r="G123" s="29">
        <f t="shared" si="13"/>
        <v>401.94</v>
      </c>
    </row>
    <row r="124" spans="1:7" x14ac:dyDescent="0.25">
      <c r="A124" s="47">
        <v>41917</v>
      </c>
      <c r="B124" s="48">
        <v>1</v>
      </c>
      <c r="C124" s="171">
        <v>0</v>
      </c>
      <c r="D124" s="29">
        <f t="shared" si="16"/>
        <v>978065.73</v>
      </c>
      <c r="E124" s="29">
        <f t="shared" si="17"/>
        <v>955450.07</v>
      </c>
      <c r="F124" s="46">
        <f t="shared" si="18"/>
        <v>401.94466666666665</v>
      </c>
      <c r="G124" s="29">
        <f t="shared" si="13"/>
        <v>401.94</v>
      </c>
    </row>
    <row r="125" spans="1:7" x14ac:dyDescent="0.25">
      <c r="A125" s="47">
        <v>41918</v>
      </c>
      <c r="B125" s="48">
        <v>0</v>
      </c>
      <c r="C125" s="171">
        <v>1</v>
      </c>
      <c r="D125" s="29">
        <f>$E$120</f>
        <v>955450.07</v>
      </c>
      <c r="E125" s="29">
        <f>$D$125-$D$6</f>
        <v>932948.24</v>
      </c>
      <c r="F125" s="46">
        <f>($E$5/$B$5)*0+($E$6/$B$6)*1</f>
        <v>392.6506451612903</v>
      </c>
      <c r="G125" s="29">
        <f t="shared" si="13"/>
        <v>392.65</v>
      </c>
    </row>
    <row r="126" spans="1:7" x14ac:dyDescent="0.25">
      <c r="A126" s="47">
        <v>41919</v>
      </c>
      <c r="B126" s="48">
        <v>1</v>
      </c>
      <c r="C126" s="171">
        <v>0</v>
      </c>
      <c r="D126" s="29">
        <f t="shared" ref="D126:D155" si="19">$E$120</f>
        <v>955450.07</v>
      </c>
      <c r="E126" s="29">
        <f t="shared" ref="E126:E155" si="20">$D$125-$D$6</f>
        <v>932948.24</v>
      </c>
      <c r="F126" s="46">
        <f t="shared" ref="F126:F155" si="21">($E$5/$B$5)*0+($E$6/$B$6)*1</f>
        <v>392.6506451612903</v>
      </c>
      <c r="G126" s="29">
        <f t="shared" si="13"/>
        <v>392.65</v>
      </c>
    </row>
    <row r="127" spans="1:7" x14ac:dyDescent="0.25">
      <c r="A127" s="47">
        <v>41920</v>
      </c>
      <c r="B127" s="48">
        <v>1</v>
      </c>
      <c r="C127" s="171">
        <v>0</v>
      </c>
      <c r="D127" s="29">
        <f t="shared" si="19"/>
        <v>955450.07</v>
      </c>
      <c r="E127" s="29">
        <f t="shared" si="20"/>
        <v>932948.24</v>
      </c>
      <c r="F127" s="46">
        <f t="shared" si="21"/>
        <v>392.6506451612903</v>
      </c>
      <c r="G127" s="29">
        <f t="shared" si="13"/>
        <v>392.65</v>
      </c>
    </row>
    <row r="128" spans="1:7" x14ac:dyDescent="0.25">
      <c r="A128" s="47">
        <v>41921</v>
      </c>
      <c r="B128" s="48">
        <v>1</v>
      </c>
      <c r="C128" s="171">
        <v>0</v>
      </c>
      <c r="D128" s="29">
        <f t="shared" si="19"/>
        <v>955450.07</v>
      </c>
      <c r="E128" s="29">
        <f t="shared" si="20"/>
        <v>932948.24</v>
      </c>
      <c r="F128" s="46">
        <f t="shared" si="21"/>
        <v>392.6506451612903</v>
      </c>
      <c r="G128" s="29">
        <f t="shared" ref="G128:G191" si="22">ROUND(F128,2)</f>
        <v>392.65</v>
      </c>
    </row>
    <row r="129" spans="1:7" x14ac:dyDescent="0.25">
      <c r="A129" s="47">
        <v>41922</v>
      </c>
      <c r="B129" s="48">
        <v>1</v>
      </c>
      <c r="C129" s="171">
        <v>0</v>
      </c>
      <c r="D129" s="29">
        <f t="shared" si="19"/>
        <v>955450.07</v>
      </c>
      <c r="E129" s="29">
        <f t="shared" si="20"/>
        <v>932948.24</v>
      </c>
      <c r="F129" s="46">
        <f t="shared" si="21"/>
        <v>392.6506451612903</v>
      </c>
      <c r="G129" s="29">
        <f t="shared" si="22"/>
        <v>392.65</v>
      </c>
    </row>
    <row r="130" spans="1:7" x14ac:dyDescent="0.25">
      <c r="A130" s="47">
        <v>41923</v>
      </c>
      <c r="B130" s="48">
        <v>1</v>
      </c>
      <c r="C130" s="171">
        <v>0</v>
      </c>
      <c r="D130" s="29">
        <f t="shared" si="19"/>
        <v>955450.07</v>
      </c>
      <c r="E130" s="29">
        <f t="shared" si="20"/>
        <v>932948.24</v>
      </c>
      <c r="F130" s="46">
        <f t="shared" si="21"/>
        <v>392.6506451612903</v>
      </c>
      <c r="G130" s="29">
        <f t="shared" si="22"/>
        <v>392.65</v>
      </c>
    </row>
    <row r="131" spans="1:7" x14ac:dyDescent="0.25">
      <c r="A131" s="47">
        <v>41924</v>
      </c>
      <c r="B131" s="48">
        <v>1</v>
      </c>
      <c r="C131" s="171">
        <v>0</v>
      </c>
      <c r="D131" s="29">
        <f t="shared" si="19"/>
        <v>955450.07</v>
      </c>
      <c r="E131" s="29">
        <f t="shared" si="20"/>
        <v>932948.24</v>
      </c>
      <c r="F131" s="46">
        <f t="shared" si="21"/>
        <v>392.6506451612903</v>
      </c>
      <c r="G131" s="29">
        <f t="shared" si="22"/>
        <v>392.65</v>
      </c>
    </row>
    <row r="132" spans="1:7" x14ac:dyDescent="0.25">
      <c r="A132" s="47">
        <v>41925</v>
      </c>
      <c r="B132" s="48">
        <v>1</v>
      </c>
      <c r="C132" s="171">
        <v>0</v>
      </c>
      <c r="D132" s="29">
        <f t="shared" si="19"/>
        <v>955450.07</v>
      </c>
      <c r="E132" s="29">
        <f t="shared" si="20"/>
        <v>932948.24</v>
      </c>
      <c r="F132" s="46">
        <f t="shared" si="21"/>
        <v>392.6506451612903</v>
      </c>
      <c r="G132" s="29">
        <f t="shared" si="22"/>
        <v>392.65</v>
      </c>
    </row>
    <row r="133" spans="1:7" x14ac:dyDescent="0.25">
      <c r="A133" s="47">
        <v>41926</v>
      </c>
      <c r="B133" s="48">
        <v>1</v>
      </c>
      <c r="C133" s="171">
        <v>0</v>
      </c>
      <c r="D133" s="29">
        <f t="shared" si="19"/>
        <v>955450.07</v>
      </c>
      <c r="E133" s="29">
        <f t="shared" si="20"/>
        <v>932948.24</v>
      </c>
      <c r="F133" s="46">
        <f t="shared" si="21"/>
        <v>392.6506451612903</v>
      </c>
      <c r="G133" s="29">
        <f t="shared" si="22"/>
        <v>392.65</v>
      </c>
    </row>
    <row r="134" spans="1:7" x14ac:dyDescent="0.25">
      <c r="A134" s="47">
        <v>41927</v>
      </c>
      <c r="B134" s="48">
        <v>1</v>
      </c>
      <c r="C134" s="171">
        <v>0</v>
      </c>
      <c r="D134" s="29">
        <f t="shared" si="19"/>
        <v>955450.07</v>
      </c>
      <c r="E134" s="29">
        <f t="shared" si="20"/>
        <v>932948.24</v>
      </c>
      <c r="F134" s="46">
        <f t="shared" si="21"/>
        <v>392.6506451612903</v>
      </c>
      <c r="G134" s="29">
        <f t="shared" si="22"/>
        <v>392.65</v>
      </c>
    </row>
    <row r="135" spans="1:7" x14ac:dyDescent="0.25">
      <c r="A135" s="47">
        <v>41928</v>
      </c>
      <c r="B135" s="48">
        <v>1</v>
      </c>
      <c r="C135" s="171">
        <v>0</v>
      </c>
      <c r="D135" s="29">
        <f t="shared" si="19"/>
        <v>955450.07</v>
      </c>
      <c r="E135" s="29">
        <f t="shared" si="20"/>
        <v>932948.24</v>
      </c>
      <c r="F135" s="46">
        <f t="shared" si="21"/>
        <v>392.6506451612903</v>
      </c>
      <c r="G135" s="29">
        <f t="shared" si="22"/>
        <v>392.65</v>
      </c>
    </row>
    <row r="136" spans="1:7" x14ac:dyDescent="0.25">
      <c r="A136" s="47">
        <v>41929</v>
      </c>
      <c r="B136" s="48">
        <v>1</v>
      </c>
      <c r="C136" s="171">
        <v>0</v>
      </c>
      <c r="D136" s="29">
        <f t="shared" si="19"/>
        <v>955450.07</v>
      </c>
      <c r="E136" s="29">
        <f t="shared" si="20"/>
        <v>932948.24</v>
      </c>
      <c r="F136" s="46">
        <f t="shared" si="21"/>
        <v>392.6506451612903</v>
      </c>
      <c r="G136" s="29">
        <f t="shared" si="22"/>
        <v>392.65</v>
      </c>
    </row>
    <row r="137" spans="1:7" x14ac:dyDescent="0.25">
      <c r="A137" s="47">
        <v>41930</v>
      </c>
      <c r="B137" s="48">
        <v>1</v>
      </c>
      <c r="C137" s="171">
        <v>0</v>
      </c>
      <c r="D137" s="29">
        <f t="shared" si="19"/>
        <v>955450.07</v>
      </c>
      <c r="E137" s="29">
        <f t="shared" si="20"/>
        <v>932948.24</v>
      </c>
      <c r="F137" s="46">
        <f t="shared" si="21"/>
        <v>392.6506451612903</v>
      </c>
      <c r="G137" s="29">
        <f t="shared" si="22"/>
        <v>392.65</v>
      </c>
    </row>
    <row r="138" spans="1:7" x14ac:dyDescent="0.25">
      <c r="A138" s="47">
        <v>41931</v>
      </c>
      <c r="B138" s="48">
        <v>1</v>
      </c>
      <c r="C138" s="171">
        <v>0</v>
      </c>
      <c r="D138" s="29">
        <f t="shared" si="19"/>
        <v>955450.07</v>
      </c>
      <c r="E138" s="29">
        <f t="shared" si="20"/>
        <v>932948.24</v>
      </c>
      <c r="F138" s="46">
        <f t="shared" si="21"/>
        <v>392.6506451612903</v>
      </c>
      <c r="G138" s="29">
        <f t="shared" si="22"/>
        <v>392.65</v>
      </c>
    </row>
    <row r="139" spans="1:7" x14ac:dyDescent="0.25">
      <c r="A139" s="47">
        <v>41932</v>
      </c>
      <c r="B139" s="48">
        <v>1</v>
      </c>
      <c r="C139" s="171">
        <v>0</v>
      </c>
      <c r="D139" s="29">
        <f t="shared" si="19"/>
        <v>955450.07</v>
      </c>
      <c r="E139" s="29">
        <f t="shared" si="20"/>
        <v>932948.24</v>
      </c>
      <c r="F139" s="46">
        <f t="shared" si="21"/>
        <v>392.6506451612903</v>
      </c>
      <c r="G139" s="29">
        <f t="shared" si="22"/>
        <v>392.65</v>
      </c>
    </row>
    <row r="140" spans="1:7" x14ac:dyDescent="0.25">
      <c r="A140" s="47">
        <v>41933</v>
      </c>
      <c r="B140" s="48">
        <v>1</v>
      </c>
      <c r="C140" s="171">
        <v>0</v>
      </c>
      <c r="D140" s="29">
        <f t="shared" si="19"/>
        <v>955450.07</v>
      </c>
      <c r="E140" s="29">
        <f t="shared" si="20"/>
        <v>932948.24</v>
      </c>
      <c r="F140" s="46">
        <f t="shared" si="21"/>
        <v>392.6506451612903</v>
      </c>
      <c r="G140" s="29">
        <f t="shared" si="22"/>
        <v>392.65</v>
      </c>
    </row>
    <row r="141" spans="1:7" x14ac:dyDescent="0.25">
      <c r="A141" s="47">
        <v>41934</v>
      </c>
      <c r="B141" s="48">
        <v>1</v>
      </c>
      <c r="C141" s="171">
        <v>0</v>
      </c>
      <c r="D141" s="29">
        <f t="shared" si="19"/>
        <v>955450.07</v>
      </c>
      <c r="E141" s="29">
        <f t="shared" si="20"/>
        <v>932948.24</v>
      </c>
      <c r="F141" s="46">
        <f t="shared" si="21"/>
        <v>392.6506451612903</v>
      </c>
      <c r="G141" s="29">
        <f t="shared" si="22"/>
        <v>392.65</v>
      </c>
    </row>
    <row r="142" spans="1:7" x14ac:dyDescent="0.25">
      <c r="A142" s="47">
        <v>41935</v>
      </c>
      <c r="B142" s="48">
        <v>1</v>
      </c>
      <c r="C142" s="171">
        <v>0</v>
      </c>
      <c r="D142" s="29">
        <f t="shared" si="19"/>
        <v>955450.07</v>
      </c>
      <c r="E142" s="29">
        <f t="shared" si="20"/>
        <v>932948.24</v>
      </c>
      <c r="F142" s="46">
        <f t="shared" si="21"/>
        <v>392.6506451612903</v>
      </c>
      <c r="G142" s="29">
        <f t="shared" si="22"/>
        <v>392.65</v>
      </c>
    </row>
    <row r="143" spans="1:7" x14ac:dyDescent="0.25">
      <c r="A143" s="47">
        <v>41936</v>
      </c>
      <c r="B143" s="48">
        <v>1</v>
      </c>
      <c r="C143" s="171">
        <v>0</v>
      </c>
      <c r="D143" s="29">
        <f t="shared" si="19"/>
        <v>955450.07</v>
      </c>
      <c r="E143" s="29">
        <f t="shared" si="20"/>
        <v>932948.24</v>
      </c>
      <c r="F143" s="46">
        <f t="shared" si="21"/>
        <v>392.6506451612903</v>
      </c>
      <c r="G143" s="29">
        <f t="shared" si="22"/>
        <v>392.65</v>
      </c>
    </row>
    <row r="144" spans="1:7" x14ac:dyDescent="0.25">
      <c r="A144" s="47">
        <v>41937</v>
      </c>
      <c r="B144" s="48">
        <v>1</v>
      </c>
      <c r="C144" s="171">
        <v>0</v>
      </c>
      <c r="D144" s="29">
        <f t="shared" si="19"/>
        <v>955450.07</v>
      </c>
      <c r="E144" s="29">
        <f t="shared" si="20"/>
        <v>932948.24</v>
      </c>
      <c r="F144" s="46">
        <f t="shared" si="21"/>
        <v>392.6506451612903</v>
      </c>
      <c r="G144" s="29">
        <f t="shared" si="22"/>
        <v>392.65</v>
      </c>
    </row>
    <row r="145" spans="1:7" x14ac:dyDescent="0.25">
      <c r="A145" s="47">
        <v>41938</v>
      </c>
      <c r="B145" s="48">
        <v>1</v>
      </c>
      <c r="C145" s="171">
        <v>0</v>
      </c>
      <c r="D145" s="29">
        <f t="shared" si="19"/>
        <v>955450.07</v>
      </c>
      <c r="E145" s="29">
        <f t="shared" si="20"/>
        <v>932948.24</v>
      </c>
      <c r="F145" s="46">
        <f t="shared" si="21"/>
        <v>392.6506451612903</v>
      </c>
      <c r="G145" s="29">
        <f t="shared" si="22"/>
        <v>392.65</v>
      </c>
    </row>
    <row r="146" spans="1:7" x14ac:dyDescent="0.25">
      <c r="A146" s="47">
        <v>41939</v>
      </c>
      <c r="B146" s="48">
        <v>1</v>
      </c>
      <c r="C146" s="171">
        <v>0</v>
      </c>
      <c r="D146" s="29">
        <f t="shared" si="19"/>
        <v>955450.07</v>
      </c>
      <c r="E146" s="29">
        <f t="shared" si="20"/>
        <v>932948.24</v>
      </c>
      <c r="F146" s="46">
        <f t="shared" si="21"/>
        <v>392.6506451612903</v>
      </c>
      <c r="G146" s="29">
        <f t="shared" si="22"/>
        <v>392.65</v>
      </c>
    </row>
    <row r="147" spans="1:7" x14ac:dyDescent="0.25">
      <c r="A147" s="47">
        <v>41940</v>
      </c>
      <c r="B147" s="48">
        <v>1</v>
      </c>
      <c r="C147" s="171">
        <v>0</v>
      </c>
      <c r="D147" s="29">
        <f t="shared" si="19"/>
        <v>955450.07</v>
      </c>
      <c r="E147" s="29">
        <f t="shared" si="20"/>
        <v>932948.24</v>
      </c>
      <c r="F147" s="46">
        <f t="shared" si="21"/>
        <v>392.6506451612903</v>
      </c>
      <c r="G147" s="29">
        <f t="shared" si="22"/>
        <v>392.65</v>
      </c>
    </row>
    <row r="148" spans="1:7" x14ac:dyDescent="0.25">
      <c r="A148" s="47">
        <v>41941</v>
      </c>
      <c r="B148" s="48">
        <v>1</v>
      </c>
      <c r="C148" s="171">
        <v>0</v>
      </c>
      <c r="D148" s="29">
        <f t="shared" si="19"/>
        <v>955450.07</v>
      </c>
      <c r="E148" s="29">
        <f t="shared" si="20"/>
        <v>932948.24</v>
      </c>
      <c r="F148" s="46">
        <f t="shared" si="21"/>
        <v>392.6506451612903</v>
      </c>
      <c r="G148" s="29">
        <f t="shared" si="22"/>
        <v>392.65</v>
      </c>
    </row>
    <row r="149" spans="1:7" x14ac:dyDescent="0.25">
      <c r="A149" s="47">
        <v>41942</v>
      </c>
      <c r="B149" s="48">
        <v>1</v>
      </c>
      <c r="C149" s="171">
        <v>0</v>
      </c>
      <c r="D149" s="29">
        <f t="shared" si="19"/>
        <v>955450.07</v>
      </c>
      <c r="E149" s="29">
        <f t="shared" si="20"/>
        <v>932948.24</v>
      </c>
      <c r="F149" s="46">
        <f t="shared" si="21"/>
        <v>392.6506451612903</v>
      </c>
      <c r="G149" s="29">
        <f t="shared" si="22"/>
        <v>392.65</v>
      </c>
    </row>
    <row r="150" spans="1:7" x14ac:dyDescent="0.25">
      <c r="A150" s="47">
        <v>41943</v>
      </c>
      <c r="B150" s="48">
        <v>1</v>
      </c>
      <c r="C150" s="171">
        <v>0</v>
      </c>
      <c r="D150" s="29">
        <f t="shared" si="19"/>
        <v>955450.07</v>
      </c>
      <c r="E150" s="29">
        <f t="shared" si="20"/>
        <v>932948.24</v>
      </c>
      <c r="F150" s="46">
        <f t="shared" si="21"/>
        <v>392.6506451612903</v>
      </c>
      <c r="G150" s="29">
        <f t="shared" si="22"/>
        <v>392.65</v>
      </c>
    </row>
    <row r="151" spans="1:7" x14ac:dyDescent="0.25">
      <c r="A151" s="47">
        <v>41944</v>
      </c>
      <c r="B151" s="48">
        <v>1</v>
      </c>
      <c r="C151" s="171">
        <v>0</v>
      </c>
      <c r="D151" s="29">
        <f t="shared" si="19"/>
        <v>955450.07</v>
      </c>
      <c r="E151" s="29">
        <f t="shared" si="20"/>
        <v>932948.24</v>
      </c>
      <c r="F151" s="46">
        <f t="shared" si="21"/>
        <v>392.6506451612903</v>
      </c>
      <c r="G151" s="29">
        <f t="shared" si="22"/>
        <v>392.65</v>
      </c>
    </row>
    <row r="152" spans="1:7" x14ac:dyDescent="0.25">
      <c r="A152" s="47">
        <v>41945</v>
      </c>
      <c r="B152" s="48">
        <v>1</v>
      </c>
      <c r="C152" s="171">
        <v>0</v>
      </c>
      <c r="D152" s="29">
        <f t="shared" si="19"/>
        <v>955450.07</v>
      </c>
      <c r="E152" s="29">
        <f t="shared" si="20"/>
        <v>932948.24</v>
      </c>
      <c r="F152" s="46">
        <f t="shared" si="21"/>
        <v>392.6506451612903</v>
      </c>
      <c r="G152" s="29">
        <f t="shared" si="22"/>
        <v>392.65</v>
      </c>
    </row>
    <row r="153" spans="1:7" x14ac:dyDescent="0.25">
      <c r="A153" s="47">
        <v>41946</v>
      </c>
      <c r="B153" s="48">
        <v>1</v>
      </c>
      <c r="C153" s="171">
        <v>0</v>
      </c>
      <c r="D153" s="29">
        <f t="shared" si="19"/>
        <v>955450.07</v>
      </c>
      <c r="E153" s="29">
        <f t="shared" si="20"/>
        <v>932948.24</v>
      </c>
      <c r="F153" s="46">
        <f t="shared" si="21"/>
        <v>392.6506451612903</v>
      </c>
      <c r="G153" s="29">
        <f t="shared" si="22"/>
        <v>392.65</v>
      </c>
    </row>
    <row r="154" spans="1:7" x14ac:dyDescent="0.25">
      <c r="A154" s="47">
        <v>41947</v>
      </c>
      <c r="B154" s="48">
        <v>1</v>
      </c>
      <c r="C154" s="171">
        <v>0</v>
      </c>
      <c r="D154" s="29">
        <f t="shared" si="19"/>
        <v>955450.07</v>
      </c>
      <c r="E154" s="29">
        <f t="shared" si="20"/>
        <v>932948.24</v>
      </c>
      <c r="F154" s="46">
        <f t="shared" si="21"/>
        <v>392.6506451612903</v>
      </c>
      <c r="G154" s="29">
        <f t="shared" si="22"/>
        <v>392.65</v>
      </c>
    </row>
    <row r="155" spans="1:7" x14ac:dyDescent="0.25">
      <c r="A155" s="47">
        <v>41948</v>
      </c>
      <c r="B155" s="48">
        <v>1</v>
      </c>
      <c r="C155" s="171">
        <v>0</v>
      </c>
      <c r="D155" s="29">
        <f t="shared" si="19"/>
        <v>955450.07</v>
      </c>
      <c r="E155" s="29">
        <f t="shared" si="20"/>
        <v>932948.24</v>
      </c>
      <c r="F155" s="46">
        <f t="shared" si="21"/>
        <v>392.6506451612903</v>
      </c>
      <c r="G155" s="29">
        <f t="shared" si="22"/>
        <v>392.65</v>
      </c>
    </row>
    <row r="156" spans="1:7" x14ac:dyDescent="0.25">
      <c r="A156" s="47">
        <v>41949</v>
      </c>
      <c r="B156" s="48">
        <v>0</v>
      </c>
      <c r="C156" s="171">
        <v>1</v>
      </c>
      <c r="D156" s="29">
        <f>$E$151</f>
        <v>932948.24</v>
      </c>
      <c r="E156" s="29">
        <f>$D$156-$D$7</f>
        <v>909776.34</v>
      </c>
      <c r="F156" s="46">
        <f>($E$6/$B$6)*0+($E$7/$B$7)*1</f>
        <v>383.40333333333336</v>
      </c>
      <c r="G156" s="29">
        <f t="shared" si="22"/>
        <v>383.4</v>
      </c>
    </row>
    <row r="157" spans="1:7" x14ac:dyDescent="0.25">
      <c r="A157" s="47">
        <v>41950</v>
      </c>
      <c r="B157" s="48">
        <v>1</v>
      </c>
      <c r="C157" s="171">
        <v>0</v>
      </c>
      <c r="D157" s="29">
        <f t="shared" ref="D157:D185" si="23">$E$151</f>
        <v>932948.24</v>
      </c>
      <c r="E157" s="29">
        <f t="shared" ref="E157:E185" si="24">$D$156-$D$7</f>
        <v>909776.34</v>
      </c>
      <c r="F157" s="46">
        <f t="shared" ref="F157:F185" si="25">($E$6/$B$6)*0+($E$7/$B$7)*1</f>
        <v>383.40333333333336</v>
      </c>
      <c r="G157" s="29">
        <f t="shared" si="22"/>
        <v>383.4</v>
      </c>
    </row>
    <row r="158" spans="1:7" x14ac:dyDescent="0.25">
      <c r="A158" s="47">
        <v>41951</v>
      </c>
      <c r="B158" s="48">
        <v>1</v>
      </c>
      <c r="C158" s="171">
        <v>0</v>
      </c>
      <c r="D158" s="29">
        <f t="shared" si="23"/>
        <v>932948.24</v>
      </c>
      <c r="E158" s="29">
        <f t="shared" si="24"/>
        <v>909776.34</v>
      </c>
      <c r="F158" s="46">
        <f t="shared" si="25"/>
        <v>383.40333333333336</v>
      </c>
      <c r="G158" s="29">
        <f t="shared" si="22"/>
        <v>383.4</v>
      </c>
    </row>
    <row r="159" spans="1:7" x14ac:dyDescent="0.25">
      <c r="A159" s="47">
        <v>41952</v>
      </c>
      <c r="B159" s="48">
        <v>1</v>
      </c>
      <c r="C159" s="171">
        <v>0</v>
      </c>
      <c r="D159" s="29">
        <f t="shared" si="23"/>
        <v>932948.24</v>
      </c>
      <c r="E159" s="29">
        <f t="shared" si="24"/>
        <v>909776.34</v>
      </c>
      <c r="F159" s="46">
        <f t="shared" si="25"/>
        <v>383.40333333333336</v>
      </c>
      <c r="G159" s="29">
        <f t="shared" si="22"/>
        <v>383.4</v>
      </c>
    </row>
    <row r="160" spans="1:7" x14ac:dyDescent="0.25">
      <c r="A160" s="47">
        <v>41953</v>
      </c>
      <c r="B160" s="48">
        <v>1</v>
      </c>
      <c r="C160" s="171">
        <v>0</v>
      </c>
      <c r="D160" s="29">
        <f t="shared" si="23"/>
        <v>932948.24</v>
      </c>
      <c r="E160" s="29">
        <f t="shared" si="24"/>
        <v>909776.34</v>
      </c>
      <c r="F160" s="46">
        <f t="shared" si="25"/>
        <v>383.40333333333336</v>
      </c>
      <c r="G160" s="29">
        <f t="shared" si="22"/>
        <v>383.4</v>
      </c>
    </row>
    <row r="161" spans="1:7" x14ac:dyDescent="0.25">
      <c r="A161" s="47">
        <v>41954</v>
      </c>
      <c r="B161" s="48">
        <v>1</v>
      </c>
      <c r="C161" s="171">
        <v>0</v>
      </c>
      <c r="D161" s="29">
        <f t="shared" si="23"/>
        <v>932948.24</v>
      </c>
      <c r="E161" s="29">
        <f t="shared" si="24"/>
        <v>909776.34</v>
      </c>
      <c r="F161" s="46">
        <f t="shared" si="25"/>
        <v>383.40333333333336</v>
      </c>
      <c r="G161" s="29">
        <f t="shared" si="22"/>
        <v>383.4</v>
      </c>
    </row>
    <row r="162" spans="1:7" x14ac:dyDescent="0.25">
      <c r="A162" s="47">
        <v>41955</v>
      </c>
      <c r="B162" s="48">
        <v>1</v>
      </c>
      <c r="C162" s="171">
        <v>0</v>
      </c>
      <c r="D162" s="29">
        <f t="shared" si="23"/>
        <v>932948.24</v>
      </c>
      <c r="E162" s="29">
        <f t="shared" si="24"/>
        <v>909776.34</v>
      </c>
      <c r="F162" s="46">
        <f t="shared" si="25"/>
        <v>383.40333333333336</v>
      </c>
      <c r="G162" s="29">
        <f t="shared" si="22"/>
        <v>383.4</v>
      </c>
    </row>
    <row r="163" spans="1:7" x14ac:dyDescent="0.25">
      <c r="A163" s="47">
        <v>41956</v>
      </c>
      <c r="B163" s="48">
        <v>1</v>
      </c>
      <c r="C163" s="171">
        <v>0</v>
      </c>
      <c r="D163" s="29">
        <f t="shared" si="23"/>
        <v>932948.24</v>
      </c>
      <c r="E163" s="29">
        <f t="shared" si="24"/>
        <v>909776.34</v>
      </c>
      <c r="F163" s="46">
        <f t="shared" si="25"/>
        <v>383.40333333333336</v>
      </c>
      <c r="G163" s="29">
        <f t="shared" si="22"/>
        <v>383.4</v>
      </c>
    </row>
    <row r="164" spans="1:7" x14ac:dyDescent="0.25">
      <c r="A164" s="47">
        <v>41957</v>
      </c>
      <c r="B164" s="48">
        <v>1</v>
      </c>
      <c r="C164" s="171">
        <v>0</v>
      </c>
      <c r="D164" s="29">
        <f t="shared" si="23"/>
        <v>932948.24</v>
      </c>
      <c r="E164" s="29">
        <f t="shared" si="24"/>
        <v>909776.34</v>
      </c>
      <c r="F164" s="46">
        <f t="shared" si="25"/>
        <v>383.40333333333336</v>
      </c>
      <c r="G164" s="29">
        <f t="shared" si="22"/>
        <v>383.4</v>
      </c>
    </row>
    <row r="165" spans="1:7" x14ac:dyDescent="0.25">
      <c r="A165" s="47">
        <v>41958</v>
      </c>
      <c r="B165" s="48">
        <v>1</v>
      </c>
      <c r="C165" s="171">
        <v>0</v>
      </c>
      <c r="D165" s="29">
        <f t="shared" si="23"/>
        <v>932948.24</v>
      </c>
      <c r="E165" s="29">
        <f t="shared" si="24"/>
        <v>909776.34</v>
      </c>
      <c r="F165" s="46">
        <f t="shared" si="25"/>
        <v>383.40333333333336</v>
      </c>
      <c r="G165" s="29">
        <f t="shared" si="22"/>
        <v>383.4</v>
      </c>
    </row>
    <row r="166" spans="1:7" x14ac:dyDescent="0.25">
      <c r="A166" s="47">
        <v>41959</v>
      </c>
      <c r="B166" s="48">
        <v>1</v>
      </c>
      <c r="C166" s="171">
        <v>0</v>
      </c>
      <c r="D166" s="29">
        <f t="shared" si="23"/>
        <v>932948.24</v>
      </c>
      <c r="E166" s="29">
        <f t="shared" si="24"/>
        <v>909776.34</v>
      </c>
      <c r="F166" s="46">
        <f t="shared" si="25"/>
        <v>383.40333333333336</v>
      </c>
      <c r="G166" s="29">
        <f t="shared" si="22"/>
        <v>383.4</v>
      </c>
    </row>
    <row r="167" spans="1:7" x14ac:dyDescent="0.25">
      <c r="A167" s="47">
        <v>41960</v>
      </c>
      <c r="B167" s="48">
        <v>1</v>
      </c>
      <c r="C167" s="171">
        <v>0</v>
      </c>
      <c r="D167" s="29">
        <f t="shared" si="23"/>
        <v>932948.24</v>
      </c>
      <c r="E167" s="29">
        <f t="shared" si="24"/>
        <v>909776.34</v>
      </c>
      <c r="F167" s="46">
        <f t="shared" si="25"/>
        <v>383.40333333333336</v>
      </c>
      <c r="G167" s="29">
        <f t="shared" si="22"/>
        <v>383.4</v>
      </c>
    </row>
    <row r="168" spans="1:7" x14ac:dyDescent="0.25">
      <c r="A168" s="47">
        <v>41961</v>
      </c>
      <c r="B168" s="48">
        <v>1</v>
      </c>
      <c r="C168" s="171">
        <v>0</v>
      </c>
      <c r="D168" s="29">
        <f t="shared" si="23"/>
        <v>932948.24</v>
      </c>
      <c r="E168" s="29">
        <f t="shared" si="24"/>
        <v>909776.34</v>
      </c>
      <c r="F168" s="46">
        <f t="shared" si="25"/>
        <v>383.40333333333336</v>
      </c>
      <c r="G168" s="29">
        <f t="shared" si="22"/>
        <v>383.4</v>
      </c>
    </row>
    <row r="169" spans="1:7" x14ac:dyDescent="0.25">
      <c r="A169" s="47">
        <v>41962</v>
      </c>
      <c r="B169" s="48">
        <v>1</v>
      </c>
      <c r="C169" s="171">
        <v>0</v>
      </c>
      <c r="D169" s="29">
        <f t="shared" si="23"/>
        <v>932948.24</v>
      </c>
      <c r="E169" s="29">
        <f t="shared" si="24"/>
        <v>909776.34</v>
      </c>
      <c r="F169" s="46">
        <f t="shared" si="25"/>
        <v>383.40333333333336</v>
      </c>
      <c r="G169" s="29">
        <f t="shared" si="22"/>
        <v>383.4</v>
      </c>
    </row>
    <row r="170" spans="1:7" x14ac:dyDescent="0.25">
      <c r="A170" s="47">
        <v>41963</v>
      </c>
      <c r="B170" s="48">
        <v>1</v>
      </c>
      <c r="C170" s="171">
        <v>0</v>
      </c>
      <c r="D170" s="29">
        <f t="shared" si="23"/>
        <v>932948.24</v>
      </c>
      <c r="E170" s="29">
        <f t="shared" si="24"/>
        <v>909776.34</v>
      </c>
      <c r="F170" s="46">
        <f t="shared" si="25"/>
        <v>383.40333333333336</v>
      </c>
      <c r="G170" s="29">
        <f t="shared" si="22"/>
        <v>383.4</v>
      </c>
    </row>
    <row r="171" spans="1:7" x14ac:dyDescent="0.25">
      <c r="A171" s="47">
        <v>41964</v>
      </c>
      <c r="B171" s="48">
        <v>1</v>
      </c>
      <c r="C171" s="171">
        <v>0</v>
      </c>
      <c r="D171" s="29">
        <f t="shared" si="23"/>
        <v>932948.24</v>
      </c>
      <c r="E171" s="29">
        <f t="shared" si="24"/>
        <v>909776.34</v>
      </c>
      <c r="F171" s="46">
        <f t="shared" si="25"/>
        <v>383.40333333333336</v>
      </c>
      <c r="G171" s="29">
        <f t="shared" si="22"/>
        <v>383.4</v>
      </c>
    </row>
    <row r="172" spans="1:7" x14ac:dyDescent="0.25">
      <c r="A172" s="47">
        <v>41965</v>
      </c>
      <c r="B172" s="48">
        <v>1</v>
      </c>
      <c r="C172" s="171">
        <v>0</v>
      </c>
      <c r="D172" s="29">
        <f t="shared" si="23"/>
        <v>932948.24</v>
      </c>
      <c r="E172" s="29">
        <f t="shared" si="24"/>
        <v>909776.34</v>
      </c>
      <c r="F172" s="46">
        <f t="shared" si="25"/>
        <v>383.40333333333336</v>
      </c>
      <c r="G172" s="29">
        <f t="shared" si="22"/>
        <v>383.4</v>
      </c>
    </row>
    <row r="173" spans="1:7" x14ac:dyDescent="0.25">
      <c r="A173" s="47">
        <v>41966</v>
      </c>
      <c r="B173" s="48">
        <v>1</v>
      </c>
      <c r="C173" s="171">
        <v>0</v>
      </c>
      <c r="D173" s="29">
        <f t="shared" si="23"/>
        <v>932948.24</v>
      </c>
      <c r="E173" s="29">
        <f t="shared" si="24"/>
        <v>909776.34</v>
      </c>
      <c r="F173" s="46">
        <f t="shared" si="25"/>
        <v>383.40333333333336</v>
      </c>
      <c r="G173" s="29">
        <f t="shared" si="22"/>
        <v>383.4</v>
      </c>
    </row>
    <row r="174" spans="1:7" x14ac:dyDescent="0.25">
      <c r="A174" s="47">
        <v>41967</v>
      </c>
      <c r="B174" s="48">
        <v>1</v>
      </c>
      <c r="C174" s="171">
        <v>0</v>
      </c>
      <c r="D174" s="29">
        <f t="shared" si="23"/>
        <v>932948.24</v>
      </c>
      <c r="E174" s="29">
        <f t="shared" si="24"/>
        <v>909776.34</v>
      </c>
      <c r="F174" s="46">
        <f t="shared" si="25"/>
        <v>383.40333333333336</v>
      </c>
      <c r="G174" s="29">
        <f t="shared" si="22"/>
        <v>383.4</v>
      </c>
    </row>
    <row r="175" spans="1:7" x14ac:dyDescent="0.25">
      <c r="A175" s="47">
        <v>41968</v>
      </c>
      <c r="B175" s="48">
        <v>1</v>
      </c>
      <c r="C175" s="171">
        <v>0</v>
      </c>
      <c r="D175" s="29">
        <f t="shared" si="23"/>
        <v>932948.24</v>
      </c>
      <c r="E175" s="29">
        <f t="shared" si="24"/>
        <v>909776.34</v>
      </c>
      <c r="F175" s="46">
        <f t="shared" si="25"/>
        <v>383.40333333333336</v>
      </c>
      <c r="G175" s="29">
        <f t="shared" si="22"/>
        <v>383.4</v>
      </c>
    </row>
    <row r="176" spans="1:7" x14ac:dyDescent="0.25">
      <c r="A176" s="47">
        <v>41969</v>
      </c>
      <c r="B176" s="48">
        <v>1</v>
      </c>
      <c r="C176" s="171">
        <v>0</v>
      </c>
      <c r="D176" s="29">
        <f t="shared" si="23"/>
        <v>932948.24</v>
      </c>
      <c r="E176" s="29">
        <f t="shared" si="24"/>
        <v>909776.34</v>
      </c>
      <c r="F176" s="46">
        <f t="shared" si="25"/>
        <v>383.40333333333336</v>
      </c>
      <c r="G176" s="29">
        <f t="shared" si="22"/>
        <v>383.4</v>
      </c>
    </row>
    <row r="177" spans="1:7" x14ac:dyDescent="0.25">
      <c r="A177" s="47">
        <v>41970</v>
      </c>
      <c r="B177" s="48">
        <v>1</v>
      </c>
      <c r="C177" s="171">
        <v>0</v>
      </c>
      <c r="D177" s="29">
        <f t="shared" si="23"/>
        <v>932948.24</v>
      </c>
      <c r="E177" s="29">
        <f t="shared" si="24"/>
        <v>909776.34</v>
      </c>
      <c r="F177" s="46">
        <f t="shared" si="25"/>
        <v>383.40333333333336</v>
      </c>
      <c r="G177" s="29">
        <f t="shared" si="22"/>
        <v>383.4</v>
      </c>
    </row>
    <row r="178" spans="1:7" x14ac:dyDescent="0.25">
      <c r="A178" s="47">
        <v>41971</v>
      </c>
      <c r="B178" s="48">
        <v>1</v>
      </c>
      <c r="C178" s="171">
        <v>0</v>
      </c>
      <c r="D178" s="29">
        <f t="shared" si="23"/>
        <v>932948.24</v>
      </c>
      <c r="E178" s="29">
        <f t="shared" si="24"/>
        <v>909776.34</v>
      </c>
      <c r="F178" s="46">
        <f t="shared" si="25"/>
        <v>383.40333333333336</v>
      </c>
      <c r="G178" s="29">
        <f t="shared" si="22"/>
        <v>383.4</v>
      </c>
    </row>
    <row r="179" spans="1:7" x14ac:dyDescent="0.25">
      <c r="A179" s="47">
        <v>41972</v>
      </c>
      <c r="B179" s="48">
        <v>1</v>
      </c>
      <c r="C179" s="171">
        <v>0</v>
      </c>
      <c r="D179" s="29">
        <f t="shared" si="23"/>
        <v>932948.24</v>
      </c>
      <c r="E179" s="29">
        <f t="shared" si="24"/>
        <v>909776.34</v>
      </c>
      <c r="F179" s="46">
        <f t="shared" si="25"/>
        <v>383.40333333333336</v>
      </c>
      <c r="G179" s="29">
        <f t="shared" si="22"/>
        <v>383.4</v>
      </c>
    </row>
    <row r="180" spans="1:7" x14ac:dyDescent="0.25">
      <c r="A180" s="47">
        <v>41973</v>
      </c>
      <c r="B180" s="48">
        <v>1</v>
      </c>
      <c r="C180" s="171">
        <v>0</v>
      </c>
      <c r="D180" s="29">
        <f t="shared" si="23"/>
        <v>932948.24</v>
      </c>
      <c r="E180" s="29">
        <f t="shared" si="24"/>
        <v>909776.34</v>
      </c>
      <c r="F180" s="46">
        <f t="shared" si="25"/>
        <v>383.40333333333336</v>
      </c>
      <c r="G180" s="29">
        <f t="shared" si="22"/>
        <v>383.4</v>
      </c>
    </row>
    <row r="181" spans="1:7" x14ac:dyDescent="0.25">
      <c r="A181" s="47">
        <v>41974</v>
      </c>
      <c r="B181" s="48">
        <v>1</v>
      </c>
      <c r="C181" s="171">
        <v>0</v>
      </c>
      <c r="D181" s="29">
        <f t="shared" si="23"/>
        <v>932948.24</v>
      </c>
      <c r="E181" s="29">
        <f t="shared" si="24"/>
        <v>909776.34</v>
      </c>
      <c r="F181" s="46">
        <f t="shared" si="25"/>
        <v>383.40333333333336</v>
      </c>
      <c r="G181" s="29">
        <f t="shared" si="22"/>
        <v>383.4</v>
      </c>
    </row>
    <row r="182" spans="1:7" x14ac:dyDescent="0.25">
      <c r="A182" s="47">
        <v>41975</v>
      </c>
      <c r="B182" s="48">
        <v>1</v>
      </c>
      <c r="C182" s="171">
        <v>0</v>
      </c>
      <c r="D182" s="29">
        <f t="shared" si="23"/>
        <v>932948.24</v>
      </c>
      <c r="E182" s="29">
        <f t="shared" si="24"/>
        <v>909776.34</v>
      </c>
      <c r="F182" s="46">
        <f t="shared" si="25"/>
        <v>383.40333333333336</v>
      </c>
      <c r="G182" s="29">
        <f t="shared" si="22"/>
        <v>383.4</v>
      </c>
    </row>
    <row r="183" spans="1:7" x14ac:dyDescent="0.25">
      <c r="A183" s="47">
        <v>41976</v>
      </c>
      <c r="B183" s="48">
        <v>1</v>
      </c>
      <c r="C183" s="171">
        <v>0</v>
      </c>
      <c r="D183" s="29">
        <f t="shared" si="23"/>
        <v>932948.24</v>
      </c>
      <c r="E183" s="29">
        <f t="shared" si="24"/>
        <v>909776.34</v>
      </c>
      <c r="F183" s="46">
        <f t="shared" si="25"/>
        <v>383.40333333333336</v>
      </c>
      <c r="G183" s="29">
        <f t="shared" si="22"/>
        <v>383.4</v>
      </c>
    </row>
    <row r="184" spans="1:7" x14ac:dyDescent="0.25">
      <c r="A184" s="47">
        <v>41977</v>
      </c>
      <c r="B184" s="48">
        <v>1</v>
      </c>
      <c r="C184" s="171">
        <v>0</v>
      </c>
      <c r="D184" s="29">
        <f t="shared" si="23"/>
        <v>932948.24</v>
      </c>
      <c r="E184" s="29">
        <f t="shared" si="24"/>
        <v>909776.34</v>
      </c>
      <c r="F184" s="46">
        <f t="shared" si="25"/>
        <v>383.40333333333336</v>
      </c>
      <c r="G184" s="29">
        <f t="shared" si="22"/>
        <v>383.4</v>
      </c>
    </row>
    <row r="185" spans="1:7" x14ac:dyDescent="0.25">
      <c r="A185" s="47">
        <v>41978</v>
      </c>
      <c r="B185" s="48">
        <v>1</v>
      </c>
      <c r="C185" s="171">
        <v>0</v>
      </c>
      <c r="D185" s="29">
        <f t="shared" si="23"/>
        <v>932948.24</v>
      </c>
      <c r="E185" s="29">
        <f t="shared" si="24"/>
        <v>909776.34</v>
      </c>
      <c r="F185" s="46">
        <f t="shared" si="25"/>
        <v>383.40333333333336</v>
      </c>
      <c r="G185" s="29">
        <f t="shared" si="22"/>
        <v>383.4</v>
      </c>
    </row>
    <row r="186" spans="1:7" x14ac:dyDescent="0.25">
      <c r="A186" s="47">
        <v>41979</v>
      </c>
      <c r="B186" s="48">
        <v>0</v>
      </c>
      <c r="C186" s="171">
        <v>1</v>
      </c>
      <c r="D186" s="29">
        <f>$E$181</f>
        <v>909776.34</v>
      </c>
      <c r="E186" s="29">
        <f>$D$186-$D$8</f>
        <v>886692.64</v>
      </c>
      <c r="F186" s="46">
        <f t="shared" ref="F186:F216" si="26">($E$7/$B$7)*0+($E$8/$B$8)*1</f>
        <v>373.88064516129032</v>
      </c>
      <c r="G186" s="29">
        <f t="shared" si="22"/>
        <v>373.88</v>
      </c>
    </row>
    <row r="187" spans="1:7" x14ac:dyDescent="0.25">
      <c r="A187" s="47">
        <v>41980</v>
      </c>
      <c r="B187" s="48">
        <v>1</v>
      </c>
      <c r="C187" s="171">
        <v>0</v>
      </c>
      <c r="D187" s="29">
        <f t="shared" ref="D187:D216" si="27">$E$181</f>
        <v>909776.34</v>
      </c>
      <c r="E187" s="29">
        <f t="shared" ref="E187:E216" si="28">$D$186-$D$8</f>
        <v>886692.64</v>
      </c>
      <c r="F187" s="46">
        <f t="shared" si="26"/>
        <v>373.88064516129032</v>
      </c>
      <c r="G187" s="29">
        <f t="shared" si="22"/>
        <v>373.88</v>
      </c>
    </row>
    <row r="188" spans="1:7" x14ac:dyDescent="0.25">
      <c r="A188" s="47">
        <v>41981</v>
      </c>
      <c r="B188" s="48">
        <v>1</v>
      </c>
      <c r="C188" s="171">
        <v>0</v>
      </c>
      <c r="D188" s="29">
        <f t="shared" si="27"/>
        <v>909776.34</v>
      </c>
      <c r="E188" s="29">
        <f t="shared" si="28"/>
        <v>886692.64</v>
      </c>
      <c r="F188" s="46">
        <f t="shared" si="26"/>
        <v>373.88064516129032</v>
      </c>
      <c r="G188" s="29">
        <f t="shared" si="22"/>
        <v>373.88</v>
      </c>
    </row>
    <row r="189" spans="1:7" x14ac:dyDescent="0.25">
      <c r="A189" s="47">
        <v>41982</v>
      </c>
      <c r="B189" s="48">
        <v>1</v>
      </c>
      <c r="C189" s="171">
        <v>0</v>
      </c>
      <c r="D189" s="29">
        <f t="shared" si="27"/>
        <v>909776.34</v>
      </c>
      <c r="E189" s="29">
        <f t="shared" si="28"/>
        <v>886692.64</v>
      </c>
      <c r="F189" s="46">
        <f t="shared" si="26"/>
        <v>373.88064516129032</v>
      </c>
      <c r="G189" s="29">
        <f t="shared" si="22"/>
        <v>373.88</v>
      </c>
    </row>
    <row r="190" spans="1:7" x14ac:dyDescent="0.25">
      <c r="A190" s="47">
        <v>41983</v>
      </c>
      <c r="B190" s="48">
        <v>1</v>
      </c>
      <c r="C190" s="171">
        <v>0</v>
      </c>
      <c r="D190" s="29">
        <f t="shared" si="27"/>
        <v>909776.34</v>
      </c>
      <c r="E190" s="29">
        <f t="shared" si="28"/>
        <v>886692.64</v>
      </c>
      <c r="F190" s="46">
        <f t="shared" si="26"/>
        <v>373.88064516129032</v>
      </c>
      <c r="G190" s="29">
        <f t="shared" si="22"/>
        <v>373.88</v>
      </c>
    </row>
    <row r="191" spans="1:7" x14ac:dyDescent="0.25">
      <c r="A191" s="47">
        <v>41984</v>
      </c>
      <c r="B191" s="48">
        <v>1</v>
      </c>
      <c r="C191" s="171">
        <v>0</v>
      </c>
      <c r="D191" s="29">
        <f t="shared" si="27"/>
        <v>909776.34</v>
      </c>
      <c r="E191" s="29">
        <f t="shared" si="28"/>
        <v>886692.64</v>
      </c>
      <c r="F191" s="46">
        <f t="shared" si="26"/>
        <v>373.88064516129032</v>
      </c>
      <c r="G191" s="29">
        <f t="shared" si="22"/>
        <v>373.88</v>
      </c>
    </row>
    <row r="192" spans="1:7" x14ac:dyDescent="0.25">
      <c r="A192" s="47">
        <v>41985</v>
      </c>
      <c r="B192" s="48">
        <v>1</v>
      </c>
      <c r="C192" s="171">
        <v>0</v>
      </c>
      <c r="D192" s="29">
        <f t="shared" si="27"/>
        <v>909776.34</v>
      </c>
      <c r="E192" s="29">
        <f t="shared" si="28"/>
        <v>886692.64</v>
      </c>
      <c r="F192" s="46">
        <f t="shared" si="26"/>
        <v>373.88064516129032</v>
      </c>
      <c r="G192" s="29">
        <f t="shared" ref="G192:G255" si="29">ROUND(F192,2)</f>
        <v>373.88</v>
      </c>
    </row>
    <row r="193" spans="1:7" x14ac:dyDescent="0.25">
      <c r="A193" s="47">
        <v>41986</v>
      </c>
      <c r="B193" s="48">
        <v>1</v>
      </c>
      <c r="C193" s="171">
        <v>0</v>
      </c>
      <c r="D193" s="29">
        <f t="shared" si="27"/>
        <v>909776.34</v>
      </c>
      <c r="E193" s="29">
        <f t="shared" si="28"/>
        <v>886692.64</v>
      </c>
      <c r="F193" s="46">
        <f t="shared" si="26"/>
        <v>373.88064516129032</v>
      </c>
      <c r="G193" s="29">
        <f t="shared" si="29"/>
        <v>373.88</v>
      </c>
    </row>
    <row r="194" spans="1:7" x14ac:dyDescent="0.25">
      <c r="A194" s="47">
        <v>41987</v>
      </c>
      <c r="B194" s="48">
        <v>1</v>
      </c>
      <c r="C194" s="171">
        <v>0</v>
      </c>
      <c r="D194" s="29">
        <f t="shared" si="27"/>
        <v>909776.34</v>
      </c>
      <c r="E194" s="29">
        <f t="shared" si="28"/>
        <v>886692.64</v>
      </c>
      <c r="F194" s="46">
        <f t="shared" si="26"/>
        <v>373.88064516129032</v>
      </c>
      <c r="G194" s="29">
        <f t="shared" si="29"/>
        <v>373.88</v>
      </c>
    </row>
    <row r="195" spans="1:7" x14ac:dyDescent="0.25">
      <c r="A195" s="47">
        <v>41988</v>
      </c>
      <c r="B195" s="48">
        <v>1</v>
      </c>
      <c r="C195" s="171">
        <v>0</v>
      </c>
      <c r="D195" s="29">
        <f t="shared" si="27"/>
        <v>909776.34</v>
      </c>
      <c r="E195" s="29">
        <f t="shared" si="28"/>
        <v>886692.64</v>
      </c>
      <c r="F195" s="46">
        <f t="shared" si="26"/>
        <v>373.88064516129032</v>
      </c>
      <c r="G195" s="29">
        <f t="shared" si="29"/>
        <v>373.88</v>
      </c>
    </row>
    <row r="196" spans="1:7" x14ac:dyDescent="0.25">
      <c r="A196" s="47">
        <v>41989</v>
      </c>
      <c r="B196" s="48">
        <v>1</v>
      </c>
      <c r="C196" s="171">
        <v>0</v>
      </c>
      <c r="D196" s="29">
        <f t="shared" si="27"/>
        <v>909776.34</v>
      </c>
      <c r="E196" s="29">
        <f t="shared" si="28"/>
        <v>886692.64</v>
      </c>
      <c r="F196" s="46">
        <f t="shared" si="26"/>
        <v>373.88064516129032</v>
      </c>
      <c r="G196" s="29">
        <f t="shared" si="29"/>
        <v>373.88</v>
      </c>
    </row>
    <row r="197" spans="1:7" x14ac:dyDescent="0.25">
      <c r="A197" s="47">
        <v>41990</v>
      </c>
      <c r="B197" s="48">
        <v>1</v>
      </c>
      <c r="C197" s="171">
        <v>0</v>
      </c>
      <c r="D197" s="29">
        <f t="shared" si="27"/>
        <v>909776.34</v>
      </c>
      <c r="E197" s="29">
        <f t="shared" si="28"/>
        <v>886692.64</v>
      </c>
      <c r="F197" s="46">
        <f t="shared" si="26"/>
        <v>373.88064516129032</v>
      </c>
      <c r="G197" s="29">
        <f t="shared" si="29"/>
        <v>373.88</v>
      </c>
    </row>
    <row r="198" spans="1:7" x14ac:dyDescent="0.25">
      <c r="A198" s="47">
        <v>41991</v>
      </c>
      <c r="B198" s="48">
        <v>1</v>
      </c>
      <c r="C198" s="171">
        <v>0</v>
      </c>
      <c r="D198" s="29">
        <f t="shared" si="27"/>
        <v>909776.34</v>
      </c>
      <c r="E198" s="29">
        <f t="shared" si="28"/>
        <v>886692.64</v>
      </c>
      <c r="F198" s="46">
        <f t="shared" si="26"/>
        <v>373.88064516129032</v>
      </c>
      <c r="G198" s="29">
        <f t="shared" si="29"/>
        <v>373.88</v>
      </c>
    </row>
    <row r="199" spans="1:7" x14ac:dyDescent="0.25">
      <c r="A199" s="47">
        <v>41992</v>
      </c>
      <c r="B199" s="48">
        <v>1</v>
      </c>
      <c r="C199" s="171">
        <v>0</v>
      </c>
      <c r="D199" s="29">
        <f t="shared" si="27"/>
        <v>909776.34</v>
      </c>
      <c r="E199" s="29">
        <f t="shared" si="28"/>
        <v>886692.64</v>
      </c>
      <c r="F199" s="46">
        <f t="shared" si="26"/>
        <v>373.88064516129032</v>
      </c>
      <c r="G199" s="29">
        <f t="shared" si="29"/>
        <v>373.88</v>
      </c>
    </row>
    <row r="200" spans="1:7" x14ac:dyDescent="0.25">
      <c r="A200" s="47">
        <v>41993</v>
      </c>
      <c r="B200" s="48">
        <v>1</v>
      </c>
      <c r="C200" s="171">
        <v>0</v>
      </c>
      <c r="D200" s="29">
        <f t="shared" si="27"/>
        <v>909776.34</v>
      </c>
      <c r="E200" s="29">
        <f t="shared" si="28"/>
        <v>886692.64</v>
      </c>
      <c r="F200" s="46">
        <f t="shared" si="26"/>
        <v>373.88064516129032</v>
      </c>
      <c r="G200" s="29">
        <f t="shared" si="29"/>
        <v>373.88</v>
      </c>
    </row>
    <row r="201" spans="1:7" x14ac:dyDescent="0.25">
      <c r="A201" s="47">
        <v>41994</v>
      </c>
      <c r="B201" s="48">
        <v>1</v>
      </c>
      <c r="C201" s="171">
        <v>0</v>
      </c>
      <c r="D201" s="29">
        <f t="shared" si="27"/>
        <v>909776.34</v>
      </c>
      <c r="E201" s="29">
        <f t="shared" si="28"/>
        <v>886692.64</v>
      </c>
      <c r="F201" s="46">
        <f t="shared" si="26"/>
        <v>373.88064516129032</v>
      </c>
      <c r="G201" s="29">
        <f t="shared" si="29"/>
        <v>373.88</v>
      </c>
    </row>
    <row r="202" spans="1:7" x14ac:dyDescent="0.25">
      <c r="A202" s="47">
        <v>41995</v>
      </c>
      <c r="B202" s="48">
        <v>1</v>
      </c>
      <c r="C202" s="171">
        <v>0</v>
      </c>
      <c r="D202" s="29">
        <f t="shared" si="27"/>
        <v>909776.34</v>
      </c>
      <c r="E202" s="29">
        <f t="shared" si="28"/>
        <v>886692.64</v>
      </c>
      <c r="F202" s="46">
        <f t="shared" si="26"/>
        <v>373.88064516129032</v>
      </c>
      <c r="G202" s="29">
        <f t="shared" si="29"/>
        <v>373.88</v>
      </c>
    </row>
    <row r="203" spans="1:7" x14ac:dyDescent="0.25">
      <c r="A203" s="47">
        <v>41996</v>
      </c>
      <c r="B203" s="48">
        <v>1</v>
      </c>
      <c r="C203" s="171">
        <v>0</v>
      </c>
      <c r="D203" s="29">
        <f t="shared" si="27"/>
        <v>909776.34</v>
      </c>
      <c r="E203" s="29">
        <f t="shared" si="28"/>
        <v>886692.64</v>
      </c>
      <c r="F203" s="46">
        <f t="shared" si="26"/>
        <v>373.88064516129032</v>
      </c>
      <c r="G203" s="29">
        <f t="shared" si="29"/>
        <v>373.88</v>
      </c>
    </row>
    <row r="204" spans="1:7" x14ac:dyDescent="0.25">
      <c r="A204" s="47">
        <v>41997</v>
      </c>
      <c r="B204" s="48">
        <v>1</v>
      </c>
      <c r="C204" s="171">
        <v>0</v>
      </c>
      <c r="D204" s="29">
        <f t="shared" si="27"/>
        <v>909776.34</v>
      </c>
      <c r="E204" s="29">
        <f t="shared" si="28"/>
        <v>886692.64</v>
      </c>
      <c r="F204" s="46">
        <f t="shared" si="26"/>
        <v>373.88064516129032</v>
      </c>
      <c r="G204" s="29">
        <f t="shared" si="29"/>
        <v>373.88</v>
      </c>
    </row>
    <row r="205" spans="1:7" x14ac:dyDescent="0.25">
      <c r="A205" s="47">
        <v>41998</v>
      </c>
      <c r="B205" s="48">
        <v>1</v>
      </c>
      <c r="C205" s="171">
        <v>0</v>
      </c>
      <c r="D205" s="29">
        <f t="shared" si="27"/>
        <v>909776.34</v>
      </c>
      <c r="E205" s="29">
        <f t="shared" si="28"/>
        <v>886692.64</v>
      </c>
      <c r="F205" s="46">
        <f t="shared" si="26"/>
        <v>373.88064516129032</v>
      </c>
      <c r="G205" s="29">
        <f t="shared" si="29"/>
        <v>373.88</v>
      </c>
    </row>
    <row r="206" spans="1:7" x14ac:dyDescent="0.25">
      <c r="A206" s="47">
        <v>41999</v>
      </c>
      <c r="B206" s="48">
        <v>1</v>
      </c>
      <c r="C206" s="171">
        <v>0</v>
      </c>
      <c r="D206" s="29">
        <f t="shared" si="27"/>
        <v>909776.34</v>
      </c>
      <c r="E206" s="29">
        <f t="shared" si="28"/>
        <v>886692.64</v>
      </c>
      <c r="F206" s="46">
        <f t="shared" si="26"/>
        <v>373.88064516129032</v>
      </c>
      <c r="G206" s="29">
        <f t="shared" si="29"/>
        <v>373.88</v>
      </c>
    </row>
    <row r="207" spans="1:7" x14ac:dyDescent="0.25">
      <c r="A207" s="47">
        <v>42000</v>
      </c>
      <c r="B207" s="48">
        <v>1</v>
      </c>
      <c r="C207" s="171">
        <v>0</v>
      </c>
      <c r="D207" s="29">
        <f t="shared" si="27"/>
        <v>909776.34</v>
      </c>
      <c r="E207" s="29">
        <f t="shared" si="28"/>
        <v>886692.64</v>
      </c>
      <c r="F207" s="46">
        <f t="shared" si="26"/>
        <v>373.88064516129032</v>
      </c>
      <c r="G207" s="29">
        <f t="shared" si="29"/>
        <v>373.88</v>
      </c>
    </row>
    <row r="208" spans="1:7" x14ac:dyDescent="0.25">
      <c r="A208" s="47">
        <v>42001</v>
      </c>
      <c r="B208" s="48">
        <v>1</v>
      </c>
      <c r="C208" s="171">
        <v>0</v>
      </c>
      <c r="D208" s="29">
        <f t="shared" si="27"/>
        <v>909776.34</v>
      </c>
      <c r="E208" s="29">
        <f t="shared" si="28"/>
        <v>886692.64</v>
      </c>
      <c r="F208" s="46">
        <f t="shared" si="26"/>
        <v>373.88064516129032</v>
      </c>
      <c r="G208" s="29">
        <f t="shared" si="29"/>
        <v>373.88</v>
      </c>
    </row>
    <row r="209" spans="1:7" x14ac:dyDescent="0.25">
      <c r="A209" s="47">
        <v>42002</v>
      </c>
      <c r="B209" s="48">
        <v>1</v>
      </c>
      <c r="C209" s="171">
        <v>0</v>
      </c>
      <c r="D209" s="29">
        <f t="shared" si="27"/>
        <v>909776.34</v>
      </c>
      <c r="E209" s="29">
        <f t="shared" si="28"/>
        <v>886692.64</v>
      </c>
      <c r="F209" s="46">
        <f t="shared" si="26"/>
        <v>373.88064516129032</v>
      </c>
      <c r="G209" s="29">
        <f t="shared" si="29"/>
        <v>373.88</v>
      </c>
    </row>
    <row r="210" spans="1:7" x14ac:dyDescent="0.25">
      <c r="A210" s="47">
        <v>42003</v>
      </c>
      <c r="B210" s="48">
        <v>1</v>
      </c>
      <c r="C210" s="171">
        <v>0</v>
      </c>
      <c r="D210" s="29">
        <f t="shared" si="27"/>
        <v>909776.34</v>
      </c>
      <c r="E210" s="29">
        <f t="shared" si="28"/>
        <v>886692.64</v>
      </c>
      <c r="F210" s="46">
        <f t="shared" si="26"/>
        <v>373.88064516129032</v>
      </c>
      <c r="G210" s="29">
        <f t="shared" si="29"/>
        <v>373.88</v>
      </c>
    </row>
    <row r="211" spans="1:7" x14ac:dyDescent="0.25">
      <c r="A211" s="47">
        <v>42004</v>
      </c>
      <c r="B211" s="48">
        <v>1</v>
      </c>
      <c r="C211" s="171">
        <v>0</v>
      </c>
      <c r="D211" s="29">
        <f t="shared" si="27"/>
        <v>909776.34</v>
      </c>
      <c r="E211" s="29">
        <f t="shared" si="28"/>
        <v>886692.64</v>
      </c>
      <c r="F211" s="46">
        <f t="shared" si="26"/>
        <v>373.88064516129032</v>
      </c>
      <c r="G211" s="29">
        <f t="shared" si="29"/>
        <v>373.88</v>
      </c>
    </row>
    <row r="212" spans="1:7" x14ac:dyDescent="0.25">
      <c r="A212" s="47">
        <v>42005</v>
      </c>
      <c r="B212" s="48">
        <v>1</v>
      </c>
      <c r="C212" s="171">
        <v>0</v>
      </c>
      <c r="D212" s="29">
        <f t="shared" si="27"/>
        <v>909776.34</v>
      </c>
      <c r="E212" s="29">
        <f t="shared" si="28"/>
        <v>886692.64</v>
      </c>
      <c r="F212" s="46">
        <f t="shared" si="26"/>
        <v>373.88064516129032</v>
      </c>
      <c r="G212" s="29">
        <f t="shared" si="29"/>
        <v>373.88</v>
      </c>
    </row>
    <row r="213" spans="1:7" x14ac:dyDescent="0.25">
      <c r="A213" s="47">
        <v>42006</v>
      </c>
      <c r="B213" s="48">
        <v>1</v>
      </c>
      <c r="C213" s="171">
        <v>0</v>
      </c>
      <c r="D213" s="29">
        <f t="shared" si="27"/>
        <v>909776.34</v>
      </c>
      <c r="E213" s="29">
        <f t="shared" si="28"/>
        <v>886692.64</v>
      </c>
      <c r="F213" s="46">
        <f t="shared" si="26"/>
        <v>373.88064516129032</v>
      </c>
      <c r="G213" s="29">
        <f t="shared" si="29"/>
        <v>373.88</v>
      </c>
    </row>
    <row r="214" spans="1:7" x14ac:dyDescent="0.25">
      <c r="A214" s="47">
        <v>42007</v>
      </c>
      <c r="B214" s="48">
        <v>1</v>
      </c>
      <c r="C214" s="171">
        <v>0</v>
      </c>
      <c r="D214" s="29">
        <f t="shared" si="27"/>
        <v>909776.34</v>
      </c>
      <c r="E214" s="29">
        <f t="shared" si="28"/>
        <v>886692.64</v>
      </c>
      <c r="F214" s="46">
        <f t="shared" si="26"/>
        <v>373.88064516129032</v>
      </c>
      <c r="G214" s="29">
        <f t="shared" si="29"/>
        <v>373.88</v>
      </c>
    </row>
    <row r="215" spans="1:7" x14ac:dyDescent="0.25">
      <c r="A215" s="47">
        <v>42008</v>
      </c>
      <c r="B215" s="48">
        <v>1</v>
      </c>
      <c r="C215" s="171">
        <v>0</v>
      </c>
      <c r="D215" s="29">
        <f t="shared" si="27"/>
        <v>909776.34</v>
      </c>
      <c r="E215" s="29">
        <f t="shared" si="28"/>
        <v>886692.64</v>
      </c>
      <c r="F215" s="46">
        <f t="shared" si="26"/>
        <v>373.88064516129032</v>
      </c>
      <c r="G215" s="29">
        <f t="shared" si="29"/>
        <v>373.88</v>
      </c>
    </row>
    <row r="216" spans="1:7" x14ac:dyDescent="0.25">
      <c r="A216" s="47">
        <v>42009</v>
      </c>
      <c r="B216" s="48">
        <v>1</v>
      </c>
      <c r="C216" s="171">
        <v>0</v>
      </c>
      <c r="D216" s="29">
        <f t="shared" si="27"/>
        <v>909776.34</v>
      </c>
      <c r="E216" s="29">
        <f t="shared" si="28"/>
        <v>886692.64</v>
      </c>
      <c r="F216" s="46">
        <f t="shared" si="26"/>
        <v>373.88064516129032</v>
      </c>
      <c r="G216" s="29">
        <f t="shared" si="29"/>
        <v>373.88</v>
      </c>
    </row>
    <row r="217" spans="1:7" x14ac:dyDescent="0.25">
      <c r="A217" s="47">
        <v>42010</v>
      </c>
      <c r="B217" s="48">
        <v>0</v>
      </c>
      <c r="C217" s="171">
        <v>1</v>
      </c>
      <c r="D217" s="29">
        <f>$E$216</f>
        <v>886692.64</v>
      </c>
      <c r="E217" s="29">
        <f>$D$217-$D$9</f>
        <v>863314.86</v>
      </c>
      <c r="F217" s="46">
        <f t="shared" ref="F217:F247" si="30">($E$8/$B$8)*0+($E$9/$B$9)*1</f>
        <v>364.39419354838708</v>
      </c>
      <c r="G217" s="29">
        <f t="shared" si="29"/>
        <v>364.39</v>
      </c>
    </row>
    <row r="218" spans="1:7" x14ac:dyDescent="0.25">
      <c r="A218" s="47">
        <v>42011</v>
      </c>
      <c r="B218" s="48">
        <v>1</v>
      </c>
      <c r="C218" s="171">
        <v>0</v>
      </c>
      <c r="D218" s="29">
        <f t="shared" ref="D218:D247" si="31">$E$216</f>
        <v>886692.64</v>
      </c>
      <c r="E218" s="29">
        <f t="shared" ref="E218:E247" si="32">$D$217-$D$9</f>
        <v>863314.86</v>
      </c>
      <c r="F218" s="46">
        <f t="shared" si="30"/>
        <v>364.39419354838708</v>
      </c>
      <c r="G218" s="29">
        <f t="shared" si="29"/>
        <v>364.39</v>
      </c>
    </row>
    <row r="219" spans="1:7" x14ac:dyDescent="0.25">
      <c r="A219" s="47">
        <v>42012</v>
      </c>
      <c r="B219" s="48">
        <v>1</v>
      </c>
      <c r="C219" s="171">
        <v>0</v>
      </c>
      <c r="D219" s="29">
        <f t="shared" si="31"/>
        <v>886692.64</v>
      </c>
      <c r="E219" s="29">
        <f t="shared" si="32"/>
        <v>863314.86</v>
      </c>
      <c r="F219" s="46">
        <f t="shared" si="30"/>
        <v>364.39419354838708</v>
      </c>
      <c r="G219" s="29">
        <f t="shared" si="29"/>
        <v>364.39</v>
      </c>
    </row>
    <row r="220" spans="1:7" x14ac:dyDescent="0.25">
      <c r="A220" s="47">
        <v>42013</v>
      </c>
      <c r="B220" s="48">
        <v>1</v>
      </c>
      <c r="C220" s="171">
        <v>0</v>
      </c>
      <c r="D220" s="29">
        <f t="shared" si="31"/>
        <v>886692.64</v>
      </c>
      <c r="E220" s="29">
        <f t="shared" si="32"/>
        <v>863314.86</v>
      </c>
      <c r="F220" s="46">
        <f t="shared" si="30"/>
        <v>364.39419354838708</v>
      </c>
      <c r="G220" s="29">
        <f t="shared" si="29"/>
        <v>364.39</v>
      </c>
    </row>
    <row r="221" spans="1:7" x14ac:dyDescent="0.25">
      <c r="A221" s="47">
        <v>42014</v>
      </c>
      <c r="B221" s="48">
        <v>1</v>
      </c>
      <c r="C221" s="171">
        <v>0</v>
      </c>
      <c r="D221" s="29">
        <f t="shared" si="31"/>
        <v>886692.64</v>
      </c>
      <c r="E221" s="29">
        <f t="shared" si="32"/>
        <v>863314.86</v>
      </c>
      <c r="F221" s="46">
        <f t="shared" si="30"/>
        <v>364.39419354838708</v>
      </c>
      <c r="G221" s="29">
        <f t="shared" si="29"/>
        <v>364.39</v>
      </c>
    </row>
    <row r="222" spans="1:7" x14ac:dyDescent="0.25">
      <c r="A222" s="47">
        <v>42015</v>
      </c>
      <c r="B222" s="48">
        <v>1</v>
      </c>
      <c r="C222" s="171">
        <v>0</v>
      </c>
      <c r="D222" s="29">
        <f t="shared" si="31"/>
        <v>886692.64</v>
      </c>
      <c r="E222" s="29">
        <f t="shared" si="32"/>
        <v>863314.86</v>
      </c>
      <c r="F222" s="46">
        <f t="shared" si="30"/>
        <v>364.39419354838708</v>
      </c>
      <c r="G222" s="29">
        <f t="shared" si="29"/>
        <v>364.39</v>
      </c>
    </row>
    <row r="223" spans="1:7" x14ac:dyDescent="0.25">
      <c r="A223" s="47">
        <v>42016</v>
      </c>
      <c r="B223" s="48">
        <v>1</v>
      </c>
      <c r="C223" s="171">
        <v>0</v>
      </c>
      <c r="D223" s="29">
        <f t="shared" si="31"/>
        <v>886692.64</v>
      </c>
      <c r="E223" s="29">
        <f t="shared" si="32"/>
        <v>863314.86</v>
      </c>
      <c r="F223" s="46">
        <f t="shared" si="30"/>
        <v>364.39419354838708</v>
      </c>
      <c r="G223" s="29">
        <f t="shared" si="29"/>
        <v>364.39</v>
      </c>
    </row>
    <row r="224" spans="1:7" x14ac:dyDescent="0.25">
      <c r="A224" s="47">
        <v>42017</v>
      </c>
      <c r="B224" s="48">
        <v>1</v>
      </c>
      <c r="C224" s="171">
        <v>0</v>
      </c>
      <c r="D224" s="29">
        <f t="shared" si="31"/>
        <v>886692.64</v>
      </c>
      <c r="E224" s="29">
        <f t="shared" si="32"/>
        <v>863314.86</v>
      </c>
      <c r="F224" s="46">
        <f t="shared" si="30"/>
        <v>364.39419354838708</v>
      </c>
      <c r="G224" s="29">
        <f t="shared" si="29"/>
        <v>364.39</v>
      </c>
    </row>
    <row r="225" spans="1:7" x14ac:dyDescent="0.25">
      <c r="A225" s="47">
        <v>42018</v>
      </c>
      <c r="B225" s="48">
        <v>1</v>
      </c>
      <c r="C225" s="171">
        <v>0</v>
      </c>
      <c r="D225" s="29">
        <f t="shared" si="31"/>
        <v>886692.64</v>
      </c>
      <c r="E225" s="29">
        <f t="shared" si="32"/>
        <v>863314.86</v>
      </c>
      <c r="F225" s="46">
        <f t="shared" si="30"/>
        <v>364.39419354838708</v>
      </c>
      <c r="G225" s="29">
        <f t="shared" si="29"/>
        <v>364.39</v>
      </c>
    </row>
    <row r="226" spans="1:7" x14ac:dyDescent="0.25">
      <c r="A226" s="47">
        <v>42019</v>
      </c>
      <c r="B226" s="48">
        <v>1</v>
      </c>
      <c r="C226" s="171">
        <v>0</v>
      </c>
      <c r="D226" s="29">
        <f t="shared" si="31"/>
        <v>886692.64</v>
      </c>
      <c r="E226" s="29">
        <f t="shared" si="32"/>
        <v>863314.86</v>
      </c>
      <c r="F226" s="46">
        <f t="shared" si="30"/>
        <v>364.39419354838708</v>
      </c>
      <c r="G226" s="29">
        <f t="shared" si="29"/>
        <v>364.39</v>
      </c>
    </row>
    <row r="227" spans="1:7" x14ac:dyDescent="0.25">
      <c r="A227" s="47">
        <v>42020</v>
      </c>
      <c r="B227" s="48">
        <v>1</v>
      </c>
      <c r="C227" s="171">
        <v>0</v>
      </c>
      <c r="D227" s="29">
        <f t="shared" si="31"/>
        <v>886692.64</v>
      </c>
      <c r="E227" s="29">
        <f t="shared" si="32"/>
        <v>863314.86</v>
      </c>
      <c r="F227" s="46">
        <f t="shared" si="30"/>
        <v>364.39419354838708</v>
      </c>
      <c r="G227" s="29">
        <f t="shared" si="29"/>
        <v>364.39</v>
      </c>
    </row>
    <row r="228" spans="1:7" x14ac:dyDescent="0.25">
      <c r="A228" s="47">
        <v>42021</v>
      </c>
      <c r="B228" s="48">
        <v>1</v>
      </c>
      <c r="C228" s="171">
        <v>0</v>
      </c>
      <c r="D228" s="29">
        <f t="shared" si="31"/>
        <v>886692.64</v>
      </c>
      <c r="E228" s="29">
        <f t="shared" si="32"/>
        <v>863314.86</v>
      </c>
      <c r="F228" s="46">
        <f t="shared" si="30"/>
        <v>364.39419354838708</v>
      </c>
      <c r="G228" s="29">
        <f t="shared" si="29"/>
        <v>364.39</v>
      </c>
    </row>
    <row r="229" spans="1:7" x14ac:dyDescent="0.25">
      <c r="A229" s="47">
        <v>42022</v>
      </c>
      <c r="B229" s="48">
        <v>1</v>
      </c>
      <c r="C229" s="171">
        <v>0</v>
      </c>
      <c r="D229" s="29">
        <f t="shared" si="31"/>
        <v>886692.64</v>
      </c>
      <c r="E229" s="29">
        <f t="shared" si="32"/>
        <v>863314.86</v>
      </c>
      <c r="F229" s="46">
        <f t="shared" si="30"/>
        <v>364.39419354838708</v>
      </c>
      <c r="G229" s="29">
        <f t="shared" si="29"/>
        <v>364.39</v>
      </c>
    </row>
    <row r="230" spans="1:7" x14ac:dyDescent="0.25">
      <c r="A230" s="47">
        <v>42023</v>
      </c>
      <c r="B230" s="48">
        <v>1</v>
      </c>
      <c r="C230" s="171">
        <v>0</v>
      </c>
      <c r="D230" s="29">
        <f t="shared" si="31"/>
        <v>886692.64</v>
      </c>
      <c r="E230" s="29">
        <f t="shared" si="32"/>
        <v>863314.86</v>
      </c>
      <c r="F230" s="46">
        <f t="shared" si="30"/>
        <v>364.39419354838708</v>
      </c>
      <c r="G230" s="29">
        <f t="shared" si="29"/>
        <v>364.39</v>
      </c>
    </row>
    <row r="231" spans="1:7" x14ac:dyDescent="0.25">
      <c r="A231" s="47">
        <v>42024</v>
      </c>
      <c r="B231" s="48">
        <v>1</v>
      </c>
      <c r="C231" s="171">
        <v>0</v>
      </c>
      <c r="D231" s="29">
        <f t="shared" si="31"/>
        <v>886692.64</v>
      </c>
      <c r="E231" s="29">
        <f t="shared" si="32"/>
        <v>863314.86</v>
      </c>
      <c r="F231" s="46">
        <f t="shared" si="30"/>
        <v>364.39419354838708</v>
      </c>
      <c r="G231" s="29">
        <f t="shared" si="29"/>
        <v>364.39</v>
      </c>
    </row>
    <row r="232" spans="1:7" x14ac:dyDescent="0.25">
      <c r="A232" s="47">
        <v>42025</v>
      </c>
      <c r="B232" s="48">
        <v>1</v>
      </c>
      <c r="C232" s="171">
        <v>0</v>
      </c>
      <c r="D232" s="29">
        <f t="shared" si="31"/>
        <v>886692.64</v>
      </c>
      <c r="E232" s="29">
        <f t="shared" si="32"/>
        <v>863314.86</v>
      </c>
      <c r="F232" s="46">
        <f t="shared" si="30"/>
        <v>364.39419354838708</v>
      </c>
      <c r="G232" s="29">
        <f t="shared" si="29"/>
        <v>364.39</v>
      </c>
    </row>
    <row r="233" spans="1:7" x14ac:dyDescent="0.25">
      <c r="A233" s="47">
        <v>42026</v>
      </c>
      <c r="B233" s="48">
        <v>1</v>
      </c>
      <c r="C233" s="171">
        <v>0</v>
      </c>
      <c r="D233" s="29">
        <f t="shared" si="31"/>
        <v>886692.64</v>
      </c>
      <c r="E233" s="29">
        <f t="shared" si="32"/>
        <v>863314.86</v>
      </c>
      <c r="F233" s="46">
        <f t="shared" si="30"/>
        <v>364.39419354838708</v>
      </c>
      <c r="G233" s="29">
        <f t="shared" si="29"/>
        <v>364.39</v>
      </c>
    </row>
    <row r="234" spans="1:7" x14ac:dyDescent="0.25">
      <c r="A234" s="47">
        <v>42027</v>
      </c>
      <c r="B234" s="48">
        <v>1</v>
      </c>
      <c r="C234" s="171">
        <v>0</v>
      </c>
      <c r="D234" s="29">
        <f t="shared" si="31"/>
        <v>886692.64</v>
      </c>
      <c r="E234" s="29">
        <f t="shared" si="32"/>
        <v>863314.86</v>
      </c>
      <c r="F234" s="46">
        <f t="shared" si="30"/>
        <v>364.39419354838708</v>
      </c>
      <c r="G234" s="29">
        <f t="shared" si="29"/>
        <v>364.39</v>
      </c>
    </row>
    <row r="235" spans="1:7" x14ac:dyDescent="0.25">
      <c r="A235" s="47">
        <v>42028</v>
      </c>
      <c r="B235" s="48">
        <v>1</v>
      </c>
      <c r="C235" s="171">
        <v>0</v>
      </c>
      <c r="D235" s="29">
        <f t="shared" si="31"/>
        <v>886692.64</v>
      </c>
      <c r="E235" s="29">
        <f t="shared" si="32"/>
        <v>863314.86</v>
      </c>
      <c r="F235" s="46">
        <f t="shared" si="30"/>
        <v>364.39419354838708</v>
      </c>
      <c r="G235" s="29">
        <f t="shared" si="29"/>
        <v>364.39</v>
      </c>
    </row>
    <row r="236" spans="1:7" x14ac:dyDescent="0.25">
      <c r="A236" s="47">
        <v>42029</v>
      </c>
      <c r="B236" s="48">
        <v>1</v>
      </c>
      <c r="C236" s="171">
        <v>0</v>
      </c>
      <c r="D236" s="29">
        <f t="shared" si="31"/>
        <v>886692.64</v>
      </c>
      <c r="E236" s="29">
        <f t="shared" si="32"/>
        <v>863314.86</v>
      </c>
      <c r="F236" s="46">
        <f t="shared" si="30"/>
        <v>364.39419354838708</v>
      </c>
      <c r="G236" s="29">
        <f t="shared" si="29"/>
        <v>364.39</v>
      </c>
    </row>
    <row r="237" spans="1:7" x14ac:dyDescent="0.25">
      <c r="A237" s="47">
        <v>42030</v>
      </c>
      <c r="B237" s="48">
        <v>1</v>
      </c>
      <c r="C237" s="171">
        <v>0</v>
      </c>
      <c r="D237" s="29">
        <f t="shared" si="31"/>
        <v>886692.64</v>
      </c>
      <c r="E237" s="29">
        <f t="shared" si="32"/>
        <v>863314.86</v>
      </c>
      <c r="F237" s="46">
        <f t="shared" si="30"/>
        <v>364.39419354838708</v>
      </c>
      <c r="G237" s="29">
        <f t="shared" si="29"/>
        <v>364.39</v>
      </c>
    </row>
    <row r="238" spans="1:7" x14ac:dyDescent="0.25">
      <c r="A238" s="47">
        <v>42031</v>
      </c>
      <c r="B238" s="48">
        <v>1</v>
      </c>
      <c r="C238" s="171">
        <v>0</v>
      </c>
      <c r="D238" s="29">
        <f t="shared" si="31"/>
        <v>886692.64</v>
      </c>
      <c r="E238" s="29">
        <f t="shared" si="32"/>
        <v>863314.86</v>
      </c>
      <c r="F238" s="46">
        <f t="shared" si="30"/>
        <v>364.39419354838708</v>
      </c>
      <c r="G238" s="29">
        <f t="shared" si="29"/>
        <v>364.39</v>
      </c>
    </row>
    <row r="239" spans="1:7" x14ac:dyDescent="0.25">
      <c r="A239" s="47">
        <v>42032</v>
      </c>
      <c r="B239" s="48">
        <v>1</v>
      </c>
      <c r="C239" s="171">
        <v>0</v>
      </c>
      <c r="D239" s="29">
        <f t="shared" si="31"/>
        <v>886692.64</v>
      </c>
      <c r="E239" s="29">
        <f t="shared" si="32"/>
        <v>863314.86</v>
      </c>
      <c r="F239" s="46">
        <f t="shared" si="30"/>
        <v>364.39419354838708</v>
      </c>
      <c r="G239" s="29">
        <f t="shared" si="29"/>
        <v>364.39</v>
      </c>
    </row>
    <row r="240" spans="1:7" x14ac:dyDescent="0.25">
      <c r="A240" s="47">
        <v>42033</v>
      </c>
      <c r="B240" s="48">
        <v>1</v>
      </c>
      <c r="C240" s="171">
        <v>0</v>
      </c>
      <c r="D240" s="29">
        <f t="shared" si="31"/>
        <v>886692.64</v>
      </c>
      <c r="E240" s="29">
        <f t="shared" si="32"/>
        <v>863314.86</v>
      </c>
      <c r="F240" s="46">
        <f t="shared" si="30"/>
        <v>364.39419354838708</v>
      </c>
      <c r="G240" s="29">
        <f t="shared" si="29"/>
        <v>364.39</v>
      </c>
    </row>
    <row r="241" spans="1:7" x14ac:dyDescent="0.25">
      <c r="A241" s="47">
        <v>42034</v>
      </c>
      <c r="B241" s="48">
        <v>1</v>
      </c>
      <c r="C241" s="171">
        <v>0</v>
      </c>
      <c r="D241" s="29">
        <f t="shared" si="31"/>
        <v>886692.64</v>
      </c>
      <c r="E241" s="29">
        <f t="shared" si="32"/>
        <v>863314.86</v>
      </c>
      <c r="F241" s="46">
        <f t="shared" si="30"/>
        <v>364.39419354838708</v>
      </c>
      <c r="G241" s="29">
        <f t="shared" si="29"/>
        <v>364.39</v>
      </c>
    </row>
    <row r="242" spans="1:7" x14ac:dyDescent="0.25">
      <c r="A242" s="47">
        <v>42035</v>
      </c>
      <c r="B242" s="48">
        <v>1</v>
      </c>
      <c r="C242" s="171">
        <v>0</v>
      </c>
      <c r="D242" s="29">
        <f t="shared" si="31"/>
        <v>886692.64</v>
      </c>
      <c r="E242" s="29">
        <f t="shared" si="32"/>
        <v>863314.86</v>
      </c>
      <c r="F242" s="46">
        <f t="shared" si="30"/>
        <v>364.39419354838708</v>
      </c>
      <c r="G242" s="29">
        <f t="shared" si="29"/>
        <v>364.39</v>
      </c>
    </row>
    <row r="243" spans="1:7" x14ac:dyDescent="0.25">
      <c r="A243" s="47">
        <v>42036</v>
      </c>
      <c r="B243" s="48">
        <v>1</v>
      </c>
      <c r="C243" s="171">
        <v>0</v>
      </c>
      <c r="D243" s="29">
        <f t="shared" si="31"/>
        <v>886692.64</v>
      </c>
      <c r="E243" s="29">
        <f t="shared" si="32"/>
        <v>863314.86</v>
      </c>
      <c r="F243" s="46">
        <f t="shared" si="30"/>
        <v>364.39419354838708</v>
      </c>
      <c r="G243" s="29">
        <f t="shared" si="29"/>
        <v>364.39</v>
      </c>
    </row>
    <row r="244" spans="1:7" x14ac:dyDescent="0.25">
      <c r="A244" s="47">
        <v>42037</v>
      </c>
      <c r="B244" s="48">
        <v>1</v>
      </c>
      <c r="C244" s="171">
        <v>0</v>
      </c>
      <c r="D244" s="29">
        <f t="shared" si="31"/>
        <v>886692.64</v>
      </c>
      <c r="E244" s="29">
        <f t="shared" si="32"/>
        <v>863314.86</v>
      </c>
      <c r="F244" s="46">
        <f t="shared" si="30"/>
        <v>364.39419354838708</v>
      </c>
      <c r="G244" s="29">
        <f t="shared" si="29"/>
        <v>364.39</v>
      </c>
    </row>
    <row r="245" spans="1:7" x14ac:dyDescent="0.25">
      <c r="A245" s="47">
        <v>42038</v>
      </c>
      <c r="B245" s="48">
        <v>1</v>
      </c>
      <c r="C245" s="171">
        <v>0</v>
      </c>
      <c r="D245" s="29">
        <f t="shared" si="31"/>
        <v>886692.64</v>
      </c>
      <c r="E245" s="29">
        <f t="shared" si="32"/>
        <v>863314.86</v>
      </c>
      <c r="F245" s="46">
        <f t="shared" si="30"/>
        <v>364.39419354838708</v>
      </c>
      <c r="G245" s="29">
        <f t="shared" si="29"/>
        <v>364.39</v>
      </c>
    </row>
    <row r="246" spans="1:7" x14ac:dyDescent="0.25">
      <c r="A246" s="47">
        <v>42039</v>
      </c>
      <c r="B246" s="48">
        <v>1</v>
      </c>
      <c r="C246" s="171">
        <v>0</v>
      </c>
      <c r="D246" s="29">
        <f t="shared" si="31"/>
        <v>886692.64</v>
      </c>
      <c r="E246" s="29">
        <f t="shared" si="32"/>
        <v>863314.86</v>
      </c>
      <c r="F246" s="46">
        <f t="shared" si="30"/>
        <v>364.39419354838708</v>
      </c>
      <c r="G246" s="29">
        <f t="shared" si="29"/>
        <v>364.39</v>
      </c>
    </row>
    <row r="247" spans="1:7" x14ac:dyDescent="0.25">
      <c r="A247" s="47">
        <v>42040</v>
      </c>
      <c r="B247" s="48">
        <v>1</v>
      </c>
      <c r="C247" s="171">
        <v>0</v>
      </c>
      <c r="D247" s="29">
        <f t="shared" si="31"/>
        <v>886692.64</v>
      </c>
      <c r="E247" s="29">
        <f t="shared" si="32"/>
        <v>863314.86</v>
      </c>
      <c r="F247" s="46">
        <f t="shared" si="30"/>
        <v>364.39419354838708</v>
      </c>
      <c r="G247" s="29">
        <f t="shared" si="29"/>
        <v>364.39</v>
      </c>
    </row>
    <row r="248" spans="1:7" x14ac:dyDescent="0.25">
      <c r="A248" s="47">
        <v>42041</v>
      </c>
      <c r="B248" s="48">
        <v>0</v>
      </c>
      <c r="C248" s="171">
        <v>1</v>
      </c>
      <c r="D248" s="29">
        <f>$E$247</f>
        <v>863314.86</v>
      </c>
      <c r="E248" s="29">
        <f>$D$248-$D$10</f>
        <v>838574.89</v>
      </c>
      <c r="F248" s="46">
        <f t="shared" ref="F248:F275" si="33">($E$9/$B$9)*0+($E$10/$B$10)*1</f>
        <v>354.78678571428571</v>
      </c>
      <c r="G248" s="29">
        <f t="shared" si="29"/>
        <v>354.79</v>
      </c>
    </row>
    <row r="249" spans="1:7" x14ac:dyDescent="0.25">
      <c r="A249" s="47">
        <v>42042</v>
      </c>
      <c r="B249" s="48">
        <v>1</v>
      </c>
      <c r="C249" s="171">
        <v>0</v>
      </c>
      <c r="D249" s="29">
        <f t="shared" ref="D249:D275" si="34">$E$247</f>
        <v>863314.86</v>
      </c>
      <c r="E249" s="29">
        <f t="shared" ref="E249:E275" si="35">$D$248-$D$10</f>
        <v>838574.89</v>
      </c>
      <c r="F249" s="46">
        <f t="shared" si="33"/>
        <v>354.78678571428571</v>
      </c>
      <c r="G249" s="29">
        <f t="shared" si="29"/>
        <v>354.79</v>
      </c>
    </row>
    <row r="250" spans="1:7" x14ac:dyDescent="0.25">
      <c r="A250" s="47">
        <v>42043</v>
      </c>
      <c r="B250" s="48">
        <v>1</v>
      </c>
      <c r="C250" s="171">
        <v>0</v>
      </c>
      <c r="D250" s="29">
        <f t="shared" si="34"/>
        <v>863314.86</v>
      </c>
      <c r="E250" s="29">
        <f t="shared" si="35"/>
        <v>838574.89</v>
      </c>
      <c r="F250" s="46">
        <f t="shared" si="33"/>
        <v>354.78678571428571</v>
      </c>
      <c r="G250" s="29">
        <f t="shared" si="29"/>
        <v>354.79</v>
      </c>
    </row>
    <row r="251" spans="1:7" x14ac:dyDescent="0.25">
      <c r="A251" s="47">
        <v>42044</v>
      </c>
      <c r="B251" s="48">
        <v>1</v>
      </c>
      <c r="C251" s="171">
        <v>0</v>
      </c>
      <c r="D251" s="29">
        <f t="shared" si="34"/>
        <v>863314.86</v>
      </c>
      <c r="E251" s="29">
        <f t="shared" si="35"/>
        <v>838574.89</v>
      </c>
      <c r="F251" s="46">
        <f t="shared" si="33"/>
        <v>354.78678571428571</v>
      </c>
      <c r="G251" s="29">
        <f t="shared" si="29"/>
        <v>354.79</v>
      </c>
    </row>
    <row r="252" spans="1:7" x14ac:dyDescent="0.25">
      <c r="A252" s="47">
        <v>42045</v>
      </c>
      <c r="B252" s="48">
        <v>1</v>
      </c>
      <c r="C252" s="171">
        <v>0</v>
      </c>
      <c r="D252" s="29">
        <f t="shared" si="34"/>
        <v>863314.86</v>
      </c>
      <c r="E252" s="29">
        <f t="shared" si="35"/>
        <v>838574.89</v>
      </c>
      <c r="F252" s="46">
        <f t="shared" si="33"/>
        <v>354.78678571428571</v>
      </c>
      <c r="G252" s="29">
        <f t="shared" si="29"/>
        <v>354.79</v>
      </c>
    </row>
    <row r="253" spans="1:7" x14ac:dyDescent="0.25">
      <c r="A253" s="47">
        <v>42046</v>
      </c>
      <c r="B253" s="48">
        <v>1</v>
      </c>
      <c r="C253" s="171">
        <v>0</v>
      </c>
      <c r="D253" s="29">
        <f t="shared" si="34"/>
        <v>863314.86</v>
      </c>
      <c r="E253" s="29">
        <f t="shared" si="35"/>
        <v>838574.89</v>
      </c>
      <c r="F253" s="46">
        <f t="shared" si="33"/>
        <v>354.78678571428571</v>
      </c>
      <c r="G253" s="29">
        <f t="shared" si="29"/>
        <v>354.79</v>
      </c>
    </row>
    <row r="254" spans="1:7" x14ac:dyDescent="0.25">
      <c r="A254" s="47">
        <v>42047</v>
      </c>
      <c r="B254" s="48">
        <v>1</v>
      </c>
      <c r="C254" s="171">
        <v>0</v>
      </c>
      <c r="D254" s="29">
        <f t="shared" si="34"/>
        <v>863314.86</v>
      </c>
      <c r="E254" s="29">
        <f t="shared" si="35"/>
        <v>838574.89</v>
      </c>
      <c r="F254" s="46">
        <f t="shared" si="33"/>
        <v>354.78678571428571</v>
      </c>
      <c r="G254" s="29">
        <f t="shared" si="29"/>
        <v>354.79</v>
      </c>
    </row>
    <row r="255" spans="1:7" x14ac:dyDescent="0.25">
      <c r="A255" s="47">
        <v>42048</v>
      </c>
      <c r="B255" s="48">
        <v>1</v>
      </c>
      <c r="C255" s="171">
        <v>0</v>
      </c>
      <c r="D255" s="29">
        <f t="shared" si="34"/>
        <v>863314.86</v>
      </c>
      <c r="E255" s="29">
        <f t="shared" si="35"/>
        <v>838574.89</v>
      </c>
      <c r="F255" s="46">
        <f t="shared" si="33"/>
        <v>354.78678571428571</v>
      </c>
      <c r="G255" s="29">
        <f t="shared" si="29"/>
        <v>354.79</v>
      </c>
    </row>
    <row r="256" spans="1:7" x14ac:dyDescent="0.25">
      <c r="A256" s="47">
        <v>42049</v>
      </c>
      <c r="B256" s="48">
        <v>1</v>
      </c>
      <c r="C256" s="171">
        <v>0</v>
      </c>
      <c r="D256" s="29">
        <f t="shared" si="34"/>
        <v>863314.86</v>
      </c>
      <c r="E256" s="29">
        <f t="shared" si="35"/>
        <v>838574.89</v>
      </c>
      <c r="F256" s="46">
        <f t="shared" si="33"/>
        <v>354.78678571428571</v>
      </c>
      <c r="G256" s="29">
        <f t="shared" ref="G256:G319" si="36">ROUND(F256,2)</f>
        <v>354.79</v>
      </c>
    </row>
    <row r="257" spans="1:7" x14ac:dyDescent="0.25">
      <c r="A257" s="47">
        <v>42050</v>
      </c>
      <c r="B257" s="48">
        <v>1</v>
      </c>
      <c r="C257" s="171">
        <v>0</v>
      </c>
      <c r="D257" s="29">
        <f t="shared" si="34"/>
        <v>863314.86</v>
      </c>
      <c r="E257" s="29">
        <f t="shared" si="35"/>
        <v>838574.89</v>
      </c>
      <c r="F257" s="46">
        <f t="shared" si="33"/>
        <v>354.78678571428571</v>
      </c>
      <c r="G257" s="29">
        <f t="shared" si="36"/>
        <v>354.79</v>
      </c>
    </row>
    <row r="258" spans="1:7" x14ac:dyDescent="0.25">
      <c r="A258" s="47">
        <v>42051</v>
      </c>
      <c r="B258" s="48">
        <v>1</v>
      </c>
      <c r="C258" s="171">
        <v>0</v>
      </c>
      <c r="D258" s="29">
        <f t="shared" si="34"/>
        <v>863314.86</v>
      </c>
      <c r="E258" s="29">
        <f t="shared" si="35"/>
        <v>838574.89</v>
      </c>
      <c r="F258" s="46">
        <f t="shared" si="33"/>
        <v>354.78678571428571</v>
      </c>
      <c r="G258" s="29">
        <f t="shared" si="36"/>
        <v>354.79</v>
      </c>
    </row>
    <row r="259" spans="1:7" x14ac:dyDescent="0.25">
      <c r="A259" s="47">
        <v>42052</v>
      </c>
      <c r="B259" s="48">
        <v>1</v>
      </c>
      <c r="C259" s="171">
        <v>0</v>
      </c>
      <c r="D259" s="29">
        <f t="shared" si="34"/>
        <v>863314.86</v>
      </c>
      <c r="E259" s="29">
        <f t="shared" si="35"/>
        <v>838574.89</v>
      </c>
      <c r="F259" s="46">
        <f t="shared" si="33"/>
        <v>354.78678571428571</v>
      </c>
      <c r="G259" s="29">
        <f t="shared" si="36"/>
        <v>354.79</v>
      </c>
    </row>
    <row r="260" spans="1:7" x14ac:dyDescent="0.25">
      <c r="A260" s="47">
        <v>42053</v>
      </c>
      <c r="B260" s="48">
        <v>1</v>
      </c>
      <c r="C260" s="171">
        <v>0</v>
      </c>
      <c r="D260" s="29">
        <f t="shared" si="34"/>
        <v>863314.86</v>
      </c>
      <c r="E260" s="29">
        <f t="shared" si="35"/>
        <v>838574.89</v>
      </c>
      <c r="F260" s="46">
        <f t="shared" si="33"/>
        <v>354.78678571428571</v>
      </c>
      <c r="G260" s="29">
        <f t="shared" si="36"/>
        <v>354.79</v>
      </c>
    </row>
    <row r="261" spans="1:7" x14ac:dyDescent="0.25">
      <c r="A261" s="47">
        <v>42054</v>
      </c>
      <c r="B261" s="48">
        <v>1</v>
      </c>
      <c r="C261" s="171">
        <v>0</v>
      </c>
      <c r="D261" s="29">
        <f t="shared" si="34"/>
        <v>863314.86</v>
      </c>
      <c r="E261" s="29">
        <f t="shared" si="35"/>
        <v>838574.89</v>
      </c>
      <c r="F261" s="46">
        <f t="shared" si="33"/>
        <v>354.78678571428571</v>
      </c>
      <c r="G261" s="29">
        <f t="shared" si="36"/>
        <v>354.79</v>
      </c>
    </row>
    <row r="262" spans="1:7" x14ac:dyDescent="0.25">
      <c r="A262" s="47">
        <v>42055</v>
      </c>
      <c r="B262" s="48">
        <v>1</v>
      </c>
      <c r="C262" s="171">
        <v>0</v>
      </c>
      <c r="D262" s="29">
        <f t="shared" si="34"/>
        <v>863314.86</v>
      </c>
      <c r="E262" s="29">
        <f t="shared" si="35"/>
        <v>838574.89</v>
      </c>
      <c r="F262" s="46">
        <f t="shared" si="33"/>
        <v>354.78678571428571</v>
      </c>
      <c r="G262" s="29">
        <f t="shared" si="36"/>
        <v>354.79</v>
      </c>
    </row>
    <row r="263" spans="1:7" x14ac:dyDescent="0.25">
      <c r="A263" s="47">
        <v>42056</v>
      </c>
      <c r="B263" s="48">
        <v>1</v>
      </c>
      <c r="C263" s="171">
        <v>0</v>
      </c>
      <c r="D263" s="29">
        <f t="shared" si="34"/>
        <v>863314.86</v>
      </c>
      <c r="E263" s="29">
        <f t="shared" si="35"/>
        <v>838574.89</v>
      </c>
      <c r="F263" s="46">
        <f t="shared" si="33"/>
        <v>354.78678571428571</v>
      </c>
      <c r="G263" s="29">
        <f t="shared" si="36"/>
        <v>354.79</v>
      </c>
    </row>
    <row r="264" spans="1:7" x14ac:dyDescent="0.25">
      <c r="A264" s="47">
        <v>42057</v>
      </c>
      <c r="B264" s="48">
        <v>1</v>
      </c>
      <c r="C264" s="171">
        <v>0</v>
      </c>
      <c r="D264" s="29">
        <f t="shared" si="34"/>
        <v>863314.86</v>
      </c>
      <c r="E264" s="29">
        <f t="shared" si="35"/>
        <v>838574.89</v>
      </c>
      <c r="F264" s="46">
        <f t="shared" si="33"/>
        <v>354.78678571428571</v>
      </c>
      <c r="G264" s="29">
        <f t="shared" si="36"/>
        <v>354.79</v>
      </c>
    </row>
    <row r="265" spans="1:7" x14ac:dyDescent="0.25">
      <c r="A265" s="47">
        <v>42058</v>
      </c>
      <c r="B265" s="48">
        <v>1</v>
      </c>
      <c r="C265" s="171">
        <v>0</v>
      </c>
      <c r="D265" s="29">
        <f t="shared" si="34"/>
        <v>863314.86</v>
      </c>
      <c r="E265" s="29">
        <f t="shared" si="35"/>
        <v>838574.89</v>
      </c>
      <c r="F265" s="46">
        <f t="shared" si="33"/>
        <v>354.78678571428571</v>
      </c>
      <c r="G265" s="29">
        <f t="shared" si="36"/>
        <v>354.79</v>
      </c>
    </row>
    <row r="266" spans="1:7" x14ac:dyDescent="0.25">
      <c r="A266" s="47">
        <v>42059</v>
      </c>
      <c r="B266" s="48">
        <v>1</v>
      </c>
      <c r="C266" s="171">
        <v>0</v>
      </c>
      <c r="D266" s="29">
        <f t="shared" si="34"/>
        <v>863314.86</v>
      </c>
      <c r="E266" s="29">
        <f t="shared" si="35"/>
        <v>838574.89</v>
      </c>
      <c r="F266" s="46">
        <f t="shared" si="33"/>
        <v>354.78678571428571</v>
      </c>
      <c r="G266" s="29">
        <f t="shared" si="36"/>
        <v>354.79</v>
      </c>
    </row>
    <row r="267" spans="1:7" x14ac:dyDescent="0.25">
      <c r="A267" s="47">
        <v>42060</v>
      </c>
      <c r="B267" s="48">
        <v>1</v>
      </c>
      <c r="C267" s="171">
        <v>0</v>
      </c>
      <c r="D267" s="29">
        <f t="shared" si="34"/>
        <v>863314.86</v>
      </c>
      <c r="E267" s="29">
        <f t="shared" si="35"/>
        <v>838574.89</v>
      </c>
      <c r="F267" s="46">
        <f t="shared" si="33"/>
        <v>354.78678571428571</v>
      </c>
      <c r="G267" s="29">
        <f t="shared" si="36"/>
        <v>354.79</v>
      </c>
    </row>
    <row r="268" spans="1:7" x14ac:dyDescent="0.25">
      <c r="A268" s="47">
        <v>42061</v>
      </c>
      <c r="B268" s="48">
        <v>1</v>
      </c>
      <c r="C268" s="171">
        <v>0</v>
      </c>
      <c r="D268" s="29">
        <f t="shared" si="34"/>
        <v>863314.86</v>
      </c>
      <c r="E268" s="29">
        <f t="shared" si="35"/>
        <v>838574.89</v>
      </c>
      <c r="F268" s="46">
        <f t="shared" si="33"/>
        <v>354.78678571428571</v>
      </c>
      <c r="G268" s="29">
        <f t="shared" si="36"/>
        <v>354.79</v>
      </c>
    </row>
    <row r="269" spans="1:7" x14ac:dyDescent="0.25">
      <c r="A269" s="47">
        <v>42062</v>
      </c>
      <c r="B269" s="48">
        <v>1</v>
      </c>
      <c r="C269" s="171">
        <v>0</v>
      </c>
      <c r="D269" s="29">
        <f t="shared" si="34"/>
        <v>863314.86</v>
      </c>
      <c r="E269" s="29">
        <f t="shared" si="35"/>
        <v>838574.89</v>
      </c>
      <c r="F269" s="46">
        <f t="shared" si="33"/>
        <v>354.78678571428571</v>
      </c>
      <c r="G269" s="29">
        <f t="shared" si="36"/>
        <v>354.79</v>
      </c>
    </row>
    <row r="270" spans="1:7" x14ac:dyDescent="0.25">
      <c r="A270" s="47">
        <v>42063</v>
      </c>
      <c r="B270" s="48">
        <v>1</v>
      </c>
      <c r="C270" s="171">
        <v>0</v>
      </c>
      <c r="D270" s="29">
        <f t="shared" si="34"/>
        <v>863314.86</v>
      </c>
      <c r="E270" s="29">
        <f t="shared" si="35"/>
        <v>838574.89</v>
      </c>
      <c r="F270" s="46">
        <f t="shared" si="33"/>
        <v>354.78678571428571</v>
      </c>
      <c r="G270" s="29">
        <f t="shared" si="36"/>
        <v>354.79</v>
      </c>
    </row>
    <row r="271" spans="1:7" x14ac:dyDescent="0.25">
      <c r="A271" s="47">
        <v>42064</v>
      </c>
      <c r="B271" s="48">
        <v>1</v>
      </c>
      <c r="C271" s="171">
        <v>0</v>
      </c>
      <c r="D271" s="29">
        <f t="shared" si="34"/>
        <v>863314.86</v>
      </c>
      <c r="E271" s="29">
        <f t="shared" si="35"/>
        <v>838574.89</v>
      </c>
      <c r="F271" s="46">
        <f t="shared" si="33"/>
        <v>354.78678571428571</v>
      </c>
      <c r="G271" s="29">
        <f t="shared" si="36"/>
        <v>354.79</v>
      </c>
    </row>
    <row r="272" spans="1:7" x14ac:dyDescent="0.25">
      <c r="A272" s="47">
        <v>42065</v>
      </c>
      <c r="B272" s="48">
        <v>1</v>
      </c>
      <c r="C272" s="171">
        <v>0</v>
      </c>
      <c r="D272" s="29">
        <f t="shared" si="34"/>
        <v>863314.86</v>
      </c>
      <c r="E272" s="29">
        <f t="shared" si="35"/>
        <v>838574.89</v>
      </c>
      <c r="F272" s="46">
        <f t="shared" si="33"/>
        <v>354.78678571428571</v>
      </c>
      <c r="G272" s="29">
        <f t="shared" si="36"/>
        <v>354.79</v>
      </c>
    </row>
    <row r="273" spans="1:7" x14ac:dyDescent="0.25">
      <c r="A273" s="47">
        <v>42066</v>
      </c>
      <c r="B273" s="48">
        <v>1</v>
      </c>
      <c r="C273" s="171">
        <v>0</v>
      </c>
      <c r="D273" s="29">
        <f t="shared" si="34"/>
        <v>863314.86</v>
      </c>
      <c r="E273" s="29">
        <f t="shared" si="35"/>
        <v>838574.89</v>
      </c>
      <c r="F273" s="46">
        <f t="shared" si="33"/>
        <v>354.78678571428571</v>
      </c>
      <c r="G273" s="29">
        <f t="shared" si="36"/>
        <v>354.79</v>
      </c>
    </row>
    <row r="274" spans="1:7" x14ac:dyDescent="0.25">
      <c r="A274" s="47">
        <v>42067</v>
      </c>
      <c r="B274" s="48">
        <v>1</v>
      </c>
      <c r="C274" s="171">
        <v>0</v>
      </c>
      <c r="D274" s="29">
        <f t="shared" si="34"/>
        <v>863314.86</v>
      </c>
      <c r="E274" s="29">
        <f t="shared" si="35"/>
        <v>838574.89</v>
      </c>
      <c r="F274" s="46">
        <f t="shared" si="33"/>
        <v>354.78678571428571</v>
      </c>
      <c r="G274" s="29">
        <f t="shared" si="36"/>
        <v>354.79</v>
      </c>
    </row>
    <row r="275" spans="1:7" x14ac:dyDescent="0.25">
      <c r="A275" s="47">
        <v>42068</v>
      </c>
      <c r="B275" s="48">
        <v>1</v>
      </c>
      <c r="C275" s="171">
        <v>0</v>
      </c>
      <c r="D275" s="29">
        <f t="shared" si="34"/>
        <v>863314.86</v>
      </c>
      <c r="E275" s="29">
        <f t="shared" si="35"/>
        <v>838574.89</v>
      </c>
      <c r="F275" s="46">
        <f t="shared" si="33"/>
        <v>354.78678571428571</v>
      </c>
      <c r="G275" s="29">
        <f t="shared" si="36"/>
        <v>354.79</v>
      </c>
    </row>
    <row r="276" spans="1:7" x14ac:dyDescent="0.25">
      <c r="A276" s="47">
        <v>42069</v>
      </c>
      <c r="B276" s="48">
        <v>0</v>
      </c>
      <c r="C276" s="171">
        <v>1</v>
      </c>
      <c r="D276" s="29">
        <f>$E$275</f>
        <v>838574.89</v>
      </c>
      <c r="E276" s="29">
        <f>$D$276-$D$11</f>
        <v>814584.1</v>
      </c>
      <c r="F276" s="46">
        <f>($E$10/$B$10*0+($E$11/$B$11)*1)</f>
        <v>344.61967741935479</v>
      </c>
      <c r="G276" s="29">
        <f t="shared" si="36"/>
        <v>344.62</v>
      </c>
    </row>
    <row r="277" spans="1:7" x14ac:dyDescent="0.25">
      <c r="A277" s="47">
        <v>42070</v>
      </c>
      <c r="B277" s="48">
        <v>1</v>
      </c>
      <c r="C277" s="171">
        <v>0</v>
      </c>
      <c r="D277" s="29">
        <f t="shared" ref="D277:D306" si="37">$E$275</f>
        <v>838574.89</v>
      </c>
      <c r="E277" s="29">
        <f t="shared" ref="E277:E306" si="38">$D$276-$D$11</f>
        <v>814584.1</v>
      </c>
      <c r="F277" s="46">
        <f>($E$10/$B$10*0+($E$11/$B$11)*1)</f>
        <v>344.61967741935479</v>
      </c>
      <c r="G277" s="29">
        <f t="shared" si="36"/>
        <v>344.62</v>
      </c>
    </row>
    <row r="278" spans="1:7" x14ac:dyDescent="0.25">
      <c r="A278" s="47">
        <v>42071</v>
      </c>
      <c r="B278" s="48">
        <v>1</v>
      </c>
      <c r="C278" s="171">
        <v>0</v>
      </c>
      <c r="D278" s="29">
        <f t="shared" si="37"/>
        <v>838574.89</v>
      </c>
      <c r="E278" s="29">
        <f t="shared" si="38"/>
        <v>814584.1</v>
      </c>
      <c r="F278" s="46">
        <f>($E$10/$B$10*0+($E$11/$B$11)*1)</f>
        <v>344.61967741935479</v>
      </c>
      <c r="G278" s="29">
        <f t="shared" si="36"/>
        <v>344.62</v>
      </c>
    </row>
    <row r="279" spans="1:7" x14ac:dyDescent="0.25">
      <c r="A279" s="47">
        <v>42072</v>
      </c>
      <c r="B279" s="48">
        <v>1</v>
      </c>
      <c r="C279" s="171">
        <v>0</v>
      </c>
      <c r="D279" s="29">
        <f t="shared" si="37"/>
        <v>838574.89</v>
      </c>
      <c r="E279" s="29">
        <f t="shared" si="38"/>
        <v>814584.1</v>
      </c>
      <c r="F279" s="46">
        <f t="shared" ref="F279:F306" si="39">($E$10/$B$10*0+($E$11/$B$11)*1)</f>
        <v>344.61967741935479</v>
      </c>
      <c r="G279" s="29">
        <f t="shared" si="36"/>
        <v>344.62</v>
      </c>
    </row>
    <row r="280" spans="1:7" x14ac:dyDescent="0.25">
      <c r="A280" s="47">
        <v>42073</v>
      </c>
      <c r="B280" s="48">
        <v>1</v>
      </c>
      <c r="C280" s="171">
        <v>0</v>
      </c>
      <c r="D280" s="29">
        <f t="shared" si="37"/>
        <v>838574.89</v>
      </c>
      <c r="E280" s="29">
        <f t="shared" si="38"/>
        <v>814584.1</v>
      </c>
      <c r="F280" s="46">
        <f t="shared" si="39"/>
        <v>344.61967741935479</v>
      </c>
      <c r="G280" s="29">
        <f t="shared" si="36"/>
        <v>344.62</v>
      </c>
    </row>
    <row r="281" spans="1:7" x14ac:dyDescent="0.25">
      <c r="A281" s="47">
        <v>42074</v>
      </c>
      <c r="B281" s="48">
        <v>1</v>
      </c>
      <c r="C281" s="171">
        <v>0</v>
      </c>
      <c r="D281" s="29">
        <f t="shared" si="37"/>
        <v>838574.89</v>
      </c>
      <c r="E281" s="29">
        <f t="shared" si="38"/>
        <v>814584.1</v>
      </c>
      <c r="F281" s="46">
        <f t="shared" si="39"/>
        <v>344.61967741935479</v>
      </c>
      <c r="G281" s="29">
        <f t="shared" si="36"/>
        <v>344.62</v>
      </c>
    </row>
    <row r="282" spans="1:7" x14ac:dyDescent="0.25">
      <c r="A282" s="47">
        <v>42075</v>
      </c>
      <c r="B282" s="48">
        <v>1</v>
      </c>
      <c r="C282" s="171">
        <v>0</v>
      </c>
      <c r="D282" s="29">
        <f t="shared" si="37"/>
        <v>838574.89</v>
      </c>
      <c r="E282" s="29">
        <f t="shared" si="38"/>
        <v>814584.1</v>
      </c>
      <c r="F282" s="46">
        <f t="shared" si="39"/>
        <v>344.61967741935479</v>
      </c>
      <c r="G282" s="29">
        <f t="shared" si="36"/>
        <v>344.62</v>
      </c>
    </row>
    <row r="283" spans="1:7" x14ac:dyDescent="0.25">
      <c r="A283" s="47">
        <v>42076</v>
      </c>
      <c r="B283" s="48">
        <v>1</v>
      </c>
      <c r="C283" s="171">
        <v>0</v>
      </c>
      <c r="D283" s="29">
        <f t="shared" si="37"/>
        <v>838574.89</v>
      </c>
      <c r="E283" s="29">
        <f t="shared" si="38"/>
        <v>814584.1</v>
      </c>
      <c r="F283" s="46">
        <f t="shared" si="39"/>
        <v>344.61967741935479</v>
      </c>
      <c r="G283" s="29">
        <f t="shared" si="36"/>
        <v>344.62</v>
      </c>
    </row>
    <row r="284" spans="1:7" x14ac:dyDescent="0.25">
      <c r="A284" s="47">
        <v>42077</v>
      </c>
      <c r="B284" s="48">
        <v>1</v>
      </c>
      <c r="C284" s="171">
        <v>0</v>
      </c>
      <c r="D284" s="29">
        <f t="shared" si="37"/>
        <v>838574.89</v>
      </c>
      <c r="E284" s="29">
        <f t="shared" si="38"/>
        <v>814584.1</v>
      </c>
      <c r="F284" s="46">
        <f t="shared" si="39"/>
        <v>344.61967741935479</v>
      </c>
      <c r="G284" s="29">
        <f t="shared" si="36"/>
        <v>344.62</v>
      </c>
    </row>
    <row r="285" spans="1:7" x14ac:dyDescent="0.25">
      <c r="A285" s="47">
        <v>42078</v>
      </c>
      <c r="B285" s="48">
        <v>1</v>
      </c>
      <c r="C285" s="171">
        <v>0</v>
      </c>
      <c r="D285" s="29">
        <f t="shared" si="37"/>
        <v>838574.89</v>
      </c>
      <c r="E285" s="29">
        <f t="shared" si="38"/>
        <v>814584.1</v>
      </c>
      <c r="F285" s="46">
        <f t="shared" si="39"/>
        <v>344.61967741935479</v>
      </c>
      <c r="G285" s="29">
        <f t="shared" si="36"/>
        <v>344.62</v>
      </c>
    </row>
    <row r="286" spans="1:7" x14ac:dyDescent="0.25">
      <c r="A286" s="47">
        <v>42079</v>
      </c>
      <c r="B286" s="48">
        <v>1</v>
      </c>
      <c r="C286" s="171">
        <v>0</v>
      </c>
      <c r="D286" s="29">
        <f t="shared" si="37"/>
        <v>838574.89</v>
      </c>
      <c r="E286" s="29">
        <f t="shared" si="38"/>
        <v>814584.1</v>
      </c>
      <c r="F286" s="46">
        <f t="shared" si="39"/>
        <v>344.61967741935479</v>
      </c>
      <c r="G286" s="29">
        <f t="shared" si="36"/>
        <v>344.62</v>
      </c>
    </row>
    <row r="287" spans="1:7" x14ac:dyDescent="0.25">
      <c r="A287" s="47">
        <v>42080</v>
      </c>
      <c r="B287" s="48">
        <v>1</v>
      </c>
      <c r="C287" s="171">
        <v>0</v>
      </c>
      <c r="D287" s="29">
        <f t="shared" si="37"/>
        <v>838574.89</v>
      </c>
      <c r="E287" s="29">
        <f t="shared" si="38"/>
        <v>814584.1</v>
      </c>
      <c r="F287" s="46">
        <f t="shared" si="39"/>
        <v>344.61967741935479</v>
      </c>
      <c r="G287" s="29">
        <f t="shared" si="36"/>
        <v>344.62</v>
      </c>
    </row>
    <row r="288" spans="1:7" x14ac:dyDescent="0.25">
      <c r="A288" s="47">
        <v>42081</v>
      </c>
      <c r="B288" s="48">
        <v>1</v>
      </c>
      <c r="C288" s="171">
        <v>0</v>
      </c>
      <c r="D288" s="29">
        <f t="shared" si="37"/>
        <v>838574.89</v>
      </c>
      <c r="E288" s="29">
        <f t="shared" si="38"/>
        <v>814584.1</v>
      </c>
      <c r="F288" s="46">
        <f t="shared" si="39"/>
        <v>344.61967741935479</v>
      </c>
      <c r="G288" s="29">
        <f t="shared" si="36"/>
        <v>344.62</v>
      </c>
    </row>
    <row r="289" spans="1:7" x14ac:dyDescent="0.25">
      <c r="A289" s="47">
        <v>42082</v>
      </c>
      <c r="B289" s="48">
        <v>1</v>
      </c>
      <c r="C289" s="171">
        <v>0</v>
      </c>
      <c r="D289" s="29">
        <f t="shared" si="37"/>
        <v>838574.89</v>
      </c>
      <c r="E289" s="29">
        <f t="shared" si="38"/>
        <v>814584.1</v>
      </c>
      <c r="F289" s="46">
        <f t="shared" si="39"/>
        <v>344.61967741935479</v>
      </c>
      <c r="G289" s="29">
        <f t="shared" si="36"/>
        <v>344.62</v>
      </c>
    </row>
    <row r="290" spans="1:7" x14ac:dyDescent="0.25">
      <c r="A290" s="47">
        <v>42083</v>
      </c>
      <c r="B290" s="48">
        <v>1</v>
      </c>
      <c r="C290" s="171">
        <v>0</v>
      </c>
      <c r="D290" s="29">
        <f t="shared" si="37"/>
        <v>838574.89</v>
      </c>
      <c r="E290" s="29">
        <f t="shared" si="38"/>
        <v>814584.1</v>
      </c>
      <c r="F290" s="46">
        <f t="shared" si="39"/>
        <v>344.61967741935479</v>
      </c>
      <c r="G290" s="29">
        <f t="shared" si="36"/>
        <v>344.62</v>
      </c>
    </row>
    <row r="291" spans="1:7" x14ac:dyDescent="0.25">
      <c r="A291" s="47">
        <v>42084</v>
      </c>
      <c r="B291" s="48">
        <v>1</v>
      </c>
      <c r="C291" s="171">
        <v>0</v>
      </c>
      <c r="D291" s="29">
        <f t="shared" si="37"/>
        <v>838574.89</v>
      </c>
      <c r="E291" s="29">
        <f t="shared" si="38"/>
        <v>814584.1</v>
      </c>
      <c r="F291" s="46">
        <f t="shared" si="39"/>
        <v>344.61967741935479</v>
      </c>
      <c r="G291" s="29">
        <f t="shared" si="36"/>
        <v>344.62</v>
      </c>
    </row>
    <row r="292" spans="1:7" x14ac:dyDescent="0.25">
      <c r="A292" s="47">
        <v>42085</v>
      </c>
      <c r="B292" s="48">
        <v>1</v>
      </c>
      <c r="C292" s="171">
        <v>0</v>
      </c>
      <c r="D292" s="29">
        <f t="shared" si="37"/>
        <v>838574.89</v>
      </c>
      <c r="E292" s="29">
        <f t="shared" si="38"/>
        <v>814584.1</v>
      </c>
      <c r="F292" s="46">
        <f t="shared" si="39"/>
        <v>344.61967741935479</v>
      </c>
      <c r="G292" s="29">
        <f t="shared" si="36"/>
        <v>344.62</v>
      </c>
    </row>
    <row r="293" spans="1:7" x14ac:dyDescent="0.25">
      <c r="A293" s="47">
        <v>42086</v>
      </c>
      <c r="B293" s="48">
        <v>1</v>
      </c>
      <c r="C293" s="171">
        <v>0</v>
      </c>
      <c r="D293" s="29">
        <f t="shared" si="37"/>
        <v>838574.89</v>
      </c>
      <c r="E293" s="29">
        <f t="shared" si="38"/>
        <v>814584.1</v>
      </c>
      <c r="F293" s="46">
        <f t="shared" si="39"/>
        <v>344.61967741935479</v>
      </c>
      <c r="G293" s="29">
        <f t="shared" si="36"/>
        <v>344.62</v>
      </c>
    </row>
    <row r="294" spans="1:7" x14ac:dyDescent="0.25">
      <c r="A294" s="47">
        <v>42087</v>
      </c>
      <c r="B294" s="48">
        <v>1</v>
      </c>
      <c r="C294" s="171">
        <v>0</v>
      </c>
      <c r="D294" s="29">
        <f t="shared" si="37"/>
        <v>838574.89</v>
      </c>
      <c r="E294" s="29">
        <f t="shared" si="38"/>
        <v>814584.1</v>
      </c>
      <c r="F294" s="46">
        <f t="shared" si="39"/>
        <v>344.61967741935479</v>
      </c>
      <c r="G294" s="29">
        <f t="shared" si="36"/>
        <v>344.62</v>
      </c>
    </row>
    <row r="295" spans="1:7" x14ac:dyDescent="0.25">
      <c r="A295" s="47">
        <v>42088</v>
      </c>
      <c r="B295" s="48">
        <v>1</v>
      </c>
      <c r="C295" s="171">
        <v>0</v>
      </c>
      <c r="D295" s="29">
        <f t="shared" si="37"/>
        <v>838574.89</v>
      </c>
      <c r="E295" s="29">
        <f t="shared" si="38"/>
        <v>814584.1</v>
      </c>
      <c r="F295" s="46">
        <f t="shared" si="39"/>
        <v>344.61967741935479</v>
      </c>
      <c r="G295" s="29">
        <f t="shared" si="36"/>
        <v>344.62</v>
      </c>
    </row>
    <row r="296" spans="1:7" x14ac:dyDescent="0.25">
      <c r="A296" s="47">
        <v>42089</v>
      </c>
      <c r="B296" s="48">
        <v>1</v>
      </c>
      <c r="C296" s="171">
        <v>0</v>
      </c>
      <c r="D296" s="29">
        <f t="shared" si="37"/>
        <v>838574.89</v>
      </c>
      <c r="E296" s="29">
        <f t="shared" si="38"/>
        <v>814584.1</v>
      </c>
      <c r="F296" s="46">
        <f t="shared" si="39"/>
        <v>344.61967741935479</v>
      </c>
      <c r="G296" s="29">
        <f t="shared" si="36"/>
        <v>344.62</v>
      </c>
    </row>
    <row r="297" spans="1:7" x14ac:dyDescent="0.25">
      <c r="A297" s="47">
        <v>42090</v>
      </c>
      <c r="B297" s="48">
        <v>1</v>
      </c>
      <c r="C297" s="171">
        <v>0</v>
      </c>
      <c r="D297" s="29">
        <f t="shared" si="37"/>
        <v>838574.89</v>
      </c>
      <c r="E297" s="29">
        <f t="shared" si="38"/>
        <v>814584.1</v>
      </c>
      <c r="F297" s="46">
        <f t="shared" si="39"/>
        <v>344.61967741935479</v>
      </c>
      <c r="G297" s="29">
        <f t="shared" si="36"/>
        <v>344.62</v>
      </c>
    </row>
    <row r="298" spans="1:7" x14ac:dyDescent="0.25">
      <c r="A298" s="47">
        <v>42091</v>
      </c>
      <c r="B298" s="48">
        <v>1</v>
      </c>
      <c r="C298" s="171">
        <v>0</v>
      </c>
      <c r="D298" s="29">
        <f t="shared" si="37"/>
        <v>838574.89</v>
      </c>
      <c r="E298" s="29">
        <f t="shared" si="38"/>
        <v>814584.1</v>
      </c>
      <c r="F298" s="46">
        <f t="shared" si="39"/>
        <v>344.61967741935479</v>
      </c>
      <c r="G298" s="29">
        <f t="shared" si="36"/>
        <v>344.62</v>
      </c>
    </row>
    <row r="299" spans="1:7" x14ac:dyDescent="0.25">
      <c r="A299" s="47">
        <v>42092</v>
      </c>
      <c r="B299" s="48">
        <v>1</v>
      </c>
      <c r="C299" s="171">
        <v>0</v>
      </c>
      <c r="D299" s="29">
        <f t="shared" si="37"/>
        <v>838574.89</v>
      </c>
      <c r="E299" s="29">
        <f t="shared" si="38"/>
        <v>814584.1</v>
      </c>
      <c r="F299" s="46">
        <f t="shared" si="39"/>
        <v>344.61967741935479</v>
      </c>
      <c r="G299" s="29">
        <f t="shared" si="36"/>
        <v>344.62</v>
      </c>
    </row>
    <row r="300" spans="1:7" x14ac:dyDescent="0.25">
      <c r="A300" s="47">
        <v>42093</v>
      </c>
      <c r="B300" s="48">
        <v>1</v>
      </c>
      <c r="C300" s="171">
        <v>0</v>
      </c>
      <c r="D300" s="29">
        <f t="shared" si="37"/>
        <v>838574.89</v>
      </c>
      <c r="E300" s="29">
        <f t="shared" si="38"/>
        <v>814584.1</v>
      </c>
      <c r="F300" s="46">
        <f t="shared" si="39"/>
        <v>344.61967741935479</v>
      </c>
      <c r="G300" s="29">
        <f t="shared" si="36"/>
        <v>344.62</v>
      </c>
    </row>
    <row r="301" spans="1:7" x14ac:dyDescent="0.25">
      <c r="A301" s="47">
        <v>42094</v>
      </c>
      <c r="B301" s="48">
        <v>1</v>
      </c>
      <c r="C301" s="171">
        <v>0</v>
      </c>
      <c r="D301" s="29">
        <f t="shared" si="37"/>
        <v>838574.89</v>
      </c>
      <c r="E301" s="29">
        <f t="shared" si="38"/>
        <v>814584.1</v>
      </c>
      <c r="F301" s="46">
        <f t="shared" si="39"/>
        <v>344.61967741935479</v>
      </c>
      <c r="G301" s="29">
        <f t="shared" si="36"/>
        <v>344.62</v>
      </c>
    </row>
    <row r="302" spans="1:7" x14ac:dyDescent="0.25">
      <c r="A302" s="47">
        <v>42095</v>
      </c>
      <c r="B302" s="48">
        <v>1</v>
      </c>
      <c r="C302" s="171">
        <v>0</v>
      </c>
      <c r="D302" s="29">
        <f t="shared" si="37"/>
        <v>838574.89</v>
      </c>
      <c r="E302" s="29">
        <f t="shared" si="38"/>
        <v>814584.1</v>
      </c>
      <c r="F302" s="46">
        <f t="shared" si="39"/>
        <v>344.61967741935479</v>
      </c>
      <c r="G302" s="29">
        <f t="shared" si="36"/>
        <v>344.62</v>
      </c>
    </row>
    <row r="303" spans="1:7" x14ac:dyDescent="0.25">
      <c r="A303" s="47">
        <v>42096</v>
      </c>
      <c r="B303" s="48">
        <v>1</v>
      </c>
      <c r="C303" s="171">
        <v>0</v>
      </c>
      <c r="D303" s="29">
        <f t="shared" si="37"/>
        <v>838574.89</v>
      </c>
      <c r="E303" s="29">
        <f t="shared" si="38"/>
        <v>814584.1</v>
      </c>
      <c r="F303" s="46">
        <f t="shared" si="39"/>
        <v>344.61967741935479</v>
      </c>
      <c r="G303" s="29">
        <f t="shared" si="36"/>
        <v>344.62</v>
      </c>
    </row>
    <row r="304" spans="1:7" x14ac:dyDescent="0.25">
      <c r="A304" s="47">
        <v>42097</v>
      </c>
      <c r="B304" s="48">
        <v>1</v>
      </c>
      <c r="C304" s="171">
        <v>0</v>
      </c>
      <c r="D304" s="29">
        <f t="shared" si="37"/>
        <v>838574.89</v>
      </c>
      <c r="E304" s="29">
        <f t="shared" si="38"/>
        <v>814584.1</v>
      </c>
      <c r="F304" s="46">
        <f t="shared" si="39"/>
        <v>344.61967741935479</v>
      </c>
      <c r="G304" s="29">
        <f t="shared" si="36"/>
        <v>344.62</v>
      </c>
    </row>
    <row r="305" spans="1:7" x14ac:dyDescent="0.25">
      <c r="A305" s="47">
        <v>42098</v>
      </c>
      <c r="B305" s="48">
        <v>1</v>
      </c>
      <c r="C305" s="171">
        <v>0</v>
      </c>
      <c r="D305" s="29">
        <f t="shared" si="37"/>
        <v>838574.89</v>
      </c>
      <c r="E305" s="29">
        <f t="shared" si="38"/>
        <v>814584.1</v>
      </c>
      <c r="F305" s="46">
        <f t="shared" si="39"/>
        <v>344.61967741935479</v>
      </c>
      <c r="G305" s="29">
        <f t="shared" si="36"/>
        <v>344.62</v>
      </c>
    </row>
    <row r="306" spans="1:7" x14ac:dyDescent="0.25">
      <c r="A306" s="47">
        <v>42099</v>
      </c>
      <c r="B306" s="48">
        <v>1</v>
      </c>
      <c r="C306" s="171">
        <v>0</v>
      </c>
      <c r="D306" s="29">
        <f t="shared" si="37"/>
        <v>838574.89</v>
      </c>
      <c r="E306" s="29">
        <f t="shared" si="38"/>
        <v>814584.1</v>
      </c>
      <c r="F306" s="46">
        <f t="shared" si="39"/>
        <v>344.61967741935479</v>
      </c>
      <c r="G306" s="29">
        <f t="shared" si="36"/>
        <v>344.62</v>
      </c>
    </row>
    <row r="307" spans="1:7" x14ac:dyDescent="0.25">
      <c r="A307" s="47">
        <v>42100</v>
      </c>
      <c r="B307" s="48">
        <v>0</v>
      </c>
      <c r="C307" s="171">
        <v>1</v>
      </c>
      <c r="D307" s="29">
        <f>$E$306</f>
        <v>814584.1</v>
      </c>
      <c r="E307" s="29">
        <f>$D$307-$D$12</f>
        <v>789952.91999999993</v>
      </c>
      <c r="F307" s="46">
        <f t="shared" ref="F307:F336" si="40">($E$11/$B$11*0+($E$12/$B$12)*1)</f>
        <v>334.76066666666668</v>
      </c>
      <c r="G307" s="29">
        <f t="shared" si="36"/>
        <v>334.76</v>
      </c>
    </row>
    <row r="308" spans="1:7" x14ac:dyDescent="0.25">
      <c r="A308" s="47">
        <v>42101</v>
      </c>
      <c r="B308" s="48">
        <v>1</v>
      </c>
      <c r="C308" s="171">
        <v>0</v>
      </c>
      <c r="D308" s="29">
        <f t="shared" ref="D308:D336" si="41">$E$306</f>
        <v>814584.1</v>
      </c>
      <c r="E308" s="29">
        <f t="shared" ref="E308:E336" si="42">$D$307-$D$12</f>
        <v>789952.91999999993</v>
      </c>
      <c r="F308" s="46">
        <f t="shared" si="40"/>
        <v>334.76066666666668</v>
      </c>
      <c r="G308" s="29">
        <f t="shared" si="36"/>
        <v>334.76</v>
      </c>
    </row>
    <row r="309" spans="1:7" x14ac:dyDescent="0.25">
      <c r="A309" s="47">
        <v>42102</v>
      </c>
      <c r="B309" s="48">
        <v>1</v>
      </c>
      <c r="C309" s="171">
        <v>0</v>
      </c>
      <c r="D309" s="29">
        <f t="shared" si="41"/>
        <v>814584.1</v>
      </c>
      <c r="E309" s="29">
        <f t="shared" si="42"/>
        <v>789952.91999999993</v>
      </c>
      <c r="F309" s="46">
        <f t="shared" si="40"/>
        <v>334.76066666666668</v>
      </c>
      <c r="G309" s="29">
        <f t="shared" si="36"/>
        <v>334.76</v>
      </c>
    </row>
    <row r="310" spans="1:7" x14ac:dyDescent="0.25">
      <c r="A310" s="47">
        <v>42103</v>
      </c>
      <c r="B310" s="48">
        <v>1</v>
      </c>
      <c r="C310" s="171">
        <v>0</v>
      </c>
      <c r="D310" s="29">
        <f t="shared" si="41"/>
        <v>814584.1</v>
      </c>
      <c r="E310" s="29">
        <f t="shared" si="42"/>
        <v>789952.91999999993</v>
      </c>
      <c r="F310" s="46">
        <f t="shared" si="40"/>
        <v>334.76066666666668</v>
      </c>
      <c r="G310" s="29">
        <f t="shared" si="36"/>
        <v>334.76</v>
      </c>
    </row>
    <row r="311" spans="1:7" x14ac:dyDescent="0.25">
      <c r="A311" s="47">
        <v>42104</v>
      </c>
      <c r="B311" s="48">
        <v>1</v>
      </c>
      <c r="C311" s="171">
        <v>0</v>
      </c>
      <c r="D311" s="29">
        <f t="shared" si="41"/>
        <v>814584.1</v>
      </c>
      <c r="E311" s="29">
        <f t="shared" si="42"/>
        <v>789952.91999999993</v>
      </c>
      <c r="F311" s="46">
        <f t="shared" si="40"/>
        <v>334.76066666666668</v>
      </c>
      <c r="G311" s="29">
        <f t="shared" si="36"/>
        <v>334.76</v>
      </c>
    </row>
    <row r="312" spans="1:7" x14ac:dyDescent="0.25">
      <c r="A312" s="47">
        <v>42105</v>
      </c>
      <c r="B312" s="48">
        <v>1</v>
      </c>
      <c r="C312" s="171">
        <v>0</v>
      </c>
      <c r="D312" s="29">
        <f t="shared" si="41"/>
        <v>814584.1</v>
      </c>
      <c r="E312" s="29">
        <f t="shared" si="42"/>
        <v>789952.91999999993</v>
      </c>
      <c r="F312" s="46">
        <f t="shared" si="40"/>
        <v>334.76066666666668</v>
      </c>
      <c r="G312" s="29">
        <f t="shared" si="36"/>
        <v>334.76</v>
      </c>
    </row>
    <row r="313" spans="1:7" x14ac:dyDescent="0.25">
      <c r="A313" s="47">
        <v>42106</v>
      </c>
      <c r="B313" s="48">
        <v>1</v>
      </c>
      <c r="C313" s="171">
        <v>0</v>
      </c>
      <c r="D313" s="29">
        <f t="shared" si="41"/>
        <v>814584.1</v>
      </c>
      <c r="E313" s="29">
        <f t="shared" si="42"/>
        <v>789952.91999999993</v>
      </c>
      <c r="F313" s="46">
        <f t="shared" si="40"/>
        <v>334.76066666666668</v>
      </c>
      <c r="G313" s="29">
        <f t="shared" si="36"/>
        <v>334.76</v>
      </c>
    </row>
    <row r="314" spans="1:7" x14ac:dyDescent="0.25">
      <c r="A314" s="47">
        <v>42107</v>
      </c>
      <c r="B314" s="48">
        <v>1</v>
      </c>
      <c r="C314" s="171">
        <v>0</v>
      </c>
      <c r="D314" s="29">
        <f t="shared" si="41"/>
        <v>814584.1</v>
      </c>
      <c r="E314" s="29">
        <f t="shared" si="42"/>
        <v>789952.91999999993</v>
      </c>
      <c r="F314" s="46">
        <f t="shared" si="40"/>
        <v>334.76066666666668</v>
      </c>
      <c r="G314" s="29">
        <f t="shared" si="36"/>
        <v>334.76</v>
      </c>
    </row>
    <row r="315" spans="1:7" x14ac:dyDescent="0.25">
      <c r="A315" s="47">
        <v>42108</v>
      </c>
      <c r="B315" s="48">
        <v>1</v>
      </c>
      <c r="C315" s="171">
        <v>0</v>
      </c>
      <c r="D315" s="29">
        <f t="shared" si="41"/>
        <v>814584.1</v>
      </c>
      <c r="E315" s="29">
        <f t="shared" si="42"/>
        <v>789952.91999999993</v>
      </c>
      <c r="F315" s="46">
        <f t="shared" si="40"/>
        <v>334.76066666666668</v>
      </c>
      <c r="G315" s="29">
        <f t="shared" si="36"/>
        <v>334.76</v>
      </c>
    </row>
    <row r="316" spans="1:7" x14ac:dyDescent="0.25">
      <c r="A316" s="47">
        <v>42109</v>
      </c>
      <c r="B316" s="48">
        <v>1</v>
      </c>
      <c r="C316" s="171">
        <v>0</v>
      </c>
      <c r="D316" s="29">
        <f t="shared" si="41"/>
        <v>814584.1</v>
      </c>
      <c r="E316" s="29">
        <f t="shared" si="42"/>
        <v>789952.91999999993</v>
      </c>
      <c r="F316" s="46">
        <f t="shared" si="40"/>
        <v>334.76066666666668</v>
      </c>
      <c r="G316" s="29">
        <f t="shared" si="36"/>
        <v>334.76</v>
      </c>
    </row>
    <row r="317" spans="1:7" x14ac:dyDescent="0.25">
      <c r="A317" s="47">
        <v>42110</v>
      </c>
      <c r="B317" s="48">
        <v>1</v>
      </c>
      <c r="C317" s="171">
        <v>0</v>
      </c>
      <c r="D317" s="29">
        <f t="shared" si="41"/>
        <v>814584.1</v>
      </c>
      <c r="E317" s="29">
        <f t="shared" si="42"/>
        <v>789952.91999999993</v>
      </c>
      <c r="F317" s="46">
        <f t="shared" si="40"/>
        <v>334.76066666666668</v>
      </c>
      <c r="G317" s="29">
        <f t="shared" si="36"/>
        <v>334.76</v>
      </c>
    </row>
    <row r="318" spans="1:7" x14ac:dyDescent="0.25">
      <c r="A318" s="47">
        <v>42111</v>
      </c>
      <c r="B318" s="48">
        <v>1</v>
      </c>
      <c r="C318" s="171">
        <v>0</v>
      </c>
      <c r="D318" s="29">
        <f t="shared" si="41"/>
        <v>814584.1</v>
      </c>
      <c r="E318" s="29">
        <f t="shared" si="42"/>
        <v>789952.91999999993</v>
      </c>
      <c r="F318" s="46">
        <f t="shared" si="40"/>
        <v>334.76066666666668</v>
      </c>
      <c r="G318" s="29">
        <f t="shared" si="36"/>
        <v>334.76</v>
      </c>
    </row>
    <row r="319" spans="1:7" x14ac:dyDescent="0.25">
      <c r="A319" s="47">
        <v>42112</v>
      </c>
      <c r="B319" s="48">
        <v>1</v>
      </c>
      <c r="C319" s="171">
        <v>0</v>
      </c>
      <c r="D319" s="29">
        <f t="shared" si="41"/>
        <v>814584.1</v>
      </c>
      <c r="E319" s="29">
        <f t="shared" si="42"/>
        <v>789952.91999999993</v>
      </c>
      <c r="F319" s="46">
        <f t="shared" si="40"/>
        <v>334.76066666666668</v>
      </c>
      <c r="G319" s="29">
        <f t="shared" si="36"/>
        <v>334.76</v>
      </c>
    </row>
    <row r="320" spans="1:7" x14ac:dyDescent="0.25">
      <c r="A320" s="47">
        <v>42113</v>
      </c>
      <c r="B320" s="48">
        <v>1</v>
      </c>
      <c r="C320" s="171">
        <v>0</v>
      </c>
      <c r="D320" s="29">
        <f t="shared" si="41"/>
        <v>814584.1</v>
      </c>
      <c r="E320" s="29">
        <f t="shared" si="42"/>
        <v>789952.91999999993</v>
      </c>
      <c r="F320" s="46">
        <f t="shared" si="40"/>
        <v>334.76066666666668</v>
      </c>
      <c r="G320" s="29">
        <f t="shared" ref="G320:G383" si="43">ROUND(F320,2)</f>
        <v>334.76</v>
      </c>
    </row>
    <row r="321" spans="1:7" x14ac:dyDescent="0.25">
      <c r="A321" s="47">
        <v>42114</v>
      </c>
      <c r="B321" s="48">
        <v>1</v>
      </c>
      <c r="C321" s="171">
        <v>0</v>
      </c>
      <c r="D321" s="29">
        <f t="shared" si="41"/>
        <v>814584.1</v>
      </c>
      <c r="E321" s="29">
        <f t="shared" si="42"/>
        <v>789952.91999999993</v>
      </c>
      <c r="F321" s="46">
        <f t="shared" si="40"/>
        <v>334.76066666666668</v>
      </c>
      <c r="G321" s="29">
        <f t="shared" si="43"/>
        <v>334.76</v>
      </c>
    </row>
    <row r="322" spans="1:7" x14ac:dyDescent="0.25">
      <c r="A322" s="47">
        <v>42115</v>
      </c>
      <c r="B322" s="48">
        <v>1</v>
      </c>
      <c r="C322" s="171">
        <v>0</v>
      </c>
      <c r="D322" s="29">
        <f t="shared" si="41"/>
        <v>814584.1</v>
      </c>
      <c r="E322" s="29">
        <f t="shared" si="42"/>
        <v>789952.91999999993</v>
      </c>
      <c r="F322" s="46">
        <f t="shared" si="40"/>
        <v>334.76066666666668</v>
      </c>
      <c r="G322" s="29">
        <f t="shared" si="43"/>
        <v>334.76</v>
      </c>
    </row>
    <row r="323" spans="1:7" x14ac:dyDescent="0.25">
      <c r="A323" s="47">
        <v>42116</v>
      </c>
      <c r="B323" s="48">
        <v>1</v>
      </c>
      <c r="C323" s="171">
        <v>0</v>
      </c>
      <c r="D323" s="29">
        <f t="shared" si="41"/>
        <v>814584.1</v>
      </c>
      <c r="E323" s="29">
        <f t="shared" si="42"/>
        <v>789952.91999999993</v>
      </c>
      <c r="F323" s="46">
        <f t="shared" si="40"/>
        <v>334.76066666666668</v>
      </c>
      <c r="G323" s="29">
        <f t="shared" si="43"/>
        <v>334.76</v>
      </c>
    </row>
    <row r="324" spans="1:7" x14ac:dyDescent="0.25">
      <c r="A324" s="47">
        <v>42117</v>
      </c>
      <c r="B324" s="48">
        <v>1</v>
      </c>
      <c r="C324" s="171">
        <v>0</v>
      </c>
      <c r="D324" s="29">
        <f t="shared" si="41"/>
        <v>814584.1</v>
      </c>
      <c r="E324" s="29">
        <f t="shared" si="42"/>
        <v>789952.91999999993</v>
      </c>
      <c r="F324" s="46">
        <f t="shared" si="40"/>
        <v>334.76066666666668</v>
      </c>
      <c r="G324" s="29">
        <f t="shared" si="43"/>
        <v>334.76</v>
      </c>
    </row>
    <row r="325" spans="1:7" x14ac:dyDescent="0.25">
      <c r="A325" s="47">
        <v>42118</v>
      </c>
      <c r="B325" s="48">
        <v>1</v>
      </c>
      <c r="C325" s="171">
        <v>0</v>
      </c>
      <c r="D325" s="29">
        <f t="shared" si="41"/>
        <v>814584.1</v>
      </c>
      <c r="E325" s="29">
        <f t="shared" si="42"/>
        <v>789952.91999999993</v>
      </c>
      <c r="F325" s="46">
        <f t="shared" si="40"/>
        <v>334.76066666666668</v>
      </c>
      <c r="G325" s="29">
        <f t="shared" si="43"/>
        <v>334.76</v>
      </c>
    </row>
    <row r="326" spans="1:7" x14ac:dyDescent="0.25">
      <c r="A326" s="47">
        <v>42119</v>
      </c>
      <c r="B326" s="48">
        <v>1</v>
      </c>
      <c r="C326" s="171">
        <v>0</v>
      </c>
      <c r="D326" s="29">
        <f t="shared" si="41"/>
        <v>814584.1</v>
      </c>
      <c r="E326" s="29">
        <f t="shared" si="42"/>
        <v>789952.91999999993</v>
      </c>
      <c r="F326" s="46">
        <f t="shared" si="40"/>
        <v>334.76066666666668</v>
      </c>
      <c r="G326" s="29">
        <f t="shared" si="43"/>
        <v>334.76</v>
      </c>
    </row>
    <row r="327" spans="1:7" x14ac:dyDescent="0.25">
      <c r="A327" s="47">
        <v>42120</v>
      </c>
      <c r="B327" s="48">
        <v>1</v>
      </c>
      <c r="C327" s="171">
        <v>0</v>
      </c>
      <c r="D327" s="29">
        <f t="shared" si="41"/>
        <v>814584.1</v>
      </c>
      <c r="E327" s="29">
        <f t="shared" si="42"/>
        <v>789952.91999999993</v>
      </c>
      <c r="F327" s="46">
        <f t="shared" si="40"/>
        <v>334.76066666666668</v>
      </c>
      <c r="G327" s="29">
        <f t="shared" si="43"/>
        <v>334.76</v>
      </c>
    </row>
    <row r="328" spans="1:7" x14ac:dyDescent="0.25">
      <c r="A328" s="47">
        <v>42121</v>
      </c>
      <c r="B328" s="48">
        <v>1</v>
      </c>
      <c r="C328" s="171">
        <v>0</v>
      </c>
      <c r="D328" s="29">
        <f t="shared" si="41"/>
        <v>814584.1</v>
      </c>
      <c r="E328" s="29">
        <f t="shared" si="42"/>
        <v>789952.91999999993</v>
      </c>
      <c r="F328" s="46">
        <f t="shared" si="40"/>
        <v>334.76066666666668</v>
      </c>
      <c r="G328" s="29">
        <f t="shared" si="43"/>
        <v>334.76</v>
      </c>
    </row>
    <row r="329" spans="1:7" x14ac:dyDescent="0.25">
      <c r="A329" s="47">
        <v>42122</v>
      </c>
      <c r="B329" s="48">
        <v>1</v>
      </c>
      <c r="C329" s="171">
        <v>0</v>
      </c>
      <c r="D329" s="29">
        <f t="shared" si="41"/>
        <v>814584.1</v>
      </c>
      <c r="E329" s="29">
        <f t="shared" si="42"/>
        <v>789952.91999999993</v>
      </c>
      <c r="F329" s="46">
        <f t="shared" si="40"/>
        <v>334.76066666666668</v>
      </c>
      <c r="G329" s="29">
        <f t="shared" si="43"/>
        <v>334.76</v>
      </c>
    </row>
    <row r="330" spans="1:7" x14ac:dyDescent="0.25">
      <c r="A330" s="47">
        <v>42123</v>
      </c>
      <c r="B330" s="48">
        <v>1</v>
      </c>
      <c r="C330" s="171">
        <v>0</v>
      </c>
      <c r="D330" s="29">
        <f t="shared" si="41"/>
        <v>814584.1</v>
      </c>
      <c r="E330" s="29">
        <f t="shared" si="42"/>
        <v>789952.91999999993</v>
      </c>
      <c r="F330" s="46">
        <f t="shared" si="40"/>
        <v>334.76066666666668</v>
      </c>
      <c r="G330" s="29">
        <f t="shared" si="43"/>
        <v>334.76</v>
      </c>
    </row>
    <row r="331" spans="1:7" x14ac:dyDescent="0.25">
      <c r="A331" s="47">
        <v>42124</v>
      </c>
      <c r="B331" s="48">
        <v>1</v>
      </c>
      <c r="C331" s="171">
        <v>0</v>
      </c>
      <c r="D331" s="29">
        <f t="shared" si="41"/>
        <v>814584.1</v>
      </c>
      <c r="E331" s="29">
        <f t="shared" si="42"/>
        <v>789952.91999999993</v>
      </c>
      <c r="F331" s="46">
        <f t="shared" si="40"/>
        <v>334.76066666666668</v>
      </c>
      <c r="G331" s="29">
        <f t="shared" si="43"/>
        <v>334.76</v>
      </c>
    </row>
    <row r="332" spans="1:7" x14ac:dyDescent="0.25">
      <c r="A332" s="47">
        <v>42125</v>
      </c>
      <c r="B332" s="48">
        <v>1</v>
      </c>
      <c r="C332" s="171">
        <v>0</v>
      </c>
      <c r="D332" s="29">
        <f t="shared" si="41"/>
        <v>814584.1</v>
      </c>
      <c r="E332" s="29">
        <f t="shared" si="42"/>
        <v>789952.91999999993</v>
      </c>
      <c r="F332" s="46">
        <f t="shared" si="40"/>
        <v>334.76066666666668</v>
      </c>
      <c r="G332" s="29">
        <f t="shared" si="43"/>
        <v>334.76</v>
      </c>
    </row>
    <row r="333" spans="1:7" x14ac:dyDescent="0.25">
      <c r="A333" s="47">
        <v>42126</v>
      </c>
      <c r="B333" s="48">
        <v>1</v>
      </c>
      <c r="C333" s="171">
        <v>0</v>
      </c>
      <c r="D333" s="29">
        <f t="shared" si="41"/>
        <v>814584.1</v>
      </c>
      <c r="E333" s="29">
        <f t="shared" si="42"/>
        <v>789952.91999999993</v>
      </c>
      <c r="F333" s="46">
        <f t="shared" si="40"/>
        <v>334.76066666666668</v>
      </c>
      <c r="G333" s="29">
        <f t="shared" si="43"/>
        <v>334.76</v>
      </c>
    </row>
    <row r="334" spans="1:7" x14ac:dyDescent="0.25">
      <c r="A334" s="47">
        <v>42127</v>
      </c>
      <c r="B334" s="48">
        <v>1</v>
      </c>
      <c r="C334" s="171">
        <v>0</v>
      </c>
      <c r="D334" s="29">
        <f t="shared" si="41"/>
        <v>814584.1</v>
      </c>
      <c r="E334" s="29">
        <f t="shared" si="42"/>
        <v>789952.91999999993</v>
      </c>
      <c r="F334" s="46">
        <f t="shared" si="40"/>
        <v>334.76066666666668</v>
      </c>
      <c r="G334" s="29">
        <f t="shared" si="43"/>
        <v>334.76</v>
      </c>
    </row>
    <row r="335" spans="1:7" x14ac:dyDescent="0.25">
      <c r="A335" s="47">
        <v>42128</v>
      </c>
      <c r="B335" s="48">
        <v>1</v>
      </c>
      <c r="C335" s="171">
        <v>0</v>
      </c>
      <c r="D335" s="29">
        <f t="shared" si="41"/>
        <v>814584.1</v>
      </c>
      <c r="E335" s="29">
        <f t="shared" si="42"/>
        <v>789952.91999999993</v>
      </c>
      <c r="F335" s="46">
        <f t="shared" si="40"/>
        <v>334.76066666666668</v>
      </c>
      <c r="G335" s="29">
        <f t="shared" si="43"/>
        <v>334.76</v>
      </c>
    </row>
    <row r="336" spans="1:7" x14ac:dyDescent="0.25">
      <c r="A336" s="47">
        <v>42129</v>
      </c>
      <c r="B336" s="48">
        <v>1</v>
      </c>
      <c r="C336" s="171">
        <v>0</v>
      </c>
      <c r="D336" s="29">
        <f t="shared" si="41"/>
        <v>814584.1</v>
      </c>
      <c r="E336" s="29">
        <f t="shared" si="42"/>
        <v>789952.91999999993</v>
      </c>
      <c r="F336" s="46">
        <f t="shared" si="40"/>
        <v>334.76066666666668</v>
      </c>
      <c r="G336" s="29">
        <f t="shared" si="43"/>
        <v>334.76</v>
      </c>
    </row>
    <row r="337" spans="1:7" x14ac:dyDescent="0.25">
      <c r="A337" s="47">
        <v>42130</v>
      </c>
      <c r="B337" s="48">
        <v>0</v>
      </c>
      <c r="C337" s="171">
        <v>1</v>
      </c>
      <c r="D337" s="29">
        <f>$E$336</f>
        <v>789952.91999999993</v>
      </c>
      <c r="E337" s="29">
        <f>$D$337-$D$13</f>
        <v>765342.7</v>
      </c>
      <c r="F337" s="46">
        <f>($E$12/$B$12*0+($E$13/$B$13)*1)</f>
        <v>324.63806451612908</v>
      </c>
      <c r="G337" s="29">
        <f t="shared" si="43"/>
        <v>324.64</v>
      </c>
    </row>
    <row r="338" spans="1:7" x14ac:dyDescent="0.25">
      <c r="A338" s="47">
        <v>42131</v>
      </c>
      <c r="B338" s="48">
        <v>1</v>
      </c>
      <c r="C338" s="171">
        <v>0</v>
      </c>
      <c r="D338" s="29">
        <f t="shared" ref="D338:D367" si="44">$E$336</f>
        <v>789952.91999999993</v>
      </c>
      <c r="E338" s="29">
        <f t="shared" ref="E338:E367" si="45">$D$337-$D$13</f>
        <v>765342.7</v>
      </c>
      <c r="F338" s="46">
        <f t="shared" ref="F338:F367" si="46">($E$12/$B$12*0+($E$13/$B$13)*1)</f>
        <v>324.63806451612908</v>
      </c>
      <c r="G338" s="29">
        <f t="shared" si="43"/>
        <v>324.64</v>
      </c>
    </row>
    <row r="339" spans="1:7" x14ac:dyDescent="0.25">
      <c r="A339" s="47">
        <v>42132</v>
      </c>
      <c r="B339" s="48">
        <v>1</v>
      </c>
      <c r="C339" s="171">
        <v>0</v>
      </c>
      <c r="D339" s="29">
        <f t="shared" si="44"/>
        <v>789952.91999999993</v>
      </c>
      <c r="E339" s="29">
        <f t="shared" si="45"/>
        <v>765342.7</v>
      </c>
      <c r="F339" s="46">
        <f t="shared" si="46"/>
        <v>324.63806451612908</v>
      </c>
      <c r="G339" s="29">
        <f t="shared" si="43"/>
        <v>324.64</v>
      </c>
    </row>
    <row r="340" spans="1:7" x14ac:dyDescent="0.25">
      <c r="A340" s="47">
        <v>42133</v>
      </c>
      <c r="B340" s="48">
        <v>1</v>
      </c>
      <c r="C340" s="171">
        <v>0</v>
      </c>
      <c r="D340" s="29">
        <f t="shared" si="44"/>
        <v>789952.91999999993</v>
      </c>
      <c r="E340" s="29">
        <f t="shared" si="45"/>
        <v>765342.7</v>
      </c>
      <c r="F340" s="46">
        <f t="shared" si="46"/>
        <v>324.63806451612908</v>
      </c>
      <c r="G340" s="29">
        <f t="shared" si="43"/>
        <v>324.64</v>
      </c>
    </row>
    <row r="341" spans="1:7" x14ac:dyDescent="0.25">
      <c r="A341" s="47">
        <v>42134</v>
      </c>
      <c r="B341" s="48">
        <v>1</v>
      </c>
      <c r="C341" s="171">
        <v>0</v>
      </c>
      <c r="D341" s="29">
        <f t="shared" si="44"/>
        <v>789952.91999999993</v>
      </c>
      <c r="E341" s="29">
        <f t="shared" si="45"/>
        <v>765342.7</v>
      </c>
      <c r="F341" s="46">
        <f t="shared" si="46"/>
        <v>324.63806451612908</v>
      </c>
      <c r="G341" s="29">
        <f t="shared" si="43"/>
        <v>324.64</v>
      </c>
    </row>
    <row r="342" spans="1:7" x14ac:dyDescent="0.25">
      <c r="A342" s="47">
        <v>42135</v>
      </c>
      <c r="B342" s="48">
        <v>1</v>
      </c>
      <c r="C342" s="171">
        <v>0</v>
      </c>
      <c r="D342" s="29">
        <f t="shared" si="44"/>
        <v>789952.91999999993</v>
      </c>
      <c r="E342" s="29">
        <f t="shared" si="45"/>
        <v>765342.7</v>
      </c>
      <c r="F342" s="46">
        <f t="shared" si="46"/>
        <v>324.63806451612908</v>
      </c>
      <c r="G342" s="29">
        <f t="shared" si="43"/>
        <v>324.64</v>
      </c>
    </row>
    <row r="343" spans="1:7" x14ac:dyDescent="0.25">
      <c r="A343" s="47">
        <v>42136</v>
      </c>
      <c r="B343" s="48">
        <v>1</v>
      </c>
      <c r="C343" s="171">
        <v>0</v>
      </c>
      <c r="D343" s="29">
        <f t="shared" si="44"/>
        <v>789952.91999999993</v>
      </c>
      <c r="E343" s="29">
        <f t="shared" si="45"/>
        <v>765342.7</v>
      </c>
      <c r="F343" s="46">
        <f t="shared" si="46"/>
        <v>324.63806451612908</v>
      </c>
      <c r="G343" s="29">
        <f t="shared" si="43"/>
        <v>324.64</v>
      </c>
    </row>
    <row r="344" spans="1:7" x14ac:dyDescent="0.25">
      <c r="A344" s="47">
        <v>42137</v>
      </c>
      <c r="B344" s="48">
        <v>1</v>
      </c>
      <c r="C344" s="171">
        <v>0</v>
      </c>
      <c r="D344" s="29">
        <f t="shared" si="44"/>
        <v>789952.91999999993</v>
      </c>
      <c r="E344" s="29">
        <f t="shared" si="45"/>
        <v>765342.7</v>
      </c>
      <c r="F344" s="46">
        <f t="shared" si="46"/>
        <v>324.63806451612908</v>
      </c>
      <c r="G344" s="29">
        <f t="shared" si="43"/>
        <v>324.64</v>
      </c>
    </row>
    <row r="345" spans="1:7" x14ac:dyDescent="0.25">
      <c r="A345" s="47">
        <v>42138</v>
      </c>
      <c r="B345" s="48">
        <v>1</v>
      </c>
      <c r="C345" s="171">
        <v>0</v>
      </c>
      <c r="D345" s="29">
        <f t="shared" si="44"/>
        <v>789952.91999999993</v>
      </c>
      <c r="E345" s="29">
        <f t="shared" si="45"/>
        <v>765342.7</v>
      </c>
      <c r="F345" s="46">
        <f t="shared" si="46"/>
        <v>324.63806451612908</v>
      </c>
      <c r="G345" s="29">
        <f t="shared" si="43"/>
        <v>324.64</v>
      </c>
    </row>
    <row r="346" spans="1:7" x14ac:dyDescent="0.25">
      <c r="A346" s="47">
        <v>42139</v>
      </c>
      <c r="B346" s="48">
        <v>1</v>
      </c>
      <c r="C346" s="171">
        <v>0</v>
      </c>
      <c r="D346" s="29">
        <f t="shared" si="44"/>
        <v>789952.91999999993</v>
      </c>
      <c r="E346" s="29">
        <f t="shared" si="45"/>
        <v>765342.7</v>
      </c>
      <c r="F346" s="46">
        <f t="shared" si="46"/>
        <v>324.63806451612908</v>
      </c>
      <c r="G346" s="29">
        <f t="shared" si="43"/>
        <v>324.64</v>
      </c>
    </row>
    <row r="347" spans="1:7" x14ac:dyDescent="0.25">
      <c r="A347" s="47">
        <v>42140</v>
      </c>
      <c r="B347" s="48">
        <v>1</v>
      </c>
      <c r="C347" s="171">
        <v>0</v>
      </c>
      <c r="D347" s="29">
        <f t="shared" si="44"/>
        <v>789952.91999999993</v>
      </c>
      <c r="E347" s="29">
        <f t="shared" si="45"/>
        <v>765342.7</v>
      </c>
      <c r="F347" s="46">
        <f t="shared" si="46"/>
        <v>324.63806451612908</v>
      </c>
      <c r="G347" s="29">
        <f t="shared" si="43"/>
        <v>324.64</v>
      </c>
    </row>
    <row r="348" spans="1:7" x14ac:dyDescent="0.25">
      <c r="A348" s="47">
        <v>42141</v>
      </c>
      <c r="B348" s="48">
        <v>1</v>
      </c>
      <c r="C348" s="171">
        <v>0</v>
      </c>
      <c r="D348" s="29">
        <f t="shared" si="44"/>
        <v>789952.91999999993</v>
      </c>
      <c r="E348" s="29">
        <f t="shared" si="45"/>
        <v>765342.7</v>
      </c>
      <c r="F348" s="46">
        <f t="shared" si="46"/>
        <v>324.63806451612908</v>
      </c>
      <c r="G348" s="29">
        <f t="shared" si="43"/>
        <v>324.64</v>
      </c>
    </row>
    <row r="349" spans="1:7" x14ac:dyDescent="0.25">
      <c r="A349" s="47">
        <v>42142</v>
      </c>
      <c r="B349" s="48">
        <v>1</v>
      </c>
      <c r="C349" s="171">
        <v>0</v>
      </c>
      <c r="D349" s="29">
        <f t="shared" si="44"/>
        <v>789952.91999999993</v>
      </c>
      <c r="E349" s="29">
        <f t="shared" si="45"/>
        <v>765342.7</v>
      </c>
      <c r="F349" s="46">
        <f t="shared" si="46"/>
        <v>324.63806451612908</v>
      </c>
      <c r="G349" s="29">
        <f t="shared" si="43"/>
        <v>324.64</v>
      </c>
    </row>
    <row r="350" spans="1:7" x14ac:dyDescent="0.25">
      <c r="A350" s="47">
        <v>42143</v>
      </c>
      <c r="B350" s="48">
        <v>1</v>
      </c>
      <c r="C350" s="171">
        <v>0</v>
      </c>
      <c r="D350" s="29">
        <f t="shared" si="44"/>
        <v>789952.91999999993</v>
      </c>
      <c r="E350" s="29">
        <f t="shared" si="45"/>
        <v>765342.7</v>
      </c>
      <c r="F350" s="46">
        <f t="shared" si="46"/>
        <v>324.63806451612908</v>
      </c>
      <c r="G350" s="29">
        <f t="shared" si="43"/>
        <v>324.64</v>
      </c>
    </row>
    <row r="351" spans="1:7" x14ac:dyDescent="0.25">
      <c r="A351" s="47">
        <v>42144</v>
      </c>
      <c r="B351" s="48">
        <v>1</v>
      </c>
      <c r="C351" s="171">
        <v>0</v>
      </c>
      <c r="D351" s="29">
        <f t="shared" si="44"/>
        <v>789952.91999999993</v>
      </c>
      <c r="E351" s="29">
        <f t="shared" si="45"/>
        <v>765342.7</v>
      </c>
      <c r="F351" s="46">
        <f t="shared" si="46"/>
        <v>324.63806451612908</v>
      </c>
      <c r="G351" s="29">
        <f t="shared" si="43"/>
        <v>324.64</v>
      </c>
    </row>
    <row r="352" spans="1:7" x14ac:dyDescent="0.25">
      <c r="A352" s="47">
        <v>42145</v>
      </c>
      <c r="B352" s="48">
        <v>1</v>
      </c>
      <c r="C352" s="171">
        <v>0</v>
      </c>
      <c r="D352" s="29">
        <f t="shared" si="44"/>
        <v>789952.91999999993</v>
      </c>
      <c r="E352" s="29">
        <f t="shared" si="45"/>
        <v>765342.7</v>
      </c>
      <c r="F352" s="46">
        <f t="shared" si="46"/>
        <v>324.63806451612908</v>
      </c>
      <c r="G352" s="29">
        <f t="shared" si="43"/>
        <v>324.64</v>
      </c>
    </row>
    <row r="353" spans="1:7" x14ac:dyDescent="0.25">
      <c r="A353" s="47">
        <v>42146</v>
      </c>
      <c r="B353" s="48">
        <v>1</v>
      </c>
      <c r="C353" s="171">
        <v>0</v>
      </c>
      <c r="D353" s="29">
        <f t="shared" si="44"/>
        <v>789952.91999999993</v>
      </c>
      <c r="E353" s="29">
        <f t="shared" si="45"/>
        <v>765342.7</v>
      </c>
      <c r="F353" s="46">
        <f t="shared" si="46"/>
        <v>324.63806451612908</v>
      </c>
      <c r="G353" s="29">
        <f t="shared" si="43"/>
        <v>324.64</v>
      </c>
    </row>
    <row r="354" spans="1:7" x14ac:dyDescent="0.25">
      <c r="A354" s="47">
        <v>42147</v>
      </c>
      <c r="B354" s="48">
        <v>1</v>
      </c>
      <c r="C354" s="171">
        <v>0</v>
      </c>
      <c r="D354" s="29">
        <f t="shared" si="44"/>
        <v>789952.91999999993</v>
      </c>
      <c r="E354" s="29">
        <f t="shared" si="45"/>
        <v>765342.7</v>
      </c>
      <c r="F354" s="46">
        <f t="shared" si="46"/>
        <v>324.63806451612908</v>
      </c>
      <c r="G354" s="29">
        <f t="shared" si="43"/>
        <v>324.64</v>
      </c>
    </row>
    <row r="355" spans="1:7" x14ac:dyDescent="0.25">
      <c r="A355" s="47">
        <v>42148</v>
      </c>
      <c r="B355" s="48">
        <v>1</v>
      </c>
      <c r="C355" s="171">
        <v>0</v>
      </c>
      <c r="D355" s="29">
        <f t="shared" si="44"/>
        <v>789952.91999999993</v>
      </c>
      <c r="E355" s="29">
        <f t="shared" si="45"/>
        <v>765342.7</v>
      </c>
      <c r="F355" s="46">
        <f t="shared" si="46"/>
        <v>324.63806451612908</v>
      </c>
      <c r="G355" s="29">
        <f t="shared" si="43"/>
        <v>324.64</v>
      </c>
    </row>
    <row r="356" spans="1:7" x14ac:dyDescent="0.25">
      <c r="A356" s="47">
        <v>42149</v>
      </c>
      <c r="B356" s="48">
        <v>1</v>
      </c>
      <c r="C356" s="171">
        <v>0</v>
      </c>
      <c r="D356" s="29">
        <f t="shared" si="44"/>
        <v>789952.91999999993</v>
      </c>
      <c r="E356" s="29">
        <f t="shared" si="45"/>
        <v>765342.7</v>
      </c>
      <c r="F356" s="46">
        <f t="shared" si="46"/>
        <v>324.63806451612908</v>
      </c>
      <c r="G356" s="29">
        <f t="shared" si="43"/>
        <v>324.64</v>
      </c>
    </row>
    <row r="357" spans="1:7" x14ac:dyDescent="0.25">
      <c r="A357" s="47">
        <v>42150</v>
      </c>
      <c r="B357" s="48">
        <v>1</v>
      </c>
      <c r="C357" s="171">
        <v>0</v>
      </c>
      <c r="D357" s="29">
        <f t="shared" si="44"/>
        <v>789952.91999999993</v>
      </c>
      <c r="E357" s="29">
        <f t="shared" si="45"/>
        <v>765342.7</v>
      </c>
      <c r="F357" s="46">
        <f t="shared" si="46"/>
        <v>324.63806451612908</v>
      </c>
      <c r="G357" s="29">
        <f t="shared" si="43"/>
        <v>324.64</v>
      </c>
    </row>
    <row r="358" spans="1:7" x14ac:dyDescent="0.25">
      <c r="A358" s="47">
        <v>42151</v>
      </c>
      <c r="B358" s="48">
        <v>1</v>
      </c>
      <c r="C358" s="171">
        <v>0</v>
      </c>
      <c r="D358" s="29">
        <f t="shared" si="44"/>
        <v>789952.91999999993</v>
      </c>
      <c r="E358" s="29">
        <f t="shared" si="45"/>
        <v>765342.7</v>
      </c>
      <c r="F358" s="46">
        <f t="shared" si="46"/>
        <v>324.63806451612908</v>
      </c>
      <c r="G358" s="29">
        <f t="shared" si="43"/>
        <v>324.64</v>
      </c>
    </row>
    <row r="359" spans="1:7" x14ac:dyDescent="0.25">
      <c r="A359" s="47">
        <v>42152</v>
      </c>
      <c r="B359" s="48">
        <v>1</v>
      </c>
      <c r="C359" s="171">
        <v>0</v>
      </c>
      <c r="D359" s="29">
        <f t="shared" si="44"/>
        <v>789952.91999999993</v>
      </c>
      <c r="E359" s="29">
        <f t="shared" si="45"/>
        <v>765342.7</v>
      </c>
      <c r="F359" s="46">
        <f t="shared" si="46"/>
        <v>324.63806451612908</v>
      </c>
      <c r="G359" s="29">
        <f t="shared" si="43"/>
        <v>324.64</v>
      </c>
    </row>
    <row r="360" spans="1:7" x14ac:dyDescent="0.25">
      <c r="A360" s="47">
        <v>42153</v>
      </c>
      <c r="B360" s="48">
        <v>1</v>
      </c>
      <c r="C360" s="171">
        <v>0</v>
      </c>
      <c r="D360" s="29">
        <f t="shared" si="44"/>
        <v>789952.91999999993</v>
      </c>
      <c r="E360" s="29">
        <f t="shared" si="45"/>
        <v>765342.7</v>
      </c>
      <c r="F360" s="46">
        <f t="shared" si="46"/>
        <v>324.63806451612908</v>
      </c>
      <c r="G360" s="29">
        <f t="shared" si="43"/>
        <v>324.64</v>
      </c>
    </row>
    <row r="361" spans="1:7" x14ac:dyDescent="0.25">
      <c r="A361" s="47">
        <v>42154</v>
      </c>
      <c r="B361" s="48">
        <v>1</v>
      </c>
      <c r="C361" s="171">
        <v>0</v>
      </c>
      <c r="D361" s="29">
        <f t="shared" si="44"/>
        <v>789952.91999999993</v>
      </c>
      <c r="E361" s="29">
        <f t="shared" si="45"/>
        <v>765342.7</v>
      </c>
      <c r="F361" s="46">
        <f t="shared" si="46"/>
        <v>324.63806451612908</v>
      </c>
      <c r="G361" s="29">
        <f t="shared" si="43"/>
        <v>324.64</v>
      </c>
    </row>
    <row r="362" spans="1:7" x14ac:dyDescent="0.25">
      <c r="A362" s="47">
        <v>42155</v>
      </c>
      <c r="B362" s="48">
        <v>1</v>
      </c>
      <c r="C362" s="171">
        <v>0</v>
      </c>
      <c r="D362" s="29">
        <f t="shared" si="44"/>
        <v>789952.91999999993</v>
      </c>
      <c r="E362" s="29">
        <f t="shared" si="45"/>
        <v>765342.7</v>
      </c>
      <c r="F362" s="46">
        <f t="shared" si="46"/>
        <v>324.63806451612908</v>
      </c>
      <c r="G362" s="29">
        <f t="shared" si="43"/>
        <v>324.64</v>
      </c>
    </row>
    <row r="363" spans="1:7" x14ac:dyDescent="0.25">
      <c r="A363" s="47">
        <v>42156</v>
      </c>
      <c r="B363" s="48">
        <v>1</v>
      </c>
      <c r="C363" s="171">
        <v>0</v>
      </c>
      <c r="D363" s="29">
        <f t="shared" si="44"/>
        <v>789952.91999999993</v>
      </c>
      <c r="E363" s="29">
        <f t="shared" si="45"/>
        <v>765342.7</v>
      </c>
      <c r="F363" s="46">
        <f t="shared" si="46"/>
        <v>324.63806451612908</v>
      </c>
      <c r="G363" s="29">
        <f t="shared" si="43"/>
        <v>324.64</v>
      </c>
    </row>
    <row r="364" spans="1:7" x14ac:dyDescent="0.25">
      <c r="A364" s="47">
        <v>42157</v>
      </c>
      <c r="B364" s="48">
        <v>1</v>
      </c>
      <c r="C364" s="171">
        <v>0</v>
      </c>
      <c r="D364" s="29">
        <f t="shared" si="44"/>
        <v>789952.91999999993</v>
      </c>
      <c r="E364" s="29">
        <f t="shared" si="45"/>
        <v>765342.7</v>
      </c>
      <c r="F364" s="46">
        <f t="shared" si="46"/>
        <v>324.63806451612908</v>
      </c>
      <c r="G364" s="29">
        <f t="shared" si="43"/>
        <v>324.64</v>
      </c>
    </row>
    <row r="365" spans="1:7" x14ac:dyDescent="0.25">
      <c r="A365" s="47">
        <v>42158</v>
      </c>
      <c r="B365" s="48">
        <v>1</v>
      </c>
      <c r="C365" s="171">
        <v>0</v>
      </c>
      <c r="D365" s="29">
        <f t="shared" si="44"/>
        <v>789952.91999999993</v>
      </c>
      <c r="E365" s="29">
        <f t="shared" si="45"/>
        <v>765342.7</v>
      </c>
      <c r="F365" s="46">
        <f t="shared" si="46"/>
        <v>324.63806451612908</v>
      </c>
      <c r="G365" s="29">
        <f t="shared" si="43"/>
        <v>324.64</v>
      </c>
    </row>
    <row r="366" spans="1:7" x14ac:dyDescent="0.25">
      <c r="A366" s="47">
        <v>42159</v>
      </c>
      <c r="B366" s="48">
        <v>1</v>
      </c>
      <c r="C366" s="171">
        <v>0</v>
      </c>
      <c r="D366" s="172">
        <f t="shared" si="44"/>
        <v>789952.91999999993</v>
      </c>
      <c r="E366" s="29">
        <f t="shared" si="45"/>
        <v>765342.7</v>
      </c>
      <c r="F366" s="46">
        <f t="shared" si="46"/>
        <v>324.63806451612908</v>
      </c>
      <c r="G366" s="29">
        <f t="shared" si="43"/>
        <v>324.64</v>
      </c>
    </row>
    <row r="367" spans="1:7" x14ac:dyDescent="0.25">
      <c r="A367" s="47">
        <v>42160</v>
      </c>
      <c r="B367" s="48">
        <v>1</v>
      </c>
      <c r="C367" s="171">
        <v>0</v>
      </c>
      <c r="D367" s="134">
        <f t="shared" si="44"/>
        <v>789952.91999999993</v>
      </c>
      <c r="E367" s="29">
        <f t="shared" si="45"/>
        <v>765342.7</v>
      </c>
      <c r="F367" s="46">
        <f t="shared" si="46"/>
        <v>324.63806451612908</v>
      </c>
      <c r="G367" s="29">
        <f t="shared" si="43"/>
        <v>324.64</v>
      </c>
    </row>
    <row r="368" spans="1:7" x14ac:dyDescent="0.25">
      <c r="A368" s="47">
        <v>42161</v>
      </c>
      <c r="B368" s="48">
        <v>0</v>
      </c>
      <c r="C368" s="171">
        <v>1</v>
      </c>
      <c r="D368" s="134">
        <f>$E$337</f>
        <v>765342.7</v>
      </c>
      <c r="E368" s="29">
        <f>$D$368-$D$14</f>
        <v>740104.42999999993</v>
      </c>
      <c r="F368" s="46">
        <f t="shared" ref="F368:F397" si="47">($E$13/$B$13*0+($E$14/$B$14)*1)</f>
        <v>314.52433333333335</v>
      </c>
      <c r="G368" s="29">
        <f t="shared" si="43"/>
        <v>314.52</v>
      </c>
    </row>
    <row r="369" spans="1:7" x14ac:dyDescent="0.25">
      <c r="A369" s="47">
        <v>42162</v>
      </c>
      <c r="B369" s="48">
        <v>1</v>
      </c>
      <c r="C369" s="171">
        <v>0</v>
      </c>
      <c r="D369" s="134">
        <f t="shared" ref="D369:D397" si="48">$E$337</f>
        <v>765342.7</v>
      </c>
      <c r="E369" s="29">
        <f t="shared" ref="E369:E397" si="49">$D$368-$D$14</f>
        <v>740104.42999999993</v>
      </c>
      <c r="F369" s="46">
        <f t="shared" si="47"/>
        <v>314.52433333333335</v>
      </c>
      <c r="G369" s="29">
        <f t="shared" si="43"/>
        <v>314.52</v>
      </c>
    </row>
    <row r="370" spans="1:7" x14ac:dyDescent="0.25">
      <c r="A370" s="47">
        <v>42163</v>
      </c>
      <c r="B370" s="48">
        <v>1</v>
      </c>
      <c r="C370" s="171">
        <v>0</v>
      </c>
      <c r="D370" s="134">
        <f t="shared" si="48"/>
        <v>765342.7</v>
      </c>
      <c r="E370" s="29">
        <f t="shared" si="49"/>
        <v>740104.42999999993</v>
      </c>
      <c r="F370" s="46">
        <f t="shared" si="47"/>
        <v>314.52433333333335</v>
      </c>
      <c r="G370" s="29">
        <f t="shared" si="43"/>
        <v>314.52</v>
      </c>
    </row>
    <row r="371" spans="1:7" x14ac:dyDescent="0.25">
      <c r="A371" s="47">
        <v>42164</v>
      </c>
      <c r="B371" s="48">
        <v>1</v>
      </c>
      <c r="C371" s="171">
        <v>0</v>
      </c>
      <c r="D371" s="134">
        <f t="shared" si="48"/>
        <v>765342.7</v>
      </c>
      <c r="E371" s="29">
        <f t="shared" si="49"/>
        <v>740104.42999999993</v>
      </c>
      <c r="F371" s="46">
        <f t="shared" si="47"/>
        <v>314.52433333333335</v>
      </c>
      <c r="G371" s="29">
        <f t="shared" si="43"/>
        <v>314.52</v>
      </c>
    </row>
    <row r="372" spans="1:7" x14ac:dyDescent="0.25">
      <c r="A372" s="47">
        <v>42165</v>
      </c>
      <c r="B372" s="48">
        <v>1</v>
      </c>
      <c r="C372" s="171">
        <v>0</v>
      </c>
      <c r="D372" s="134">
        <f t="shared" si="48"/>
        <v>765342.7</v>
      </c>
      <c r="E372" s="29">
        <f t="shared" si="49"/>
        <v>740104.42999999993</v>
      </c>
      <c r="F372" s="46">
        <f t="shared" si="47"/>
        <v>314.52433333333335</v>
      </c>
      <c r="G372" s="29">
        <f t="shared" si="43"/>
        <v>314.52</v>
      </c>
    </row>
    <row r="373" spans="1:7" x14ac:dyDescent="0.25">
      <c r="A373" s="47">
        <v>42166</v>
      </c>
      <c r="B373" s="48">
        <v>1</v>
      </c>
      <c r="C373" s="171">
        <v>0</v>
      </c>
      <c r="D373" s="134">
        <f t="shared" si="48"/>
        <v>765342.7</v>
      </c>
      <c r="E373" s="29">
        <f t="shared" si="49"/>
        <v>740104.42999999993</v>
      </c>
      <c r="F373" s="46">
        <f t="shared" si="47"/>
        <v>314.52433333333335</v>
      </c>
      <c r="G373" s="29">
        <f t="shared" si="43"/>
        <v>314.52</v>
      </c>
    </row>
    <row r="374" spans="1:7" x14ac:dyDescent="0.25">
      <c r="A374" s="47">
        <v>42167</v>
      </c>
      <c r="B374" s="48">
        <v>1</v>
      </c>
      <c r="C374" s="171">
        <v>0</v>
      </c>
      <c r="D374" s="134">
        <f t="shared" si="48"/>
        <v>765342.7</v>
      </c>
      <c r="E374" s="29">
        <f t="shared" si="49"/>
        <v>740104.42999999993</v>
      </c>
      <c r="F374" s="46">
        <f t="shared" si="47"/>
        <v>314.52433333333335</v>
      </c>
      <c r="G374" s="29">
        <f t="shared" si="43"/>
        <v>314.52</v>
      </c>
    </row>
    <row r="375" spans="1:7" x14ac:dyDescent="0.25">
      <c r="A375" s="47">
        <v>42168</v>
      </c>
      <c r="B375" s="48">
        <v>1</v>
      </c>
      <c r="C375" s="171">
        <v>0</v>
      </c>
      <c r="D375" s="134">
        <f t="shared" si="48"/>
        <v>765342.7</v>
      </c>
      <c r="E375" s="29">
        <f t="shared" si="49"/>
        <v>740104.42999999993</v>
      </c>
      <c r="F375" s="46">
        <f t="shared" si="47"/>
        <v>314.52433333333335</v>
      </c>
      <c r="G375" s="29">
        <f t="shared" si="43"/>
        <v>314.52</v>
      </c>
    </row>
    <row r="376" spans="1:7" x14ac:dyDescent="0.25">
      <c r="A376" s="47">
        <v>42169</v>
      </c>
      <c r="B376" s="48">
        <v>1</v>
      </c>
      <c r="C376" s="171">
        <v>0</v>
      </c>
      <c r="D376" s="134">
        <f t="shared" si="48"/>
        <v>765342.7</v>
      </c>
      <c r="E376" s="29">
        <f t="shared" si="49"/>
        <v>740104.42999999993</v>
      </c>
      <c r="F376" s="46">
        <f t="shared" si="47"/>
        <v>314.52433333333335</v>
      </c>
      <c r="G376" s="29">
        <f t="shared" si="43"/>
        <v>314.52</v>
      </c>
    </row>
    <row r="377" spans="1:7" x14ac:dyDescent="0.25">
      <c r="A377" s="47">
        <v>42170</v>
      </c>
      <c r="B377" s="48">
        <v>1</v>
      </c>
      <c r="C377" s="171">
        <v>0</v>
      </c>
      <c r="D377" s="134">
        <f t="shared" si="48"/>
        <v>765342.7</v>
      </c>
      <c r="E377" s="29">
        <f t="shared" si="49"/>
        <v>740104.42999999993</v>
      </c>
      <c r="F377" s="46">
        <f t="shared" si="47"/>
        <v>314.52433333333335</v>
      </c>
      <c r="G377" s="29">
        <f t="shared" si="43"/>
        <v>314.52</v>
      </c>
    </row>
    <row r="378" spans="1:7" x14ac:dyDescent="0.25">
      <c r="A378" s="47">
        <v>42171</v>
      </c>
      <c r="B378" s="48">
        <v>1</v>
      </c>
      <c r="C378" s="171">
        <v>0</v>
      </c>
      <c r="D378" s="134">
        <f t="shared" si="48"/>
        <v>765342.7</v>
      </c>
      <c r="E378" s="29">
        <f t="shared" si="49"/>
        <v>740104.42999999993</v>
      </c>
      <c r="F378" s="46">
        <f t="shared" si="47"/>
        <v>314.52433333333335</v>
      </c>
      <c r="G378" s="29">
        <f t="shared" si="43"/>
        <v>314.52</v>
      </c>
    </row>
    <row r="379" spans="1:7" x14ac:dyDescent="0.25">
      <c r="A379" s="47">
        <v>42172</v>
      </c>
      <c r="B379" s="48">
        <v>1</v>
      </c>
      <c r="C379" s="171">
        <v>0</v>
      </c>
      <c r="D379" s="134">
        <f t="shared" si="48"/>
        <v>765342.7</v>
      </c>
      <c r="E379" s="29">
        <f t="shared" si="49"/>
        <v>740104.42999999993</v>
      </c>
      <c r="F379" s="46">
        <f t="shared" si="47"/>
        <v>314.52433333333335</v>
      </c>
      <c r="G379" s="29">
        <f t="shared" si="43"/>
        <v>314.52</v>
      </c>
    </row>
    <row r="380" spans="1:7" x14ac:dyDescent="0.25">
      <c r="A380" s="47">
        <v>42173</v>
      </c>
      <c r="B380" s="48">
        <v>1</v>
      </c>
      <c r="C380" s="171">
        <v>0</v>
      </c>
      <c r="D380" s="134">
        <f t="shared" si="48"/>
        <v>765342.7</v>
      </c>
      <c r="E380" s="29">
        <f t="shared" si="49"/>
        <v>740104.42999999993</v>
      </c>
      <c r="F380" s="46">
        <f t="shared" si="47"/>
        <v>314.52433333333335</v>
      </c>
      <c r="G380" s="29">
        <f t="shared" si="43"/>
        <v>314.52</v>
      </c>
    </row>
    <row r="381" spans="1:7" x14ac:dyDescent="0.25">
      <c r="A381" s="47">
        <v>42174</v>
      </c>
      <c r="B381" s="48">
        <v>1</v>
      </c>
      <c r="C381" s="171">
        <v>0</v>
      </c>
      <c r="D381" s="134">
        <f t="shared" si="48"/>
        <v>765342.7</v>
      </c>
      <c r="E381" s="29">
        <f t="shared" si="49"/>
        <v>740104.42999999993</v>
      </c>
      <c r="F381" s="46">
        <f t="shared" si="47"/>
        <v>314.52433333333335</v>
      </c>
      <c r="G381" s="29">
        <f t="shared" si="43"/>
        <v>314.52</v>
      </c>
    </row>
    <row r="382" spans="1:7" x14ac:dyDescent="0.25">
      <c r="A382" s="47">
        <v>42175</v>
      </c>
      <c r="B382" s="48">
        <v>1</v>
      </c>
      <c r="C382" s="171">
        <v>0</v>
      </c>
      <c r="D382" s="134">
        <f t="shared" si="48"/>
        <v>765342.7</v>
      </c>
      <c r="E382" s="29">
        <f t="shared" si="49"/>
        <v>740104.42999999993</v>
      </c>
      <c r="F382" s="46">
        <f t="shared" si="47"/>
        <v>314.52433333333335</v>
      </c>
      <c r="G382" s="29">
        <f t="shared" si="43"/>
        <v>314.52</v>
      </c>
    </row>
    <row r="383" spans="1:7" x14ac:dyDescent="0.25">
      <c r="A383" s="47">
        <v>42176</v>
      </c>
      <c r="B383" s="48">
        <v>1</v>
      </c>
      <c r="C383" s="171">
        <v>0</v>
      </c>
      <c r="D383" s="134">
        <f t="shared" si="48"/>
        <v>765342.7</v>
      </c>
      <c r="E383" s="29">
        <f t="shared" si="49"/>
        <v>740104.42999999993</v>
      </c>
      <c r="F383" s="46">
        <f t="shared" si="47"/>
        <v>314.52433333333335</v>
      </c>
      <c r="G383" s="29">
        <f t="shared" si="43"/>
        <v>314.52</v>
      </c>
    </row>
    <row r="384" spans="1:7" x14ac:dyDescent="0.25">
      <c r="A384" s="47">
        <v>42177</v>
      </c>
      <c r="B384" s="48">
        <v>1</v>
      </c>
      <c r="C384" s="171">
        <v>0</v>
      </c>
      <c r="D384" s="134">
        <f t="shared" si="48"/>
        <v>765342.7</v>
      </c>
      <c r="E384" s="29">
        <f t="shared" si="49"/>
        <v>740104.42999999993</v>
      </c>
      <c r="F384" s="46">
        <f t="shared" si="47"/>
        <v>314.52433333333335</v>
      </c>
      <c r="G384" s="29">
        <f t="shared" ref="G384:G447" si="50">ROUND(F384,2)</f>
        <v>314.52</v>
      </c>
    </row>
    <row r="385" spans="1:7" x14ac:dyDescent="0.25">
      <c r="A385" s="47">
        <v>42178</v>
      </c>
      <c r="B385" s="48">
        <v>1</v>
      </c>
      <c r="C385" s="171">
        <v>0</v>
      </c>
      <c r="D385" s="134">
        <f t="shared" si="48"/>
        <v>765342.7</v>
      </c>
      <c r="E385" s="29">
        <f t="shared" si="49"/>
        <v>740104.42999999993</v>
      </c>
      <c r="F385" s="46">
        <f t="shared" si="47"/>
        <v>314.52433333333335</v>
      </c>
      <c r="G385" s="29">
        <f t="shared" si="50"/>
        <v>314.52</v>
      </c>
    </row>
    <row r="386" spans="1:7" x14ac:dyDescent="0.25">
      <c r="A386" s="47">
        <v>42179</v>
      </c>
      <c r="B386" s="48">
        <v>1</v>
      </c>
      <c r="C386" s="171">
        <v>0</v>
      </c>
      <c r="D386" s="134">
        <f t="shared" si="48"/>
        <v>765342.7</v>
      </c>
      <c r="E386" s="29">
        <f t="shared" si="49"/>
        <v>740104.42999999993</v>
      </c>
      <c r="F386" s="46">
        <f t="shared" si="47"/>
        <v>314.52433333333335</v>
      </c>
      <c r="G386" s="29">
        <f t="shared" si="50"/>
        <v>314.52</v>
      </c>
    </row>
    <row r="387" spans="1:7" x14ac:dyDescent="0.25">
      <c r="A387" s="47">
        <v>42180</v>
      </c>
      <c r="B387" s="48">
        <v>1</v>
      </c>
      <c r="C387" s="171">
        <v>0</v>
      </c>
      <c r="D387" s="134">
        <f t="shared" si="48"/>
        <v>765342.7</v>
      </c>
      <c r="E387" s="29">
        <f t="shared" si="49"/>
        <v>740104.42999999993</v>
      </c>
      <c r="F387" s="46">
        <f t="shared" si="47"/>
        <v>314.52433333333335</v>
      </c>
      <c r="G387" s="29">
        <f t="shared" si="50"/>
        <v>314.52</v>
      </c>
    </row>
    <row r="388" spans="1:7" x14ac:dyDescent="0.25">
      <c r="A388" s="47">
        <v>42181</v>
      </c>
      <c r="B388" s="48">
        <v>1</v>
      </c>
      <c r="C388" s="171">
        <v>0</v>
      </c>
      <c r="D388" s="134">
        <f t="shared" si="48"/>
        <v>765342.7</v>
      </c>
      <c r="E388" s="29">
        <f t="shared" si="49"/>
        <v>740104.42999999993</v>
      </c>
      <c r="F388" s="46">
        <f t="shared" si="47"/>
        <v>314.52433333333335</v>
      </c>
      <c r="G388" s="29">
        <f t="shared" si="50"/>
        <v>314.52</v>
      </c>
    </row>
    <row r="389" spans="1:7" x14ac:dyDescent="0.25">
      <c r="A389" s="47">
        <v>42182</v>
      </c>
      <c r="B389" s="48">
        <v>1</v>
      </c>
      <c r="C389" s="171">
        <v>0</v>
      </c>
      <c r="D389" s="134">
        <f t="shared" si="48"/>
        <v>765342.7</v>
      </c>
      <c r="E389" s="29">
        <f t="shared" si="49"/>
        <v>740104.42999999993</v>
      </c>
      <c r="F389" s="46">
        <f t="shared" si="47"/>
        <v>314.52433333333335</v>
      </c>
      <c r="G389" s="29">
        <f t="shared" si="50"/>
        <v>314.52</v>
      </c>
    </row>
    <row r="390" spans="1:7" x14ac:dyDescent="0.25">
      <c r="A390" s="47">
        <v>42183</v>
      </c>
      <c r="B390" s="48">
        <v>1</v>
      </c>
      <c r="C390" s="171">
        <v>0</v>
      </c>
      <c r="D390" s="134">
        <f t="shared" si="48"/>
        <v>765342.7</v>
      </c>
      <c r="E390" s="29">
        <f t="shared" si="49"/>
        <v>740104.42999999993</v>
      </c>
      <c r="F390" s="46">
        <f t="shared" si="47"/>
        <v>314.52433333333335</v>
      </c>
      <c r="G390" s="29">
        <f t="shared" si="50"/>
        <v>314.52</v>
      </c>
    </row>
    <row r="391" spans="1:7" x14ac:dyDescent="0.25">
      <c r="A391" s="47">
        <v>42184</v>
      </c>
      <c r="B391" s="48">
        <v>1</v>
      </c>
      <c r="C391" s="171">
        <v>0</v>
      </c>
      <c r="D391" s="134">
        <f t="shared" si="48"/>
        <v>765342.7</v>
      </c>
      <c r="E391" s="29">
        <f t="shared" si="49"/>
        <v>740104.42999999993</v>
      </c>
      <c r="F391" s="46">
        <f t="shared" si="47"/>
        <v>314.52433333333335</v>
      </c>
      <c r="G391" s="29">
        <f t="shared" si="50"/>
        <v>314.52</v>
      </c>
    </row>
    <row r="392" spans="1:7" x14ac:dyDescent="0.25">
      <c r="A392" s="47">
        <v>42185</v>
      </c>
      <c r="B392" s="48">
        <v>1</v>
      </c>
      <c r="C392" s="171">
        <v>0</v>
      </c>
      <c r="D392" s="134">
        <f t="shared" si="48"/>
        <v>765342.7</v>
      </c>
      <c r="E392" s="29">
        <f t="shared" si="49"/>
        <v>740104.42999999993</v>
      </c>
      <c r="F392" s="46">
        <f t="shared" si="47"/>
        <v>314.52433333333335</v>
      </c>
      <c r="G392" s="29">
        <f t="shared" si="50"/>
        <v>314.52</v>
      </c>
    </row>
    <row r="393" spans="1:7" x14ac:dyDescent="0.25">
      <c r="A393" s="47">
        <v>42186</v>
      </c>
      <c r="B393" s="48">
        <v>1</v>
      </c>
      <c r="C393" s="171">
        <v>0</v>
      </c>
      <c r="D393" s="134">
        <f t="shared" si="48"/>
        <v>765342.7</v>
      </c>
      <c r="E393" s="29">
        <f t="shared" si="49"/>
        <v>740104.42999999993</v>
      </c>
      <c r="F393" s="46">
        <f t="shared" si="47"/>
        <v>314.52433333333335</v>
      </c>
      <c r="G393" s="29">
        <f t="shared" si="50"/>
        <v>314.52</v>
      </c>
    </row>
    <row r="394" spans="1:7" x14ac:dyDescent="0.25">
      <c r="A394" s="47">
        <v>42187</v>
      </c>
      <c r="B394" s="48">
        <v>1</v>
      </c>
      <c r="C394" s="171">
        <v>0</v>
      </c>
      <c r="D394" s="134">
        <f t="shared" si="48"/>
        <v>765342.7</v>
      </c>
      <c r="E394" s="29">
        <f t="shared" si="49"/>
        <v>740104.42999999993</v>
      </c>
      <c r="F394" s="46">
        <f t="shared" si="47"/>
        <v>314.52433333333335</v>
      </c>
      <c r="G394" s="29">
        <f t="shared" si="50"/>
        <v>314.52</v>
      </c>
    </row>
    <row r="395" spans="1:7" x14ac:dyDescent="0.25">
      <c r="A395" s="47">
        <v>42188</v>
      </c>
      <c r="B395" s="48">
        <v>1</v>
      </c>
      <c r="C395" s="171">
        <v>0</v>
      </c>
      <c r="D395" s="134">
        <f t="shared" si="48"/>
        <v>765342.7</v>
      </c>
      <c r="E395" s="29">
        <f t="shared" si="49"/>
        <v>740104.42999999993</v>
      </c>
      <c r="F395" s="46">
        <f t="shared" si="47"/>
        <v>314.52433333333335</v>
      </c>
      <c r="G395" s="29">
        <f t="shared" si="50"/>
        <v>314.52</v>
      </c>
    </row>
    <row r="396" spans="1:7" x14ac:dyDescent="0.25">
      <c r="A396" s="47">
        <v>42189</v>
      </c>
      <c r="B396" s="48">
        <v>1</v>
      </c>
      <c r="C396" s="171">
        <v>0</v>
      </c>
      <c r="D396" s="134">
        <f t="shared" si="48"/>
        <v>765342.7</v>
      </c>
      <c r="E396" s="29">
        <f t="shared" si="49"/>
        <v>740104.42999999993</v>
      </c>
      <c r="F396" s="174">
        <f t="shared" si="47"/>
        <v>314.52433333333335</v>
      </c>
      <c r="G396" s="29">
        <f t="shared" si="50"/>
        <v>314.52</v>
      </c>
    </row>
    <row r="397" spans="1:7" x14ac:dyDescent="0.25">
      <c r="A397" s="47">
        <v>42190</v>
      </c>
      <c r="B397" s="48">
        <v>1</v>
      </c>
      <c r="C397" s="171">
        <v>0</v>
      </c>
      <c r="D397" s="134">
        <f t="shared" si="48"/>
        <v>765342.7</v>
      </c>
      <c r="E397" s="29">
        <f t="shared" si="49"/>
        <v>740104.42999999993</v>
      </c>
      <c r="F397" s="175">
        <f t="shared" si="47"/>
        <v>314.52433333333335</v>
      </c>
      <c r="G397" s="29">
        <f t="shared" si="50"/>
        <v>314.52</v>
      </c>
    </row>
    <row r="398" spans="1:7" x14ac:dyDescent="0.25">
      <c r="A398" s="47">
        <v>42191</v>
      </c>
      <c r="B398" s="48">
        <v>0</v>
      </c>
      <c r="C398" s="171">
        <v>1</v>
      </c>
      <c r="D398" s="134">
        <f>$E$397</f>
        <v>740104.42999999993</v>
      </c>
      <c r="E398" s="29">
        <f>$D$398-$D$15</f>
        <v>714859.15999999992</v>
      </c>
      <c r="F398" s="175">
        <f>($E$14/$B$14*0+($E$15/$B$15)*1)</f>
        <v>304.15258064516127</v>
      </c>
      <c r="G398" s="29">
        <f t="shared" si="50"/>
        <v>304.14999999999998</v>
      </c>
    </row>
    <row r="399" spans="1:7" x14ac:dyDescent="0.25">
      <c r="A399" s="47">
        <v>42192</v>
      </c>
      <c r="B399" s="48">
        <v>1</v>
      </c>
      <c r="C399" s="171">
        <v>0</v>
      </c>
      <c r="D399" s="134">
        <f t="shared" ref="D399:D428" si="51">$E$397</f>
        <v>740104.42999999993</v>
      </c>
      <c r="E399" s="29">
        <f t="shared" ref="E399:E428" si="52">$D$398-$D$15</f>
        <v>714859.15999999992</v>
      </c>
      <c r="F399" s="175">
        <f t="shared" ref="F399:F428" si="53">($E$14/$B$14*0+($E$15/$B$15)*1)</f>
        <v>304.15258064516127</v>
      </c>
      <c r="G399" s="29">
        <f t="shared" si="50"/>
        <v>304.14999999999998</v>
      </c>
    </row>
    <row r="400" spans="1:7" x14ac:dyDescent="0.25">
      <c r="A400" s="47">
        <v>42193</v>
      </c>
      <c r="B400" s="48">
        <v>1</v>
      </c>
      <c r="C400" s="171">
        <v>0</v>
      </c>
      <c r="D400" s="134">
        <f t="shared" si="51"/>
        <v>740104.42999999993</v>
      </c>
      <c r="E400" s="29">
        <f t="shared" si="52"/>
        <v>714859.15999999992</v>
      </c>
      <c r="F400" s="175">
        <f t="shared" si="53"/>
        <v>304.15258064516127</v>
      </c>
      <c r="G400" s="29">
        <f t="shared" si="50"/>
        <v>304.14999999999998</v>
      </c>
    </row>
    <row r="401" spans="1:7" x14ac:dyDescent="0.25">
      <c r="A401" s="47">
        <v>42194</v>
      </c>
      <c r="B401" s="48">
        <v>1</v>
      </c>
      <c r="C401" s="171">
        <v>0</v>
      </c>
      <c r="D401" s="134">
        <f t="shared" si="51"/>
        <v>740104.42999999993</v>
      </c>
      <c r="E401" s="29">
        <f t="shared" si="52"/>
        <v>714859.15999999992</v>
      </c>
      <c r="F401" s="175">
        <f t="shared" si="53"/>
        <v>304.15258064516127</v>
      </c>
      <c r="G401" s="29">
        <f t="shared" si="50"/>
        <v>304.14999999999998</v>
      </c>
    </row>
    <row r="402" spans="1:7" x14ac:dyDescent="0.25">
      <c r="A402" s="47">
        <v>42195</v>
      </c>
      <c r="B402" s="48">
        <v>1</v>
      </c>
      <c r="C402" s="171">
        <v>0</v>
      </c>
      <c r="D402" s="134">
        <f t="shared" si="51"/>
        <v>740104.42999999993</v>
      </c>
      <c r="E402" s="29">
        <f t="shared" si="52"/>
        <v>714859.15999999992</v>
      </c>
      <c r="F402" s="175">
        <f t="shared" si="53"/>
        <v>304.15258064516127</v>
      </c>
      <c r="G402" s="29">
        <f t="shared" si="50"/>
        <v>304.14999999999998</v>
      </c>
    </row>
    <row r="403" spans="1:7" x14ac:dyDescent="0.25">
      <c r="A403" s="47">
        <v>42196</v>
      </c>
      <c r="B403" s="48">
        <v>1</v>
      </c>
      <c r="C403" s="171">
        <v>0</v>
      </c>
      <c r="D403" s="134">
        <f t="shared" si="51"/>
        <v>740104.42999999993</v>
      </c>
      <c r="E403" s="29">
        <f t="shared" si="52"/>
        <v>714859.15999999992</v>
      </c>
      <c r="F403" s="175">
        <f t="shared" si="53"/>
        <v>304.15258064516127</v>
      </c>
      <c r="G403" s="29">
        <f t="shared" si="50"/>
        <v>304.14999999999998</v>
      </c>
    </row>
    <row r="404" spans="1:7" x14ac:dyDescent="0.25">
      <c r="A404" s="47">
        <v>42197</v>
      </c>
      <c r="B404" s="48">
        <v>1</v>
      </c>
      <c r="C404" s="171">
        <v>0</v>
      </c>
      <c r="D404" s="134">
        <f t="shared" si="51"/>
        <v>740104.42999999993</v>
      </c>
      <c r="E404" s="29">
        <f t="shared" si="52"/>
        <v>714859.15999999992</v>
      </c>
      <c r="F404" s="175">
        <f t="shared" si="53"/>
        <v>304.15258064516127</v>
      </c>
      <c r="G404" s="29">
        <f t="shared" si="50"/>
        <v>304.14999999999998</v>
      </c>
    </row>
    <row r="405" spans="1:7" x14ac:dyDescent="0.25">
      <c r="A405" s="47">
        <v>42198</v>
      </c>
      <c r="B405" s="48">
        <v>1</v>
      </c>
      <c r="C405" s="171">
        <v>0</v>
      </c>
      <c r="D405" s="134">
        <f t="shared" si="51"/>
        <v>740104.42999999993</v>
      </c>
      <c r="E405" s="29">
        <f t="shared" si="52"/>
        <v>714859.15999999992</v>
      </c>
      <c r="F405" s="175">
        <f t="shared" si="53"/>
        <v>304.15258064516127</v>
      </c>
      <c r="G405" s="29">
        <f t="shared" si="50"/>
        <v>304.14999999999998</v>
      </c>
    </row>
    <row r="406" spans="1:7" x14ac:dyDescent="0.25">
      <c r="A406" s="47">
        <v>42199</v>
      </c>
      <c r="B406" s="48">
        <v>1</v>
      </c>
      <c r="C406" s="171">
        <v>0</v>
      </c>
      <c r="D406" s="134">
        <f t="shared" si="51"/>
        <v>740104.42999999993</v>
      </c>
      <c r="E406" s="29">
        <f t="shared" si="52"/>
        <v>714859.15999999992</v>
      </c>
      <c r="F406" s="175">
        <f t="shared" si="53"/>
        <v>304.15258064516127</v>
      </c>
      <c r="G406" s="29">
        <f t="shared" si="50"/>
        <v>304.14999999999998</v>
      </c>
    </row>
    <row r="407" spans="1:7" x14ac:dyDescent="0.25">
      <c r="A407" s="47">
        <v>42200</v>
      </c>
      <c r="B407" s="48">
        <v>1</v>
      </c>
      <c r="C407" s="171">
        <v>0</v>
      </c>
      <c r="D407" s="134">
        <f t="shared" si="51"/>
        <v>740104.42999999993</v>
      </c>
      <c r="E407" s="29">
        <f t="shared" si="52"/>
        <v>714859.15999999992</v>
      </c>
      <c r="F407" s="175">
        <f t="shared" si="53"/>
        <v>304.15258064516127</v>
      </c>
      <c r="G407" s="29">
        <f t="shared" si="50"/>
        <v>304.14999999999998</v>
      </c>
    </row>
    <row r="408" spans="1:7" x14ac:dyDescent="0.25">
      <c r="A408" s="47">
        <v>42201</v>
      </c>
      <c r="B408" s="48">
        <v>1</v>
      </c>
      <c r="C408" s="171">
        <v>0</v>
      </c>
      <c r="D408" s="134">
        <f t="shared" si="51"/>
        <v>740104.42999999993</v>
      </c>
      <c r="E408" s="29">
        <f t="shared" si="52"/>
        <v>714859.15999999992</v>
      </c>
      <c r="F408" s="175">
        <f t="shared" si="53"/>
        <v>304.15258064516127</v>
      </c>
      <c r="G408" s="29">
        <f t="shared" si="50"/>
        <v>304.14999999999998</v>
      </c>
    </row>
    <row r="409" spans="1:7" x14ac:dyDescent="0.25">
      <c r="A409" s="47">
        <v>42202</v>
      </c>
      <c r="B409" s="48">
        <v>1</v>
      </c>
      <c r="C409" s="171">
        <v>0</v>
      </c>
      <c r="D409" s="134">
        <f t="shared" si="51"/>
        <v>740104.42999999993</v>
      </c>
      <c r="E409" s="29">
        <f t="shared" si="52"/>
        <v>714859.15999999992</v>
      </c>
      <c r="F409" s="175">
        <f t="shared" si="53"/>
        <v>304.15258064516127</v>
      </c>
      <c r="G409" s="29">
        <f t="shared" si="50"/>
        <v>304.14999999999998</v>
      </c>
    </row>
    <row r="410" spans="1:7" x14ac:dyDescent="0.25">
      <c r="A410" s="47">
        <v>42203</v>
      </c>
      <c r="B410" s="48">
        <v>1</v>
      </c>
      <c r="C410" s="171">
        <v>0</v>
      </c>
      <c r="D410" s="134">
        <f t="shared" si="51"/>
        <v>740104.42999999993</v>
      </c>
      <c r="E410" s="29">
        <f t="shared" si="52"/>
        <v>714859.15999999992</v>
      </c>
      <c r="F410" s="175">
        <f t="shared" si="53"/>
        <v>304.15258064516127</v>
      </c>
      <c r="G410" s="29">
        <f t="shared" si="50"/>
        <v>304.14999999999998</v>
      </c>
    </row>
    <row r="411" spans="1:7" x14ac:dyDescent="0.25">
      <c r="A411" s="47">
        <v>42204</v>
      </c>
      <c r="B411" s="48">
        <v>1</v>
      </c>
      <c r="C411" s="171">
        <v>0</v>
      </c>
      <c r="D411" s="134">
        <f t="shared" si="51"/>
        <v>740104.42999999993</v>
      </c>
      <c r="E411" s="29">
        <f t="shared" si="52"/>
        <v>714859.15999999992</v>
      </c>
      <c r="F411" s="175">
        <f t="shared" si="53"/>
        <v>304.15258064516127</v>
      </c>
      <c r="G411" s="29">
        <f t="shared" si="50"/>
        <v>304.14999999999998</v>
      </c>
    </row>
    <row r="412" spans="1:7" x14ac:dyDescent="0.25">
      <c r="A412" s="47">
        <v>42205</v>
      </c>
      <c r="B412" s="48">
        <v>1</v>
      </c>
      <c r="C412" s="171">
        <v>0</v>
      </c>
      <c r="D412" s="134">
        <f t="shared" si="51"/>
        <v>740104.42999999993</v>
      </c>
      <c r="E412" s="29">
        <f t="shared" si="52"/>
        <v>714859.15999999992</v>
      </c>
      <c r="F412" s="175">
        <f t="shared" si="53"/>
        <v>304.15258064516127</v>
      </c>
      <c r="G412" s="29">
        <f t="shared" si="50"/>
        <v>304.14999999999998</v>
      </c>
    </row>
    <row r="413" spans="1:7" x14ac:dyDescent="0.25">
      <c r="A413" s="47">
        <v>42206</v>
      </c>
      <c r="B413" s="48">
        <v>1</v>
      </c>
      <c r="C413" s="171">
        <v>0</v>
      </c>
      <c r="D413" s="134">
        <f t="shared" si="51"/>
        <v>740104.42999999993</v>
      </c>
      <c r="E413" s="29">
        <f t="shared" si="52"/>
        <v>714859.15999999992</v>
      </c>
      <c r="F413" s="175">
        <f t="shared" si="53"/>
        <v>304.15258064516127</v>
      </c>
      <c r="G413" s="29">
        <f t="shared" si="50"/>
        <v>304.14999999999998</v>
      </c>
    </row>
    <row r="414" spans="1:7" x14ac:dyDescent="0.25">
      <c r="A414" s="47">
        <v>42207</v>
      </c>
      <c r="B414" s="48">
        <v>1</v>
      </c>
      <c r="C414" s="171">
        <v>0</v>
      </c>
      <c r="D414" s="134">
        <f t="shared" si="51"/>
        <v>740104.42999999993</v>
      </c>
      <c r="E414" s="29">
        <f t="shared" si="52"/>
        <v>714859.15999999992</v>
      </c>
      <c r="F414" s="175">
        <f t="shared" si="53"/>
        <v>304.15258064516127</v>
      </c>
      <c r="G414" s="29">
        <f t="shared" si="50"/>
        <v>304.14999999999998</v>
      </c>
    </row>
    <row r="415" spans="1:7" x14ac:dyDescent="0.25">
      <c r="A415" s="47">
        <v>42208</v>
      </c>
      <c r="B415" s="48">
        <v>1</v>
      </c>
      <c r="C415" s="171">
        <v>0</v>
      </c>
      <c r="D415" s="134">
        <f t="shared" si="51"/>
        <v>740104.42999999993</v>
      </c>
      <c r="E415" s="29">
        <f t="shared" si="52"/>
        <v>714859.15999999992</v>
      </c>
      <c r="F415" s="175">
        <f t="shared" si="53"/>
        <v>304.15258064516127</v>
      </c>
      <c r="G415" s="29">
        <f t="shared" si="50"/>
        <v>304.14999999999998</v>
      </c>
    </row>
    <row r="416" spans="1:7" x14ac:dyDescent="0.25">
      <c r="A416" s="47">
        <v>42209</v>
      </c>
      <c r="B416" s="48">
        <v>1</v>
      </c>
      <c r="C416" s="171">
        <v>0</v>
      </c>
      <c r="D416" s="134">
        <f t="shared" si="51"/>
        <v>740104.42999999993</v>
      </c>
      <c r="E416" s="29">
        <f t="shared" si="52"/>
        <v>714859.15999999992</v>
      </c>
      <c r="F416" s="175">
        <f t="shared" si="53"/>
        <v>304.15258064516127</v>
      </c>
      <c r="G416" s="29">
        <f t="shared" si="50"/>
        <v>304.14999999999998</v>
      </c>
    </row>
    <row r="417" spans="1:7" x14ac:dyDescent="0.25">
      <c r="A417" s="47">
        <v>42210</v>
      </c>
      <c r="B417" s="48">
        <v>1</v>
      </c>
      <c r="C417" s="171">
        <v>0</v>
      </c>
      <c r="D417" s="134">
        <f t="shared" si="51"/>
        <v>740104.42999999993</v>
      </c>
      <c r="E417" s="29">
        <f t="shared" si="52"/>
        <v>714859.15999999992</v>
      </c>
      <c r="F417" s="175">
        <f t="shared" si="53"/>
        <v>304.15258064516127</v>
      </c>
      <c r="G417" s="29">
        <f t="shared" si="50"/>
        <v>304.14999999999998</v>
      </c>
    </row>
    <row r="418" spans="1:7" x14ac:dyDescent="0.25">
      <c r="A418" s="47">
        <v>42211</v>
      </c>
      <c r="B418" s="48">
        <v>1</v>
      </c>
      <c r="C418" s="171">
        <v>0</v>
      </c>
      <c r="D418" s="134">
        <f t="shared" si="51"/>
        <v>740104.42999999993</v>
      </c>
      <c r="E418" s="29">
        <f t="shared" si="52"/>
        <v>714859.15999999992</v>
      </c>
      <c r="F418" s="175">
        <f t="shared" si="53"/>
        <v>304.15258064516127</v>
      </c>
      <c r="G418" s="29">
        <f t="shared" si="50"/>
        <v>304.14999999999998</v>
      </c>
    </row>
    <row r="419" spans="1:7" x14ac:dyDescent="0.25">
      <c r="A419" s="47">
        <v>42212</v>
      </c>
      <c r="B419" s="48">
        <v>1</v>
      </c>
      <c r="C419" s="171">
        <v>0</v>
      </c>
      <c r="D419" s="134">
        <f t="shared" si="51"/>
        <v>740104.42999999993</v>
      </c>
      <c r="E419" s="29">
        <f t="shared" si="52"/>
        <v>714859.15999999992</v>
      </c>
      <c r="F419" s="175">
        <f t="shared" si="53"/>
        <v>304.15258064516127</v>
      </c>
      <c r="G419" s="29">
        <f t="shared" si="50"/>
        <v>304.14999999999998</v>
      </c>
    </row>
    <row r="420" spans="1:7" x14ac:dyDescent="0.25">
      <c r="A420" s="47">
        <v>42213</v>
      </c>
      <c r="B420" s="48">
        <v>1</v>
      </c>
      <c r="C420" s="171">
        <v>0</v>
      </c>
      <c r="D420" s="134">
        <f t="shared" si="51"/>
        <v>740104.42999999993</v>
      </c>
      <c r="E420" s="29">
        <f t="shared" si="52"/>
        <v>714859.15999999992</v>
      </c>
      <c r="F420" s="175">
        <f t="shared" si="53"/>
        <v>304.15258064516127</v>
      </c>
      <c r="G420" s="29">
        <f t="shared" si="50"/>
        <v>304.14999999999998</v>
      </c>
    </row>
    <row r="421" spans="1:7" x14ac:dyDescent="0.25">
      <c r="A421" s="47">
        <v>42214</v>
      </c>
      <c r="B421" s="48">
        <v>1</v>
      </c>
      <c r="C421" s="171">
        <v>0</v>
      </c>
      <c r="D421" s="134">
        <f t="shared" si="51"/>
        <v>740104.42999999993</v>
      </c>
      <c r="E421" s="29">
        <f t="shared" si="52"/>
        <v>714859.15999999992</v>
      </c>
      <c r="F421" s="175">
        <f t="shared" si="53"/>
        <v>304.15258064516127</v>
      </c>
      <c r="G421" s="29">
        <f t="shared" si="50"/>
        <v>304.14999999999998</v>
      </c>
    </row>
    <row r="422" spans="1:7" x14ac:dyDescent="0.25">
      <c r="A422" s="47">
        <v>42215</v>
      </c>
      <c r="B422" s="48">
        <v>1</v>
      </c>
      <c r="C422" s="171">
        <v>0</v>
      </c>
      <c r="D422" s="134">
        <f t="shared" si="51"/>
        <v>740104.42999999993</v>
      </c>
      <c r="E422" s="29">
        <f t="shared" si="52"/>
        <v>714859.15999999992</v>
      </c>
      <c r="F422" s="175">
        <f t="shared" si="53"/>
        <v>304.15258064516127</v>
      </c>
      <c r="G422" s="29">
        <f t="shared" si="50"/>
        <v>304.14999999999998</v>
      </c>
    </row>
    <row r="423" spans="1:7" x14ac:dyDescent="0.25">
      <c r="A423" s="47">
        <v>42216</v>
      </c>
      <c r="B423" s="48">
        <v>1</v>
      </c>
      <c r="C423" s="171">
        <v>0</v>
      </c>
      <c r="D423" s="134">
        <f t="shared" si="51"/>
        <v>740104.42999999993</v>
      </c>
      <c r="E423" s="29">
        <f t="shared" si="52"/>
        <v>714859.15999999992</v>
      </c>
      <c r="F423" s="175">
        <f t="shared" si="53"/>
        <v>304.15258064516127</v>
      </c>
      <c r="G423" s="29">
        <f t="shared" si="50"/>
        <v>304.14999999999998</v>
      </c>
    </row>
    <row r="424" spans="1:7" x14ac:dyDescent="0.25">
      <c r="A424" s="47">
        <v>42217</v>
      </c>
      <c r="B424" s="48">
        <v>1</v>
      </c>
      <c r="C424" s="171">
        <v>0</v>
      </c>
      <c r="D424" s="134">
        <f t="shared" si="51"/>
        <v>740104.42999999993</v>
      </c>
      <c r="E424" s="29">
        <f t="shared" si="52"/>
        <v>714859.15999999992</v>
      </c>
      <c r="F424" s="175">
        <f t="shared" si="53"/>
        <v>304.15258064516127</v>
      </c>
      <c r="G424" s="29">
        <f t="shared" si="50"/>
        <v>304.14999999999998</v>
      </c>
    </row>
    <row r="425" spans="1:7" x14ac:dyDescent="0.25">
      <c r="A425" s="47">
        <v>42218</v>
      </c>
      <c r="B425" s="48">
        <v>1</v>
      </c>
      <c r="C425" s="171">
        <v>0</v>
      </c>
      <c r="D425" s="134">
        <f t="shared" si="51"/>
        <v>740104.42999999993</v>
      </c>
      <c r="E425" s="29">
        <f t="shared" si="52"/>
        <v>714859.15999999992</v>
      </c>
      <c r="F425" s="175">
        <f t="shared" si="53"/>
        <v>304.15258064516127</v>
      </c>
      <c r="G425" s="29">
        <f t="shared" si="50"/>
        <v>304.14999999999998</v>
      </c>
    </row>
    <row r="426" spans="1:7" x14ac:dyDescent="0.25">
      <c r="A426" s="47">
        <v>42219</v>
      </c>
      <c r="B426" s="48">
        <v>1</v>
      </c>
      <c r="C426" s="171">
        <v>0</v>
      </c>
      <c r="D426" s="134">
        <f t="shared" si="51"/>
        <v>740104.42999999993</v>
      </c>
      <c r="E426" s="29">
        <f t="shared" si="52"/>
        <v>714859.15999999992</v>
      </c>
      <c r="F426" s="175">
        <f t="shared" si="53"/>
        <v>304.15258064516127</v>
      </c>
      <c r="G426" s="29">
        <f t="shared" si="50"/>
        <v>304.14999999999998</v>
      </c>
    </row>
    <row r="427" spans="1:7" x14ac:dyDescent="0.25">
      <c r="A427" s="47">
        <v>42220</v>
      </c>
      <c r="B427" s="48">
        <v>1</v>
      </c>
      <c r="C427" s="171">
        <v>0</v>
      </c>
      <c r="D427" s="134">
        <f t="shared" si="51"/>
        <v>740104.42999999993</v>
      </c>
      <c r="E427" s="29">
        <f t="shared" si="52"/>
        <v>714859.15999999992</v>
      </c>
      <c r="F427" s="175">
        <f t="shared" si="53"/>
        <v>304.15258064516127</v>
      </c>
      <c r="G427" s="29">
        <f t="shared" si="50"/>
        <v>304.14999999999998</v>
      </c>
    </row>
    <row r="428" spans="1:7" x14ac:dyDescent="0.25">
      <c r="A428" s="47">
        <v>42221</v>
      </c>
      <c r="B428" s="48">
        <v>1</v>
      </c>
      <c r="C428" s="171">
        <v>0</v>
      </c>
      <c r="D428" s="134">
        <f t="shared" si="51"/>
        <v>740104.42999999993</v>
      </c>
      <c r="E428" s="29">
        <f t="shared" si="52"/>
        <v>714859.15999999992</v>
      </c>
      <c r="F428" s="175">
        <f t="shared" si="53"/>
        <v>304.15258064516127</v>
      </c>
      <c r="G428" s="29">
        <f t="shared" si="50"/>
        <v>304.14999999999998</v>
      </c>
    </row>
    <row r="429" spans="1:7" x14ac:dyDescent="0.25">
      <c r="A429" s="47">
        <v>42222</v>
      </c>
      <c r="B429" s="48">
        <v>0</v>
      </c>
      <c r="C429" s="171">
        <v>1</v>
      </c>
      <c r="D429" s="134">
        <f>$E$428</f>
        <v>714859.15999999992</v>
      </c>
      <c r="E429" s="29">
        <f>$D$429-$D$16</f>
        <v>689292.2699999999</v>
      </c>
      <c r="F429" s="175">
        <f>($E$15/$B$15*0+($E$16/$B$16)*1)</f>
        <v>293.7777419354839</v>
      </c>
      <c r="G429" s="29">
        <f t="shared" si="50"/>
        <v>293.77999999999997</v>
      </c>
    </row>
    <row r="430" spans="1:7" x14ac:dyDescent="0.25">
      <c r="A430" s="47">
        <v>42223</v>
      </c>
      <c r="B430" s="48">
        <v>1</v>
      </c>
      <c r="C430" s="171">
        <v>0</v>
      </c>
      <c r="D430" s="134">
        <f t="shared" ref="D430:D459" si="54">$E$428</f>
        <v>714859.15999999992</v>
      </c>
      <c r="E430" s="29">
        <f t="shared" ref="E430:E459" si="55">$D$429-$D$16</f>
        <v>689292.2699999999</v>
      </c>
      <c r="F430" s="175">
        <f t="shared" ref="F430:F459" si="56">($E$15/$B$15*0+($E$16/$B$16)*1)</f>
        <v>293.7777419354839</v>
      </c>
      <c r="G430" s="29">
        <f t="shared" si="50"/>
        <v>293.77999999999997</v>
      </c>
    </row>
    <row r="431" spans="1:7" x14ac:dyDescent="0.25">
      <c r="A431" s="47">
        <v>42224</v>
      </c>
      <c r="B431" s="48">
        <v>1</v>
      </c>
      <c r="C431" s="171">
        <v>0</v>
      </c>
      <c r="D431" s="134">
        <f t="shared" si="54"/>
        <v>714859.15999999992</v>
      </c>
      <c r="E431" s="29">
        <f t="shared" si="55"/>
        <v>689292.2699999999</v>
      </c>
      <c r="F431" s="175">
        <f t="shared" si="56"/>
        <v>293.7777419354839</v>
      </c>
      <c r="G431" s="29">
        <f t="shared" si="50"/>
        <v>293.77999999999997</v>
      </c>
    </row>
    <row r="432" spans="1:7" x14ac:dyDescent="0.25">
      <c r="A432" s="47">
        <v>42225</v>
      </c>
      <c r="B432" s="48">
        <v>1</v>
      </c>
      <c r="C432" s="171">
        <v>0</v>
      </c>
      <c r="D432" s="134">
        <f t="shared" si="54"/>
        <v>714859.15999999992</v>
      </c>
      <c r="E432" s="29">
        <f t="shared" si="55"/>
        <v>689292.2699999999</v>
      </c>
      <c r="F432" s="175">
        <f t="shared" si="56"/>
        <v>293.7777419354839</v>
      </c>
      <c r="G432" s="29">
        <f t="shared" si="50"/>
        <v>293.77999999999997</v>
      </c>
    </row>
    <row r="433" spans="1:7" x14ac:dyDescent="0.25">
      <c r="A433" s="47">
        <v>42226</v>
      </c>
      <c r="B433" s="48">
        <v>1</v>
      </c>
      <c r="C433" s="171">
        <v>0</v>
      </c>
      <c r="D433" s="134">
        <f t="shared" si="54"/>
        <v>714859.15999999992</v>
      </c>
      <c r="E433" s="29">
        <f t="shared" si="55"/>
        <v>689292.2699999999</v>
      </c>
      <c r="F433" s="175">
        <f t="shared" si="56"/>
        <v>293.7777419354839</v>
      </c>
      <c r="G433" s="29">
        <f t="shared" si="50"/>
        <v>293.77999999999997</v>
      </c>
    </row>
    <row r="434" spans="1:7" x14ac:dyDescent="0.25">
      <c r="A434" s="47">
        <v>42227</v>
      </c>
      <c r="B434" s="48">
        <v>1</v>
      </c>
      <c r="C434" s="171">
        <v>0</v>
      </c>
      <c r="D434" s="134">
        <f t="shared" si="54"/>
        <v>714859.15999999992</v>
      </c>
      <c r="E434" s="29">
        <f t="shared" si="55"/>
        <v>689292.2699999999</v>
      </c>
      <c r="F434" s="175">
        <f t="shared" si="56"/>
        <v>293.7777419354839</v>
      </c>
      <c r="G434" s="29">
        <f t="shared" si="50"/>
        <v>293.77999999999997</v>
      </c>
    </row>
    <row r="435" spans="1:7" x14ac:dyDescent="0.25">
      <c r="A435" s="47">
        <v>42228</v>
      </c>
      <c r="B435" s="48">
        <v>1</v>
      </c>
      <c r="C435" s="171">
        <v>0</v>
      </c>
      <c r="D435" s="134">
        <f t="shared" si="54"/>
        <v>714859.15999999992</v>
      </c>
      <c r="E435" s="29">
        <f t="shared" si="55"/>
        <v>689292.2699999999</v>
      </c>
      <c r="F435" s="175">
        <f t="shared" si="56"/>
        <v>293.7777419354839</v>
      </c>
      <c r="G435" s="29">
        <f t="shared" si="50"/>
        <v>293.77999999999997</v>
      </c>
    </row>
    <row r="436" spans="1:7" x14ac:dyDescent="0.25">
      <c r="A436" s="47">
        <v>42229</v>
      </c>
      <c r="B436" s="48">
        <v>1</v>
      </c>
      <c r="C436" s="171">
        <v>0</v>
      </c>
      <c r="D436" s="134">
        <f t="shared" si="54"/>
        <v>714859.15999999992</v>
      </c>
      <c r="E436" s="29">
        <f t="shared" si="55"/>
        <v>689292.2699999999</v>
      </c>
      <c r="F436" s="175">
        <f t="shared" si="56"/>
        <v>293.7777419354839</v>
      </c>
      <c r="G436" s="29">
        <f t="shared" si="50"/>
        <v>293.77999999999997</v>
      </c>
    </row>
    <row r="437" spans="1:7" x14ac:dyDescent="0.25">
      <c r="A437" s="47">
        <v>42230</v>
      </c>
      <c r="B437" s="48">
        <v>1</v>
      </c>
      <c r="C437" s="171">
        <v>0</v>
      </c>
      <c r="D437" s="134">
        <f t="shared" si="54"/>
        <v>714859.15999999992</v>
      </c>
      <c r="E437" s="29">
        <f t="shared" si="55"/>
        <v>689292.2699999999</v>
      </c>
      <c r="F437" s="175">
        <f t="shared" si="56"/>
        <v>293.7777419354839</v>
      </c>
      <c r="G437" s="29">
        <f t="shared" si="50"/>
        <v>293.77999999999997</v>
      </c>
    </row>
    <row r="438" spans="1:7" x14ac:dyDescent="0.25">
      <c r="A438" s="47">
        <v>42231</v>
      </c>
      <c r="B438" s="48">
        <v>1</v>
      </c>
      <c r="C438" s="171">
        <v>0</v>
      </c>
      <c r="D438" s="134">
        <f t="shared" si="54"/>
        <v>714859.15999999992</v>
      </c>
      <c r="E438" s="29">
        <f t="shared" si="55"/>
        <v>689292.2699999999</v>
      </c>
      <c r="F438" s="175">
        <f t="shared" si="56"/>
        <v>293.7777419354839</v>
      </c>
      <c r="G438" s="29">
        <f t="shared" si="50"/>
        <v>293.77999999999997</v>
      </c>
    </row>
    <row r="439" spans="1:7" x14ac:dyDescent="0.25">
      <c r="A439" s="47">
        <v>42232</v>
      </c>
      <c r="B439" s="48">
        <v>1</v>
      </c>
      <c r="C439" s="171">
        <v>0</v>
      </c>
      <c r="D439" s="134">
        <f t="shared" si="54"/>
        <v>714859.15999999992</v>
      </c>
      <c r="E439" s="29">
        <f t="shared" si="55"/>
        <v>689292.2699999999</v>
      </c>
      <c r="F439" s="175">
        <f t="shared" si="56"/>
        <v>293.7777419354839</v>
      </c>
      <c r="G439" s="29">
        <f t="shared" si="50"/>
        <v>293.77999999999997</v>
      </c>
    </row>
    <row r="440" spans="1:7" x14ac:dyDescent="0.25">
      <c r="A440" s="47">
        <v>42233</v>
      </c>
      <c r="B440" s="48">
        <v>1</v>
      </c>
      <c r="C440" s="171">
        <v>0</v>
      </c>
      <c r="D440" s="134">
        <f t="shared" si="54"/>
        <v>714859.15999999992</v>
      </c>
      <c r="E440" s="29">
        <f t="shared" si="55"/>
        <v>689292.2699999999</v>
      </c>
      <c r="F440" s="175">
        <f t="shared" si="56"/>
        <v>293.7777419354839</v>
      </c>
      <c r="G440" s="29">
        <f t="shared" si="50"/>
        <v>293.77999999999997</v>
      </c>
    </row>
    <row r="441" spans="1:7" x14ac:dyDescent="0.25">
      <c r="A441" s="47">
        <v>42234</v>
      </c>
      <c r="B441" s="48">
        <v>1</v>
      </c>
      <c r="C441" s="171">
        <v>0</v>
      </c>
      <c r="D441" s="134">
        <f t="shared" si="54"/>
        <v>714859.15999999992</v>
      </c>
      <c r="E441" s="29">
        <f t="shared" si="55"/>
        <v>689292.2699999999</v>
      </c>
      <c r="F441" s="175">
        <f t="shared" si="56"/>
        <v>293.7777419354839</v>
      </c>
      <c r="G441" s="29">
        <f t="shared" si="50"/>
        <v>293.77999999999997</v>
      </c>
    </row>
    <row r="442" spans="1:7" x14ac:dyDescent="0.25">
      <c r="A442" s="47">
        <v>42235</v>
      </c>
      <c r="B442" s="48">
        <v>1</v>
      </c>
      <c r="C442" s="171">
        <v>0</v>
      </c>
      <c r="D442" s="134">
        <f t="shared" si="54"/>
        <v>714859.15999999992</v>
      </c>
      <c r="E442" s="29">
        <f t="shared" si="55"/>
        <v>689292.2699999999</v>
      </c>
      <c r="F442" s="175">
        <f t="shared" si="56"/>
        <v>293.7777419354839</v>
      </c>
      <c r="G442" s="29">
        <f t="shared" si="50"/>
        <v>293.77999999999997</v>
      </c>
    </row>
    <row r="443" spans="1:7" x14ac:dyDescent="0.25">
      <c r="A443" s="47">
        <v>42236</v>
      </c>
      <c r="B443" s="48">
        <v>1</v>
      </c>
      <c r="C443" s="171">
        <v>0</v>
      </c>
      <c r="D443" s="134">
        <f t="shared" si="54"/>
        <v>714859.15999999992</v>
      </c>
      <c r="E443" s="29">
        <f t="shared" si="55"/>
        <v>689292.2699999999</v>
      </c>
      <c r="F443" s="175">
        <f t="shared" si="56"/>
        <v>293.7777419354839</v>
      </c>
      <c r="G443" s="29">
        <f t="shared" si="50"/>
        <v>293.77999999999997</v>
      </c>
    </row>
    <row r="444" spans="1:7" x14ac:dyDescent="0.25">
      <c r="A444" s="47">
        <v>42237</v>
      </c>
      <c r="B444" s="48">
        <v>1</v>
      </c>
      <c r="C444" s="171">
        <v>0</v>
      </c>
      <c r="D444" s="134">
        <f t="shared" si="54"/>
        <v>714859.15999999992</v>
      </c>
      <c r="E444" s="29">
        <f t="shared" si="55"/>
        <v>689292.2699999999</v>
      </c>
      <c r="F444" s="175">
        <f t="shared" si="56"/>
        <v>293.7777419354839</v>
      </c>
      <c r="G444" s="29">
        <f t="shared" si="50"/>
        <v>293.77999999999997</v>
      </c>
    </row>
    <row r="445" spans="1:7" x14ac:dyDescent="0.25">
      <c r="A445" s="47">
        <v>42238</v>
      </c>
      <c r="B445" s="48">
        <v>1</v>
      </c>
      <c r="C445" s="171">
        <v>0</v>
      </c>
      <c r="D445" s="134">
        <f t="shared" si="54"/>
        <v>714859.15999999992</v>
      </c>
      <c r="E445" s="29">
        <f t="shared" si="55"/>
        <v>689292.2699999999</v>
      </c>
      <c r="F445" s="175">
        <f t="shared" si="56"/>
        <v>293.7777419354839</v>
      </c>
      <c r="G445" s="29">
        <f t="shared" si="50"/>
        <v>293.77999999999997</v>
      </c>
    </row>
    <row r="446" spans="1:7" x14ac:dyDescent="0.25">
      <c r="A446" s="47">
        <v>42239</v>
      </c>
      <c r="B446" s="48">
        <v>1</v>
      </c>
      <c r="C446" s="171">
        <v>0</v>
      </c>
      <c r="D446" s="134">
        <f t="shared" si="54"/>
        <v>714859.15999999992</v>
      </c>
      <c r="E446" s="29">
        <f t="shared" si="55"/>
        <v>689292.2699999999</v>
      </c>
      <c r="F446" s="175">
        <f t="shared" si="56"/>
        <v>293.7777419354839</v>
      </c>
      <c r="G446" s="29">
        <f t="shared" si="50"/>
        <v>293.77999999999997</v>
      </c>
    </row>
    <row r="447" spans="1:7" x14ac:dyDescent="0.25">
      <c r="A447" s="47">
        <v>42240</v>
      </c>
      <c r="B447" s="48">
        <v>1</v>
      </c>
      <c r="C447" s="171">
        <v>0</v>
      </c>
      <c r="D447" s="134">
        <f t="shared" si="54"/>
        <v>714859.15999999992</v>
      </c>
      <c r="E447" s="29">
        <f t="shared" si="55"/>
        <v>689292.2699999999</v>
      </c>
      <c r="F447" s="175">
        <f t="shared" si="56"/>
        <v>293.7777419354839</v>
      </c>
      <c r="G447" s="29">
        <f t="shared" si="50"/>
        <v>293.77999999999997</v>
      </c>
    </row>
    <row r="448" spans="1:7" x14ac:dyDescent="0.25">
      <c r="A448" s="47">
        <v>42241</v>
      </c>
      <c r="B448" s="48">
        <v>1</v>
      </c>
      <c r="C448" s="171">
        <v>0</v>
      </c>
      <c r="D448" s="134">
        <f t="shared" si="54"/>
        <v>714859.15999999992</v>
      </c>
      <c r="E448" s="29">
        <f t="shared" si="55"/>
        <v>689292.2699999999</v>
      </c>
      <c r="F448" s="175">
        <f t="shared" si="56"/>
        <v>293.7777419354839</v>
      </c>
      <c r="G448" s="29">
        <f t="shared" ref="G448:G511" si="57">ROUND(F448,2)</f>
        <v>293.77999999999997</v>
      </c>
    </row>
    <row r="449" spans="1:7" x14ac:dyDescent="0.25">
      <c r="A449" s="47">
        <v>42242</v>
      </c>
      <c r="B449" s="48">
        <v>1</v>
      </c>
      <c r="C449" s="171">
        <v>0</v>
      </c>
      <c r="D449" s="134">
        <f t="shared" si="54"/>
        <v>714859.15999999992</v>
      </c>
      <c r="E449" s="29">
        <f t="shared" si="55"/>
        <v>689292.2699999999</v>
      </c>
      <c r="F449" s="175">
        <f t="shared" si="56"/>
        <v>293.7777419354839</v>
      </c>
      <c r="G449" s="29">
        <f t="shared" si="57"/>
        <v>293.77999999999997</v>
      </c>
    </row>
    <row r="450" spans="1:7" x14ac:dyDescent="0.25">
      <c r="A450" s="47">
        <v>42243</v>
      </c>
      <c r="B450" s="48">
        <v>1</v>
      </c>
      <c r="C450" s="171">
        <v>0</v>
      </c>
      <c r="D450" s="134">
        <f t="shared" si="54"/>
        <v>714859.15999999992</v>
      </c>
      <c r="E450" s="29">
        <f t="shared" si="55"/>
        <v>689292.2699999999</v>
      </c>
      <c r="F450" s="175">
        <f t="shared" si="56"/>
        <v>293.7777419354839</v>
      </c>
      <c r="G450" s="29">
        <f t="shared" si="57"/>
        <v>293.77999999999997</v>
      </c>
    </row>
    <row r="451" spans="1:7" x14ac:dyDescent="0.25">
      <c r="A451" s="47">
        <v>42244</v>
      </c>
      <c r="B451" s="48">
        <v>1</v>
      </c>
      <c r="C451" s="171">
        <v>0</v>
      </c>
      <c r="D451" s="134">
        <f t="shared" si="54"/>
        <v>714859.15999999992</v>
      </c>
      <c r="E451" s="29">
        <f t="shared" si="55"/>
        <v>689292.2699999999</v>
      </c>
      <c r="F451" s="175">
        <f t="shared" si="56"/>
        <v>293.7777419354839</v>
      </c>
      <c r="G451" s="29">
        <f t="shared" si="57"/>
        <v>293.77999999999997</v>
      </c>
    </row>
    <row r="452" spans="1:7" x14ac:dyDescent="0.25">
      <c r="A452" s="47">
        <v>42245</v>
      </c>
      <c r="B452" s="48">
        <v>1</v>
      </c>
      <c r="C452" s="171">
        <v>0</v>
      </c>
      <c r="D452" s="134">
        <f t="shared" si="54"/>
        <v>714859.15999999992</v>
      </c>
      <c r="E452" s="29">
        <f t="shared" si="55"/>
        <v>689292.2699999999</v>
      </c>
      <c r="F452" s="175">
        <f t="shared" si="56"/>
        <v>293.7777419354839</v>
      </c>
      <c r="G452" s="29">
        <f t="shared" si="57"/>
        <v>293.77999999999997</v>
      </c>
    </row>
    <row r="453" spans="1:7" x14ac:dyDescent="0.25">
      <c r="A453" s="47">
        <v>42246</v>
      </c>
      <c r="B453" s="48">
        <v>1</v>
      </c>
      <c r="C453" s="171">
        <v>0</v>
      </c>
      <c r="D453" s="134">
        <f t="shared" si="54"/>
        <v>714859.15999999992</v>
      </c>
      <c r="E453" s="29">
        <f t="shared" si="55"/>
        <v>689292.2699999999</v>
      </c>
      <c r="F453" s="175">
        <f t="shared" si="56"/>
        <v>293.7777419354839</v>
      </c>
      <c r="G453" s="29">
        <f t="shared" si="57"/>
        <v>293.77999999999997</v>
      </c>
    </row>
    <row r="454" spans="1:7" x14ac:dyDescent="0.25">
      <c r="A454" s="47">
        <v>42247</v>
      </c>
      <c r="B454" s="48">
        <v>1</v>
      </c>
      <c r="C454" s="171">
        <v>0</v>
      </c>
      <c r="D454" s="134">
        <f t="shared" si="54"/>
        <v>714859.15999999992</v>
      </c>
      <c r="E454" s="29">
        <f t="shared" si="55"/>
        <v>689292.2699999999</v>
      </c>
      <c r="F454" s="175">
        <f t="shared" si="56"/>
        <v>293.7777419354839</v>
      </c>
      <c r="G454" s="29">
        <f t="shared" si="57"/>
        <v>293.77999999999997</v>
      </c>
    </row>
    <row r="455" spans="1:7" x14ac:dyDescent="0.25">
      <c r="A455" s="47">
        <v>42248</v>
      </c>
      <c r="B455" s="48">
        <v>1</v>
      </c>
      <c r="C455" s="171">
        <v>0</v>
      </c>
      <c r="D455" s="134">
        <f t="shared" si="54"/>
        <v>714859.15999999992</v>
      </c>
      <c r="E455" s="29">
        <f t="shared" si="55"/>
        <v>689292.2699999999</v>
      </c>
      <c r="F455" s="175">
        <f t="shared" si="56"/>
        <v>293.7777419354839</v>
      </c>
      <c r="G455" s="29">
        <f t="shared" si="57"/>
        <v>293.77999999999997</v>
      </c>
    </row>
    <row r="456" spans="1:7" x14ac:dyDescent="0.25">
      <c r="A456" s="47">
        <v>42249</v>
      </c>
      <c r="B456" s="48">
        <v>1</v>
      </c>
      <c r="C456" s="171">
        <v>0</v>
      </c>
      <c r="D456" s="134">
        <f t="shared" si="54"/>
        <v>714859.15999999992</v>
      </c>
      <c r="E456" s="29">
        <f t="shared" si="55"/>
        <v>689292.2699999999</v>
      </c>
      <c r="F456" s="175">
        <f t="shared" si="56"/>
        <v>293.7777419354839</v>
      </c>
      <c r="G456" s="29">
        <f t="shared" si="57"/>
        <v>293.77999999999997</v>
      </c>
    </row>
    <row r="457" spans="1:7" x14ac:dyDescent="0.25">
      <c r="A457" s="47">
        <v>42250</v>
      </c>
      <c r="B457" s="48">
        <v>1</v>
      </c>
      <c r="C457" s="171">
        <v>0</v>
      </c>
      <c r="D457" s="134">
        <f t="shared" si="54"/>
        <v>714859.15999999992</v>
      </c>
      <c r="E457" s="29">
        <f t="shared" si="55"/>
        <v>689292.2699999999</v>
      </c>
      <c r="F457" s="175">
        <f t="shared" si="56"/>
        <v>293.7777419354839</v>
      </c>
      <c r="G457" s="29">
        <f t="shared" si="57"/>
        <v>293.77999999999997</v>
      </c>
    </row>
    <row r="458" spans="1:7" x14ac:dyDescent="0.25">
      <c r="A458" s="47">
        <v>42251</v>
      </c>
      <c r="B458" s="48">
        <v>1</v>
      </c>
      <c r="C458" s="171">
        <v>0</v>
      </c>
      <c r="D458" s="134">
        <f t="shared" si="54"/>
        <v>714859.15999999992</v>
      </c>
      <c r="E458" s="29">
        <f t="shared" si="55"/>
        <v>689292.2699999999</v>
      </c>
      <c r="F458" s="175">
        <f t="shared" si="56"/>
        <v>293.7777419354839</v>
      </c>
      <c r="G458" s="29">
        <f t="shared" si="57"/>
        <v>293.77999999999997</v>
      </c>
    </row>
    <row r="459" spans="1:7" x14ac:dyDescent="0.25">
      <c r="A459" s="47">
        <v>42252</v>
      </c>
      <c r="B459" s="48">
        <v>1</v>
      </c>
      <c r="C459" s="171">
        <v>0</v>
      </c>
      <c r="D459" s="134">
        <f t="shared" si="54"/>
        <v>714859.15999999992</v>
      </c>
      <c r="E459" s="29">
        <f t="shared" si="55"/>
        <v>689292.2699999999</v>
      </c>
      <c r="F459" s="175">
        <f t="shared" si="56"/>
        <v>293.7777419354839</v>
      </c>
      <c r="G459" s="29">
        <f t="shared" si="57"/>
        <v>293.77999999999997</v>
      </c>
    </row>
    <row r="460" spans="1:7" x14ac:dyDescent="0.25">
      <c r="A460" s="47">
        <v>42253</v>
      </c>
      <c r="B460" s="48">
        <v>0</v>
      </c>
      <c r="C460" s="171">
        <v>1</v>
      </c>
      <c r="D460" s="134">
        <f t="shared" ref="D460:D489" si="58">$E$459</f>
        <v>689292.2699999999</v>
      </c>
      <c r="E460" s="29">
        <f>$D$460-$D$41</f>
        <v>630328.3899999999</v>
      </c>
      <c r="F460" s="175">
        <f>($E$16/$B$16*0+($E$41/$B$41)*1)</f>
        <v>283.27066666666667</v>
      </c>
      <c r="G460" s="29">
        <f t="shared" si="57"/>
        <v>283.27</v>
      </c>
    </row>
    <row r="461" spans="1:7" x14ac:dyDescent="0.25">
      <c r="A461" s="47">
        <v>42254</v>
      </c>
      <c r="B461" s="48">
        <v>1</v>
      </c>
      <c r="C461" s="171">
        <v>0</v>
      </c>
      <c r="D461" s="134">
        <f t="shared" si="58"/>
        <v>689292.2699999999</v>
      </c>
      <c r="E461" s="29">
        <f t="shared" ref="E461:E489" si="59">$D$460-$D$41</f>
        <v>630328.3899999999</v>
      </c>
      <c r="F461" s="175">
        <f t="shared" ref="F461:F489" si="60">($E$16/$B$16*0+($E$41/$B$41)*1)</f>
        <v>283.27066666666667</v>
      </c>
      <c r="G461" s="29">
        <f t="shared" si="57"/>
        <v>283.27</v>
      </c>
    </row>
    <row r="462" spans="1:7" x14ac:dyDescent="0.25">
      <c r="A462" s="47">
        <v>42255</v>
      </c>
      <c r="B462" s="48">
        <v>1</v>
      </c>
      <c r="C462" s="171">
        <v>0</v>
      </c>
      <c r="D462" s="134">
        <f t="shared" si="58"/>
        <v>689292.2699999999</v>
      </c>
      <c r="E462" s="29">
        <f t="shared" si="59"/>
        <v>630328.3899999999</v>
      </c>
      <c r="F462" s="175">
        <f t="shared" si="60"/>
        <v>283.27066666666667</v>
      </c>
      <c r="G462" s="29">
        <f t="shared" si="57"/>
        <v>283.27</v>
      </c>
    </row>
    <row r="463" spans="1:7" x14ac:dyDescent="0.25">
      <c r="A463" s="47">
        <v>42256</v>
      </c>
      <c r="B463" s="48">
        <v>1</v>
      </c>
      <c r="C463" s="171">
        <v>0</v>
      </c>
      <c r="D463" s="134">
        <f t="shared" si="58"/>
        <v>689292.2699999999</v>
      </c>
      <c r="E463" s="29">
        <f t="shared" si="59"/>
        <v>630328.3899999999</v>
      </c>
      <c r="F463" s="175">
        <f t="shared" si="60"/>
        <v>283.27066666666667</v>
      </c>
      <c r="G463" s="29">
        <f t="shared" si="57"/>
        <v>283.27</v>
      </c>
    </row>
    <row r="464" spans="1:7" x14ac:dyDescent="0.25">
      <c r="A464" s="47">
        <v>42257</v>
      </c>
      <c r="B464" s="48">
        <v>1</v>
      </c>
      <c r="C464" s="171">
        <v>0</v>
      </c>
      <c r="D464" s="134">
        <f t="shared" si="58"/>
        <v>689292.2699999999</v>
      </c>
      <c r="E464" s="29">
        <f t="shared" si="59"/>
        <v>630328.3899999999</v>
      </c>
      <c r="F464" s="175">
        <f t="shared" si="60"/>
        <v>283.27066666666667</v>
      </c>
      <c r="G464" s="29">
        <f t="shared" si="57"/>
        <v>283.27</v>
      </c>
    </row>
    <row r="465" spans="1:7" x14ac:dyDescent="0.25">
      <c r="A465" s="47">
        <v>42258</v>
      </c>
      <c r="B465" s="48">
        <v>1</v>
      </c>
      <c r="C465" s="171">
        <v>0</v>
      </c>
      <c r="D465" s="134">
        <f t="shared" si="58"/>
        <v>689292.2699999999</v>
      </c>
      <c r="E465" s="29">
        <f t="shared" si="59"/>
        <v>630328.3899999999</v>
      </c>
      <c r="F465" s="175">
        <f t="shared" si="60"/>
        <v>283.27066666666667</v>
      </c>
      <c r="G465" s="29">
        <f t="shared" si="57"/>
        <v>283.27</v>
      </c>
    </row>
    <row r="466" spans="1:7" x14ac:dyDescent="0.25">
      <c r="A466" s="47">
        <v>42259</v>
      </c>
      <c r="B466" s="48">
        <v>1</v>
      </c>
      <c r="C466" s="171">
        <v>0</v>
      </c>
      <c r="D466" s="134">
        <f t="shared" si="58"/>
        <v>689292.2699999999</v>
      </c>
      <c r="E466" s="29">
        <f t="shared" si="59"/>
        <v>630328.3899999999</v>
      </c>
      <c r="F466" s="175">
        <f t="shared" si="60"/>
        <v>283.27066666666667</v>
      </c>
      <c r="G466" s="29">
        <f t="shared" si="57"/>
        <v>283.27</v>
      </c>
    </row>
    <row r="467" spans="1:7" x14ac:dyDescent="0.25">
      <c r="A467" s="47">
        <v>42260</v>
      </c>
      <c r="B467" s="48">
        <v>1</v>
      </c>
      <c r="C467" s="171">
        <v>0</v>
      </c>
      <c r="D467" s="134">
        <f t="shared" si="58"/>
        <v>689292.2699999999</v>
      </c>
      <c r="E467" s="29">
        <f t="shared" si="59"/>
        <v>630328.3899999999</v>
      </c>
      <c r="F467" s="175">
        <f t="shared" si="60"/>
        <v>283.27066666666667</v>
      </c>
      <c r="G467" s="29">
        <f t="shared" si="57"/>
        <v>283.27</v>
      </c>
    </row>
    <row r="468" spans="1:7" x14ac:dyDescent="0.25">
      <c r="A468" s="47">
        <v>42261</v>
      </c>
      <c r="B468" s="48">
        <v>1</v>
      </c>
      <c r="C468" s="171">
        <v>0</v>
      </c>
      <c r="D468" s="134">
        <f t="shared" si="58"/>
        <v>689292.2699999999</v>
      </c>
      <c r="E468" s="29">
        <f t="shared" si="59"/>
        <v>630328.3899999999</v>
      </c>
      <c r="F468" s="175">
        <f t="shared" si="60"/>
        <v>283.27066666666667</v>
      </c>
      <c r="G468" s="29">
        <f t="shared" si="57"/>
        <v>283.27</v>
      </c>
    </row>
    <row r="469" spans="1:7" x14ac:dyDescent="0.25">
      <c r="A469" s="47">
        <v>42262</v>
      </c>
      <c r="B469" s="48">
        <v>1</v>
      </c>
      <c r="C469" s="171">
        <v>0</v>
      </c>
      <c r="D469" s="134">
        <f t="shared" si="58"/>
        <v>689292.2699999999</v>
      </c>
      <c r="E469" s="29">
        <f t="shared" si="59"/>
        <v>630328.3899999999</v>
      </c>
      <c r="F469" s="175">
        <f t="shared" si="60"/>
        <v>283.27066666666667</v>
      </c>
      <c r="G469" s="29">
        <f t="shared" si="57"/>
        <v>283.27</v>
      </c>
    </row>
    <row r="470" spans="1:7" x14ac:dyDescent="0.25">
      <c r="A470" s="47">
        <v>42263</v>
      </c>
      <c r="B470" s="48">
        <v>1</v>
      </c>
      <c r="C470" s="171">
        <v>0</v>
      </c>
      <c r="D470" s="134">
        <f t="shared" si="58"/>
        <v>689292.2699999999</v>
      </c>
      <c r="E470" s="29">
        <f t="shared" si="59"/>
        <v>630328.3899999999</v>
      </c>
      <c r="F470" s="175">
        <f t="shared" si="60"/>
        <v>283.27066666666667</v>
      </c>
      <c r="G470" s="29">
        <f t="shared" si="57"/>
        <v>283.27</v>
      </c>
    </row>
    <row r="471" spans="1:7" x14ac:dyDescent="0.25">
      <c r="A471" s="47">
        <v>42264</v>
      </c>
      <c r="B471" s="48">
        <v>1</v>
      </c>
      <c r="C471" s="171">
        <v>0</v>
      </c>
      <c r="D471" s="134">
        <f t="shared" si="58"/>
        <v>689292.2699999999</v>
      </c>
      <c r="E471" s="29">
        <f t="shared" si="59"/>
        <v>630328.3899999999</v>
      </c>
      <c r="F471" s="175">
        <f t="shared" si="60"/>
        <v>283.27066666666667</v>
      </c>
      <c r="G471" s="29">
        <f t="shared" si="57"/>
        <v>283.27</v>
      </c>
    </row>
    <row r="472" spans="1:7" x14ac:dyDescent="0.25">
      <c r="A472" s="47">
        <v>42265</v>
      </c>
      <c r="B472" s="48">
        <v>1</v>
      </c>
      <c r="C472" s="171">
        <v>0</v>
      </c>
      <c r="D472" s="134">
        <f t="shared" si="58"/>
        <v>689292.2699999999</v>
      </c>
      <c r="E472" s="29">
        <f t="shared" si="59"/>
        <v>630328.3899999999</v>
      </c>
      <c r="F472" s="175">
        <f t="shared" si="60"/>
        <v>283.27066666666667</v>
      </c>
      <c r="G472" s="29">
        <f t="shared" si="57"/>
        <v>283.27</v>
      </c>
    </row>
    <row r="473" spans="1:7" x14ac:dyDescent="0.25">
      <c r="A473" s="47">
        <v>42266</v>
      </c>
      <c r="B473" s="48">
        <v>1</v>
      </c>
      <c r="C473" s="171">
        <v>0</v>
      </c>
      <c r="D473" s="134">
        <f t="shared" si="58"/>
        <v>689292.2699999999</v>
      </c>
      <c r="E473" s="29">
        <f t="shared" si="59"/>
        <v>630328.3899999999</v>
      </c>
      <c r="F473" s="175">
        <f t="shared" si="60"/>
        <v>283.27066666666667</v>
      </c>
      <c r="G473" s="29">
        <f t="shared" si="57"/>
        <v>283.27</v>
      </c>
    </row>
    <row r="474" spans="1:7" x14ac:dyDescent="0.25">
      <c r="A474" s="47">
        <v>42267</v>
      </c>
      <c r="B474" s="48">
        <v>1</v>
      </c>
      <c r="C474" s="171">
        <v>0</v>
      </c>
      <c r="D474" s="134">
        <f t="shared" si="58"/>
        <v>689292.2699999999</v>
      </c>
      <c r="E474" s="29">
        <f t="shared" si="59"/>
        <v>630328.3899999999</v>
      </c>
      <c r="F474" s="175">
        <f t="shared" si="60"/>
        <v>283.27066666666667</v>
      </c>
      <c r="G474" s="29">
        <f t="shared" si="57"/>
        <v>283.27</v>
      </c>
    </row>
    <row r="475" spans="1:7" x14ac:dyDescent="0.25">
      <c r="A475" s="47">
        <v>42268</v>
      </c>
      <c r="B475" s="48">
        <v>1</v>
      </c>
      <c r="C475" s="171">
        <v>0</v>
      </c>
      <c r="D475" s="134">
        <f t="shared" si="58"/>
        <v>689292.2699999999</v>
      </c>
      <c r="E475" s="29">
        <f t="shared" si="59"/>
        <v>630328.3899999999</v>
      </c>
      <c r="F475" s="175">
        <f t="shared" si="60"/>
        <v>283.27066666666667</v>
      </c>
      <c r="G475" s="29">
        <f t="shared" si="57"/>
        <v>283.27</v>
      </c>
    </row>
    <row r="476" spans="1:7" x14ac:dyDescent="0.25">
      <c r="A476" s="47">
        <v>42269</v>
      </c>
      <c r="B476" s="48">
        <v>1</v>
      </c>
      <c r="C476" s="171">
        <v>0</v>
      </c>
      <c r="D476" s="134">
        <f t="shared" si="58"/>
        <v>689292.2699999999</v>
      </c>
      <c r="E476" s="29">
        <f t="shared" si="59"/>
        <v>630328.3899999999</v>
      </c>
      <c r="F476" s="175">
        <f t="shared" si="60"/>
        <v>283.27066666666667</v>
      </c>
      <c r="G476" s="29">
        <f t="shared" si="57"/>
        <v>283.27</v>
      </c>
    </row>
    <row r="477" spans="1:7" x14ac:dyDescent="0.25">
      <c r="A477" s="47">
        <v>42270</v>
      </c>
      <c r="B477" s="48">
        <v>1</v>
      </c>
      <c r="C477" s="171">
        <v>0</v>
      </c>
      <c r="D477" s="134">
        <f t="shared" si="58"/>
        <v>689292.2699999999</v>
      </c>
      <c r="E477" s="29">
        <f t="shared" si="59"/>
        <v>630328.3899999999</v>
      </c>
      <c r="F477" s="175">
        <f t="shared" si="60"/>
        <v>283.27066666666667</v>
      </c>
      <c r="G477" s="29">
        <f t="shared" si="57"/>
        <v>283.27</v>
      </c>
    </row>
    <row r="478" spans="1:7" x14ac:dyDescent="0.25">
      <c r="A478" s="47">
        <v>42271</v>
      </c>
      <c r="B478" s="48">
        <v>1</v>
      </c>
      <c r="C478" s="171">
        <v>0</v>
      </c>
      <c r="D478" s="134">
        <f t="shared" si="58"/>
        <v>689292.2699999999</v>
      </c>
      <c r="E478" s="29">
        <f t="shared" si="59"/>
        <v>630328.3899999999</v>
      </c>
      <c r="F478" s="175">
        <f t="shared" si="60"/>
        <v>283.27066666666667</v>
      </c>
      <c r="G478" s="29">
        <f t="shared" si="57"/>
        <v>283.27</v>
      </c>
    </row>
    <row r="479" spans="1:7" x14ac:dyDescent="0.25">
      <c r="A479" s="47">
        <v>42272</v>
      </c>
      <c r="B479" s="48">
        <v>1</v>
      </c>
      <c r="C479" s="171">
        <v>0</v>
      </c>
      <c r="D479" s="134">
        <f t="shared" si="58"/>
        <v>689292.2699999999</v>
      </c>
      <c r="E479" s="29">
        <f t="shared" si="59"/>
        <v>630328.3899999999</v>
      </c>
      <c r="F479" s="175">
        <f t="shared" si="60"/>
        <v>283.27066666666667</v>
      </c>
      <c r="G479" s="29">
        <f t="shared" si="57"/>
        <v>283.27</v>
      </c>
    </row>
    <row r="480" spans="1:7" x14ac:dyDescent="0.25">
      <c r="A480" s="47">
        <v>42273</v>
      </c>
      <c r="B480" s="48">
        <v>1</v>
      </c>
      <c r="C480" s="171">
        <v>0</v>
      </c>
      <c r="D480" s="134">
        <f t="shared" si="58"/>
        <v>689292.2699999999</v>
      </c>
      <c r="E480" s="29">
        <f t="shared" si="59"/>
        <v>630328.3899999999</v>
      </c>
      <c r="F480" s="175">
        <f t="shared" si="60"/>
        <v>283.27066666666667</v>
      </c>
      <c r="G480" s="29">
        <f t="shared" si="57"/>
        <v>283.27</v>
      </c>
    </row>
    <row r="481" spans="1:7" x14ac:dyDescent="0.25">
      <c r="A481" s="47">
        <v>42274</v>
      </c>
      <c r="B481" s="48">
        <v>1</v>
      </c>
      <c r="C481" s="171">
        <v>0</v>
      </c>
      <c r="D481" s="134">
        <f t="shared" si="58"/>
        <v>689292.2699999999</v>
      </c>
      <c r="E481" s="29">
        <f t="shared" si="59"/>
        <v>630328.3899999999</v>
      </c>
      <c r="F481" s="175">
        <f t="shared" si="60"/>
        <v>283.27066666666667</v>
      </c>
      <c r="G481" s="29">
        <f t="shared" si="57"/>
        <v>283.27</v>
      </c>
    </row>
    <row r="482" spans="1:7" x14ac:dyDescent="0.25">
      <c r="A482" s="47">
        <v>42275</v>
      </c>
      <c r="B482" s="48">
        <v>1</v>
      </c>
      <c r="C482" s="171">
        <v>0</v>
      </c>
      <c r="D482" s="134">
        <f t="shared" si="58"/>
        <v>689292.2699999999</v>
      </c>
      <c r="E482" s="29">
        <f t="shared" si="59"/>
        <v>630328.3899999999</v>
      </c>
      <c r="F482" s="175">
        <f t="shared" si="60"/>
        <v>283.27066666666667</v>
      </c>
      <c r="G482" s="29">
        <f t="shared" si="57"/>
        <v>283.27</v>
      </c>
    </row>
    <row r="483" spans="1:7" x14ac:dyDescent="0.25">
      <c r="A483" s="47">
        <v>42276</v>
      </c>
      <c r="B483" s="48">
        <v>1</v>
      </c>
      <c r="C483" s="171">
        <v>0</v>
      </c>
      <c r="D483" s="134">
        <f t="shared" si="58"/>
        <v>689292.2699999999</v>
      </c>
      <c r="E483" s="29">
        <f t="shared" si="59"/>
        <v>630328.3899999999</v>
      </c>
      <c r="F483" s="175">
        <f t="shared" si="60"/>
        <v>283.27066666666667</v>
      </c>
      <c r="G483" s="29">
        <f t="shared" si="57"/>
        <v>283.27</v>
      </c>
    </row>
    <row r="484" spans="1:7" x14ac:dyDescent="0.25">
      <c r="A484" s="47">
        <v>42277</v>
      </c>
      <c r="B484" s="48">
        <v>1</v>
      </c>
      <c r="C484" s="171">
        <v>0</v>
      </c>
      <c r="D484" s="134">
        <f t="shared" si="58"/>
        <v>689292.2699999999</v>
      </c>
      <c r="E484" s="29">
        <f t="shared" si="59"/>
        <v>630328.3899999999</v>
      </c>
      <c r="F484" s="175">
        <f t="shared" si="60"/>
        <v>283.27066666666667</v>
      </c>
      <c r="G484" s="29">
        <f t="shared" si="57"/>
        <v>283.27</v>
      </c>
    </row>
    <row r="485" spans="1:7" x14ac:dyDescent="0.25">
      <c r="A485" s="47">
        <v>42278</v>
      </c>
      <c r="B485" s="48">
        <v>1</v>
      </c>
      <c r="C485" s="171">
        <v>0</v>
      </c>
      <c r="D485" s="134">
        <f t="shared" si="58"/>
        <v>689292.2699999999</v>
      </c>
      <c r="E485" s="29">
        <f t="shared" si="59"/>
        <v>630328.3899999999</v>
      </c>
      <c r="F485" s="175">
        <f t="shared" si="60"/>
        <v>283.27066666666667</v>
      </c>
      <c r="G485" s="29">
        <f t="shared" si="57"/>
        <v>283.27</v>
      </c>
    </row>
    <row r="486" spans="1:7" x14ac:dyDescent="0.25">
      <c r="A486" s="47">
        <v>42279</v>
      </c>
      <c r="B486" s="48">
        <v>1</v>
      </c>
      <c r="C486" s="171">
        <v>0</v>
      </c>
      <c r="D486" s="134">
        <f t="shared" si="58"/>
        <v>689292.2699999999</v>
      </c>
      <c r="E486" s="29">
        <f t="shared" si="59"/>
        <v>630328.3899999999</v>
      </c>
      <c r="F486" s="175">
        <f t="shared" si="60"/>
        <v>283.27066666666667</v>
      </c>
      <c r="G486" s="29">
        <f t="shared" si="57"/>
        <v>283.27</v>
      </c>
    </row>
    <row r="487" spans="1:7" x14ac:dyDescent="0.25">
      <c r="A487" s="47">
        <v>42280</v>
      </c>
      <c r="B487" s="48">
        <v>1</v>
      </c>
      <c r="C487" s="171">
        <v>0</v>
      </c>
      <c r="D487" s="134">
        <f t="shared" si="58"/>
        <v>689292.2699999999</v>
      </c>
      <c r="E487" s="29">
        <f t="shared" si="59"/>
        <v>630328.3899999999</v>
      </c>
      <c r="F487" s="175">
        <f t="shared" si="60"/>
        <v>283.27066666666667</v>
      </c>
      <c r="G487" s="29">
        <f t="shared" si="57"/>
        <v>283.27</v>
      </c>
    </row>
    <row r="488" spans="1:7" x14ac:dyDescent="0.25">
      <c r="A488" s="47">
        <v>42281</v>
      </c>
      <c r="B488" s="48">
        <v>1</v>
      </c>
      <c r="C488" s="171">
        <v>0</v>
      </c>
      <c r="D488" s="134">
        <f t="shared" si="58"/>
        <v>689292.2699999999</v>
      </c>
      <c r="E488" s="29">
        <f t="shared" si="59"/>
        <v>630328.3899999999</v>
      </c>
      <c r="F488" s="175">
        <f t="shared" si="60"/>
        <v>283.27066666666667</v>
      </c>
      <c r="G488" s="29">
        <f t="shared" si="57"/>
        <v>283.27</v>
      </c>
    </row>
    <row r="489" spans="1:7" x14ac:dyDescent="0.25">
      <c r="A489" s="47">
        <v>42282</v>
      </c>
      <c r="B489" s="48">
        <v>1</v>
      </c>
      <c r="C489" s="171">
        <v>0</v>
      </c>
      <c r="D489" s="134">
        <f t="shared" si="58"/>
        <v>689292.2699999999</v>
      </c>
      <c r="E489" s="29">
        <f t="shared" si="59"/>
        <v>630328.3899999999</v>
      </c>
      <c r="F489" s="175">
        <f t="shared" si="60"/>
        <v>283.27066666666667</v>
      </c>
      <c r="G489" s="29">
        <f t="shared" si="57"/>
        <v>283.27</v>
      </c>
    </row>
    <row r="490" spans="1:7" x14ac:dyDescent="0.25">
      <c r="A490" s="47">
        <v>42283</v>
      </c>
      <c r="B490" s="48">
        <v>0</v>
      </c>
      <c r="C490" s="171">
        <v>1</v>
      </c>
      <c r="D490" s="134">
        <f t="shared" ref="D490:D520" si="61">$E$489</f>
        <v>630328.3899999999</v>
      </c>
      <c r="E490" s="29">
        <f>$D$490-$D$42</f>
        <v>570896.59999999986</v>
      </c>
      <c r="F490" s="175">
        <f>($E$41/$B$41*0+($E$42/$B$42)*1)</f>
        <v>259.03903225806454</v>
      </c>
      <c r="G490" s="29">
        <f t="shared" si="57"/>
        <v>259.04000000000002</v>
      </c>
    </row>
    <row r="491" spans="1:7" x14ac:dyDescent="0.25">
      <c r="A491" s="47">
        <v>42284</v>
      </c>
      <c r="B491" s="48">
        <v>1</v>
      </c>
      <c r="C491" s="171">
        <v>0</v>
      </c>
      <c r="D491" s="134">
        <f t="shared" si="61"/>
        <v>630328.3899999999</v>
      </c>
      <c r="E491" s="29">
        <f t="shared" ref="E491:E520" si="62">$D$490-$D$42</f>
        <v>570896.59999999986</v>
      </c>
      <c r="F491" s="175">
        <f t="shared" ref="F491:F520" si="63">($E$41/$B$41*0+($E$42/$B$42)*1)</f>
        <v>259.03903225806454</v>
      </c>
      <c r="G491" s="29">
        <f t="shared" si="57"/>
        <v>259.04000000000002</v>
      </c>
    </row>
    <row r="492" spans="1:7" x14ac:dyDescent="0.25">
      <c r="A492" s="47">
        <v>42285</v>
      </c>
      <c r="B492" s="48">
        <v>1</v>
      </c>
      <c r="C492" s="171">
        <v>0</v>
      </c>
      <c r="D492" s="134">
        <f t="shared" si="61"/>
        <v>630328.3899999999</v>
      </c>
      <c r="E492" s="29">
        <f t="shared" si="62"/>
        <v>570896.59999999986</v>
      </c>
      <c r="F492" s="175">
        <f t="shared" si="63"/>
        <v>259.03903225806454</v>
      </c>
      <c r="G492" s="29">
        <f t="shared" si="57"/>
        <v>259.04000000000002</v>
      </c>
    </row>
    <row r="493" spans="1:7" x14ac:dyDescent="0.25">
      <c r="A493" s="47">
        <v>42286</v>
      </c>
      <c r="B493" s="48">
        <v>1</v>
      </c>
      <c r="C493" s="171">
        <v>0</v>
      </c>
      <c r="D493" s="134">
        <f t="shared" si="61"/>
        <v>630328.3899999999</v>
      </c>
      <c r="E493" s="29">
        <f t="shared" si="62"/>
        <v>570896.59999999986</v>
      </c>
      <c r="F493" s="175">
        <f t="shared" si="63"/>
        <v>259.03903225806454</v>
      </c>
      <c r="G493" s="29">
        <f t="shared" si="57"/>
        <v>259.04000000000002</v>
      </c>
    </row>
    <row r="494" spans="1:7" x14ac:dyDescent="0.25">
      <c r="A494" s="47">
        <v>42287</v>
      </c>
      <c r="B494" s="48">
        <v>1</v>
      </c>
      <c r="C494" s="171">
        <v>0</v>
      </c>
      <c r="D494" s="134">
        <f t="shared" si="61"/>
        <v>630328.3899999999</v>
      </c>
      <c r="E494" s="29">
        <f t="shared" si="62"/>
        <v>570896.59999999986</v>
      </c>
      <c r="F494" s="175">
        <f t="shared" si="63"/>
        <v>259.03903225806454</v>
      </c>
      <c r="G494" s="29">
        <f t="shared" si="57"/>
        <v>259.04000000000002</v>
      </c>
    </row>
    <row r="495" spans="1:7" x14ac:dyDescent="0.25">
      <c r="A495" s="47">
        <v>42288</v>
      </c>
      <c r="B495" s="48">
        <v>1</v>
      </c>
      <c r="C495" s="171">
        <v>0</v>
      </c>
      <c r="D495" s="134">
        <f t="shared" si="61"/>
        <v>630328.3899999999</v>
      </c>
      <c r="E495" s="29">
        <f t="shared" si="62"/>
        <v>570896.59999999986</v>
      </c>
      <c r="F495" s="175">
        <f t="shared" si="63"/>
        <v>259.03903225806454</v>
      </c>
      <c r="G495" s="29">
        <f t="shared" si="57"/>
        <v>259.04000000000002</v>
      </c>
    </row>
    <row r="496" spans="1:7" x14ac:dyDescent="0.25">
      <c r="A496" s="47">
        <v>42289</v>
      </c>
      <c r="B496" s="48">
        <v>1</v>
      </c>
      <c r="C496" s="171">
        <v>0</v>
      </c>
      <c r="D496" s="134">
        <f t="shared" si="61"/>
        <v>630328.3899999999</v>
      </c>
      <c r="E496" s="29">
        <f t="shared" si="62"/>
        <v>570896.59999999986</v>
      </c>
      <c r="F496" s="175">
        <f t="shared" si="63"/>
        <v>259.03903225806454</v>
      </c>
      <c r="G496" s="29">
        <f t="shared" si="57"/>
        <v>259.04000000000002</v>
      </c>
    </row>
    <row r="497" spans="1:7" x14ac:dyDescent="0.25">
      <c r="A497" s="47">
        <v>42290</v>
      </c>
      <c r="B497" s="48">
        <v>1</v>
      </c>
      <c r="C497" s="171">
        <v>0</v>
      </c>
      <c r="D497" s="134">
        <f t="shared" si="61"/>
        <v>630328.3899999999</v>
      </c>
      <c r="E497" s="29">
        <f t="shared" si="62"/>
        <v>570896.59999999986</v>
      </c>
      <c r="F497" s="175">
        <f t="shared" si="63"/>
        <v>259.03903225806454</v>
      </c>
      <c r="G497" s="29">
        <f t="shared" si="57"/>
        <v>259.04000000000002</v>
      </c>
    </row>
    <row r="498" spans="1:7" x14ac:dyDescent="0.25">
      <c r="A498" s="47">
        <v>42291</v>
      </c>
      <c r="B498" s="48">
        <v>1</v>
      </c>
      <c r="C498" s="171">
        <v>0</v>
      </c>
      <c r="D498" s="134">
        <f t="shared" si="61"/>
        <v>630328.3899999999</v>
      </c>
      <c r="E498" s="29">
        <f t="shared" si="62"/>
        <v>570896.59999999986</v>
      </c>
      <c r="F498" s="175">
        <f t="shared" si="63"/>
        <v>259.03903225806454</v>
      </c>
      <c r="G498" s="29">
        <f t="shared" si="57"/>
        <v>259.04000000000002</v>
      </c>
    </row>
    <row r="499" spans="1:7" x14ac:dyDescent="0.25">
      <c r="A499" s="47">
        <v>42292</v>
      </c>
      <c r="B499" s="48">
        <v>1</v>
      </c>
      <c r="C499" s="171">
        <v>0</v>
      </c>
      <c r="D499" s="134">
        <f t="shared" si="61"/>
        <v>630328.3899999999</v>
      </c>
      <c r="E499" s="29">
        <f t="shared" si="62"/>
        <v>570896.59999999986</v>
      </c>
      <c r="F499" s="175">
        <f t="shared" si="63"/>
        <v>259.03903225806454</v>
      </c>
      <c r="G499" s="29">
        <f t="shared" si="57"/>
        <v>259.04000000000002</v>
      </c>
    </row>
    <row r="500" spans="1:7" x14ac:dyDescent="0.25">
      <c r="A500" s="47">
        <v>42293</v>
      </c>
      <c r="B500" s="48">
        <v>1</v>
      </c>
      <c r="C500" s="171">
        <v>0</v>
      </c>
      <c r="D500" s="134">
        <f t="shared" si="61"/>
        <v>630328.3899999999</v>
      </c>
      <c r="E500" s="29">
        <f t="shared" si="62"/>
        <v>570896.59999999986</v>
      </c>
      <c r="F500" s="175">
        <f t="shared" si="63"/>
        <v>259.03903225806454</v>
      </c>
      <c r="G500" s="29">
        <f t="shared" si="57"/>
        <v>259.04000000000002</v>
      </c>
    </row>
    <row r="501" spans="1:7" x14ac:dyDescent="0.25">
      <c r="A501" s="47">
        <v>42294</v>
      </c>
      <c r="B501" s="48">
        <v>1</v>
      </c>
      <c r="C501" s="171">
        <v>0</v>
      </c>
      <c r="D501" s="134">
        <f t="shared" si="61"/>
        <v>630328.3899999999</v>
      </c>
      <c r="E501" s="29">
        <f t="shared" si="62"/>
        <v>570896.59999999986</v>
      </c>
      <c r="F501" s="175">
        <f t="shared" si="63"/>
        <v>259.03903225806454</v>
      </c>
      <c r="G501" s="29">
        <f t="shared" si="57"/>
        <v>259.04000000000002</v>
      </c>
    </row>
    <row r="502" spans="1:7" x14ac:dyDescent="0.25">
      <c r="A502" s="47">
        <v>42295</v>
      </c>
      <c r="B502" s="48">
        <v>1</v>
      </c>
      <c r="C502" s="171">
        <v>0</v>
      </c>
      <c r="D502" s="134">
        <f t="shared" si="61"/>
        <v>630328.3899999999</v>
      </c>
      <c r="E502" s="29">
        <f t="shared" si="62"/>
        <v>570896.59999999986</v>
      </c>
      <c r="F502" s="175">
        <f t="shared" si="63"/>
        <v>259.03903225806454</v>
      </c>
      <c r="G502" s="29">
        <f t="shared" si="57"/>
        <v>259.04000000000002</v>
      </c>
    </row>
    <row r="503" spans="1:7" x14ac:dyDescent="0.25">
      <c r="A503" s="47">
        <v>42296</v>
      </c>
      <c r="B503" s="48">
        <v>1</v>
      </c>
      <c r="C503" s="171">
        <v>0</v>
      </c>
      <c r="D503" s="134">
        <f t="shared" si="61"/>
        <v>630328.3899999999</v>
      </c>
      <c r="E503" s="29">
        <f t="shared" si="62"/>
        <v>570896.59999999986</v>
      </c>
      <c r="F503" s="175">
        <f t="shared" si="63"/>
        <v>259.03903225806454</v>
      </c>
      <c r="G503" s="29">
        <f t="shared" si="57"/>
        <v>259.04000000000002</v>
      </c>
    </row>
    <row r="504" spans="1:7" x14ac:dyDescent="0.25">
      <c r="A504" s="47">
        <v>42297</v>
      </c>
      <c r="B504" s="48">
        <v>1</v>
      </c>
      <c r="C504" s="171">
        <v>0</v>
      </c>
      <c r="D504" s="134">
        <f t="shared" si="61"/>
        <v>630328.3899999999</v>
      </c>
      <c r="E504" s="29">
        <f t="shared" si="62"/>
        <v>570896.59999999986</v>
      </c>
      <c r="F504" s="175">
        <f t="shared" si="63"/>
        <v>259.03903225806454</v>
      </c>
      <c r="G504" s="29">
        <f t="shared" si="57"/>
        <v>259.04000000000002</v>
      </c>
    </row>
    <row r="505" spans="1:7" x14ac:dyDescent="0.25">
      <c r="A505" s="47">
        <v>42298</v>
      </c>
      <c r="B505" s="48">
        <v>1</v>
      </c>
      <c r="C505" s="171">
        <v>0</v>
      </c>
      <c r="D505" s="134">
        <f t="shared" si="61"/>
        <v>630328.3899999999</v>
      </c>
      <c r="E505" s="29">
        <f t="shared" si="62"/>
        <v>570896.59999999986</v>
      </c>
      <c r="F505" s="175">
        <f t="shared" si="63"/>
        <v>259.03903225806454</v>
      </c>
      <c r="G505" s="29">
        <f t="shared" si="57"/>
        <v>259.04000000000002</v>
      </c>
    </row>
    <row r="506" spans="1:7" x14ac:dyDescent="0.25">
      <c r="A506" s="47">
        <v>42299</v>
      </c>
      <c r="B506" s="48">
        <v>1</v>
      </c>
      <c r="C506" s="171">
        <v>0</v>
      </c>
      <c r="D506" s="134">
        <f t="shared" si="61"/>
        <v>630328.3899999999</v>
      </c>
      <c r="E506" s="29">
        <f t="shared" si="62"/>
        <v>570896.59999999986</v>
      </c>
      <c r="F506" s="175">
        <f t="shared" si="63"/>
        <v>259.03903225806454</v>
      </c>
      <c r="G506" s="29">
        <f t="shared" si="57"/>
        <v>259.04000000000002</v>
      </c>
    </row>
    <row r="507" spans="1:7" x14ac:dyDescent="0.25">
      <c r="A507" s="47">
        <v>42300</v>
      </c>
      <c r="B507" s="48">
        <v>1</v>
      </c>
      <c r="C507" s="171">
        <v>0</v>
      </c>
      <c r="D507" s="134">
        <f t="shared" si="61"/>
        <v>630328.3899999999</v>
      </c>
      <c r="E507" s="29">
        <f t="shared" si="62"/>
        <v>570896.59999999986</v>
      </c>
      <c r="F507" s="175">
        <f t="shared" si="63"/>
        <v>259.03903225806454</v>
      </c>
      <c r="G507" s="29">
        <f t="shared" si="57"/>
        <v>259.04000000000002</v>
      </c>
    </row>
    <row r="508" spans="1:7" x14ac:dyDescent="0.25">
      <c r="A508" s="47">
        <v>42301</v>
      </c>
      <c r="B508" s="48">
        <v>1</v>
      </c>
      <c r="C508" s="171">
        <v>0</v>
      </c>
      <c r="D508" s="134">
        <f t="shared" si="61"/>
        <v>630328.3899999999</v>
      </c>
      <c r="E508" s="29">
        <f t="shared" si="62"/>
        <v>570896.59999999986</v>
      </c>
      <c r="F508" s="175">
        <f t="shared" si="63"/>
        <v>259.03903225806454</v>
      </c>
      <c r="G508" s="29">
        <f t="shared" si="57"/>
        <v>259.04000000000002</v>
      </c>
    </row>
    <row r="509" spans="1:7" x14ac:dyDescent="0.25">
      <c r="A509" s="47">
        <v>42302</v>
      </c>
      <c r="B509" s="48">
        <v>1</v>
      </c>
      <c r="C509" s="171">
        <v>0</v>
      </c>
      <c r="D509" s="134">
        <f t="shared" si="61"/>
        <v>630328.3899999999</v>
      </c>
      <c r="E509" s="29">
        <f t="shared" si="62"/>
        <v>570896.59999999986</v>
      </c>
      <c r="F509" s="175">
        <f t="shared" si="63"/>
        <v>259.03903225806454</v>
      </c>
      <c r="G509" s="29">
        <f t="shared" si="57"/>
        <v>259.04000000000002</v>
      </c>
    </row>
    <row r="510" spans="1:7" x14ac:dyDescent="0.25">
      <c r="A510" s="47">
        <v>42303</v>
      </c>
      <c r="B510" s="48">
        <v>1</v>
      </c>
      <c r="C510" s="171">
        <v>0</v>
      </c>
      <c r="D510" s="134">
        <f t="shared" si="61"/>
        <v>630328.3899999999</v>
      </c>
      <c r="E510" s="29">
        <f t="shared" si="62"/>
        <v>570896.59999999986</v>
      </c>
      <c r="F510" s="175">
        <f t="shared" si="63"/>
        <v>259.03903225806454</v>
      </c>
      <c r="G510" s="29">
        <f t="shared" si="57"/>
        <v>259.04000000000002</v>
      </c>
    </row>
    <row r="511" spans="1:7" x14ac:dyDescent="0.25">
      <c r="A511" s="47">
        <v>42304</v>
      </c>
      <c r="B511" s="48">
        <v>1</v>
      </c>
      <c r="C511" s="171">
        <v>0</v>
      </c>
      <c r="D511" s="134">
        <f t="shared" si="61"/>
        <v>630328.3899999999</v>
      </c>
      <c r="E511" s="29">
        <f t="shared" si="62"/>
        <v>570896.59999999986</v>
      </c>
      <c r="F511" s="175">
        <f t="shared" si="63"/>
        <v>259.03903225806454</v>
      </c>
      <c r="G511" s="29">
        <f t="shared" si="57"/>
        <v>259.04000000000002</v>
      </c>
    </row>
    <row r="512" spans="1:7" x14ac:dyDescent="0.25">
      <c r="A512" s="47">
        <v>42305</v>
      </c>
      <c r="B512" s="48">
        <v>1</v>
      </c>
      <c r="C512" s="171">
        <v>0</v>
      </c>
      <c r="D512" s="134">
        <f t="shared" si="61"/>
        <v>630328.3899999999</v>
      </c>
      <c r="E512" s="29">
        <f t="shared" si="62"/>
        <v>570896.59999999986</v>
      </c>
      <c r="F512" s="175">
        <f t="shared" si="63"/>
        <v>259.03903225806454</v>
      </c>
      <c r="G512" s="29">
        <f t="shared" ref="G512:G575" si="64">ROUND(F512,2)</f>
        <v>259.04000000000002</v>
      </c>
    </row>
    <row r="513" spans="1:7" x14ac:dyDescent="0.25">
      <c r="A513" s="47">
        <v>42306</v>
      </c>
      <c r="B513" s="48">
        <v>1</v>
      </c>
      <c r="C513" s="171">
        <v>0</v>
      </c>
      <c r="D513" s="134">
        <f t="shared" si="61"/>
        <v>630328.3899999999</v>
      </c>
      <c r="E513" s="29">
        <f t="shared" si="62"/>
        <v>570896.59999999986</v>
      </c>
      <c r="F513" s="175">
        <f t="shared" si="63"/>
        <v>259.03903225806454</v>
      </c>
      <c r="G513" s="29">
        <f t="shared" si="64"/>
        <v>259.04000000000002</v>
      </c>
    </row>
    <row r="514" spans="1:7" x14ac:dyDescent="0.25">
      <c r="A514" s="47">
        <v>42307</v>
      </c>
      <c r="B514" s="48">
        <v>1</v>
      </c>
      <c r="C514" s="171">
        <v>0</v>
      </c>
      <c r="D514" s="134">
        <f t="shared" si="61"/>
        <v>630328.3899999999</v>
      </c>
      <c r="E514" s="29">
        <f t="shared" si="62"/>
        <v>570896.59999999986</v>
      </c>
      <c r="F514" s="175">
        <f t="shared" si="63"/>
        <v>259.03903225806454</v>
      </c>
      <c r="G514" s="29">
        <f t="shared" si="64"/>
        <v>259.04000000000002</v>
      </c>
    </row>
    <row r="515" spans="1:7" x14ac:dyDescent="0.25">
      <c r="A515" s="47">
        <v>42308</v>
      </c>
      <c r="B515" s="48">
        <v>1</v>
      </c>
      <c r="C515" s="171">
        <v>0</v>
      </c>
      <c r="D515" s="134">
        <f t="shared" si="61"/>
        <v>630328.3899999999</v>
      </c>
      <c r="E515" s="29">
        <f t="shared" si="62"/>
        <v>570896.59999999986</v>
      </c>
      <c r="F515" s="175">
        <f t="shared" si="63"/>
        <v>259.03903225806454</v>
      </c>
      <c r="G515" s="29">
        <f t="shared" si="64"/>
        <v>259.04000000000002</v>
      </c>
    </row>
    <row r="516" spans="1:7" x14ac:dyDescent="0.25">
      <c r="A516" s="47">
        <v>42309</v>
      </c>
      <c r="B516" s="48">
        <v>1</v>
      </c>
      <c r="C516" s="171">
        <v>0</v>
      </c>
      <c r="D516" s="134">
        <f t="shared" si="61"/>
        <v>630328.3899999999</v>
      </c>
      <c r="E516" s="29">
        <f t="shared" si="62"/>
        <v>570896.59999999986</v>
      </c>
      <c r="F516" s="175">
        <f t="shared" si="63"/>
        <v>259.03903225806454</v>
      </c>
      <c r="G516" s="29">
        <f t="shared" si="64"/>
        <v>259.04000000000002</v>
      </c>
    </row>
    <row r="517" spans="1:7" x14ac:dyDescent="0.25">
      <c r="A517" s="47">
        <v>42310</v>
      </c>
      <c r="B517" s="48">
        <v>1</v>
      </c>
      <c r="C517" s="171">
        <v>0</v>
      </c>
      <c r="D517" s="134">
        <f t="shared" si="61"/>
        <v>630328.3899999999</v>
      </c>
      <c r="E517" s="29">
        <f t="shared" si="62"/>
        <v>570896.59999999986</v>
      </c>
      <c r="F517" s="175">
        <f t="shared" si="63"/>
        <v>259.03903225806454</v>
      </c>
      <c r="G517" s="29">
        <f t="shared" si="64"/>
        <v>259.04000000000002</v>
      </c>
    </row>
    <row r="518" spans="1:7" x14ac:dyDescent="0.25">
      <c r="A518" s="47">
        <v>42311</v>
      </c>
      <c r="B518" s="48">
        <v>1</v>
      </c>
      <c r="C518" s="171">
        <v>0</v>
      </c>
      <c r="D518" s="134">
        <f t="shared" si="61"/>
        <v>630328.3899999999</v>
      </c>
      <c r="E518" s="29">
        <f t="shared" si="62"/>
        <v>570896.59999999986</v>
      </c>
      <c r="F518" s="175">
        <f t="shared" si="63"/>
        <v>259.03903225806454</v>
      </c>
      <c r="G518" s="29">
        <f t="shared" si="64"/>
        <v>259.04000000000002</v>
      </c>
    </row>
    <row r="519" spans="1:7" x14ac:dyDescent="0.25">
      <c r="A519" s="47">
        <v>42312</v>
      </c>
      <c r="B519" s="48">
        <v>1</v>
      </c>
      <c r="C519" s="171">
        <v>0</v>
      </c>
      <c r="D519" s="134">
        <f t="shared" si="61"/>
        <v>630328.3899999999</v>
      </c>
      <c r="E519" s="29">
        <f t="shared" si="62"/>
        <v>570896.59999999986</v>
      </c>
      <c r="F519" s="175">
        <f t="shared" si="63"/>
        <v>259.03903225806454</v>
      </c>
      <c r="G519" s="29">
        <f t="shared" si="64"/>
        <v>259.04000000000002</v>
      </c>
    </row>
    <row r="520" spans="1:7" x14ac:dyDescent="0.25">
      <c r="A520" s="47">
        <v>42313</v>
      </c>
      <c r="B520" s="48">
        <v>1</v>
      </c>
      <c r="C520" s="171">
        <v>0</v>
      </c>
      <c r="D520" s="134">
        <f t="shared" si="61"/>
        <v>630328.3899999999</v>
      </c>
      <c r="E520" s="29">
        <f t="shared" si="62"/>
        <v>570896.59999999986</v>
      </c>
      <c r="F520" s="175">
        <f t="shared" si="63"/>
        <v>259.03903225806454</v>
      </c>
      <c r="G520" s="29">
        <f t="shared" si="64"/>
        <v>259.04000000000002</v>
      </c>
    </row>
    <row r="521" spans="1:7" x14ac:dyDescent="0.25">
      <c r="A521" s="47">
        <v>42314</v>
      </c>
      <c r="B521" s="48">
        <v>0</v>
      </c>
      <c r="C521" s="171">
        <v>1</v>
      </c>
      <c r="D521" s="134">
        <f t="shared" ref="D521:D550" si="65">$E$520</f>
        <v>570896.59999999986</v>
      </c>
      <c r="E521" s="29">
        <f>$D$521-$D$43</f>
        <v>510473.04999999987</v>
      </c>
      <c r="F521" s="175">
        <f>(($E$42/$B$42*0)+($E$43/$B$43)*1)</f>
        <v>234.61499999999998</v>
      </c>
      <c r="G521" s="29">
        <f>ROUNDDOWN(F521,2)</f>
        <v>234.61</v>
      </c>
    </row>
    <row r="522" spans="1:7" x14ac:dyDescent="0.25">
      <c r="A522" s="47">
        <v>42315</v>
      </c>
      <c r="B522" s="48">
        <v>1</v>
      </c>
      <c r="C522" s="171">
        <v>0</v>
      </c>
      <c r="D522" s="134">
        <f t="shared" si="65"/>
        <v>570896.59999999986</v>
      </c>
      <c r="E522" s="29">
        <f t="shared" ref="E522:E550" si="66">$D$521-$D$43</f>
        <v>510473.04999999987</v>
      </c>
      <c r="F522" s="175">
        <f t="shared" ref="F522:F550" si="67">($E$42/$B$42*0+($E$43/$B$43)*1)</f>
        <v>234.61499999999998</v>
      </c>
      <c r="G522" s="29">
        <f t="shared" ref="G522:G550" si="68">ROUNDDOWN(F522,2)</f>
        <v>234.61</v>
      </c>
    </row>
    <row r="523" spans="1:7" x14ac:dyDescent="0.25">
      <c r="A523" s="47">
        <v>42316</v>
      </c>
      <c r="B523" s="48">
        <v>1</v>
      </c>
      <c r="C523" s="171">
        <v>0</v>
      </c>
      <c r="D523" s="134">
        <f t="shared" si="65"/>
        <v>570896.59999999986</v>
      </c>
      <c r="E523" s="29">
        <f t="shared" si="66"/>
        <v>510473.04999999987</v>
      </c>
      <c r="F523" s="175">
        <f t="shared" si="67"/>
        <v>234.61499999999998</v>
      </c>
      <c r="G523" s="29">
        <f t="shared" si="68"/>
        <v>234.61</v>
      </c>
    </row>
    <row r="524" spans="1:7" x14ac:dyDescent="0.25">
      <c r="A524" s="47">
        <v>42317</v>
      </c>
      <c r="B524" s="48">
        <v>1</v>
      </c>
      <c r="C524" s="171">
        <v>0</v>
      </c>
      <c r="D524" s="134">
        <f t="shared" si="65"/>
        <v>570896.59999999986</v>
      </c>
      <c r="E524" s="29">
        <f t="shared" si="66"/>
        <v>510473.04999999987</v>
      </c>
      <c r="F524" s="175">
        <f t="shared" si="67"/>
        <v>234.61499999999998</v>
      </c>
      <c r="G524" s="29">
        <f t="shared" si="68"/>
        <v>234.61</v>
      </c>
    </row>
    <row r="525" spans="1:7" x14ac:dyDescent="0.25">
      <c r="A525" s="47">
        <v>42318</v>
      </c>
      <c r="B525" s="48">
        <v>1</v>
      </c>
      <c r="C525" s="171">
        <v>0</v>
      </c>
      <c r="D525" s="134">
        <f t="shared" si="65"/>
        <v>570896.59999999986</v>
      </c>
      <c r="E525" s="29">
        <f t="shared" si="66"/>
        <v>510473.04999999987</v>
      </c>
      <c r="F525" s="175">
        <f t="shared" si="67"/>
        <v>234.61499999999998</v>
      </c>
      <c r="G525" s="29">
        <f t="shared" si="68"/>
        <v>234.61</v>
      </c>
    </row>
    <row r="526" spans="1:7" x14ac:dyDescent="0.25">
      <c r="A526" s="47">
        <v>42319</v>
      </c>
      <c r="B526" s="48">
        <v>1</v>
      </c>
      <c r="C526" s="171">
        <v>0</v>
      </c>
      <c r="D526" s="134">
        <f t="shared" si="65"/>
        <v>570896.59999999986</v>
      </c>
      <c r="E526" s="29">
        <f t="shared" si="66"/>
        <v>510473.04999999987</v>
      </c>
      <c r="F526" s="175">
        <f t="shared" si="67"/>
        <v>234.61499999999998</v>
      </c>
      <c r="G526" s="29">
        <f t="shared" si="68"/>
        <v>234.61</v>
      </c>
    </row>
    <row r="527" spans="1:7" x14ac:dyDescent="0.25">
      <c r="A527" s="47">
        <v>42320</v>
      </c>
      <c r="B527" s="48">
        <v>1</v>
      </c>
      <c r="C527" s="171">
        <v>0</v>
      </c>
      <c r="D527" s="134">
        <f t="shared" si="65"/>
        <v>570896.59999999986</v>
      </c>
      <c r="E527" s="29">
        <f t="shared" si="66"/>
        <v>510473.04999999987</v>
      </c>
      <c r="F527" s="175">
        <f t="shared" si="67"/>
        <v>234.61499999999998</v>
      </c>
      <c r="G527" s="29">
        <f t="shared" si="68"/>
        <v>234.61</v>
      </c>
    </row>
    <row r="528" spans="1:7" x14ac:dyDescent="0.25">
      <c r="A528" s="47">
        <v>42321</v>
      </c>
      <c r="B528" s="48">
        <v>1</v>
      </c>
      <c r="C528" s="171">
        <v>0</v>
      </c>
      <c r="D528" s="134">
        <f t="shared" si="65"/>
        <v>570896.59999999986</v>
      </c>
      <c r="E528" s="29">
        <f t="shared" si="66"/>
        <v>510473.04999999987</v>
      </c>
      <c r="F528" s="175">
        <f t="shared" si="67"/>
        <v>234.61499999999998</v>
      </c>
      <c r="G528" s="29">
        <f t="shared" si="68"/>
        <v>234.61</v>
      </c>
    </row>
    <row r="529" spans="1:7" x14ac:dyDescent="0.25">
      <c r="A529" s="47">
        <v>42322</v>
      </c>
      <c r="B529" s="48">
        <v>1</v>
      </c>
      <c r="C529" s="171">
        <v>0</v>
      </c>
      <c r="D529" s="134">
        <f t="shared" si="65"/>
        <v>570896.59999999986</v>
      </c>
      <c r="E529" s="29">
        <f t="shared" si="66"/>
        <v>510473.04999999987</v>
      </c>
      <c r="F529" s="175">
        <f t="shared" si="67"/>
        <v>234.61499999999998</v>
      </c>
      <c r="G529" s="29">
        <f t="shared" si="68"/>
        <v>234.61</v>
      </c>
    </row>
    <row r="530" spans="1:7" x14ac:dyDescent="0.25">
      <c r="A530" s="47">
        <v>42323</v>
      </c>
      <c r="B530" s="48">
        <v>1</v>
      </c>
      <c r="C530" s="171">
        <v>0</v>
      </c>
      <c r="D530" s="134">
        <f t="shared" si="65"/>
        <v>570896.59999999986</v>
      </c>
      <c r="E530" s="29">
        <f t="shared" si="66"/>
        <v>510473.04999999987</v>
      </c>
      <c r="F530" s="175">
        <f t="shared" si="67"/>
        <v>234.61499999999998</v>
      </c>
      <c r="G530" s="29">
        <f t="shared" si="68"/>
        <v>234.61</v>
      </c>
    </row>
    <row r="531" spans="1:7" x14ac:dyDescent="0.25">
      <c r="A531" s="47">
        <v>42324</v>
      </c>
      <c r="B531" s="48">
        <v>1</v>
      </c>
      <c r="C531" s="171">
        <v>0</v>
      </c>
      <c r="D531" s="134">
        <f t="shared" si="65"/>
        <v>570896.59999999986</v>
      </c>
      <c r="E531" s="29">
        <f t="shared" si="66"/>
        <v>510473.04999999987</v>
      </c>
      <c r="F531" s="175">
        <f t="shared" si="67"/>
        <v>234.61499999999998</v>
      </c>
      <c r="G531" s="29">
        <f t="shared" si="68"/>
        <v>234.61</v>
      </c>
    </row>
    <row r="532" spans="1:7" x14ac:dyDescent="0.25">
      <c r="A532" s="47">
        <v>42325</v>
      </c>
      <c r="B532" s="48">
        <v>1</v>
      </c>
      <c r="C532" s="171">
        <v>0</v>
      </c>
      <c r="D532" s="134">
        <f t="shared" si="65"/>
        <v>570896.59999999986</v>
      </c>
      <c r="E532" s="29">
        <f t="shared" si="66"/>
        <v>510473.04999999987</v>
      </c>
      <c r="F532" s="175">
        <f t="shared" si="67"/>
        <v>234.61499999999998</v>
      </c>
      <c r="G532" s="29">
        <f t="shared" si="68"/>
        <v>234.61</v>
      </c>
    </row>
    <row r="533" spans="1:7" x14ac:dyDescent="0.25">
      <c r="A533" s="47">
        <v>42326</v>
      </c>
      <c r="B533" s="48">
        <v>1</v>
      </c>
      <c r="C533" s="171">
        <v>0</v>
      </c>
      <c r="D533" s="134">
        <f t="shared" si="65"/>
        <v>570896.59999999986</v>
      </c>
      <c r="E533" s="29">
        <f t="shared" si="66"/>
        <v>510473.04999999987</v>
      </c>
      <c r="F533" s="175">
        <f t="shared" si="67"/>
        <v>234.61499999999998</v>
      </c>
      <c r="G533" s="29">
        <f t="shared" si="68"/>
        <v>234.61</v>
      </c>
    </row>
    <row r="534" spans="1:7" x14ac:dyDescent="0.25">
      <c r="A534" s="47">
        <v>42327</v>
      </c>
      <c r="B534" s="48">
        <v>1</v>
      </c>
      <c r="C534" s="171">
        <v>0</v>
      </c>
      <c r="D534" s="134">
        <f t="shared" si="65"/>
        <v>570896.59999999986</v>
      </c>
      <c r="E534" s="29">
        <f t="shared" si="66"/>
        <v>510473.04999999987</v>
      </c>
      <c r="F534" s="175">
        <f t="shared" si="67"/>
        <v>234.61499999999998</v>
      </c>
      <c r="G534" s="29">
        <f t="shared" si="68"/>
        <v>234.61</v>
      </c>
    </row>
    <row r="535" spans="1:7" x14ac:dyDescent="0.25">
      <c r="A535" s="47">
        <v>42328</v>
      </c>
      <c r="B535" s="48">
        <v>1</v>
      </c>
      <c r="C535" s="171">
        <v>0</v>
      </c>
      <c r="D535" s="134">
        <f t="shared" si="65"/>
        <v>570896.59999999986</v>
      </c>
      <c r="E535" s="29">
        <f t="shared" si="66"/>
        <v>510473.04999999987</v>
      </c>
      <c r="F535" s="175">
        <f t="shared" si="67"/>
        <v>234.61499999999998</v>
      </c>
      <c r="G535" s="29">
        <f t="shared" si="68"/>
        <v>234.61</v>
      </c>
    </row>
    <row r="536" spans="1:7" x14ac:dyDescent="0.25">
      <c r="A536" s="47">
        <v>42329</v>
      </c>
      <c r="B536" s="48">
        <v>1</v>
      </c>
      <c r="C536" s="171">
        <v>0</v>
      </c>
      <c r="D536" s="134">
        <f t="shared" si="65"/>
        <v>570896.59999999986</v>
      </c>
      <c r="E536" s="29">
        <f t="shared" si="66"/>
        <v>510473.04999999987</v>
      </c>
      <c r="F536" s="175">
        <f t="shared" si="67"/>
        <v>234.61499999999998</v>
      </c>
      <c r="G536" s="29">
        <f t="shared" si="68"/>
        <v>234.61</v>
      </c>
    </row>
    <row r="537" spans="1:7" x14ac:dyDescent="0.25">
      <c r="A537" s="47">
        <v>42330</v>
      </c>
      <c r="B537" s="48">
        <v>1</v>
      </c>
      <c r="C537" s="171">
        <v>0</v>
      </c>
      <c r="D537" s="134">
        <f t="shared" si="65"/>
        <v>570896.59999999986</v>
      </c>
      <c r="E537" s="29">
        <f t="shared" si="66"/>
        <v>510473.04999999987</v>
      </c>
      <c r="F537" s="175">
        <f t="shared" si="67"/>
        <v>234.61499999999998</v>
      </c>
      <c r="G537" s="29">
        <f t="shared" si="68"/>
        <v>234.61</v>
      </c>
    </row>
    <row r="538" spans="1:7" x14ac:dyDescent="0.25">
      <c r="A538" s="47">
        <v>42331</v>
      </c>
      <c r="B538" s="48">
        <v>1</v>
      </c>
      <c r="C538" s="171">
        <v>0</v>
      </c>
      <c r="D538" s="134">
        <f t="shared" si="65"/>
        <v>570896.59999999986</v>
      </c>
      <c r="E538" s="29">
        <f t="shared" si="66"/>
        <v>510473.04999999987</v>
      </c>
      <c r="F538" s="175">
        <f t="shared" si="67"/>
        <v>234.61499999999998</v>
      </c>
      <c r="G538" s="29">
        <f t="shared" si="68"/>
        <v>234.61</v>
      </c>
    </row>
    <row r="539" spans="1:7" x14ac:dyDescent="0.25">
      <c r="A539" s="47">
        <v>42332</v>
      </c>
      <c r="B539" s="48">
        <v>1</v>
      </c>
      <c r="C539" s="171">
        <v>0</v>
      </c>
      <c r="D539" s="134">
        <f t="shared" si="65"/>
        <v>570896.59999999986</v>
      </c>
      <c r="E539" s="29">
        <f t="shared" si="66"/>
        <v>510473.04999999987</v>
      </c>
      <c r="F539" s="175">
        <f t="shared" si="67"/>
        <v>234.61499999999998</v>
      </c>
      <c r="G539" s="29">
        <f t="shared" si="68"/>
        <v>234.61</v>
      </c>
    </row>
    <row r="540" spans="1:7" x14ac:dyDescent="0.25">
      <c r="A540" s="47">
        <v>42333</v>
      </c>
      <c r="B540" s="48">
        <v>1</v>
      </c>
      <c r="C540" s="171">
        <v>0</v>
      </c>
      <c r="D540" s="134">
        <f t="shared" si="65"/>
        <v>570896.59999999986</v>
      </c>
      <c r="E540" s="29">
        <f t="shared" si="66"/>
        <v>510473.04999999987</v>
      </c>
      <c r="F540" s="175">
        <f t="shared" si="67"/>
        <v>234.61499999999998</v>
      </c>
      <c r="G540" s="29">
        <f t="shared" si="68"/>
        <v>234.61</v>
      </c>
    </row>
    <row r="541" spans="1:7" x14ac:dyDescent="0.25">
      <c r="A541" s="47">
        <v>42334</v>
      </c>
      <c r="B541" s="48">
        <v>1</v>
      </c>
      <c r="C541" s="171">
        <v>0</v>
      </c>
      <c r="D541" s="134">
        <f t="shared" si="65"/>
        <v>570896.59999999986</v>
      </c>
      <c r="E541" s="29">
        <f t="shared" si="66"/>
        <v>510473.04999999987</v>
      </c>
      <c r="F541" s="175">
        <f t="shared" si="67"/>
        <v>234.61499999999998</v>
      </c>
      <c r="G541" s="29">
        <f t="shared" si="68"/>
        <v>234.61</v>
      </c>
    </row>
    <row r="542" spans="1:7" x14ac:dyDescent="0.25">
      <c r="A542" s="47">
        <v>42335</v>
      </c>
      <c r="B542" s="48">
        <v>1</v>
      </c>
      <c r="C542" s="171">
        <v>0</v>
      </c>
      <c r="D542" s="134">
        <f t="shared" si="65"/>
        <v>570896.59999999986</v>
      </c>
      <c r="E542" s="29">
        <f t="shared" si="66"/>
        <v>510473.04999999987</v>
      </c>
      <c r="F542" s="175">
        <f t="shared" si="67"/>
        <v>234.61499999999998</v>
      </c>
      <c r="G542" s="29">
        <f t="shared" si="68"/>
        <v>234.61</v>
      </c>
    </row>
    <row r="543" spans="1:7" x14ac:dyDescent="0.25">
      <c r="A543" s="47">
        <v>42336</v>
      </c>
      <c r="B543" s="48">
        <v>1</v>
      </c>
      <c r="C543" s="171">
        <v>0</v>
      </c>
      <c r="D543" s="134">
        <f t="shared" si="65"/>
        <v>570896.59999999986</v>
      </c>
      <c r="E543" s="29">
        <f t="shared" si="66"/>
        <v>510473.04999999987</v>
      </c>
      <c r="F543" s="175">
        <f t="shared" si="67"/>
        <v>234.61499999999998</v>
      </c>
      <c r="G543" s="29">
        <f t="shared" si="68"/>
        <v>234.61</v>
      </c>
    </row>
    <row r="544" spans="1:7" x14ac:dyDescent="0.25">
      <c r="A544" s="47">
        <v>42337</v>
      </c>
      <c r="B544" s="48">
        <v>1</v>
      </c>
      <c r="C544" s="171">
        <v>0</v>
      </c>
      <c r="D544" s="134">
        <f t="shared" si="65"/>
        <v>570896.59999999986</v>
      </c>
      <c r="E544" s="29">
        <f t="shared" si="66"/>
        <v>510473.04999999987</v>
      </c>
      <c r="F544" s="175">
        <f t="shared" si="67"/>
        <v>234.61499999999998</v>
      </c>
      <c r="G544" s="29">
        <f t="shared" si="68"/>
        <v>234.61</v>
      </c>
    </row>
    <row r="545" spans="1:7" x14ac:dyDescent="0.25">
      <c r="A545" s="47">
        <v>42338</v>
      </c>
      <c r="B545" s="48">
        <v>1</v>
      </c>
      <c r="C545" s="171">
        <v>0</v>
      </c>
      <c r="D545" s="134">
        <f t="shared" si="65"/>
        <v>570896.59999999986</v>
      </c>
      <c r="E545" s="29">
        <f t="shared" si="66"/>
        <v>510473.04999999987</v>
      </c>
      <c r="F545" s="175">
        <f t="shared" si="67"/>
        <v>234.61499999999998</v>
      </c>
      <c r="G545" s="29">
        <f t="shared" si="68"/>
        <v>234.61</v>
      </c>
    </row>
    <row r="546" spans="1:7" x14ac:dyDescent="0.25">
      <c r="A546" s="47">
        <v>42339</v>
      </c>
      <c r="B546" s="48">
        <v>1</v>
      </c>
      <c r="C546" s="171">
        <v>0</v>
      </c>
      <c r="D546" s="134">
        <f t="shared" si="65"/>
        <v>570896.59999999986</v>
      </c>
      <c r="E546" s="29">
        <f t="shared" si="66"/>
        <v>510473.04999999987</v>
      </c>
      <c r="F546" s="175">
        <f t="shared" si="67"/>
        <v>234.61499999999998</v>
      </c>
      <c r="G546" s="29">
        <f t="shared" si="68"/>
        <v>234.61</v>
      </c>
    </row>
    <row r="547" spans="1:7" x14ac:dyDescent="0.25">
      <c r="A547" s="47">
        <v>42340</v>
      </c>
      <c r="B547" s="48">
        <v>1</v>
      </c>
      <c r="C547" s="171">
        <v>0</v>
      </c>
      <c r="D547" s="134">
        <f t="shared" si="65"/>
        <v>570896.59999999986</v>
      </c>
      <c r="E547" s="29">
        <f t="shared" si="66"/>
        <v>510473.04999999987</v>
      </c>
      <c r="F547" s="175">
        <f t="shared" si="67"/>
        <v>234.61499999999998</v>
      </c>
      <c r="G547" s="29">
        <f t="shared" si="68"/>
        <v>234.61</v>
      </c>
    </row>
    <row r="548" spans="1:7" x14ac:dyDescent="0.25">
      <c r="A548" s="47">
        <v>42341</v>
      </c>
      <c r="B548" s="48">
        <v>1</v>
      </c>
      <c r="C548" s="171">
        <v>0</v>
      </c>
      <c r="D548" s="134">
        <f t="shared" si="65"/>
        <v>570896.59999999986</v>
      </c>
      <c r="E548" s="29">
        <f t="shared" si="66"/>
        <v>510473.04999999987</v>
      </c>
      <c r="F548" s="175">
        <f t="shared" si="67"/>
        <v>234.61499999999998</v>
      </c>
      <c r="G548" s="29">
        <f t="shared" si="68"/>
        <v>234.61</v>
      </c>
    </row>
    <row r="549" spans="1:7" x14ac:dyDescent="0.25">
      <c r="A549" s="47">
        <v>42342</v>
      </c>
      <c r="B549" s="48">
        <v>1</v>
      </c>
      <c r="C549" s="171">
        <v>0</v>
      </c>
      <c r="D549" s="134">
        <f t="shared" si="65"/>
        <v>570896.59999999986</v>
      </c>
      <c r="E549" s="29">
        <f t="shared" si="66"/>
        <v>510473.04999999987</v>
      </c>
      <c r="F549" s="175">
        <f t="shared" si="67"/>
        <v>234.61499999999998</v>
      </c>
      <c r="G549" s="29">
        <f t="shared" si="68"/>
        <v>234.61</v>
      </c>
    </row>
    <row r="550" spans="1:7" x14ac:dyDescent="0.25">
      <c r="A550" s="47">
        <v>42343</v>
      </c>
      <c r="B550" s="48">
        <v>1</v>
      </c>
      <c r="C550" s="171">
        <v>0</v>
      </c>
      <c r="D550" s="134">
        <f t="shared" si="65"/>
        <v>570896.59999999986</v>
      </c>
      <c r="E550" s="29">
        <f t="shared" si="66"/>
        <v>510473.04999999987</v>
      </c>
      <c r="F550" s="175">
        <f t="shared" si="67"/>
        <v>234.61499999999998</v>
      </c>
      <c r="G550" s="29">
        <f t="shared" si="68"/>
        <v>234.61</v>
      </c>
    </row>
    <row r="551" spans="1:7" x14ac:dyDescent="0.25">
      <c r="A551" s="47">
        <v>42344</v>
      </c>
      <c r="B551" s="48">
        <v>0</v>
      </c>
      <c r="C551" s="171">
        <v>1</v>
      </c>
      <c r="D551" s="134">
        <f t="shared" ref="D551:D581" si="69">$E$550</f>
        <v>510473.04999999987</v>
      </c>
      <c r="E551" s="29">
        <f>$D$551-$D$44</f>
        <v>449514.33999999985</v>
      </c>
      <c r="F551" s="175">
        <f>($E$43/$B$43*0+($E$44/$B$44)*1)</f>
        <v>209.78354838709677</v>
      </c>
      <c r="G551" s="29">
        <f t="shared" si="64"/>
        <v>209.78</v>
      </c>
    </row>
    <row r="552" spans="1:7" x14ac:dyDescent="0.25">
      <c r="A552" s="47">
        <v>42345</v>
      </c>
      <c r="B552" s="48">
        <v>1</v>
      </c>
      <c r="C552" s="171">
        <v>0</v>
      </c>
      <c r="D552" s="134">
        <f t="shared" si="69"/>
        <v>510473.04999999987</v>
      </c>
      <c r="E552" s="29">
        <f t="shared" ref="E552:E581" si="70">$D$551-$D$44</f>
        <v>449514.33999999985</v>
      </c>
      <c r="F552" s="175">
        <f t="shared" ref="F552:F581" si="71">($E$43/$B$43*0+($E$44/$B$44)*1)</f>
        <v>209.78354838709677</v>
      </c>
      <c r="G552" s="29">
        <f t="shared" si="64"/>
        <v>209.78</v>
      </c>
    </row>
    <row r="553" spans="1:7" x14ac:dyDescent="0.25">
      <c r="A553" s="47">
        <v>42346</v>
      </c>
      <c r="B553" s="48">
        <v>1</v>
      </c>
      <c r="C553" s="171">
        <v>0</v>
      </c>
      <c r="D553" s="134">
        <f t="shared" si="69"/>
        <v>510473.04999999987</v>
      </c>
      <c r="E553" s="29">
        <f t="shared" si="70"/>
        <v>449514.33999999985</v>
      </c>
      <c r="F553" s="175">
        <f t="shared" si="71"/>
        <v>209.78354838709677</v>
      </c>
      <c r="G553" s="29">
        <f t="shared" si="64"/>
        <v>209.78</v>
      </c>
    </row>
    <row r="554" spans="1:7" x14ac:dyDescent="0.25">
      <c r="A554" s="47">
        <v>42347</v>
      </c>
      <c r="B554" s="48">
        <v>1</v>
      </c>
      <c r="C554" s="171">
        <v>0</v>
      </c>
      <c r="D554" s="134">
        <f t="shared" si="69"/>
        <v>510473.04999999987</v>
      </c>
      <c r="E554" s="29">
        <f t="shared" si="70"/>
        <v>449514.33999999985</v>
      </c>
      <c r="F554" s="175">
        <f t="shared" si="71"/>
        <v>209.78354838709677</v>
      </c>
      <c r="G554" s="29">
        <f t="shared" si="64"/>
        <v>209.78</v>
      </c>
    </row>
    <row r="555" spans="1:7" x14ac:dyDescent="0.25">
      <c r="A555" s="47">
        <v>42348</v>
      </c>
      <c r="B555" s="48">
        <v>1</v>
      </c>
      <c r="C555" s="171">
        <v>0</v>
      </c>
      <c r="D555" s="134">
        <f t="shared" si="69"/>
        <v>510473.04999999987</v>
      </c>
      <c r="E555" s="29">
        <f t="shared" si="70"/>
        <v>449514.33999999985</v>
      </c>
      <c r="F555" s="175">
        <f t="shared" si="71"/>
        <v>209.78354838709677</v>
      </c>
      <c r="G555" s="29">
        <f t="shared" si="64"/>
        <v>209.78</v>
      </c>
    </row>
    <row r="556" spans="1:7" x14ac:dyDescent="0.25">
      <c r="A556" s="47">
        <v>42349</v>
      </c>
      <c r="B556" s="48">
        <v>1</v>
      </c>
      <c r="C556" s="171">
        <v>0</v>
      </c>
      <c r="D556" s="134">
        <f t="shared" si="69"/>
        <v>510473.04999999987</v>
      </c>
      <c r="E556" s="29">
        <f t="shared" si="70"/>
        <v>449514.33999999985</v>
      </c>
      <c r="F556" s="175">
        <f t="shared" si="71"/>
        <v>209.78354838709677</v>
      </c>
      <c r="G556" s="29">
        <f t="shared" si="64"/>
        <v>209.78</v>
      </c>
    </row>
    <row r="557" spans="1:7" x14ac:dyDescent="0.25">
      <c r="A557" s="47">
        <v>42350</v>
      </c>
      <c r="B557" s="48">
        <v>1</v>
      </c>
      <c r="C557" s="171">
        <v>0</v>
      </c>
      <c r="D557" s="134">
        <f t="shared" si="69"/>
        <v>510473.04999999987</v>
      </c>
      <c r="E557" s="29">
        <f t="shared" si="70"/>
        <v>449514.33999999985</v>
      </c>
      <c r="F557" s="175">
        <f t="shared" si="71"/>
        <v>209.78354838709677</v>
      </c>
      <c r="G557" s="29">
        <f t="shared" si="64"/>
        <v>209.78</v>
      </c>
    </row>
    <row r="558" spans="1:7" x14ac:dyDescent="0.25">
      <c r="A558" s="47">
        <v>42351</v>
      </c>
      <c r="B558" s="48">
        <v>1</v>
      </c>
      <c r="C558" s="171">
        <v>0</v>
      </c>
      <c r="D558" s="134">
        <f t="shared" si="69"/>
        <v>510473.04999999987</v>
      </c>
      <c r="E558" s="29">
        <f t="shared" si="70"/>
        <v>449514.33999999985</v>
      </c>
      <c r="F558" s="175">
        <f t="shared" si="71"/>
        <v>209.78354838709677</v>
      </c>
      <c r="G558" s="29">
        <f t="shared" si="64"/>
        <v>209.78</v>
      </c>
    </row>
    <row r="559" spans="1:7" x14ac:dyDescent="0.25">
      <c r="A559" s="47">
        <v>42352</v>
      </c>
      <c r="B559" s="48">
        <v>1</v>
      </c>
      <c r="C559" s="171">
        <v>0</v>
      </c>
      <c r="D559" s="134">
        <f t="shared" si="69"/>
        <v>510473.04999999987</v>
      </c>
      <c r="E559" s="29">
        <f t="shared" si="70"/>
        <v>449514.33999999985</v>
      </c>
      <c r="F559" s="175">
        <f t="shared" si="71"/>
        <v>209.78354838709677</v>
      </c>
      <c r="G559" s="29">
        <f t="shared" si="64"/>
        <v>209.78</v>
      </c>
    </row>
    <row r="560" spans="1:7" x14ac:dyDescent="0.25">
      <c r="A560" s="47">
        <v>42353</v>
      </c>
      <c r="B560" s="48">
        <v>1</v>
      </c>
      <c r="C560" s="171">
        <v>0</v>
      </c>
      <c r="D560" s="134">
        <f t="shared" si="69"/>
        <v>510473.04999999987</v>
      </c>
      <c r="E560" s="29">
        <f t="shared" si="70"/>
        <v>449514.33999999985</v>
      </c>
      <c r="F560" s="175">
        <f t="shared" si="71"/>
        <v>209.78354838709677</v>
      </c>
      <c r="G560" s="29">
        <f t="shared" si="64"/>
        <v>209.78</v>
      </c>
    </row>
    <row r="561" spans="1:7" x14ac:dyDescent="0.25">
      <c r="A561" s="47">
        <v>42354</v>
      </c>
      <c r="B561" s="48">
        <v>1</v>
      </c>
      <c r="C561" s="171">
        <v>0</v>
      </c>
      <c r="D561" s="134">
        <f t="shared" si="69"/>
        <v>510473.04999999987</v>
      </c>
      <c r="E561" s="29">
        <f t="shared" si="70"/>
        <v>449514.33999999985</v>
      </c>
      <c r="F561" s="175">
        <f t="shared" si="71"/>
        <v>209.78354838709677</v>
      </c>
      <c r="G561" s="29">
        <f t="shared" si="64"/>
        <v>209.78</v>
      </c>
    </row>
    <row r="562" spans="1:7" x14ac:dyDescent="0.25">
      <c r="A562" s="47">
        <v>42355</v>
      </c>
      <c r="B562" s="48">
        <v>1</v>
      </c>
      <c r="C562" s="171">
        <v>0</v>
      </c>
      <c r="D562" s="134">
        <f t="shared" si="69"/>
        <v>510473.04999999987</v>
      </c>
      <c r="E562" s="29">
        <f t="shared" si="70"/>
        <v>449514.33999999985</v>
      </c>
      <c r="F562" s="175">
        <f t="shared" si="71"/>
        <v>209.78354838709677</v>
      </c>
      <c r="G562" s="29">
        <f t="shared" si="64"/>
        <v>209.78</v>
      </c>
    </row>
    <row r="563" spans="1:7" x14ac:dyDescent="0.25">
      <c r="A563" s="47">
        <v>42356</v>
      </c>
      <c r="B563" s="48">
        <v>1</v>
      </c>
      <c r="C563" s="171">
        <v>0</v>
      </c>
      <c r="D563" s="134">
        <f t="shared" si="69"/>
        <v>510473.04999999987</v>
      </c>
      <c r="E563" s="29">
        <f t="shared" si="70"/>
        <v>449514.33999999985</v>
      </c>
      <c r="F563" s="175">
        <f t="shared" si="71"/>
        <v>209.78354838709677</v>
      </c>
      <c r="G563" s="29">
        <f t="shared" si="64"/>
        <v>209.78</v>
      </c>
    </row>
    <row r="564" spans="1:7" x14ac:dyDescent="0.25">
      <c r="A564" s="47">
        <v>42357</v>
      </c>
      <c r="B564" s="48">
        <v>1</v>
      </c>
      <c r="C564" s="171">
        <v>0</v>
      </c>
      <c r="D564" s="134">
        <f t="shared" si="69"/>
        <v>510473.04999999987</v>
      </c>
      <c r="E564" s="29">
        <f t="shared" si="70"/>
        <v>449514.33999999985</v>
      </c>
      <c r="F564" s="175">
        <f t="shared" si="71"/>
        <v>209.78354838709677</v>
      </c>
      <c r="G564" s="29">
        <f t="shared" si="64"/>
        <v>209.78</v>
      </c>
    </row>
    <row r="565" spans="1:7" x14ac:dyDescent="0.25">
      <c r="A565" s="47">
        <v>42358</v>
      </c>
      <c r="B565" s="48">
        <v>1</v>
      </c>
      <c r="C565" s="171">
        <v>0</v>
      </c>
      <c r="D565" s="134">
        <f t="shared" si="69"/>
        <v>510473.04999999987</v>
      </c>
      <c r="E565" s="29">
        <f t="shared" si="70"/>
        <v>449514.33999999985</v>
      </c>
      <c r="F565" s="175">
        <f t="shared" si="71"/>
        <v>209.78354838709677</v>
      </c>
      <c r="G565" s="29">
        <f t="shared" si="64"/>
        <v>209.78</v>
      </c>
    </row>
    <row r="566" spans="1:7" x14ac:dyDescent="0.25">
      <c r="A566" s="47">
        <v>42359</v>
      </c>
      <c r="B566" s="48">
        <v>1</v>
      </c>
      <c r="C566" s="171">
        <v>0</v>
      </c>
      <c r="D566" s="134">
        <f t="shared" si="69"/>
        <v>510473.04999999987</v>
      </c>
      <c r="E566" s="29">
        <f t="shared" si="70"/>
        <v>449514.33999999985</v>
      </c>
      <c r="F566" s="175">
        <f t="shared" si="71"/>
        <v>209.78354838709677</v>
      </c>
      <c r="G566" s="29">
        <f t="shared" si="64"/>
        <v>209.78</v>
      </c>
    </row>
    <row r="567" spans="1:7" x14ac:dyDescent="0.25">
      <c r="A567" s="47">
        <v>42360</v>
      </c>
      <c r="B567" s="48">
        <v>1</v>
      </c>
      <c r="C567" s="171">
        <v>0</v>
      </c>
      <c r="D567" s="134">
        <f t="shared" si="69"/>
        <v>510473.04999999987</v>
      </c>
      <c r="E567" s="29">
        <f t="shared" si="70"/>
        <v>449514.33999999985</v>
      </c>
      <c r="F567" s="175">
        <f t="shared" si="71"/>
        <v>209.78354838709677</v>
      </c>
      <c r="G567" s="29">
        <f t="shared" si="64"/>
        <v>209.78</v>
      </c>
    </row>
    <row r="568" spans="1:7" x14ac:dyDescent="0.25">
      <c r="A568" s="47">
        <v>42361</v>
      </c>
      <c r="B568" s="48">
        <v>1</v>
      </c>
      <c r="C568" s="171">
        <v>0</v>
      </c>
      <c r="D568" s="134">
        <f t="shared" si="69"/>
        <v>510473.04999999987</v>
      </c>
      <c r="E568" s="29">
        <f t="shared" si="70"/>
        <v>449514.33999999985</v>
      </c>
      <c r="F568" s="175">
        <f t="shared" si="71"/>
        <v>209.78354838709677</v>
      </c>
      <c r="G568" s="29">
        <f t="shared" si="64"/>
        <v>209.78</v>
      </c>
    </row>
    <row r="569" spans="1:7" x14ac:dyDescent="0.25">
      <c r="A569" s="47">
        <v>42362</v>
      </c>
      <c r="B569" s="48">
        <v>1</v>
      </c>
      <c r="C569" s="171">
        <v>0</v>
      </c>
      <c r="D569" s="134">
        <f t="shared" si="69"/>
        <v>510473.04999999987</v>
      </c>
      <c r="E569" s="29">
        <f t="shared" si="70"/>
        <v>449514.33999999985</v>
      </c>
      <c r="F569" s="175">
        <f t="shared" si="71"/>
        <v>209.78354838709677</v>
      </c>
      <c r="G569" s="29">
        <f t="shared" si="64"/>
        <v>209.78</v>
      </c>
    </row>
    <row r="570" spans="1:7" x14ac:dyDescent="0.25">
      <c r="A570" s="47">
        <v>42363</v>
      </c>
      <c r="B570" s="48">
        <v>1</v>
      </c>
      <c r="C570" s="171">
        <v>0</v>
      </c>
      <c r="D570" s="134">
        <f t="shared" si="69"/>
        <v>510473.04999999987</v>
      </c>
      <c r="E570" s="29">
        <f t="shared" si="70"/>
        <v>449514.33999999985</v>
      </c>
      <c r="F570" s="175">
        <f t="shared" si="71"/>
        <v>209.78354838709677</v>
      </c>
      <c r="G570" s="29">
        <f t="shared" si="64"/>
        <v>209.78</v>
      </c>
    </row>
    <row r="571" spans="1:7" x14ac:dyDescent="0.25">
      <c r="A571" s="47">
        <v>42364</v>
      </c>
      <c r="B571" s="48">
        <v>1</v>
      </c>
      <c r="C571" s="171">
        <v>0</v>
      </c>
      <c r="D571" s="134">
        <f t="shared" si="69"/>
        <v>510473.04999999987</v>
      </c>
      <c r="E571" s="29">
        <f t="shared" si="70"/>
        <v>449514.33999999985</v>
      </c>
      <c r="F571" s="175">
        <f t="shared" si="71"/>
        <v>209.78354838709677</v>
      </c>
      <c r="G571" s="29">
        <f t="shared" si="64"/>
        <v>209.78</v>
      </c>
    </row>
    <row r="572" spans="1:7" x14ac:dyDescent="0.25">
      <c r="A572" s="47">
        <v>42365</v>
      </c>
      <c r="B572" s="48">
        <v>1</v>
      </c>
      <c r="C572" s="171">
        <v>0</v>
      </c>
      <c r="D572" s="134">
        <f t="shared" si="69"/>
        <v>510473.04999999987</v>
      </c>
      <c r="E572" s="29">
        <f t="shared" si="70"/>
        <v>449514.33999999985</v>
      </c>
      <c r="F572" s="175">
        <f t="shared" si="71"/>
        <v>209.78354838709677</v>
      </c>
      <c r="G572" s="29">
        <f t="shared" si="64"/>
        <v>209.78</v>
      </c>
    </row>
    <row r="573" spans="1:7" x14ac:dyDescent="0.25">
      <c r="A573" s="47">
        <v>42366</v>
      </c>
      <c r="B573" s="48">
        <v>1</v>
      </c>
      <c r="C573" s="171">
        <v>0</v>
      </c>
      <c r="D573" s="134">
        <f t="shared" si="69"/>
        <v>510473.04999999987</v>
      </c>
      <c r="E573" s="29">
        <f t="shared" si="70"/>
        <v>449514.33999999985</v>
      </c>
      <c r="F573" s="175">
        <f t="shared" si="71"/>
        <v>209.78354838709677</v>
      </c>
      <c r="G573" s="29">
        <f t="shared" si="64"/>
        <v>209.78</v>
      </c>
    </row>
    <row r="574" spans="1:7" x14ac:dyDescent="0.25">
      <c r="A574" s="47">
        <v>42367</v>
      </c>
      <c r="B574" s="48">
        <v>1</v>
      </c>
      <c r="C574" s="171">
        <v>0</v>
      </c>
      <c r="D574" s="134">
        <f t="shared" si="69"/>
        <v>510473.04999999987</v>
      </c>
      <c r="E574" s="29">
        <f t="shared" si="70"/>
        <v>449514.33999999985</v>
      </c>
      <c r="F574" s="175">
        <f t="shared" si="71"/>
        <v>209.78354838709677</v>
      </c>
      <c r="G574" s="29">
        <f t="shared" si="64"/>
        <v>209.78</v>
      </c>
    </row>
    <row r="575" spans="1:7" x14ac:dyDescent="0.25">
      <c r="A575" s="47">
        <v>42368</v>
      </c>
      <c r="B575" s="48">
        <v>1</v>
      </c>
      <c r="C575" s="171">
        <v>0</v>
      </c>
      <c r="D575" s="134">
        <f t="shared" si="69"/>
        <v>510473.04999999987</v>
      </c>
      <c r="E575" s="29">
        <f t="shared" si="70"/>
        <v>449514.33999999985</v>
      </c>
      <c r="F575" s="175">
        <f t="shared" si="71"/>
        <v>209.78354838709677</v>
      </c>
      <c r="G575" s="29">
        <f t="shared" si="64"/>
        <v>209.78</v>
      </c>
    </row>
    <row r="576" spans="1:7" x14ac:dyDescent="0.25">
      <c r="A576" s="47">
        <v>42369</v>
      </c>
      <c r="B576" s="48">
        <v>1</v>
      </c>
      <c r="C576" s="171">
        <v>0</v>
      </c>
      <c r="D576" s="134">
        <f t="shared" si="69"/>
        <v>510473.04999999987</v>
      </c>
      <c r="E576" s="29">
        <f t="shared" si="70"/>
        <v>449514.33999999985</v>
      </c>
      <c r="F576" s="175">
        <f t="shared" si="71"/>
        <v>209.78354838709677</v>
      </c>
      <c r="G576" s="29">
        <f t="shared" ref="G576:G639" si="72">ROUND(F576,2)</f>
        <v>209.78</v>
      </c>
    </row>
    <row r="577" spans="1:7" x14ac:dyDescent="0.25">
      <c r="A577" s="47">
        <v>42370</v>
      </c>
      <c r="B577" s="48">
        <v>1</v>
      </c>
      <c r="C577" s="171">
        <v>0</v>
      </c>
      <c r="D577" s="134">
        <f t="shared" si="69"/>
        <v>510473.04999999987</v>
      </c>
      <c r="E577" s="29">
        <f t="shared" si="70"/>
        <v>449514.33999999985</v>
      </c>
      <c r="F577" s="175">
        <f t="shared" si="71"/>
        <v>209.78354838709677</v>
      </c>
      <c r="G577" s="29">
        <f t="shared" si="72"/>
        <v>209.78</v>
      </c>
    </row>
    <row r="578" spans="1:7" x14ac:dyDescent="0.25">
      <c r="A578" s="47">
        <v>42371</v>
      </c>
      <c r="B578" s="48">
        <v>1</v>
      </c>
      <c r="C578" s="171">
        <v>0</v>
      </c>
      <c r="D578" s="134">
        <f t="shared" si="69"/>
        <v>510473.04999999987</v>
      </c>
      <c r="E578" s="29">
        <f t="shared" si="70"/>
        <v>449514.33999999985</v>
      </c>
      <c r="F578" s="175">
        <f t="shared" si="71"/>
        <v>209.78354838709677</v>
      </c>
      <c r="G578" s="29">
        <f t="shared" si="72"/>
        <v>209.78</v>
      </c>
    </row>
    <row r="579" spans="1:7" x14ac:dyDescent="0.25">
      <c r="A579" s="47">
        <v>42372</v>
      </c>
      <c r="B579" s="48">
        <v>1</v>
      </c>
      <c r="C579" s="171">
        <v>0</v>
      </c>
      <c r="D579" s="134">
        <f t="shared" si="69"/>
        <v>510473.04999999987</v>
      </c>
      <c r="E579" s="29">
        <f t="shared" si="70"/>
        <v>449514.33999999985</v>
      </c>
      <c r="F579" s="175">
        <f t="shared" si="71"/>
        <v>209.78354838709677</v>
      </c>
      <c r="G579" s="29">
        <f t="shared" si="72"/>
        <v>209.78</v>
      </c>
    </row>
    <row r="580" spans="1:7" x14ac:dyDescent="0.25">
      <c r="A580" s="47">
        <v>42373</v>
      </c>
      <c r="B580" s="48">
        <v>1</v>
      </c>
      <c r="C580" s="171">
        <v>0</v>
      </c>
      <c r="D580" s="134">
        <f t="shared" si="69"/>
        <v>510473.04999999987</v>
      </c>
      <c r="E580" s="29">
        <f t="shared" si="70"/>
        <v>449514.33999999985</v>
      </c>
      <c r="F580" s="175">
        <f t="shared" si="71"/>
        <v>209.78354838709677</v>
      </c>
      <c r="G580" s="29">
        <f t="shared" si="72"/>
        <v>209.78</v>
      </c>
    </row>
    <row r="581" spans="1:7" x14ac:dyDescent="0.25">
      <c r="A581" s="47">
        <v>42374</v>
      </c>
      <c r="B581" s="48">
        <v>1</v>
      </c>
      <c r="C581" s="171">
        <v>0</v>
      </c>
      <c r="D581" s="134">
        <f t="shared" si="69"/>
        <v>510473.04999999987</v>
      </c>
      <c r="E581" s="29">
        <f t="shared" si="70"/>
        <v>449514.33999999985</v>
      </c>
      <c r="F581" s="175">
        <f t="shared" si="71"/>
        <v>209.78354838709677</v>
      </c>
      <c r="G581" s="29">
        <f t="shared" si="72"/>
        <v>209.78</v>
      </c>
    </row>
    <row r="582" spans="1:7" x14ac:dyDescent="0.25">
      <c r="A582" s="47">
        <v>42375</v>
      </c>
      <c r="B582" s="48">
        <v>0</v>
      </c>
      <c r="C582" s="171">
        <v>1</v>
      </c>
      <c r="D582" s="134">
        <f t="shared" ref="D582:D612" si="73">$E$581</f>
        <v>449514.33999999985</v>
      </c>
      <c r="E582" s="29">
        <f>$D$582-$D$45</f>
        <v>387779.02999999985</v>
      </c>
      <c r="F582" s="175">
        <f>($E$44/$B$44*0+($E$45/$B$45)*1)</f>
        <v>184.73193548387096</v>
      </c>
      <c r="G582" s="29">
        <f t="shared" si="72"/>
        <v>184.73</v>
      </c>
    </row>
    <row r="583" spans="1:7" x14ac:dyDescent="0.25">
      <c r="A583" s="47">
        <v>42376</v>
      </c>
      <c r="B583" s="48">
        <v>1</v>
      </c>
      <c r="C583" s="171">
        <v>0</v>
      </c>
      <c r="D583" s="134">
        <f t="shared" si="73"/>
        <v>449514.33999999985</v>
      </c>
      <c r="E583" s="29">
        <f t="shared" ref="E583:E612" si="74">$D$582-$D$45</f>
        <v>387779.02999999985</v>
      </c>
      <c r="F583" s="175">
        <f t="shared" ref="F583:F612" si="75">($E$44/$B$44*0+($E$45/$B$45)*1)</f>
        <v>184.73193548387096</v>
      </c>
      <c r="G583" s="29">
        <f t="shared" si="72"/>
        <v>184.73</v>
      </c>
    </row>
    <row r="584" spans="1:7" x14ac:dyDescent="0.25">
      <c r="A584" s="47">
        <v>42377</v>
      </c>
      <c r="B584" s="48">
        <v>1</v>
      </c>
      <c r="C584" s="171">
        <v>0</v>
      </c>
      <c r="D584" s="134">
        <f t="shared" si="73"/>
        <v>449514.33999999985</v>
      </c>
      <c r="E584" s="29">
        <f t="shared" si="74"/>
        <v>387779.02999999985</v>
      </c>
      <c r="F584" s="175">
        <f t="shared" si="75"/>
        <v>184.73193548387096</v>
      </c>
      <c r="G584" s="29">
        <f t="shared" si="72"/>
        <v>184.73</v>
      </c>
    </row>
    <row r="585" spans="1:7" x14ac:dyDescent="0.25">
      <c r="A585" s="47">
        <v>42378</v>
      </c>
      <c r="B585" s="48">
        <v>1</v>
      </c>
      <c r="C585" s="171">
        <v>0</v>
      </c>
      <c r="D585" s="134">
        <f t="shared" si="73"/>
        <v>449514.33999999985</v>
      </c>
      <c r="E585" s="29">
        <f t="shared" si="74"/>
        <v>387779.02999999985</v>
      </c>
      <c r="F585" s="175">
        <f t="shared" si="75"/>
        <v>184.73193548387096</v>
      </c>
      <c r="G585" s="29">
        <f t="shared" si="72"/>
        <v>184.73</v>
      </c>
    </row>
    <row r="586" spans="1:7" x14ac:dyDescent="0.25">
      <c r="A586" s="47">
        <v>42379</v>
      </c>
      <c r="B586" s="48">
        <v>1</v>
      </c>
      <c r="C586" s="171">
        <v>0</v>
      </c>
      <c r="D586" s="134">
        <f t="shared" si="73"/>
        <v>449514.33999999985</v>
      </c>
      <c r="E586" s="29">
        <f t="shared" si="74"/>
        <v>387779.02999999985</v>
      </c>
      <c r="F586" s="175">
        <f t="shared" si="75"/>
        <v>184.73193548387096</v>
      </c>
      <c r="G586" s="29">
        <f t="shared" si="72"/>
        <v>184.73</v>
      </c>
    </row>
    <row r="587" spans="1:7" x14ac:dyDescent="0.25">
      <c r="A587" s="47">
        <v>42380</v>
      </c>
      <c r="B587" s="48">
        <v>1</v>
      </c>
      <c r="C587" s="171">
        <v>0</v>
      </c>
      <c r="D587" s="134">
        <f t="shared" si="73"/>
        <v>449514.33999999985</v>
      </c>
      <c r="E587" s="29">
        <f t="shared" si="74"/>
        <v>387779.02999999985</v>
      </c>
      <c r="F587" s="175">
        <f t="shared" si="75"/>
        <v>184.73193548387096</v>
      </c>
      <c r="G587" s="29">
        <f t="shared" si="72"/>
        <v>184.73</v>
      </c>
    </row>
    <row r="588" spans="1:7" x14ac:dyDescent="0.25">
      <c r="A588" s="47">
        <v>42381</v>
      </c>
      <c r="B588" s="48">
        <v>1</v>
      </c>
      <c r="C588" s="171">
        <v>0</v>
      </c>
      <c r="D588" s="134">
        <f t="shared" si="73"/>
        <v>449514.33999999985</v>
      </c>
      <c r="E588" s="29">
        <f t="shared" si="74"/>
        <v>387779.02999999985</v>
      </c>
      <c r="F588" s="175">
        <f t="shared" si="75"/>
        <v>184.73193548387096</v>
      </c>
      <c r="G588" s="29">
        <f t="shared" si="72"/>
        <v>184.73</v>
      </c>
    </row>
    <row r="589" spans="1:7" x14ac:dyDescent="0.25">
      <c r="A589" s="47">
        <v>42382</v>
      </c>
      <c r="B589" s="48">
        <v>1</v>
      </c>
      <c r="C589" s="171">
        <v>0</v>
      </c>
      <c r="D589" s="134">
        <f t="shared" si="73"/>
        <v>449514.33999999985</v>
      </c>
      <c r="E589" s="29">
        <f t="shared" si="74"/>
        <v>387779.02999999985</v>
      </c>
      <c r="F589" s="175">
        <f t="shared" si="75"/>
        <v>184.73193548387096</v>
      </c>
      <c r="G589" s="29">
        <f t="shared" si="72"/>
        <v>184.73</v>
      </c>
    </row>
    <row r="590" spans="1:7" x14ac:dyDescent="0.25">
      <c r="A590" s="47">
        <v>42383</v>
      </c>
      <c r="B590" s="48">
        <v>1</v>
      </c>
      <c r="C590" s="171">
        <v>0</v>
      </c>
      <c r="D590" s="134">
        <f t="shared" si="73"/>
        <v>449514.33999999985</v>
      </c>
      <c r="E590" s="29">
        <f t="shared" si="74"/>
        <v>387779.02999999985</v>
      </c>
      <c r="F590" s="175">
        <f t="shared" si="75"/>
        <v>184.73193548387096</v>
      </c>
      <c r="G590" s="29">
        <f t="shared" si="72"/>
        <v>184.73</v>
      </c>
    </row>
    <row r="591" spans="1:7" x14ac:dyDescent="0.25">
      <c r="A591" s="47">
        <v>42384</v>
      </c>
      <c r="B591" s="48">
        <v>1</v>
      </c>
      <c r="C591" s="171">
        <v>0</v>
      </c>
      <c r="D591" s="134">
        <f t="shared" si="73"/>
        <v>449514.33999999985</v>
      </c>
      <c r="E591" s="29">
        <f t="shared" si="74"/>
        <v>387779.02999999985</v>
      </c>
      <c r="F591" s="175">
        <f t="shared" si="75"/>
        <v>184.73193548387096</v>
      </c>
      <c r="G591" s="29">
        <f t="shared" si="72"/>
        <v>184.73</v>
      </c>
    </row>
    <row r="592" spans="1:7" x14ac:dyDescent="0.25">
      <c r="A592" s="47">
        <v>42385</v>
      </c>
      <c r="B592" s="48">
        <v>1</v>
      </c>
      <c r="C592" s="171">
        <v>0</v>
      </c>
      <c r="D592" s="134">
        <f t="shared" si="73"/>
        <v>449514.33999999985</v>
      </c>
      <c r="E592" s="29">
        <f t="shared" si="74"/>
        <v>387779.02999999985</v>
      </c>
      <c r="F592" s="175">
        <f t="shared" si="75"/>
        <v>184.73193548387096</v>
      </c>
      <c r="G592" s="29">
        <f t="shared" si="72"/>
        <v>184.73</v>
      </c>
    </row>
    <row r="593" spans="1:7" x14ac:dyDescent="0.25">
      <c r="A593" s="47">
        <v>42386</v>
      </c>
      <c r="B593" s="48">
        <v>1</v>
      </c>
      <c r="C593" s="171">
        <v>0</v>
      </c>
      <c r="D593" s="134">
        <f t="shared" si="73"/>
        <v>449514.33999999985</v>
      </c>
      <c r="E593" s="29">
        <f t="shared" si="74"/>
        <v>387779.02999999985</v>
      </c>
      <c r="F593" s="175">
        <f t="shared" si="75"/>
        <v>184.73193548387096</v>
      </c>
      <c r="G593" s="29">
        <f t="shared" si="72"/>
        <v>184.73</v>
      </c>
    </row>
    <row r="594" spans="1:7" x14ac:dyDescent="0.25">
      <c r="A594" s="47">
        <v>42387</v>
      </c>
      <c r="B594" s="48">
        <v>1</v>
      </c>
      <c r="C594" s="171">
        <v>0</v>
      </c>
      <c r="D594" s="134">
        <f t="shared" si="73"/>
        <v>449514.33999999985</v>
      </c>
      <c r="E594" s="29">
        <f t="shared" si="74"/>
        <v>387779.02999999985</v>
      </c>
      <c r="F594" s="175">
        <f t="shared" si="75"/>
        <v>184.73193548387096</v>
      </c>
      <c r="G594" s="29">
        <f t="shared" si="72"/>
        <v>184.73</v>
      </c>
    </row>
    <row r="595" spans="1:7" x14ac:dyDescent="0.25">
      <c r="A595" s="47">
        <v>42388</v>
      </c>
      <c r="B595" s="48">
        <v>1</v>
      </c>
      <c r="C595" s="171">
        <v>0</v>
      </c>
      <c r="D595" s="134">
        <f t="shared" si="73"/>
        <v>449514.33999999985</v>
      </c>
      <c r="E595" s="29">
        <f t="shared" si="74"/>
        <v>387779.02999999985</v>
      </c>
      <c r="F595" s="175">
        <f t="shared" si="75"/>
        <v>184.73193548387096</v>
      </c>
      <c r="G595" s="29">
        <f t="shared" si="72"/>
        <v>184.73</v>
      </c>
    </row>
    <row r="596" spans="1:7" x14ac:dyDescent="0.25">
      <c r="A596" s="47">
        <v>42389</v>
      </c>
      <c r="B596" s="48">
        <v>1</v>
      </c>
      <c r="C596" s="171">
        <v>0</v>
      </c>
      <c r="D596" s="134">
        <f t="shared" si="73"/>
        <v>449514.33999999985</v>
      </c>
      <c r="E596" s="29">
        <f t="shared" si="74"/>
        <v>387779.02999999985</v>
      </c>
      <c r="F596" s="175">
        <f t="shared" si="75"/>
        <v>184.73193548387096</v>
      </c>
      <c r="G596" s="29">
        <f t="shared" si="72"/>
        <v>184.73</v>
      </c>
    </row>
    <row r="597" spans="1:7" x14ac:dyDescent="0.25">
      <c r="A597" s="47">
        <v>42390</v>
      </c>
      <c r="B597" s="48">
        <v>1</v>
      </c>
      <c r="C597" s="171">
        <v>0</v>
      </c>
      <c r="D597" s="134">
        <f t="shared" si="73"/>
        <v>449514.33999999985</v>
      </c>
      <c r="E597" s="29">
        <f t="shared" si="74"/>
        <v>387779.02999999985</v>
      </c>
      <c r="F597" s="175">
        <f t="shared" si="75"/>
        <v>184.73193548387096</v>
      </c>
      <c r="G597" s="29">
        <f t="shared" si="72"/>
        <v>184.73</v>
      </c>
    </row>
    <row r="598" spans="1:7" x14ac:dyDescent="0.25">
      <c r="A598" s="47">
        <v>42391</v>
      </c>
      <c r="B598" s="48">
        <v>1</v>
      </c>
      <c r="C598" s="171">
        <v>0</v>
      </c>
      <c r="D598" s="134">
        <f t="shared" si="73"/>
        <v>449514.33999999985</v>
      </c>
      <c r="E598" s="29">
        <f t="shared" si="74"/>
        <v>387779.02999999985</v>
      </c>
      <c r="F598" s="175">
        <f t="shared" si="75"/>
        <v>184.73193548387096</v>
      </c>
      <c r="G598" s="29">
        <f t="shared" si="72"/>
        <v>184.73</v>
      </c>
    </row>
    <row r="599" spans="1:7" x14ac:dyDescent="0.25">
      <c r="A599" s="47">
        <v>42392</v>
      </c>
      <c r="B599" s="48">
        <v>1</v>
      </c>
      <c r="C599" s="171">
        <v>0</v>
      </c>
      <c r="D599" s="134">
        <f t="shared" si="73"/>
        <v>449514.33999999985</v>
      </c>
      <c r="E599" s="29">
        <f t="shared" si="74"/>
        <v>387779.02999999985</v>
      </c>
      <c r="F599" s="175">
        <f t="shared" si="75"/>
        <v>184.73193548387096</v>
      </c>
      <c r="G599" s="29">
        <f t="shared" si="72"/>
        <v>184.73</v>
      </c>
    </row>
    <row r="600" spans="1:7" x14ac:dyDescent="0.25">
      <c r="A600" s="47">
        <v>42393</v>
      </c>
      <c r="B600" s="48">
        <v>1</v>
      </c>
      <c r="C600" s="171">
        <v>0</v>
      </c>
      <c r="D600" s="134">
        <f t="shared" si="73"/>
        <v>449514.33999999985</v>
      </c>
      <c r="E600" s="29">
        <f t="shared" si="74"/>
        <v>387779.02999999985</v>
      </c>
      <c r="F600" s="175">
        <f t="shared" si="75"/>
        <v>184.73193548387096</v>
      </c>
      <c r="G600" s="29">
        <f t="shared" si="72"/>
        <v>184.73</v>
      </c>
    </row>
    <row r="601" spans="1:7" x14ac:dyDescent="0.25">
      <c r="A601" s="47">
        <v>42394</v>
      </c>
      <c r="B601" s="48">
        <v>1</v>
      </c>
      <c r="C601" s="171">
        <v>0</v>
      </c>
      <c r="D601" s="134">
        <f t="shared" si="73"/>
        <v>449514.33999999985</v>
      </c>
      <c r="E601" s="29">
        <f t="shared" si="74"/>
        <v>387779.02999999985</v>
      </c>
      <c r="F601" s="175">
        <f t="shared" si="75"/>
        <v>184.73193548387096</v>
      </c>
      <c r="G601" s="29">
        <f t="shared" si="72"/>
        <v>184.73</v>
      </c>
    </row>
    <row r="602" spans="1:7" x14ac:dyDescent="0.25">
      <c r="A602" s="47">
        <v>42395</v>
      </c>
      <c r="B602" s="48">
        <v>1</v>
      </c>
      <c r="C602" s="171">
        <v>0</v>
      </c>
      <c r="D602" s="134">
        <f t="shared" si="73"/>
        <v>449514.33999999985</v>
      </c>
      <c r="E602" s="29">
        <f t="shared" si="74"/>
        <v>387779.02999999985</v>
      </c>
      <c r="F602" s="175">
        <f t="shared" si="75"/>
        <v>184.73193548387096</v>
      </c>
      <c r="G602" s="29">
        <f t="shared" si="72"/>
        <v>184.73</v>
      </c>
    </row>
    <row r="603" spans="1:7" x14ac:dyDescent="0.25">
      <c r="A603" s="47">
        <v>42396</v>
      </c>
      <c r="B603" s="48">
        <v>1</v>
      </c>
      <c r="C603" s="171">
        <v>0</v>
      </c>
      <c r="D603" s="134">
        <f t="shared" si="73"/>
        <v>449514.33999999985</v>
      </c>
      <c r="E603" s="29">
        <f t="shared" si="74"/>
        <v>387779.02999999985</v>
      </c>
      <c r="F603" s="175">
        <f t="shared" si="75"/>
        <v>184.73193548387096</v>
      </c>
      <c r="G603" s="29">
        <f t="shared" si="72"/>
        <v>184.73</v>
      </c>
    </row>
    <row r="604" spans="1:7" x14ac:dyDescent="0.25">
      <c r="A604" s="47">
        <v>42397</v>
      </c>
      <c r="B604" s="48">
        <v>1</v>
      </c>
      <c r="C604" s="171">
        <v>0</v>
      </c>
      <c r="D604" s="134">
        <f t="shared" si="73"/>
        <v>449514.33999999985</v>
      </c>
      <c r="E604" s="29">
        <f t="shared" si="74"/>
        <v>387779.02999999985</v>
      </c>
      <c r="F604" s="175">
        <f t="shared" si="75"/>
        <v>184.73193548387096</v>
      </c>
      <c r="G604" s="29">
        <f t="shared" si="72"/>
        <v>184.73</v>
      </c>
    </row>
    <row r="605" spans="1:7" x14ac:dyDescent="0.25">
      <c r="A605" s="47">
        <v>42398</v>
      </c>
      <c r="B605" s="48">
        <v>1</v>
      </c>
      <c r="C605" s="171">
        <v>0</v>
      </c>
      <c r="D605" s="134">
        <f t="shared" si="73"/>
        <v>449514.33999999985</v>
      </c>
      <c r="E605" s="29">
        <f t="shared" si="74"/>
        <v>387779.02999999985</v>
      </c>
      <c r="F605" s="175">
        <f t="shared" si="75"/>
        <v>184.73193548387096</v>
      </c>
      <c r="G605" s="29">
        <f t="shared" si="72"/>
        <v>184.73</v>
      </c>
    </row>
    <row r="606" spans="1:7" x14ac:dyDescent="0.25">
      <c r="A606" s="47">
        <v>42399</v>
      </c>
      <c r="B606" s="48">
        <v>1</v>
      </c>
      <c r="C606" s="171">
        <v>0</v>
      </c>
      <c r="D606" s="134">
        <f t="shared" si="73"/>
        <v>449514.33999999985</v>
      </c>
      <c r="E606" s="29">
        <f t="shared" si="74"/>
        <v>387779.02999999985</v>
      </c>
      <c r="F606" s="175">
        <f t="shared" si="75"/>
        <v>184.73193548387096</v>
      </c>
      <c r="G606" s="29">
        <f t="shared" si="72"/>
        <v>184.73</v>
      </c>
    </row>
    <row r="607" spans="1:7" x14ac:dyDescent="0.25">
      <c r="A607" s="47">
        <v>42400</v>
      </c>
      <c r="B607" s="48">
        <v>1</v>
      </c>
      <c r="C607" s="171">
        <v>0</v>
      </c>
      <c r="D607" s="134">
        <f t="shared" si="73"/>
        <v>449514.33999999985</v>
      </c>
      <c r="E607" s="29">
        <f t="shared" si="74"/>
        <v>387779.02999999985</v>
      </c>
      <c r="F607" s="175">
        <f t="shared" si="75"/>
        <v>184.73193548387096</v>
      </c>
      <c r="G607" s="29">
        <f t="shared" si="72"/>
        <v>184.73</v>
      </c>
    </row>
    <row r="608" spans="1:7" x14ac:dyDescent="0.25">
      <c r="A608" s="47">
        <v>42401</v>
      </c>
      <c r="B608" s="48">
        <v>1</v>
      </c>
      <c r="C608" s="171">
        <v>0</v>
      </c>
      <c r="D608" s="134">
        <f t="shared" si="73"/>
        <v>449514.33999999985</v>
      </c>
      <c r="E608" s="29">
        <f t="shared" si="74"/>
        <v>387779.02999999985</v>
      </c>
      <c r="F608" s="175">
        <f t="shared" si="75"/>
        <v>184.73193548387096</v>
      </c>
      <c r="G608" s="29">
        <f t="shared" si="72"/>
        <v>184.73</v>
      </c>
    </row>
    <row r="609" spans="1:7" x14ac:dyDescent="0.25">
      <c r="A609" s="47">
        <v>42402</v>
      </c>
      <c r="B609" s="48">
        <v>1</v>
      </c>
      <c r="C609" s="171">
        <v>0</v>
      </c>
      <c r="D609" s="134">
        <f t="shared" si="73"/>
        <v>449514.33999999985</v>
      </c>
      <c r="E609" s="29">
        <f t="shared" si="74"/>
        <v>387779.02999999985</v>
      </c>
      <c r="F609" s="175">
        <f t="shared" si="75"/>
        <v>184.73193548387096</v>
      </c>
      <c r="G609" s="29">
        <f t="shared" si="72"/>
        <v>184.73</v>
      </c>
    </row>
    <row r="610" spans="1:7" x14ac:dyDescent="0.25">
      <c r="A610" s="47">
        <v>42403</v>
      </c>
      <c r="B610" s="48">
        <v>1</v>
      </c>
      <c r="C610" s="171">
        <v>0</v>
      </c>
      <c r="D610" s="134">
        <f t="shared" si="73"/>
        <v>449514.33999999985</v>
      </c>
      <c r="E610" s="29">
        <f t="shared" si="74"/>
        <v>387779.02999999985</v>
      </c>
      <c r="F610" s="175">
        <f t="shared" si="75"/>
        <v>184.73193548387096</v>
      </c>
      <c r="G610" s="29">
        <f t="shared" si="72"/>
        <v>184.73</v>
      </c>
    </row>
    <row r="611" spans="1:7" x14ac:dyDescent="0.25">
      <c r="A611" s="47">
        <v>42404</v>
      </c>
      <c r="B611" s="48">
        <v>1</v>
      </c>
      <c r="C611" s="171">
        <v>0</v>
      </c>
      <c r="D611" s="134">
        <f t="shared" si="73"/>
        <v>449514.33999999985</v>
      </c>
      <c r="E611" s="29">
        <f t="shared" si="74"/>
        <v>387779.02999999985</v>
      </c>
      <c r="F611" s="175">
        <f t="shared" si="75"/>
        <v>184.73193548387096</v>
      </c>
      <c r="G611" s="29">
        <f t="shared" si="72"/>
        <v>184.73</v>
      </c>
    </row>
    <row r="612" spans="1:7" x14ac:dyDescent="0.25">
      <c r="A612" s="47">
        <v>42405</v>
      </c>
      <c r="B612" s="48">
        <v>1</v>
      </c>
      <c r="C612" s="171">
        <v>0</v>
      </c>
      <c r="D612" s="134">
        <f t="shared" si="73"/>
        <v>449514.33999999985</v>
      </c>
      <c r="E612" s="29">
        <f t="shared" si="74"/>
        <v>387779.02999999985</v>
      </c>
      <c r="F612" s="175">
        <f t="shared" si="75"/>
        <v>184.73193548387096</v>
      </c>
      <c r="G612" s="29">
        <f t="shared" si="72"/>
        <v>184.73</v>
      </c>
    </row>
    <row r="613" spans="1:7" x14ac:dyDescent="0.25">
      <c r="A613" s="47">
        <v>42406</v>
      </c>
      <c r="B613" s="48">
        <v>0</v>
      </c>
      <c r="C613" s="171">
        <v>1</v>
      </c>
      <c r="D613" s="134">
        <f t="shared" ref="D613:D641" si="76">$E$612</f>
        <v>387779.02999999985</v>
      </c>
      <c r="E613" s="29">
        <f>$D$613-$D$46</f>
        <v>324938.50999999983</v>
      </c>
      <c r="F613" s="175">
        <f>($E$45/$B$45*0+($E$46/$B$46)*1)</f>
        <v>159.3613793103448</v>
      </c>
      <c r="G613" s="29">
        <f t="shared" si="72"/>
        <v>159.36000000000001</v>
      </c>
    </row>
    <row r="614" spans="1:7" x14ac:dyDescent="0.25">
      <c r="A614" s="47">
        <v>42407</v>
      </c>
      <c r="B614" s="48">
        <v>1</v>
      </c>
      <c r="C614" s="171">
        <v>0</v>
      </c>
      <c r="D614" s="134">
        <f t="shared" si="76"/>
        <v>387779.02999999985</v>
      </c>
      <c r="E614" s="29">
        <f t="shared" ref="E614:E641" si="77">$D$613-$D$46</f>
        <v>324938.50999999983</v>
      </c>
      <c r="F614" s="175">
        <f t="shared" ref="F614:F641" si="78">($E$45/$B$45*0+($E$46/$B$46)*1)</f>
        <v>159.3613793103448</v>
      </c>
      <c r="G614" s="29">
        <f t="shared" si="72"/>
        <v>159.36000000000001</v>
      </c>
    </row>
    <row r="615" spans="1:7" x14ac:dyDescent="0.25">
      <c r="A615" s="47">
        <v>42408</v>
      </c>
      <c r="B615" s="48">
        <v>1</v>
      </c>
      <c r="C615" s="171">
        <v>0</v>
      </c>
      <c r="D615" s="134">
        <f t="shared" si="76"/>
        <v>387779.02999999985</v>
      </c>
      <c r="E615" s="29">
        <f t="shared" si="77"/>
        <v>324938.50999999983</v>
      </c>
      <c r="F615" s="175">
        <f t="shared" si="78"/>
        <v>159.3613793103448</v>
      </c>
      <c r="G615" s="29">
        <f t="shared" si="72"/>
        <v>159.36000000000001</v>
      </c>
    </row>
    <row r="616" spans="1:7" x14ac:dyDescent="0.25">
      <c r="A616" s="47">
        <v>42409</v>
      </c>
      <c r="B616" s="48">
        <v>1</v>
      </c>
      <c r="C616" s="171">
        <v>0</v>
      </c>
      <c r="D616" s="134">
        <f t="shared" si="76"/>
        <v>387779.02999999985</v>
      </c>
      <c r="E616" s="29">
        <f t="shared" si="77"/>
        <v>324938.50999999983</v>
      </c>
      <c r="F616" s="175">
        <f t="shared" si="78"/>
        <v>159.3613793103448</v>
      </c>
      <c r="G616" s="29">
        <f t="shared" si="72"/>
        <v>159.36000000000001</v>
      </c>
    </row>
    <row r="617" spans="1:7" x14ac:dyDescent="0.25">
      <c r="A617" s="47">
        <v>42410</v>
      </c>
      <c r="B617" s="48">
        <v>1</v>
      </c>
      <c r="C617" s="171">
        <v>0</v>
      </c>
      <c r="D617" s="134">
        <f t="shared" si="76"/>
        <v>387779.02999999985</v>
      </c>
      <c r="E617" s="29">
        <f t="shared" si="77"/>
        <v>324938.50999999983</v>
      </c>
      <c r="F617" s="175">
        <f t="shared" si="78"/>
        <v>159.3613793103448</v>
      </c>
      <c r="G617" s="29">
        <f t="shared" si="72"/>
        <v>159.36000000000001</v>
      </c>
    </row>
    <row r="618" spans="1:7" x14ac:dyDescent="0.25">
      <c r="A618" s="47">
        <v>42411</v>
      </c>
      <c r="B618" s="48">
        <v>1</v>
      </c>
      <c r="C618" s="171">
        <v>0</v>
      </c>
      <c r="D618" s="134">
        <f t="shared" si="76"/>
        <v>387779.02999999985</v>
      </c>
      <c r="E618" s="29">
        <f t="shared" si="77"/>
        <v>324938.50999999983</v>
      </c>
      <c r="F618" s="175">
        <f t="shared" si="78"/>
        <v>159.3613793103448</v>
      </c>
      <c r="G618" s="29">
        <f t="shared" si="72"/>
        <v>159.36000000000001</v>
      </c>
    </row>
    <row r="619" spans="1:7" x14ac:dyDescent="0.25">
      <c r="A619" s="47">
        <v>42412</v>
      </c>
      <c r="B619" s="48">
        <v>1</v>
      </c>
      <c r="C619" s="171">
        <v>0</v>
      </c>
      <c r="D619" s="134">
        <f t="shared" si="76"/>
        <v>387779.02999999985</v>
      </c>
      <c r="E619" s="29">
        <f t="shared" si="77"/>
        <v>324938.50999999983</v>
      </c>
      <c r="F619" s="175">
        <f t="shared" si="78"/>
        <v>159.3613793103448</v>
      </c>
      <c r="G619" s="29">
        <f t="shared" si="72"/>
        <v>159.36000000000001</v>
      </c>
    </row>
    <row r="620" spans="1:7" x14ac:dyDescent="0.25">
      <c r="A620" s="47">
        <v>42413</v>
      </c>
      <c r="B620" s="48">
        <v>1</v>
      </c>
      <c r="C620" s="171">
        <v>0</v>
      </c>
      <c r="D620" s="134">
        <f t="shared" si="76"/>
        <v>387779.02999999985</v>
      </c>
      <c r="E620" s="29">
        <f t="shared" si="77"/>
        <v>324938.50999999983</v>
      </c>
      <c r="F620" s="175">
        <f t="shared" si="78"/>
        <v>159.3613793103448</v>
      </c>
      <c r="G620" s="29">
        <f t="shared" si="72"/>
        <v>159.36000000000001</v>
      </c>
    </row>
    <row r="621" spans="1:7" x14ac:dyDescent="0.25">
      <c r="A621" s="47">
        <v>42414</v>
      </c>
      <c r="B621" s="48">
        <v>1</v>
      </c>
      <c r="C621" s="171">
        <v>0</v>
      </c>
      <c r="D621" s="134">
        <f t="shared" si="76"/>
        <v>387779.02999999985</v>
      </c>
      <c r="E621" s="29">
        <f t="shared" si="77"/>
        <v>324938.50999999983</v>
      </c>
      <c r="F621" s="175">
        <f t="shared" si="78"/>
        <v>159.3613793103448</v>
      </c>
      <c r="G621" s="29">
        <f t="shared" si="72"/>
        <v>159.36000000000001</v>
      </c>
    </row>
    <row r="622" spans="1:7" x14ac:dyDescent="0.25">
      <c r="A622" s="47">
        <v>42415</v>
      </c>
      <c r="B622" s="48">
        <v>1</v>
      </c>
      <c r="C622" s="171">
        <v>0</v>
      </c>
      <c r="D622" s="134">
        <f t="shared" si="76"/>
        <v>387779.02999999985</v>
      </c>
      <c r="E622" s="29">
        <f t="shared" si="77"/>
        <v>324938.50999999983</v>
      </c>
      <c r="F622" s="175">
        <f t="shared" si="78"/>
        <v>159.3613793103448</v>
      </c>
      <c r="G622" s="29">
        <f t="shared" si="72"/>
        <v>159.36000000000001</v>
      </c>
    </row>
    <row r="623" spans="1:7" x14ac:dyDescent="0.25">
      <c r="A623" s="47">
        <v>42416</v>
      </c>
      <c r="B623" s="48">
        <v>1</v>
      </c>
      <c r="C623" s="171">
        <v>0</v>
      </c>
      <c r="D623" s="134">
        <f t="shared" si="76"/>
        <v>387779.02999999985</v>
      </c>
      <c r="E623" s="29">
        <f t="shared" si="77"/>
        <v>324938.50999999983</v>
      </c>
      <c r="F623" s="175">
        <f t="shared" si="78"/>
        <v>159.3613793103448</v>
      </c>
      <c r="G623" s="29">
        <f t="shared" si="72"/>
        <v>159.36000000000001</v>
      </c>
    </row>
    <row r="624" spans="1:7" x14ac:dyDescent="0.25">
      <c r="A624" s="47">
        <v>42417</v>
      </c>
      <c r="B624" s="48">
        <v>1</v>
      </c>
      <c r="C624" s="171">
        <v>0</v>
      </c>
      <c r="D624" s="134">
        <f t="shared" si="76"/>
        <v>387779.02999999985</v>
      </c>
      <c r="E624" s="29">
        <f t="shared" si="77"/>
        <v>324938.50999999983</v>
      </c>
      <c r="F624" s="175">
        <f t="shared" si="78"/>
        <v>159.3613793103448</v>
      </c>
      <c r="G624" s="29">
        <f t="shared" si="72"/>
        <v>159.36000000000001</v>
      </c>
    </row>
    <row r="625" spans="1:7" x14ac:dyDescent="0.25">
      <c r="A625" s="47">
        <v>42418</v>
      </c>
      <c r="B625" s="48">
        <v>1</v>
      </c>
      <c r="C625" s="171">
        <v>0</v>
      </c>
      <c r="D625" s="134">
        <f t="shared" si="76"/>
        <v>387779.02999999985</v>
      </c>
      <c r="E625" s="29">
        <f t="shared" si="77"/>
        <v>324938.50999999983</v>
      </c>
      <c r="F625" s="175">
        <f t="shared" si="78"/>
        <v>159.3613793103448</v>
      </c>
      <c r="G625" s="29">
        <f t="shared" si="72"/>
        <v>159.36000000000001</v>
      </c>
    </row>
    <row r="626" spans="1:7" x14ac:dyDescent="0.25">
      <c r="A626" s="47">
        <v>42419</v>
      </c>
      <c r="B626" s="48">
        <v>1</v>
      </c>
      <c r="C626" s="171">
        <v>0</v>
      </c>
      <c r="D626" s="134">
        <f t="shared" si="76"/>
        <v>387779.02999999985</v>
      </c>
      <c r="E626" s="29">
        <f t="shared" si="77"/>
        <v>324938.50999999983</v>
      </c>
      <c r="F626" s="175">
        <f t="shared" si="78"/>
        <v>159.3613793103448</v>
      </c>
      <c r="G626" s="29">
        <f t="shared" si="72"/>
        <v>159.36000000000001</v>
      </c>
    </row>
    <row r="627" spans="1:7" x14ac:dyDescent="0.25">
      <c r="A627" s="47">
        <v>42420</v>
      </c>
      <c r="B627" s="48">
        <v>1</v>
      </c>
      <c r="C627" s="171">
        <v>0</v>
      </c>
      <c r="D627" s="134">
        <f t="shared" si="76"/>
        <v>387779.02999999985</v>
      </c>
      <c r="E627" s="29">
        <f t="shared" si="77"/>
        <v>324938.50999999983</v>
      </c>
      <c r="F627" s="175">
        <f t="shared" si="78"/>
        <v>159.3613793103448</v>
      </c>
      <c r="G627" s="29">
        <f t="shared" si="72"/>
        <v>159.36000000000001</v>
      </c>
    </row>
    <row r="628" spans="1:7" x14ac:dyDescent="0.25">
      <c r="A628" s="47">
        <v>42421</v>
      </c>
      <c r="B628" s="48">
        <v>1</v>
      </c>
      <c r="C628" s="171">
        <v>0</v>
      </c>
      <c r="D628" s="134">
        <f t="shared" si="76"/>
        <v>387779.02999999985</v>
      </c>
      <c r="E628" s="29">
        <f t="shared" si="77"/>
        <v>324938.50999999983</v>
      </c>
      <c r="F628" s="175">
        <f t="shared" si="78"/>
        <v>159.3613793103448</v>
      </c>
      <c r="G628" s="29">
        <f t="shared" si="72"/>
        <v>159.36000000000001</v>
      </c>
    </row>
    <row r="629" spans="1:7" x14ac:dyDescent="0.25">
      <c r="A629" s="47">
        <v>42422</v>
      </c>
      <c r="B629" s="48">
        <v>1</v>
      </c>
      <c r="C629" s="171">
        <v>0</v>
      </c>
      <c r="D629" s="134">
        <f t="shared" si="76"/>
        <v>387779.02999999985</v>
      </c>
      <c r="E629" s="29">
        <f t="shared" si="77"/>
        <v>324938.50999999983</v>
      </c>
      <c r="F629" s="175">
        <f t="shared" si="78"/>
        <v>159.3613793103448</v>
      </c>
      <c r="G629" s="29">
        <f t="shared" si="72"/>
        <v>159.36000000000001</v>
      </c>
    </row>
    <row r="630" spans="1:7" x14ac:dyDescent="0.25">
      <c r="A630" s="47">
        <v>42423</v>
      </c>
      <c r="B630" s="48">
        <v>1</v>
      </c>
      <c r="C630" s="171">
        <v>0</v>
      </c>
      <c r="D630" s="134">
        <f t="shared" si="76"/>
        <v>387779.02999999985</v>
      </c>
      <c r="E630" s="29">
        <f t="shared" si="77"/>
        <v>324938.50999999983</v>
      </c>
      <c r="F630" s="175">
        <f t="shared" si="78"/>
        <v>159.3613793103448</v>
      </c>
      <c r="G630" s="29">
        <f t="shared" si="72"/>
        <v>159.36000000000001</v>
      </c>
    </row>
    <row r="631" spans="1:7" x14ac:dyDescent="0.25">
      <c r="A631" s="47">
        <v>42424</v>
      </c>
      <c r="B631" s="48">
        <v>1</v>
      </c>
      <c r="C631" s="171">
        <v>0</v>
      </c>
      <c r="D631" s="134">
        <f t="shared" si="76"/>
        <v>387779.02999999985</v>
      </c>
      <c r="E631" s="29">
        <f t="shared" si="77"/>
        <v>324938.50999999983</v>
      </c>
      <c r="F631" s="175">
        <f t="shared" si="78"/>
        <v>159.3613793103448</v>
      </c>
      <c r="G631" s="29">
        <f t="shared" si="72"/>
        <v>159.36000000000001</v>
      </c>
    </row>
    <row r="632" spans="1:7" x14ac:dyDescent="0.25">
      <c r="A632" s="47">
        <v>42425</v>
      </c>
      <c r="B632" s="48">
        <v>1</v>
      </c>
      <c r="C632" s="171">
        <v>0</v>
      </c>
      <c r="D632" s="134">
        <f t="shared" si="76"/>
        <v>387779.02999999985</v>
      </c>
      <c r="E632" s="29">
        <f t="shared" si="77"/>
        <v>324938.50999999983</v>
      </c>
      <c r="F632" s="175">
        <f t="shared" si="78"/>
        <v>159.3613793103448</v>
      </c>
      <c r="G632" s="29">
        <f t="shared" si="72"/>
        <v>159.36000000000001</v>
      </c>
    </row>
    <row r="633" spans="1:7" x14ac:dyDescent="0.25">
      <c r="A633" s="47">
        <v>42426</v>
      </c>
      <c r="B633" s="48">
        <v>1</v>
      </c>
      <c r="C633" s="171">
        <v>0</v>
      </c>
      <c r="D633" s="134">
        <f t="shared" si="76"/>
        <v>387779.02999999985</v>
      </c>
      <c r="E633" s="29">
        <f t="shared" si="77"/>
        <v>324938.50999999983</v>
      </c>
      <c r="F633" s="175">
        <f t="shared" si="78"/>
        <v>159.3613793103448</v>
      </c>
      <c r="G633" s="29">
        <f t="shared" si="72"/>
        <v>159.36000000000001</v>
      </c>
    </row>
    <row r="634" spans="1:7" x14ac:dyDescent="0.25">
      <c r="A634" s="47">
        <v>42427</v>
      </c>
      <c r="B634" s="48">
        <v>1</v>
      </c>
      <c r="C634" s="171">
        <v>0</v>
      </c>
      <c r="D634" s="134">
        <f t="shared" si="76"/>
        <v>387779.02999999985</v>
      </c>
      <c r="E634" s="29">
        <f t="shared" si="77"/>
        <v>324938.50999999983</v>
      </c>
      <c r="F634" s="175">
        <f t="shared" si="78"/>
        <v>159.3613793103448</v>
      </c>
      <c r="G634" s="29">
        <f t="shared" si="72"/>
        <v>159.36000000000001</v>
      </c>
    </row>
    <row r="635" spans="1:7" x14ac:dyDescent="0.25">
      <c r="A635" s="47">
        <v>42428</v>
      </c>
      <c r="B635" s="48">
        <v>1</v>
      </c>
      <c r="C635" s="171">
        <v>0</v>
      </c>
      <c r="D635" s="134">
        <f t="shared" si="76"/>
        <v>387779.02999999985</v>
      </c>
      <c r="E635" s="29">
        <f t="shared" si="77"/>
        <v>324938.50999999983</v>
      </c>
      <c r="F635" s="175">
        <f t="shared" si="78"/>
        <v>159.3613793103448</v>
      </c>
      <c r="G635" s="29">
        <f t="shared" si="72"/>
        <v>159.36000000000001</v>
      </c>
    </row>
    <row r="636" spans="1:7" x14ac:dyDescent="0.25">
      <c r="A636" s="47">
        <v>42429</v>
      </c>
      <c r="B636" s="48">
        <v>1</v>
      </c>
      <c r="C636" s="171">
        <v>0</v>
      </c>
      <c r="D636" s="134">
        <f t="shared" si="76"/>
        <v>387779.02999999985</v>
      </c>
      <c r="E636" s="29">
        <f t="shared" si="77"/>
        <v>324938.50999999983</v>
      </c>
      <c r="F636" s="175">
        <f t="shared" si="78"/>
        <v>159.3613793103448</v>
      </c>
      <c r="G636" s="29">
        <f t="shared" si="72"/>
        <v>159.36000000000001</v>
      </c>
    </row>
    <row r="637" spans="1:7" x14ac:dyDescent="0.25">
      <c r="A637" s="47">
        <v>42430</v>
      </c>
      <c r="B637" s="48">
        <v>1</v>
      </c>
      <c r="C637" s="171">
        <v>0</v>
      </c>
      <c r="D637" s="134">
        <f t="shared" si="76"/>
        <v>387779.02999999985</v>
      </c>
      <c r="E637" s="29">
        <f t="shared" si="77"/>
        <v>324938.50999999983</v>
      </c>
      <c r="F637" s="175">
        <f t="shared" si="78"/>
        <v>159.3613793103448</v>
      </c>
      <c r="G637" s="29">
        <f t="shared" si="72"/>
        <v>159.36000000000001</v>
      </c>
    </row>
    <row r="638" spans="1:7" x14ac:dyDescent="0.25">
      <c r="A638" s="47">
        <v>42431</v>
      </c>
      <c r="B638" s="48">
        <v>1</v>
      </c>
      <c r="C638" s="171">
        <v>0</v>
      </c>
      <c r="D638" s="134">
        <f t="shared" si="76"/>
        <v>387779.02999999985</v>
      </c>
      <c r="E638" s="29">
        <f t="shared" si="77"/>
        <v>324938.50999999983</v>
      </c>
      <c r="F638" s="175">
        <f t="shared" si="78"/>
        <v>159.3613793103448</v>
      </c>
      <c r="G638" s="29">
        <f t="shared" si="72"/>
        <v>159.36000000000001</v>
      </c>
    </row>
    <row r="639" spans="1:7" x14ac:dyDescent="0.25">
      <c r="A639" s="47">
        <v>42432</v>
      </c>
      <c r="B639" s="48">
        <v>1</v>
      </c>
      <c r="C639" s="171">
        <v>0</v>
      </c>
      <c r="D639" s="134">
        <f t="shared" si="76"/>
        <v>387779.02999999985</v>
      </c>
      <c r="E639" s="29">
        <f t="shared" si="77"/>
        <v>324938.50999999983</v>
      </c>
      <c r="F639" s="175">
        <f t="shared" si="78"/>
        <v>159.3613793103448</v>
      </c>
      <c r="G639" s="29">
        <f t="shared" si="72"/>
        <v>159.36000000000001</v>
      </c>
    </row>
    <row r="640" spans="1:7" x14ac:dyDescent="0.25">
      <c r="A640" s="47">
        <v>42433</v>
      </c>
      <c r="B640" s="48">
        <v>1</v>
      </c>
      <c r="C640" s="171">
        <v>0</v>
      </c>
      <c r="D640" s="134">
        <f t="shared" si="76"/>
        <v>387779.02999999985</v>
      </c>
      <c r="E640" s="29">
        <f t="shared" si="77"/>
        <v>324938.50999999983</v>
      </c>
      <c r="F640" s="175">
        <f t="shared" si="78"/>
        <v>159.3613793103448</v>
      </c>
      <c r="G640" s="29">
        <f t="shared" ref="G640:G703" si="79">ROUND(F640,2)</f>
        <v>159.36000000000001</v>
      </c>
    </row>
    <row r="641" spans="1:7" x14ac:dyDescent="0.25">
      <c r="A641" s="47">
        <v>42434</v>
      </c>
      <c r="B641" s="48">
        <v>1</v>
      </c>
      <c r="C641" s="171">
        <v>0</v>
      </c>
      <c r="D641" s="134">
        <f t="shared" si="76"/>
        <v>387779.02999999985</v>
      </c>
      <c r="E641" s="29">
        <f t="shared" si="77"/>
        <v>324938.50999999983</v>
      </c>
      <c r="F641" s="175">
        <f t="shared" si="78"/>
        <v>159.3613793103448</v>
      </c>
      <c r="G641" s="29">
        <f t="shared" si="79"/>
        <v>159.36000000000001</v>
      </c>
    </row>
    <row r="642" spans="1:7" x14ac:dyDescent="0.25">
      <c r="A642" s="47">
        <v>42435</v>
      </c>
      <c r="B642" s="48">
        <v>0</v>
      </c>
      <c r="C642" s="171">
        <v>1</v>
      </c>
      <c r="D642" s="134">
        <f t="shared" ref="D642:D672" si="80">$E$641</f>
        <v>324938.50999999983</v>
      </c>
      <c r="E642" s="29">
        <f>$D$642-$D$47</f>
        <v>261616.13999999984</v>
      </c>
      <c r="F642" s="175">
        <f>($E$46/$B$46*0+($E$47/$B$47)*1)</f>
        <v>133.53645161290322</v>
      </c>
      <c r="G642" s="29">
        <f t="shared" si="79"/>
        <v>133.54</v>
      </c>
    </row>
    <row r="643" spans="1:7" x14ac:dyDescent="0.25">
      <c r="A643" s="47">
        <v>42436</v>
      </c>
      <c r="B643" s="48">
        <v>1</v>
      </c>
      <c r="C643" s="171">
        <v>0</v>
      </c>
      <c r="D643" s="134">
        <f t="shared" si="80"/>
        <v>324938.50999999983</v>
      </c>
      <c r="E643" s="29">
        <f t="shared" ref="E643:E672" si="81">$D$642-$D$47</f>
        <v>261616.13999999984</v>
      </c>
      <c r="F643" s="175">
        <f t="shared" ref="F643:F672" si="82">($E$46/$B$46*0+($E$47/$B$47)*1)</f>
        <v>133.53645161290322</v>
      </c>
      <c r="G643" s="29">
        <f t="shared" si="79"/>
        <v>133.54</v>
      </c>
    </row>
    <row r="644" spans="1:7" x14ac:dyDescent="0.25">
      <c r="A644" s="47">
        <v>42437</v>
      </c>
      <c r="B644" s="48">
        <v>1</v>
      </c>
      <c r="C644" s="171">
        <v>0</v>
      </c>
      <c r="D644" s="134">
        <f t="shared" si="80"/>
        <v>324938.50999999983</v>
      </c>
      <c r="E644" s="29">
        <f t="shared" si="81"/>
        <v>261616.13999999984</v>
      </c>
      <c r="F644" s="175">
        <f t="shared" si="82"/>
        <v>133.53645161290322</v>
      </c>
      <c r="G644" s="29">
        <f t="shared" si="79"/>
        <v>133.54</v>
      </c>
    </row>
    <row r="645" spans="1:7" x14ac:dyDescent="0.25">
      <c r="A645" s="47">
        <v>42438</v>
      </c>
      <c r="B645" s="48">
        <v>1</v>
      </c>
      <c r="C645" s="171">
        <v>0</v>
      </c>
      <c r="D645" s="134">
        <f t="shared" si="80"/>
        <v>324938.50999999983</v>
      </c>
      <c r="E645" s="29">
        <f t="shared" si="81"/>
        <v>261616.13999999984</v>
      </c>
      <c r="F645" s="175">
        <f t="shared" si="82"/>
        <v>133.53645161290322</v>
      </c>
      <c r="G645" s="29">
        <f t="shared" si="79"/>
        <v>133.54</v>
      </c>
    </row>
    <row r="646" spans="1:7" x14ac:dyDescent="0.25">
      <c r="A646" s="47">
        <v>42439</v>
      </c>
      <c r="B646" s="48">
        <v>1</v>
      </c>
      <c r="C646" s="171">
        <v>0</v>
      </c>
      <c r="D646" s="134">
        <f t="shared" si="80"/>
        <v>324938.50999999983</v>
      </c>
      <c r="E646" s="29">
        <f t="shared" si="81"/>
        <v>261616.13999999984</v>
      </c>
      <c r="F646" s="175">
        <f t="shared" si="82"/>
        <v>133.53645161290322</v>
      </c>
      <c r="G646" s="29">
        <f t="shared" si="79"/>
        <v>133.54</v>
      </c>
    </row>
    <row r="647" spans="1:7" x14ac:dyDescent="0.25">
      <c r="A647" s="47">
        <v>42440</v>
      </c>
      <c r="B647" s="48">
        <v>1</v>
      </c>
      <c r="C647" s="171">
        <v>0</v>
      </c>
      <c r="D647" s="134">
        <f t="shared" si="80"/>
        <v>324938.50999999983</v>
      </c>
      <c r="E647" s="29">
        <f t="shared" si="81"/>
        <v>261616.13999999984</v>
      </c>
      <c r="F647" s="175">
        <f t="shared" si="82"/>
        <v>133.53645161290322</v>
      </c>
      <c r="G647" s="29">
        <f t="shared" si="79"/>
        <v>133.54</v>
      </c>
    </row>
    <row r="648" spans="1:7" x14ac:dyDescent="0.25">
      <c r="A648" s="47">
        <v>42441</v>
      </c>
      <c r="B648" s="48">
        <v>1</v>
      </c>
      <c r="C648" s="171">
        <v>0</v>
      </c>
      <c r="D648" s="134">
        <f t="shared" si="80"/>
        <v>324938.50999999983</v>
      </c>
      <c r="E648" s="29">
        <f t="shared" si="81"/>
        <v>261616.13999999984</v>
      </c>
      <c r="F648" s="175">
        <f t="shared" si="82"/>
        <v>133.53645161290322</v>
      </c>
      <c r="G648" s="29">
        <f t="shared" si="79"/>
        <v>133.54</v>
      </c>
    </row>
    <row r="649" spans="1:7" x14ac:dyDescent="0.25">
      <c r="A649" s="47">
        <v>42442</v>
      </c>
      <c r="B649" s="48">
        <v>1</v>
      </c>
      <c r="C649" s="171">
        <v>0</v>
      </c>
      <c r="D649" s="134">
        <f t="shared" si="80"/>
        <v>324938.50999999983</v>
      </c>
      <c r="E649" s="29">
        <f t="shared" si="81"/>
        <v>261616.13999999984</v>
      </c>
      <c r="F649" s="175">
        <f t="shared" si="82"/>
        <v>133.53645161290322</v>
      </c>
      <c r="G649" s="29">
        <f t="shared" si="79"/>
        <v>133.54</v>
      </c>
    </row>
    <row r="650" spans="1:7" x14ac:dyDescent="0.25">
      <c r="A650" s="47">
        <v>42443</v>
      </c>
      <c r="B650" s="48">
        <v>1</v>
      </c>
      <c r="C650" s="171">
        <v>0</v>
      </c>
      <c r="D650" s="134">
        <f t="shared" si="80"/>
        <v>324938.50999999983</v>
      </c>
      <c r="E650" s="29">
        <f t="shared" si="81"/>
        <v>261616.13999999984</v>
      </c>
      <c r="F650" s="175">
        <f t="shared" si="82"/>
        <v>133.53645161290322</v>
      </c>
      <c r="G650" s="29">
        <f t="shared" si="79"/>
        <v>133.54</v>
      </c>
    </row>
    <row r="651" spans="1:7" x14ac:dyDescent="0.25">
      <c r="A651" s="47">
        <v>42444</v>
      </c>
      <c r="B651" s="48">
        <v>1</v>
      </c>
      <c r="C651" s="171">
        <v>0</v>
      </c>
      <c r="D651" s="134">
        <f t="shared" si="80"/>
        <v>324938.50999999983</v>
      </c>
      <c r="E651" s="29">
        <f t="shared" si="81"/>
        <v>261616.13999999984</v>
      </c>
      <c r="F651" s="175">
        <f t="shared" si="82"/>
        <v>133.53645161290322</v>
      </c>
      <c r="G651" s="29">
        <f t="shared" si="79"/>
        <v>133.54</v>
      </c>
    </row>
    <row r="652" spans="1:7" x14ac:dyDescent="0.25">
      <c r="A652" s="47">
        <v>42445</v>
      </c>
      <c r="B652" s="48">
        <v>1</v>
      </c>
      <c r="C652" s="171">
        <v>0</v>
      </c>
      <c r="D652" s="134">
        <f t="shared" si="80"/>
        <v>324938.50999999983</v>
      </c>
      <c r="E652" s="29">
        <f t="shared" si="81"/>
        <v>261616.13999999984</v>
      </c>
      <c r="F652" s="175">
        <f t="shared" si="82"/>
        <v>133.53645161290322</v>
      </c>
      <c r="G652" s="29">
        <f t="shared" si="79"/>
        <v>133.54</v>
      </c>
    </row>
    <row r="653" spans="1:7" x14ac:dyDescent="0.25">
      <c r="A653" s="47">
        <v>42446</v>
      </c>
      <c r="B653" s="48">
        <v>1</v>
      </c>
      <c r="C653" s="171">
        <v>0</v>
      </c>
      <c r="D653" s="134">
        <f t="shared" si="80"/>
        <v>324938.50999999983</v>
      </c>
      <c r="E653" s="29">
        <f t="shared" si="81"/>
        <v>261616.13999999984</v>
      </c>
      <c r="F653" s="175">
        <f t="shared" si="82"/>
        <v>133.53645161290322</v>
      </c>
      <c r="G653" s="29">
        <f t="shared" si="79"/>
        <v>133.54</v>
      </c>
    </row>
    <row r="654" spans="1:7" x14ac:dyDescent="0.25">
      <c r="A654" s="47">
        <v>42447</v>
      </c>
      <c r="B654" s="48">
        <v>1</v>
      </c>
      <c r="C654" s="171">
        <v>0</v>
      </c>
      <c r="D654" s="134">
        <f t="shared" si="80"/>
        <v>324938.50999999983</v>
      </c>
      <c r="E654" s="29">
        <f t="shared" si="81"/>
        <v>261616.13999999984</v>
      </c>
      <c r="F654" s="175">
        <f t="shared" si="82"/>
        <v>133.53645161290322</v>
      </c>
      <c r="G654" s="29">
        <f t="shared" si="79"/>
        <v>133.54</v>
      </c>
    </row>
    <row r="655" spans="1:7" x14ac:dyDescent="0.25">
      <c r="A655" s="47">
        <v>42448</v>
      </c>
      <c r="B655" s="48">
        <v>1</v>
      </c>
      <c r="C655" s="171">
        <v>0</v>
      </c>
      <c r="D655" s="134">
        <f t="shared" si="80"/>
        <v>324938.50999999983</v>
      </c>
      <c r="E655" s="29">
        <f t="shared" si="81"/>
        <v>261616.13999999984</v>
      </c>
      <c r="F655" s="175">
        <f t="shared" si="82"/>
        <v>133.53645161290322</v>
      </c>
      <c r="G655" s="29">
        <f t="shared" si="79"/>
        <v>133.54</v>
      </c>
    </row>
    <row r="656" spans="1:7" x14ac:dyDescent="0.25">
      <c r="A656" s="47">
        <v>42449</v>
      </c>
      <c r="B656" s="48">
        <v>1</v>
      </c>
      <c r="C656" s="171">
        <v>0</v>
      </c>
      <c r="D656" s="134">
        <f t="shared" si="80"/>
        <v>324938.50999999983</v>
      </c>
      <c r="E656" s="29">
        <f t="shared" si="81"/>
        <v>261616.13999999984</v>
      </c>
      <c r="F656" s="175">
        <f t="shared" si="82"/>
        <v>133.53645161290322</v>
      </c>
      <c r="G656" s="29">
        <f t="shared" si="79"/>
        <v>133.54</v>
      </c>
    </row>
    <row r="657" spans="1:7" x14ac:dyDescent="0.25">
      <c r="A657" s="47">
        <v>42450</v>
      </c>
      <c r="B657" s="48">
        <v>1</v>
      </c>
      <c r="C657" s="171">
        <v>0</v>
      </c>
      <c r="D657" s="134">
        <f t="shared" si="80"/>
        <v>324938.50999999983</v>
      </c>
      <c r="E657" s="29">
        <f t="shared" si="81"/>
        <v>261616.13999999984</v>
      </c>
      <c r="F657" s="175">
        <f t="shared" si="82"/>
        <v>133.53645161290322</v>
      </c>
      <c r="G657" s="29">
        <f t="shared" si="79"/>
        <v>133.54</v>
      </c>
    </row>
    <row r="658" spans="1:7" x14ac:dyDescent="0.25">
      <c r="A658" s="47">
        <v>42451</v>
      </c>
      <c r="B658" s="48">
        <v>1</v>
      </c>
      <c r="C658" s="171">
        <v>0</v>
      </c>
      <c r="D658" s="134">
        <f t="shared" si="80"/>
        <v>324938.50999999983</v>
      </c>
      <c r="E658" s="29">
        <f t="shared" si="81"/>
        <v>261616.13999999984</v>
      </c>
      <c r="F658" s="175">
        <f t="shared" si="82"/>
        <v>133.53645161290322</v>
      </c>
      <c r="G658" s="29">
        <f t="shared" si="79"/>
        <v>133.54</v>
      </c>
    </row>
    <row r="659" spans="1:7" x14ac:dyDescent="0.25">
      <c r="A659" s="47">
        <v>42452</v>
      </c>
      <c r="B659" s="48">
        <v>1</v>
      </c>
      <c r="C659" s="171">
        <v>0</v>
      </c>
      <c r="D659" s="134">
        <f t="shared" si="80"/>
        <v>324938.50999999983</v>
      </c>
      <c r="E659" s="29">
        <f t="shared" si="81"/>
        <v>261616.13999999984</v>
      </c>
      <c r="F659" s="175">
        <f t="shared" si="82"/>
        <v>133.53645161290322</v>
      </c>
      <c r="G659" s="29">
        <f t="shared" si="79"/>
        <v>133.54</v>
      </c>
    </row>
    <row r="660" spans="1:7" x14ac:dyDescent="0.25">
      <c r="A660" s="47">
        <v>42453</v>
      </c>
      <c r="B660" s="48">
        <v>1</v>
      </c>
      <c r="C660" s="171">
        <v>0</v>
      </c>
      <c r="D660" s="134">
        <f t="shared" si="80"/>
        <v>324938.50999999983</v>
      </c>
      <c r="E660" s="29">
        <f t="shared" si="81"/>
        <v>261616.13999999984</v>
      </c>
      <c r="F660" s="175">
        <f t="shared" si="82"/>
        <v>133.53645161290322</v>
      </c>
      <c r="G660" s="29">
        <f t="shared" si="79"/>
        <v>133.54</v>
      </c>
    </row>
    <row r="661" spans="1:7" x14ac:dyDescent="0.25">
      <c r="A661" s="47">
        <v>42454</v>
      </c>
      <c r="B661" s="48">
        <v>1</v>
      </c>
      <c r="C661" s="171">
        <v>0</v>
      </c>
      <c r="D661" s="134">
        <f t="shared" si="80"/>
        <v>324938.50999999983</v>
      </c>
      <c r="E661" s="29">
        <f t="shared" si="81"/>
        <v>261616.13999999984</v>
      </c>
      <c r="F661" s="175">
        <f t="shared" si="82"/>
        <v>133.53645161290322</v>
      </c>
      <c r="G661" s="29">
        <f t="shared" si="79"/>
        <v>133.54</v>
      </c>
    </row>
    <row r="662" spans="1:7" x14ac:dyDescent="0.25">
      <c r="A662" s="47">
        <v>42455</v>
      </c>
      <c r="B662" s="48">
        <v>1</v>
      </c>
      <c r="C662" s="171">
        <v>0</v>
      </c>
      <c r="D662" s="134">
        <f t="shared" si="80"/>
        <v>324938.50999999983</v>
      </c>
      <c r="E662" s="29">
        <f t="shared" si="81"/>
        <v>261616.13999999984</v>
      </c>
      <c r="F662" s="175">
        <f t="shared" si="82"/>
        <v>133.53645161290322</v>
      </c>
      <c r="G662" s="29">
        <f t="shared" si="79"/>
        <v>133.54</v>
      </c>
    </row>
    <row r="663" spans="1:7" x14ac:dyDescent="0.25">
      <c r="A663" s="47">
        <v>42456</v>
      </c>
      <c r="B663" s="48">
        <v>1</v>
      </c>
      <c r="C663" s="171">
        <v>0</v>
      </c>
      <c r="D663" s="134">
        <f t="shared" si="80"/>
        <v>324938.50999999983</v>
      </c>
      <c r="E663" s="29">
        <f t="shared" si="81"/>
        <v>261616.13999999984</v>
      </c>
      <c r="F663" s="175">
        <f t="shared" si="82"/>
        <v>133.53645161290322</v>
      </c>
      <c r="G663" s="29">
        <f t="shared" si="79"/>
        <v>133.54</v>
      </c>
    </row>
    <row r="664" spans="1:7" x14ac:dyDescent="0.25">
      <c r="A664" s="47">
        <v>42457</v>
      </c>
      <c r="B664" s="48">
        <v>1</v>
      </c>
      <c r="C664" s="171">
        <v>0</v>
      </c>
      <c r="D664" s="134">
        <f t="shared" si="80"/>
        <v>324938.50999999983</v>
      </c>
      <c r="E664" s="29">
        <f t="shared" si="81"/>
        <v>261616.13999999984</v>
      </c>
      <c r="F664" s="175">
        <f t="shared" si="82"/>
        <v>133.53645161290322</v>
      </c>
      <c r="G664" s="29">
        <f t="shared" si="79"/>
        <v>133.54</v>
      </c>
    </row>
    <row r="665" spans="1:7" x14ac:dyDescent="0.25">
      <c r="A665" s="47">
        <v>42458</v>
      </c>
      <c r="B665" s="48">
        <v>1</v>
      </c>
      <c r="C665" s="171">
        <v>0</v>
      </c>
      <c r="D665" s="134">
        <f t="shared" si="80"/>
        <v>324938.50999999983</v>
      </c>
      <c r="E665" s="29">
        <f t="shared" si="81"/>
        <v>261616.13999999984</v>
      </c>
      <c r="F665" s="175">
        <f t="shared" si="82"/>
        <v>133.53645161290322</v>
      </c>
      <c r="G665" s="29">
        <f t="shared" si="79"/>
        <v>133.54</v>
      </c>
    </row>
    <row r="666" spans="1:7" x14ac:dyDescent="0.25">
      <c r="A666" s="47">
        <v>42459</v>
      </c>
      <c r="B666" s="48">
        <v>1</v>
      </c>
      <c r="C666" s="171">
        <v>0</v>
      </c>
      <c r="D666" s="134">
        <f t="shared" si="80"/>
        <v>324938.50999999983</v>
      </c>
      <c r="E666" s="29">
        <f t="shared" si="81"/>
        <v>261616.13999999984</v>
      </c>
      <c r="F666" s="175">
        <f t="shared" si="82"/>
        <v>133.53645161290322</v>
      </c>
      <c r="G666" s="29">
        <f t="shared" si="79"/>
        <v>133.54</v>
      </c>
    </row>
    <row r="667" spans="1:7" x14ac:dyDescent="0.25">
      <c r="A667" s="47">
        <v>42460</v>
      </c>
      <c r="B667" s="48">
        <v>1</v>
      </c>
      <c r="C667" s="171">
        <v>0</v>
      </c>
      <c r="D667" s="134">
        <f t="shared" si="80"/>
        <v>324938.50999999983</v>
      </c>
      <c r="E667" s="29">
        <f t="shared" si="81"/>
        <v>261616.13999999984</v>
      </c>
      <c r="F667" s="175">
        <f t="shared" si="82"/>
        <v>133.53645161290322</v>
      </c>
      <c r="G667" s="29">
        <f t="shared" si="79"/>
        <v>133.54</v>
      </c>
    </row>
    <row r="668" spans="1:7" x14ac:dyDescent="0.25">
      <c r="A668" s="47">
        <v>42461</v>
      </c>
      <c r="B668" s="48">
        <v>1</v>
      </c>
      <c r="C668" s="171">
        <v>0</v>
      </c>
      <c r="D668" s="134">
        <f t="shared" si="80"/>
        <v>324938.50999999983</v>
      </c>
      <c r="E668" s="29">
        <f t="shared" si="81"/>
        <v>261616.13999999984</v>
      </c>
      <c r="F668" s="175">
        <f t="shared" si="82"/>
        <v>133.53645161290322</v>
      </c>
      <c r="G668" s="29">
        <f t="shared" si="79"/>
        <v>133.54</v>
      </c>
    </row>
    <row r="669" spans="1:7" x14ac:dyDescent="0.25">
      <c r="A669" s="47">
        <v>42462</v>
      </c>
      <c r="B669" s="48">
        <v>1</v>
      </c>
      <c r="C669" s="171">
        <v>0</v>
      </c>
      <c r="D669" s="134">
        <f t="shared" si="80"/>
        <v>324938.50999999983</v>
      </c>
      <c r="E669" s="29">
        <f t="shared" si="81"/>
        <v>261616.13999999984</v>
      </c>
      <c r="F669" s="175">
        <f t="shared" si="82"/>
        <v>133.53645161290322</v>
      </c>
      <c r="G669" s="29">
        <f t="shared" si="79"/>
        <v>133.54</v>
      </c>
    </row>
    <row r="670" spans="1:7" x14ac:dyDescent="0.25">
      <c r="A670" s="47">
        <v>42463</v>
      </c>
      <c r="B670" s="48">
        <v>1</v>
      </c>
      <c r="C670" s="171">
        <v>0</v>
      </c>
      <c r="D670" s="134">
        <f t="shared" si="80"/>
        <v>324938.50999999983</v>
      </c>
      <c r="E670" s="29">
        <f t="shared" si="81"/>
        <v>261616.13999999984</v>
      </c>
      <c r="F670" s="175">
        <f t="shared" si="82"/>
        <v>133.53645161290322</v>
      </c>
      <c r="G670" s="29">
        <f t="shared" si="79"/>
        <v>133.54</v>
      </c>
    </row>
    <row r="671" spans="1:7" x14ac:dyDescent="0.25">
      <c r="A671" s="47">
        <v>42464</v>
      </c>
      <c r="B671" s="48">
        <v>1</v>
      </c>
      <c r="C671" s="171">
        <v>0</v>
      </c>
      <c r="D671" s="134">
        <f t="shared" si="80"/>
        <v>324938.50999999983</v>
      </c>
      <c r="E671" s="29">
        <f t="shared" si="81"/>
        <v>261616.13999999984</v>
      </c>
      <c r="F671" s="175">
        <f t="shared" si="82"/>
        <v>133.53645161290322</v>
      </c>
      <c r="G671" s="29">
        <f t="shared" si="79"/>
        <v>133.54</v>
      </c>
    </row>
    <row r="672" spans="1:7" x14ac:dyDescent="0.25">
      <c r="A672" s="47">
        <v>42465</v>
      </c>
      <c r="B672" s="48">
        <v>1</v>
      </c>
      <c r="C672" s="171">
        <v>0</v>
      </c>
      <c r="D672" s="134">
        <f t="shared" si="80"/>
        <v>324938.50999999983</v>
      </c>
      <c r="E672" s="29">
        <f t="shared" si="81"/>
        <v>261616.13999999984</v>
      </c>
      <c r="F672" s="175">
        <f t="shared" si="82"/>
        <v>133.53645161290322</v>
      </c>
      <c r="G672" s="29">
        <f t="shared" si="79"/>
        <v>133.54</v>
      </c>
    </row>
    <row r="673" spans="1:7" x14ac:dyDescent="0.25">
      <c r="A673" s="47">
        <v>42466</v>
      </c>
      <c r="B673" s="48">
        <v>0</v>
      </c>
      <c r="C673" s="171">
        <v>1</v>
      </c>
      <c r="D673" s="134">
        <f t="shared" ref="D673:D702" si="83">$E$672</f>
        <v>261616.13999999984</v>
      </c>
      <c r="E673" s="29">
        <f>$D$673-$D$48</f>
        <v>197379.53999999983</v>
      </c>
      <c r="F673" s="175">
        <f>($E$47/$B$47*0+($E$48/$B$48)*1)</f>
        <v>107.51333333333334</v>
      </c>
      <c r="G673" s="29">
        <f t="shared" si="79"/>
        <v>107.51</v>
      </c>
    </row>
    <row r="674" spans="1:7" x14ac:dyDescent="0.25">
      <c r="A674" s="47">
        <v>42467</v>
      </c>
      <c r="B674" s="48">
        <v>1</v>
      </c>
      <c r="C674" s="171">
        <v>0</v>
      </c>
      <c r="D674" s="134">
        <f t="shared" si="83"/>
        <v>261616.13999999984</v>
      </c>
      <c r="E674" s="29">
        <f t="shared" ref="E674:E702" si="84">$D$673-$D$48</f>
        <v>197379.53999999983</v>
      </c>
      <c r="F674" s="175">
        <f t="shared" ref="F674:F702" si="85">($E$47/$B$47*0+($E$48/$B$48)*1)</f>
        <v>107.51333333333334</v>
      </c>
      <c r="G674" s="29">
        <f t="shared" si="79"/>
        <v>107.51</v>
      </c>
    </row>
    <row r="675" spans="1:7" x14ac:dyDescent="0.25">
      <c r="A675" s="47">
        <v>42468</v>
      </c>
      <c r="B675" s="48">
        <v>1</v>
      </c>
      <c r="C675" s="171">
        <v>0</v>
      </c>
      <c r="D675" s="134">
        <f t="shared" si="83"/>
        <v>261616.13999999984</v>
      </c>
      <c r="E675" s="29">
        <f t="shared" si="84"/>
        <v>197379.53999999983</v>
      </c>
      <c r="F675" s="175">
        <f t="shared" si="85"/>
        <v>107.51333333333334</v>
      </c>
      <c r="G675" s="29">
        <f t="shared" si="79"/>
        <v>107.51</v>
      </c>
    </row>
    <row r="676" spans="1:7" x14ac:dyDescent="0.25">
      <c r="A676" s="47">
        <v>42469</v>
      </c>
      <c r="B676" s="48">
        <v>1</v>
      </c>
      <c r="C676" s="171">
        <v>0</v>
      </c>
      <c r="D676" s="134">
        <f t="shared" si="83"/>
        <v>261616.13999999984</v>
      </c>
      <c r="E676" s="29">
        <f t="shared" si="84"/>
        <v>197379.53999999983</v>
      </c>
      <c r="F676" s="175">
        <f t="shared" si="85"/>
        <v>107.51333333333334</v>
      </c>
      <c r="G676" s="29">
        <f t="shared" si="79"/>
        <v>107.51</v>
      </c>
    </row>
    <row r="677" spans="1:7" x14ac:dyDescent="0.25">
      <c r="A677" s="47">
        <v>42470</v>
      </c>
      <c r="B677" s="48">
        <v>1</v>
      </c>
      <c r="C677" s="171">
        <v>0</v>
      </c>
      <c r="D677" s="134">
        <f t="shared" si="83"/>
        <v>261616.13999999984</v>
      </c>
      <c r="E677" s="29">
        <f t="shared" si="84"/>
        <v>197379.53999999983</v>
      </c>
      <c r="F677" s="175">
        <f t="shared" si="85"/>
        <v>107.51333333333334</v>
      </c>
      <c r="G677" s="29">
        <f t="shared" si="79"/>
        <v>107.51</v>
      </c>
    </row>
    <row r="678" spans="1:7" x14ac:dyDescent="0.25">
      <c r="A678" s="47">
        <v>42471</v>
      </c>
      <c r="B678" s="48">
        <v>1</v>
      </c>
      <c r="C678" s="171">
        <v>0</v>
      </c>
      <c r="D678" s="134">
        <f t="shared" si="83"/>
        <v>261616.13999999984</v>
      </c>
      <c r="E678" s="29">
        <f t="shared" si="84"/>
        <v>197379.53999999983</v>
      </c>
      <c r="F678" s="175">
        <f t="shared" si="85"/>
        <v>107.51333333333334</v>
      </c>
      <c r="G678" s="29">
        <f t="shared" si="79"/>
        <v>107.51</v>
      </c>
    </row>
    <row r="679" spans="1:7" x14ac:dyDescent="0.25">
      <c r="A679" s="47">
        <v>42472</v>
      </c>
      <c r="B679" s="48">
        <v>1</v>
      </c>
      <c r="C679" s="171">
        <v>0</v>
      </c>
      <c r="D679" s="134">
        <f t="shared" si="83"/>
        <v>261616.13999999984</v>
      </c>
      <c r="E679" s="29">
        <f t="shared" si="84"/>
        <v>197379.53999999983</v>
      </c>
      <c r="F679" s="175">
        <f t="shared" si="85"/>
        <v>107.51333333333334</v>
      </c>
      <c r="G679" s="29">
        <f t="shared" si="79"/>
        <v>107.51</v>
      </c>
    </row>
    <row r="680" spans="1:7" x14ac:dyDescent="0.25">
      <c r="A680" s="47">
        <v>42473</v>
      </c>
      <c r="B680" s="48">
        <v>1</v>
      </c>
      <c r="C680" s="171">
        <v>0</v>
      </c>
      <c r="D680" s="134">
        <f t="shared" si="83"/>
        <v>261616.13999999984</v>
      </c>
      <c r="E680" s="29">
        <f t="shared" si="84"/>
        <v>197379.53999999983</v>
      </c>
      <c r="F680" s="175">
        <f t="shared" si="85"/>
        <v>107.51333333333334</v>
      </c>
      <c r="G680" s="29">
        <f t="shared" si="79"/>
        <v>107.51</v>
      </c>
    </row>
    <row r="681" spans="1:7" x14ac:dyDescent="0.25">
      <c r="A681" s="47">
        <v>42474</v>
      </c>
      <c r="B681" s="48">
        <v>1</v>
      </c>
      <c r="C681" s="171">
        <v>0</v>
      </c>
      <c r="D681" s="134">
        <f t="shared" si="83"/>
        <v>261616.13999999984</v>
      </c>
      <c r="E681" s="29">
        <f t="shared" si="84"/>
        <v>197379.53999999983</v>
      </c>
      <c r="F681" s="175">
        <f t="shared" si="85"/>
        <v>107.51333333333334</v>
      </c>
      <c r="G681" s="29">
        <f t="shared" si="79"/>
        <v>107.51</v>
      </c>
    </row>
    <row r="682" spans="1:7" x14ac:dyDescent="0.25">
      <c r="A682" s="47">
        <v>42475</v>
      </c>
      <c r="B682" s="48">
        <v>1</v>
      </c>
      <c r="C682" s="171">
        <v>0</v>
      </c>
      <c r="D682" s="134">
        <f t="shared" si="83"/>
        <v>261616.13999999984</v>
      </c>
      <c r="E682" s="29">
        <f t="shared" si="84"/>
        <v>197379.53999999983</v>
      </c>
      <c r="F682" s="175">
        <f t="shared" si="85"/>
        <v>107.51333333333334</v>
      </c>
      <c r="G682" s="29">
        <f t="shared" si="79"/>
        <v>107.51</v>
      </c>
    </row>
    <row r="683" spans="1:7" x14ac:dyDescent="0.25">
      <c r="A683" s="47">
        <v>42476</v>
      </c>
      <c r="B683" s="48">
        <v>1</v>
      </c>
      <c r="C683" s="171">
        <v>0</v>
      </c>
      <c r="D683" s="134">
        <f t="shared" si="83"/>
        <v>261616.13999999984</v>
      </c>
      <c r="E683" s="29">
        <f t="shared" si="84"/>
        <v>197379.53999999983</v>
      </c>
      <c r="F683" s="175">
        <f t="shared" si="85"/>
        <v>107.51333333333334</v>
      </c>
      <c r="G683" s="29">
        <f t="shared" si="79"/>
        <v>107.51</v>
      </c>
    </row>
    <row r="684" spans="1:7" x14ac:dyDescent="0.25">
      <c r="A684" s="47">
        <v>42477</v>
      </c>
      <c r="B684" s="48">
        <v>1</v>
      </c>
      <c r="C684" s="171">
        <v>0</v>
      </c>
      <c r="D684" s="134">
        <f t="shared" si="83"/>
        <v>261616.13999999984</v>
      </c>
      <c r="E684" s="29">
        <f t="shared" si="84"/>
        <v>197379.53999999983</v>
      </c>
      <c r="F684" s="175">
        <f t="shared" si="85"/>
        <v>107.51333333333334</v>
      </c>
      <c r="G684" s="29">
        <f t="shared" si="79"/>
        <v>107.51</v>
      </c>
    </row>
    <row r="685" spans="1:7" x14ac:dyDescent="0.25">
      <c r="A685" s="47">
        <v>42478</v>
      </c>
      <c r="B685" s="48">
        <v>1</v>
      </c>
      <c r="C685" s="171">
        <v>0</v>
      </c>
      <c r="D685" s="134">
        <f t="shared" si="83"/>
        <v>261616.13999999984</v>
      </c>
      <c r="E685" s="29">
        <f t="shared" si="84"/>
        <v>197379.53999999983</v>
      </c>
      <c r="F685" s="175">
        <f t="shared" si="85"/>
        <v>107.51333333333334</v>
      </c>
      <c r="G685" s="29">
        <f t="shared" si="79"/>
        <v>107.51</v>
      </c>
    </row>
    <row r="686" spans="1:7" x14ac:dyDescent="0.25">
      <c r="A686" s="47">
        <v>42479</v>
      </c>
      <c r="B686" s="48">
        <v>1</v>
      </c>
      <c r="C686" s="171">
        <v>0</v>
      </c>
      <c r="D686" s="134">
        <f t="shared" si="83"/>
        <v>261616.13999999984</v>
      </c>
      <c r="E686" s="29">
        <f t="shared" si="84"/>
        <v>197379.53999999983</v>
      </c>
      <c r="F686" s="175">
        <f t="shared" si="85"/>
        <v>107.51333333333334</v>
      </c>
      <c r="G686" s="29">
        <f t="shared" si="79"/>
        <v>107.51</v>
      </c>
    </row>
    <row r="687" spans="1:7" x14ac:dyDescent="0.25">
      <c r="A687" s="47">
        <v>42480</v>
      </c>
      <c r="B687" s="48">
        <v>1</v>
      </c>
      <c r="C687" s="171">
        <v>0</v>
      </c>
      <c r="D687" s="134">
        <f t="shared" si="83"/>
        <v>261616.13999999984</v>
      </c>
      <c r="E687" s="29">
        <f t="shared" si="84"/>
        <v>197379.53999999983</v>
      </c>
      <c r="F687" s="175">
        <f t="shared" si="85"/>
        <v>107.51333333333334</v>
      </c>
      <c r="G687" s="29">
        <f t="shared" si="79"/>
        <v>107.51</v>
      </c>
    </row>
    <row r="688" spans="1:7" x14ac:dyDescent="0.25">
      <c r="A688" s="47">
        <v>42481</v>
      </c>
      <c r="B688" s="48">
        <v>1</v>
      </c>
      <c r="C688" s="171">
        <v>0</v>
      </c>
      <c r="D688" s="134">
        <f t="shared" si="83"/>
        <v>261616.13999999984</v>
      </c>
      <c r="E688" s="29">
        <f t="shared" si="84"/>
        <v>197379.53999999983</v>
      </c>
      <c r="F688" s="175">
        <f t="shared" si="85"/>
        <v>107.51333333333334</v>
      </c>
      <c r="G688" s="29">
        <f t="shared" si="79"/>
        <v>107.51</v>
      </c>
    </row>
    <row r="689" spans="1:7" x14ac:dyDescent="0.25">
      <c r="A689" s="47">
        <v>42482</v>
      </c>
      <c r="B689" s="48">
        <v>1</v>
      </c>
      <c r="C689" s="171">
        <v>0</v>
      </c>
      <c r="D689" s="134">
        <f t="shared" si="83"/>
        <v>261616.13999999984</v>
      </c>
      <c r="E689" s="29">
        <f t="shared" si="84"/>
        <v>197379.53999999983</v>
      </c>
      <c r="F689" s="175">
        <f t="shared" si="85"/>
        <v>107.51333333333334</v>
      </c>
      <c r="G689" s="29">
        <f t="shared" si="79"/>
        <v>107.51</v>
      </c>
    </row>
    <row r="690" spans="1:7" x14ac:dyDescent="0.25">
      <c r="A690" s="47">
        <v>42483</v>
      </c>
      <c r="B690" s="48">
        <v>1</v>
      </c>
      <c r="C690" s="171">
        <v>0</v>
      </c>
      <c r="D690" s="134">
        <f t="shared" si="83"/>
        <v>261616.13999999984</v>
      </c>
      <c r="E690" s="29">
        <f t="shared" si="84"/>
        <v>197379.53999999983</v>
      </c>
      <c r="F690" s="175">
        <f t="shared" si="85"/>
        <v>107.51333333333334</v>
      </c>
      <c r="G690" s="29">
        <f t="shared" si="79"/>
        <v>107.51</v>
      </c>
    </row>
    <row r="691" spans="1:7" x14ac:dyDescent="0.25">
      <c r="A691" s="47">
        <v>42484</v>
      </c>
      <c r="B691" s="48">
        <v>1</v>
      </c>
      <c r="C691" s="171">
        <v>0</v>
      </c>
      <c r="D691" s="134">
        <f t="shared" si="83"/>
        <v>261616.13999999984</v>
      </c>
      <c r="E691" s="29">
        <f t="shared" si="84"/>
        <v>197379.53999999983</v>
      </c>
      <c r="F691" s="175">
        <f t="shared" si="85"/>
        <v>107.51333333333334</v>
      </c>
      <c r="G691" s="29">
        <f t="shared" si="79"/>
        <v>107.51</v>
      </c>
    </row>
    <row r="692" spans="1:7" x14ac:dyDescent="0.25">
      <c r="A692" s="47">
        <v>42485</v>
      </c>
      <c r="B692" s="48">
        <v>1</v>
      </c>
      <c r="C692" s="171">
        <v>0</v>
      </c>
      <c r="D692" s="134">
        <f t="shared" si="83"/>
        <v>261616.13999999984</v>
      </c>
      <c r="E692" s="29">
        <f t="shared" si="84"/>
        <v>197379.53999999983</v>
      </c>
      <c r="F692" s="175">
        <f t="shared" si="85"/>
        <v>107.51333333333334</v>
      </c>
      <c r="G692" s="29">
        <f t="shared" si="79"/>
        <v>107.51</v>
      </c>
    </row>
    <row r="693" spans="1:7" x14ac:dyDescent="0.25">
      <c r="A693" s="47">
        <v>42486</v>
      </c>
      <c r="B693" s="48">
        <v>1</v>
      </c>
      <c r="C693" s="171">
        <v>0</v>
      </c>
      <c r="D693" s="134">
        <f t="shared" si="83"/>
        <v>261616.13999999984</v>
      </c>
      <c r="E693" s="29">
        <f t="shared" si="84"/>
        <v>197379.53999999983</v>
      </c>
      <c r="F693" s="175">
        <f t="shared" si="85"/>
        <v>107.51333333333334</v>
      </c>
      <c r="G693" s="29">
        <f t="shared" si="79"/>
        <v>107.51</v>
      </c>
    </row>
    <row r="694" spans="1:7" x14ac:dyDescent="0.25">
      <c r="A694" s="47">
        <v>42487</v>
      </c>
      <c r="B694" s="48">
        <v>1</v>
      </c>
      <c r="C694" s="171">
        <v>0</v>
      </c>
      <c r="D694" s="134">
        <f t="shared" si="83"/>
        <v>261616.13999999984</v>
      </c>
      <c r="E694" s="29">
        <f t="shared" si="84"/>
        <v>197379.53999999983</v>
      </c>
      <c r="F694" s="175">
        <f t="shared" si="85"/>
        <v>107.51333333333334</v>
      </c>
      <c r="G694" s="29">
        <f t="shared" si="79"/>
        <v>107.51</v>
      </c>
    </row>
    <row r="695" spans="1:7" x14ac:dyDescent="0.25">
      <c r="A695" s="47">
        <v>42488</v>
      </c>
      <c r="B695" s="48">
        <v>1</v>
      </c>
      <c r="C695" s="171">
        <v>0</v>
      </c>
      <c r="D695" s="134">
        <f t="shared" si="83"/>
        <v>261616.13999999984</v>
      </c>
      <c r="E695" s="29">
        <f t="shared" si="84"/>
        <v>197379.53999999983</v>
      </c>
      <c r="F695" s="175">
        <f t="shared" si="85"/>
        <v>107.51333333333334</v>
      </c>
      <c r="G695" s="29">
        <f t="shared" si="79"/>
        <v>107.51</v>
      </c>
    </row>
    <row r="696" spans="1:7" x14ac:dyDescent="0.25">
      <c r="A696" s="47">
        <v>42489</v>
      </c>
      <c r="B696" s="48">
        <v>1</v>
      </c>
      <c r="C696" s="171">
        <v>0</v>
      </c>
      <c r="D696" s="134">
        <f t="shared" si="83"/>
        <v>261616.13999999984</v>
      </c>
      <c r="E696" s="29">
        <f t="shared" si="84"/>
        <v>197379.53999999983</v>
      </c>
      <c r="F696" s="175">
        <f t="shared" si="85"/>
        <v>107.51333333333334</v>
      </c>
      <c r="G696" s="29">
        <f t="shared" si="79"/>
        <v>107.51</v>
      </c>
    </row>
    <row r="697" spans="1:7" x14ac:dyDescent="0.25">
      <c r="A697" s="47">
        <v>42490</v>
      </c>
      <c r="B697" s="48">
        <v>1</v>
      </c>
      <c r="C697" s="171">
        <v>0</v>
      </c>
      <c r="D697" s="134">
        <f t="shared" si="83"/>
        <v>261616.13999999984</v>
      </c>
      <c r="E697" s="29">
        <f t="shared" si="84"/>
        <v>197379.53999999983</v>
      </c>
      <c r="F697" s="175">
        <f t="shared" si="85"/>
        <v>107.51333333333334</v>
      </c>
      <c r="G697" s="29">
        <f t="shared" si="79"/>
        <v>107.51</v>
      </c>
    </row>
    <row r="698" spans="1:7" x14ac:dyDescent="0.25">
      <c r="A698" s="47">
        <v>42491</v>
      </c>
      <c r="B698" s="48">
        <v>1</v>
      </c>
      <c r="C698" s="171">
        <v>0</v>
      </c>
      <c r="D698" s="134">
        <f t="shared" si="83"/>
        <v>261616.13999999984</v>
      </c>
      <c r="E698" s="29">
        <f t="shared" si="84"/>
        <v>197379.53999999983</v>
      </c>
      <c r="F698" s="175">
        <f t="shared" si="85"/>
        <v>107.51333333333334</v>
      </c>
      <c r="G698" s="29">
        <f t="shared" si="79"/>
        <v>107.51</v>
      </c>
    </row>
    <row r="699" spans="1:7" x14ac:dyDescent="0.25">
      <c r="A699" s="47">
        <v>42492</v>
      </c>
      <c r="B699" s="48">
        <v>1</v>
      </c>
      <c r="C699" s="171">
        <v>0</v>
      </c>
      <c r="D699" s="134">
        <f t="shared" si="83"/>
        <v>261616.13999999984</v>
      </c>
      <c r="E699" s="29">
        <f t="shared" si="84"/>
        <v>197379.53999999983</v>
      </c>
      <c r="F699" s="175">
        <f t="shared" si="85"/>
        <v>107.51333333333334</v>
      </c>
      <c r="G699" s="29">
        <f t="shared" si="79"/>
        <v>107.51</v>
      </c>
    </row>
    <row r="700" spans="1:7" x14ac:dyDescent="0.25">
      <c r="A700" s="47">
        <v>42493</v>
      </c>
      <c r="B700" s="48">
        <v>1</v>
      </c>
      <c r="C700" s="171">
        <v>0</v>
      </c>
      <c r="D700" s="134">
        <f t="shared" si="83"/>
        <v>261616.13999999984</v>
      </c>
      <c r="E700" s="29">
        <f t="shared" si="84"/>
        <v>197379.53999999983</v>
      </c>
      <c r="F700" s="175">
        <f t="shared" si="85"/>
        <v>107.51333333333334</v>
      </c>
      <c r="G700" s="29">
        <f t="shared" si="79"/>
        <v>107.51</v>
      </c>
    </row>
    <row r="701" spans="1:7" x14ac:dyDescent="0.25">
      <c r="A701" s="47">
        <v>42494</v>
      </c>
      <c r="B701" s="48">
        <v>1</v>
      </c>
      <c r="C701" s="171">
        <v>0</v>
      </c>
      <c r="D701" s="134">
        <f t="shared" si="83"/>
        <v>261616.13999999984</v>
      </c>
      <c r="E701" s="29">
        <f t="shared" si="84"/>
        <v>197379.53999999983</v>
      </c>
      <c r="F701" s="175">
        <f t="shared" si="85"/>
        <v>107.51333333333334</v>
      </c>
      <c r="G701" s="29">
        <f t="shared" si="79"/>
        <v>107.51</v>
      </c>
    </row>
    <row r="702" spans="1:7" x14ac:dyDescent="0.25">
      <c r="A702" s="47">
        <v>42495</v>
      </c>
      <c r="B702" s="48">
        <v>1</v>
      </c>
      <c r="C702" s="171">
        <v>0</v>
      </c>
      <c r="D702" s="134">
        <f t="shared" si="83"/>
        <v>261616.13999999984</v>
      </c>
      <c r="E702" s="29">
        <f t="shared" si="84"/>
        <v>197379.53999999983</v>
      </c>
      <c r="F702" s="175">
        <f t="shared" si="85"/>
        <v>107.51333333333334</v>
      </c>
      <c r="G702" s="29">
        <f t="shared" si="79"/>
        <v>107.51</v>
      </c>
    </row>
    <row r="703" spans="1:7" x14ac:dyDescent="0.25">
      <c r="A703" s="47">
        <v>42496</v>
      </c>
      <c r="B703" s="48">
        <v>0</v>
      </c>
      <c r="C703" s="171">
        <v>1</v>
      </c>
      <c r="D703" s="134">
        <f t="shared" ref="D703:D733" si="86">$E$702</f>
        <v>197379.53999999983</v>
      </c>
      <c r="E703" s="29">
        <f>$D$703-$D$49</f>
        <v>185376.09999999983</v>
      </c>
      <c r="F703" s="175">
        <f>($E$48/$B$48*0+($E$49/$B$49)*1)</f>
        <v>81.114838709677414</v>
      </c>
      <c r="G703" s="29">
        <f t="shared" si="79"/>
        <v>81.11</v>
      </c>
    </row>
    <row r="704" spans="1:7" x14ac:dyDescent="0.25">
      <c r="A704" s="47">
        <v>42497</v>
      </c>
      <c r="B704" s="48">
        <v>1</v>
      </c>
      <c r="C704" s="171">
        <v>0</v>
      </c>
      <c r="D704" s="134">
        <f t="shared" si="86"/>
        <v>197379.53999999983</v>
      </c>
      <c r="E704" s="29">
        <f t="shared" ref="E704:E733" si="87">$D$703-$D$49</f>
        <v>185376.09999999983</v>
      </c>
      <c r="F704" s="175">
        <f t="shared" ref="F704:F733" si="88">($E$48/$B$48*0+($E$49/$B$49)*1)</f>
        <v>81.114838709677414</v>
      </c>
      <c r="G704" s="29">
        <f t="shared" ref="G704:G767" si="89">ROUND(F704,2)</f>
        <v>81.11</v>
      </c>
    </row>
    <row r="705" spans="1:7" x14ac:dyDescent="0.25">
      <c r="A705" s="47">
        <v>42498</v>
      </c>
      <c r="B705" s="48">
        <v>1</v>
      </c>
      <c r="C705" s="171">
        <v>0</v>
      </c>
      <c r="D705" s="134">
        <f t="shared" si="86"/>
        <v>197379.53999999983</v>
      </c>
      <c r="E705" s="29">
        <f t="shared" si="87"/>
        <v>185376.09999999983</v>
      </c>
      <c r="F705" s="175">
        <f t="shared" si="88"/>
        <v>81.114838709677414</v>
      </c>
      <c r="G705" s="29">
        <f t="shared" si="89"/>
        <v>81.11</v>
      </c>
    </row>
    <row r="706" spans="1:7" x14ac:dyDescent="0.25">
      <c r="A706" s="47">
        <v>42499</v>
      </c>
      <c r="B706" s="48">
        <v>1</v>
      </c>
      <c r="C706" s="171">
        <v>0</v>
      </c>
      <c r="D706" s="134">
        <f t="shared" si="86"/>
        <v>197379.53999999983</v>
      </c>
      <c r="E706" s="29">
        <f t="shared" si="87"/>
        <v>185376.09999999983</v>
      </c>
      <c r="F706" s="175">
        <f t="shared" si="88"/>
        <v>81.114838709677414</v>
      </c>
      <c r="G706" s="29">
        <f t="shared" si="89"/>
        <v>81.11</v>
      </c>
    </row>
    <row r="707" spans="1:7" x14ac:dyDescent="0.25">
      <c r="A707" s="47">
        <v>42500</v>
      </c>
      <c r="B707" s="48">
        <v>1</v>
      </c>
      <c r="C707" s="171">
        <v>0</v>
      </c>
      <c r="D707" s="134">
        <f t="shared" si="86"/>
        <v>197379.53999999983</v>
      </c>
      <c r="E707" s="29">
        <f t="shared" si="87"/>
        <v>185376.09999999983</v>
      </c>
      <c r="F707" s="175">
        <f t="shared" si="88"/>
        <v>81.114838709677414</v>
      </c>
      <c r="G707" s="29">
        <f t="shared" si="89"/>
        <v>81.11</v>
      </c>
    </row>
    <row r="708" spans="1:7" x14ac:dyDescent="0.25">
      <c r="A708" s="47">
        <v>42501</v>
      </c>
      <c r="B708" s="48">
        <v>1</v>
      </c>
      <c r="C708" s="171">
        <v>0</v>
      </c>
      <c r="D708" s="134">
        <f t="shared" si="86"/>
        <v>197379.53999999983</v>
      </c>
      <c r="E708" s="29">
        <f t="shared" si="87"/>
        <v>185376.09999999983</v>
      </c>
      <c r="F708" s="175">
        <f t="shared" si="88"/>
        <v>81.114838709677414</v>
      </c>
      <c r="G708" s="29">
        <f t="shared" si="89"/>
        <v>81.11</v>
      </c>
    </row>
    <row r="709" spans="1:7" x14ac:dyDescent="0.25">
      <c r="A709" s="47">
        <v>42502</v>
      </c>
      <c r="B709" s="48">
        <v>1</v>
      </c>
      <c r="C709" s="171">
        <v>0</v>
      </c>
      <c r="D709" s="134">
        <f t="shared" si="86"/>
        <v>197379.53999999983</v>
      </c>
      <c r="E709" s="29">
        <f t="shared" si="87"/>
        <v>185376.09999999983</v>
      </c>
      <c r="F709" s="175">
        <f t="shared" si="88"/>
        <v>81.114838709677414</v>
      </c>
      <c r="G709" s="29">
        <f t="shared" si="89"/>
        <v>81.11</v>
      </c>
    </row>
    <row r="710" spans="1:7" x14ac:dyDescent="0.25">
      <c r="A710" s="47">
        <v>42503</v>
      </c>
      <c r="B710" s="48">
        <v>1</v>
      </c>
      <c r="C710" s="171">
        <v>0</v>
      </c>
      <c r="D710" s="134">
        <f t="shared" si="86"/>
        <v>197379.53999999983</v>
      </c>
      <c r="E710" s="29">
        <f t="shared" si="87"/>
        <v>185376.09999999983</v>
      </c>
      <c r="F710" s="175">
        <f t="shared" si="88"/>
        <v>81.114838709677414</v>
      </c>
      <c r="G710" s="29">
        <f t="shared" si="89"/>
        <v>81.11</v>
      </c>
    </row>
    <row r="711" spans="1:7" x14ac:dyDescent="0.25">
      <c r="A711" s="47">
        <v>42504</v>
      </c>
      <c r="B711" s="48">
        <v>1</v>
      </c>
      <c r="C711" s="171">
        <v>0</v>
      </c>
      <c r="D711" s="134">
        <f t="shared" si="86"/>
        <v>197379.53999999983</v>
      </c>
      <c r="E711" s="29">
        <f t="shared" si="87"/>
        <v>185376.09999999983</v>
      </c>
      <c r="F711" s="175">
        <f t="shared" si="88"/>
        <v>81.114838709677414</v>
      </c>
      <c r="G711" s="29">
        <f t="shared" si="89"/>
        <v>81.11</v>
      </c>
    </row>
    <row r="712" spans="1:7" x14ac:dyDescent="0.25">
      <c r="A712" s="47">
        <v>42505</v>
      </c>
      <c r="B712" s="48">
        <v>1</v>
      </c>
      <c r="C712" s="171">
        <v>0</v>
      </c>
      <c r="D712" s="134">
        <f t="shared" si="86"/>
        <v>197379.53999999983</v>
      </c>
      <c r="E712" s="29">
        <f t="shared" si="87"/>
        <v>185376.09999999983</v>
      </c>
      <c r="F712" s="175">
        <f t="shared" si="88"/>
        <v>81.114838709677414</v>
      </c>
      <c r="G712" s="29">
        <f t="shared" si="89"/>
        <v>81.11</v>
      </c>
    </row>
    <row r="713" spans="1:7" x14ac:dyDescent="0.25">
      <c r="A713" s="47">
        <v>42506</v>
      </c>
      <c r="B713" s="48">
        <v>1</v>
      </c>
      <c r="C713" s="171">
        <v>0</v>
      </c>
      <c r="D713" s="134">
        <f t="shared" si="86"/>
        <v>197379.53999999983</v>
      </c>
      <c r="E713" s="29">
        <f t="shared" si="87"/>
        <v>185376.09999999983</v>
      </c>
      <c r="F713" s="175">
        <f t="shared" si="88"/>
        <v>81.114838709677414</v>
      </c>
      <c r="G713" s="29">
        <f t="shared" si="89"/>
        <v>81.11</v>
      </c>
    </row>
    <row r="714" spans="1:7" x14ac:dyDescent="0.25">
      <c r="A714" s="47">
        <v>42507</v>
      </c>
      <c r="B714" s="48">
        <v>1</v>
      </c>
      <c r="C714" s="171">
        <v>0</v>
      </c>
      <c r="D714" s="134">
        <f t="shared" si="86"/>
        <v>197379.53999999983</v>
      </c>
      <c r="E714" s="29">
        <f t="shared" si="87"/>
        <v>185376.09999999983</v>
      </c>
      <c r="F714" s="175">
        <f t="shared" si="88"/>
        <v>81.114838709677414</v>
      </c>
      <c r="G714" s="29">
        <f t="shared" si="89"/>
        <v>81.11</v>
      </c>
    </row>
    <row r="715" spans="1:7" x14ac:dyDescent="0.25">
      <c r="A715" s="47">
        <v>42508</v>
      </c>
      <c r="B715" s="48">
        <v>1</v>
      </c>
      <c r="C715" s="171">
        <v>0</v>
      </c>
      <c r="D715" s="134">
        <f t="shared" si="86"/>
        <v>197379.53999999983</v>
      </c>
      <c r="E715" s="29">
        <f t="shared" si="87"/>
        <v>185376.09999999983</v>
      </c>
      <c r="F715" s="175">
        <f t="shared" si="88"/>
        <v>81.114838709677414</v>
      </c>
      <c r="G715" s="29">
        <f t="shared" si="89"/>
        <v>81.11</v>
      </c>
    </row>
    <row r="716" spans="1:7" x14ac:dyDescent="0.25">
      <c r="A716" s="47">
        <v>42509</v>
      </c>
      <c r="B716" s="48">
        <v>1</v>
      </c>
      <c r="C716" s="171">
        <v>0</v>
      </c>
      <c r="D716" s="134">
        <f t="shared" si="86"/>
        <v>197379.53999999983</v>
      </c>
      <c r="E716" s="29">
        <f t="shared" si="87"/>
        <v>185376.09999999983</v>
      </c>
      <c r="F716" s="175">
        <f t="shared" si="88"/>
        <v>81.114838709677414</v>
      </c>
      <c r="G716" s="29">
        <f t="shared" si="89"/>
        <v>81.11</v>
      </c>
    </row>
    <row r="717" spans="1:7" x14ac:dyDescent="0.25">
      <c r="A717" s="47">
        <v>42510</v>
      </c>
      <c r="B717" s="48">
        <v>1</v>
      </c>
      <c r="C717" s="171">
        <v>0</v>
      </c>
      <c r="D717" s="134">
        <f t="shared" si="86"/>
        <v>197379.53999999983</v>
      </c>
      <c r="E717" s="29">
        <f t="shared" si="87"/>
        <v>185376.09999999983</v>
      </c>
      <c r="F717" s="175">
        <f t="shared" si="88"/>
        <v>81.114838709677414</v>
      </c>
      <c r="G717" s="29">
        <f t="shared" si="89"/>
        <v>81.11</v>
      </c>
    </row>
    <row r="718" spans="1:7" x14ac:dyDescent="0.25">
      <c r="A718" s="47">
        <v>42511</v>
      </c>
      <c r="B718" s="48">
        <v>1</v>
      </c>
      <c r="C718" s="171">
        <v>0</v>
      </c>
      <c r="D718" s="134">
        <f t="shared" si="86"/>
        <v>197379.53999999983</v>
      </c>
      <c r="E718" s="29">
        <f t="shared" si="87"/>
        <v>185376.09999999983</v>
      </c>
      <c r="F718" s="175">
        <f t="shared" si="88"/>
        <v>81.114838709677414</v>
      </c>
      <c r="G718" s="29">
        <f t="shared" si="89"/>
        <v>81.11</v>
      </c>
    </row>
    <row r="719" spans="1:7" x14ac:dyDescent="0.25">
      <c r="A719" s="47">
        <v>42512</v>
      </c>
      <c r="B719" s="48">
        <v>1</v>
      </c>
      <c r="C719" s="171">
        <v>0</v>
      </c>
      <c r="D719" s="134">
        <f t="shared" si="86"/>
        <v>197379.53999999983</v>
      </c>
      <c r="E719" s="29">
        <f t="shared" si="87"/>
        <v>185376.09999999983</v>
      </c>
      <c r="F719" s="175">
        <f t="shared" si="88"/>
        <v>81.114838709677414</v>
      </c>
      <c r="G719" s="29">
        <f t="shared" si="89"/>
        <v>81.11</v>
      </c>
    </row>
    <row r="720" spans="1:7" x14ac:dyDescent="0.25">
      <c r="A720" s="47">
        <v>42513</v>
      </c>
      <c r="B720" s="48">
        <v>1</v>
      </c>
      <c r="C720" s="171">
        <v>0</v>
      </c>
      <c r="D720" s="134">
        <f t="shared" si="86"/>
        <v>197379.53999999983</v>
      </c>
      <c r="E720" s="29">
        <f t="shared" si="87"/>
        <v>185376.09999999983</v>
      </c>
      <c r="F720" s="175">
        <f t="shared" si="88"/>
        <v>81.114838709677414</v>
      </c>
      <c r="G720" s="29">
        <f t="shared" si="89"/>
        <v>81.11</v>
      </c>
    </row>
    <row r="721" spans="1:7" x14ac:dyDescent="0.25">
      <c r="A721" s="47">
        <v>42514</v>
      </c>
      <c r="B721" s="48">
        <v>1</v>
      </c>
      <c r="C721" s="171">
        <v>0</v>
      </c>
      <c r="D721" s="134">
        <f t="shared" si="86"/>
        <v>197379.53999999983</v>
      </c>
      <c r="E721" s="29">
        <f t="shared" si="87"/>
        <v>185376.09999999983</v>
      </c>
      <c r="F721" s="175">
        <f t="shared" si="88"/>
        <v>81.114838709677414</v>
      </c>
      <c r="G721" s="29">
        <f t="shared" si="89"/>
        <v>81.11</v>
      </c>
    </row>
    <row r="722" spans="1:7" x14ac:dyDescent="0.25">
      <c r="A722" s="47">
        <v>42515</v>
      </c>
      <c r="B722" s="48">
        <v>1</v>
      </c>
      <c r="C722" s="171">
        <v>0</v>
      </c>
      <c r="D722" s="134">
        <f t="shared" si="86"/>
        <v>197379.53999999983</v>
      </c>
      <c r="E722" s="29">
        <f t="shared" si="87"/>
        <v>185376.09999999983</v>
      </c>
      <c r="F722" s="175">
        <f t="shared" si="88"/>
        <v>81.114838709677414</v>
      </c>
      <c r="G722" s="29">
        <f t="shared" si="89"/>
        <v>81.11</v>
      </c>
    </row>
    <row r="723" spans="1:7" x14ac:dyDescent="0.25">
      <c r="A723" s="47">
        <v>42516</v>
      </c>
      <c r="B723" s="48">
        <v>1</v>
      </c>
      <c r="C723" s="171">
        <v>0</v>
      </c>
      <c r="D723" s="134">
        <f t="shared" si="86"/>
        <v>197379.53999999983</v>
      </c>
      <c r="E723" s="29">
        <f t="shared" si="87"/>
        <v>185376.09999999983</v>
      </c>
      <c r="F723" s="175">
        <f t="shared" si="88"/>
        <v>81.114838709677414</v>
      </c>
      <c r="G723" s="29">
        <f t="shared" si="89"/>
        <v>81.11</v>
      </c>
    </row>
    <row r="724" spans="1:7" x14ac:dyDescent="0.25">
      <c r="A724" s="47">
        <v>42517</v>
      </c>
      <c r="B724" s="48">
        <v>1</v>
      </c>
      <c r="C724" s="171">
        <v>0</v>
      </c>
      <c r="D724" s="134">
        <f t="shared" si="86"/>
        <v>197379.53999999983</v>
      </c>
      <c r="E724" s="29">
        <f t="shared" si="87"/>
        <v>185376.09999999983</v>
      </c>
      <c r="F724" s="175">
        <f t="shared" si="88"/>
        <v>81.114838709677414</v>
      </c>
      <c r="G724" s="29">
        <f t="shared" si="89"/>
        <v>81.11</v>
      </c>
    </row>
    <row r="725" spans="1:7" x14ac:dyDescent="0.25">
      <c r="A725" s="47">
        <v>42518</v>
      </c>
      <c r="B725" s="48">
        <v>1</v>
      </c>
      <c r="C725" s="171">
        <v>0</v>
      </c>
      <c r="D725" s="134">
        <f t="shared" si="86"/>
        <v>197379.53999999983</v>
      </c>
      <c r="E725" s="29">
        <f t="shared" si="87"/>
        <v>185376.09999999983</v>
      </c>
      <c r="F725" s="175">
        <f t="shared" si="88"/>
        <v>81.114838709677414</v>
      </c>
      <c r="G725" s="29">
        <f t="shared" si="89"/>
        <v>81.11</v>
      </c>
    </row>
    <row r="726" spans="1:7" x14ac:dyDescent="0.25">
      <c r="A726" s="47">
        <v>42519</v>
      </c>
      <c r="B726" s="48">
        <v>1</v>
      </c>
      <c r="C726" s="171">
        <v>0</v>
      </c>
      <c r="D726" s="134">
        <f t="shared" si="86"/>
        <v>197379.53999999983</v>
      </c>
      <c r="E726" s="29">
        <f t="shared" si="87"/>
        <v>185376.09999999983</v>
      </c>
      <c r="F726" s="175">
        <f t="shared" si="88"/>
        <v>81.114838709677414</v>
      </c>
      <c r="G726" s="29">
        <f t="shared" si="89"/>
        <v>81.11</v>
      </c>
    </row>
    <row r="727" spans="1:7" x14ac:dyDescent="0.25">
      <c r="A727" s="47">
        <v>42520</v>
      </c>
      <c r="B727" s="48">
        <v>1</v>
      </c>
      <c r="C727" s="171">
        <v>0</v>
      </c>
      <c r="D727" s="134">
        <f t="shared" si="86"/>
        <v>197379.53999999983</v>
      </c>
      <c r="E727" s="29">
        <f t="shared" si="87"/>
        <v>185376.09999999983</v>
      </c>
      <c r="F727" s="175">
        <f t="shared" si="88"/>
        <v>81.114838709677414</v>
      </c>
      <c r="G727" s="29">
        <f t="shared" si="89"/>
        <v>81.11</v>
      </c>
    </row>
    <row r="728" spans="1:7" x14ac:dyDescent="0.25">
      <c r="A728" s="47">
        <v>42521</v>
      </c>
      <c r="B728" s="48">
        <v>1</v>
      </c>
      <c r="C728" s="171">
        <v>0</v>
      </c>
      <c r="D728" s="134">
        <f t="shared" si="86"/>
        <v>197379.53999999983</v>
      </c>
      <c r="E728" s="29">
        <f t="shared" si="87"/>
        <v>185376.09999999983</v>
      </c>
      <c r="F728" s="175">
        <f t="shared" si="88"/>
        <v>81.114838709677414</v>
      </c>
      <c r="G728" s="29">
        <f t="shared" si="89"/>
        <v>81.11</v>
      </c>
    </row>
    <row r="729" spans="1:7" x14ac:dyDescent="0.25">
      <c r="A729" s="47">
        <v>42522</v>
      </c>
      <c r="B729" s="48">
        <v>1</v>
      </c>
      <c r="C729" s="171">
        <v>0</v>
      </c>
      <c r="D729" s="134">
        <f t="shared" si="86"/>
        <v>197379.53999999983</v>
      </c>
      <c r="E729" s="29">
        <f t="shared" si="87"/>
        <v>185376.09999999983</v>
      </c>
      <c r="F729" s="175">
        <f t="shared" si="88"/>
        <v>81.114838709677414</v>
      </c>
      <c r="G729" s="29">
        <f t="shared" si="89"/>
        <v>81.11</v>
      </c>
    </row>
    <row r="730" spans="1:7" x14ac:dyDescent="0.25">
      <c r="A730" s="47">
        <v>42523</v>
      </c>
      <c r="B730" s="48">
        <v>1</v>
      </c>
      <c r="C730" s="171">
        <v>0</v>
      </c>
      <c r="D730" s="134">
        <f t="shared" si="86"/>
        <v>197379.53999999983</v>
      </c>
      <c r="E730" s="29">
        <f t="shared" si="87"/>
        <v>185376.09999999983</v>
      </c>
      <c r="F730" s="175">
        <f t="shared" si="88"/>
        <v>81.114838709677414</v>
      </c>
      <c r="G730" s="29">
        <f t="shared" si="89"/>
        <v>81.11</v>
      </c>
    </row>
    <row r="731" spans="1:7" x14ac:dyDescent="0.25">
      <c r="A731" s="47">
        <v>42524</v>
      </c>
      <c r="B731" s="48">
        <v>1</v>
      </c>
      <c r="C731" s="171">
        <v>0</v>
      </c>
      <c r="D731" s="134">
        <f t="shared" si="86"/>
        <v>197379.53999999983</v>
      </c>
      <c r="E731" s="29">
        <f t="shared" si="87"/>
        <v>185376.09999999983</v>
      </c>
      <c r="F731" s="175">
        <f t="shared" si="88"/>
        <v>81.114838709677414</v>
      </c>
      <c r="G731" s="29">
        <f t="shared" si="89"/>
        <v>81.11</v>
      </c>
    </row>
    <row r="732" spans="1:7" x14ac:dyDescent="0.25">
      <c r="A732" s="47">
        <v>42525</v>
      </c>
      <c r="B732" s="48">
        <v>1</v>
      </c>
      <c r="C732" s="171">
        <v>0</v>
      </c>
      <c r="D732" s="134">
        <f t="shared" si="86"/>
        <v>197379.53999999983</v>
      </c>
      <c r="E732" s="29">
        <f t="shared" si="87"/>
        <v>185376.09999999983</v>
      </c>
      <c r="F732" s="175">
        <f t="shared" si="88"/>
        <v>81.114838709677414</v>
      </c>
      <c r="G732" s="29">
        <f t="shared" si="89"/>
        <v>81.11</v>
      </c>
    </row>
    <row r="733" spans="1:7" x14ac:dyDescent="0.25">
      <c r="A733" s="47">
        <v>42526</v>
      </c>
      <c r="B733" s="48">
        <v>1</v>
      </c>
      <c r="C733" s="171">
        <v>0</v>
      </c>
      <c r="D733" s="134">
        <f t="shared" si="86"/>
        <v>197379.53999999983</v>
      </c>
      <c r="E733" s="29">
        <f t="shared" si="87"/>
        <v>185376.09999999983</v>
      </c>
      <c r="F733" s="175">
        <f t="shared" si="88"/>
        <v>81.114838709677414</v>
      </c>
      <c r="G733" s="29">
        <f t="shared" si="89"/>
        <v>81.11</v>
      </c>
    </row>
    <row r="734" spans="1:7" x14ac:dyDescent="0.25">
      <c r="A734" s="47">
        <v>42527</v>
      </c>
      <c r="B734" s="48">
        <v>0</v>
      </c>
      <c r="C734" s="171">
        <v>1</v>
      </c>
      <c r="D734" s="134">
        <f t="shared" ref="D734:D763" si="90">$E$733</f>
        <v>185376.09999999983</v>
      </c>
      <c r="E734" s="29">
        <f>$D$734-$D$50</f>
        <v>173143.55999999982</v>
      </c>
      <c r="F734" s="175">
        <f>($E$49/$B$49*0+($E$50/$B$50)*1)</f>
        <v>76.182000000000002</v>
      </c>
      <c r="G734" s="29">
        <f t="shared" si="89"/>
        <v>76.180000000000007</v>
      </c>
    </row>
    <row r="735" spans="1:7" x14ac:dyDescent="0.25">
      <c r="A735" s="47">
        <v>42528</v>
      </c>
      <c r="B735" s="48">
        <v>1</v>
      </c>
      <c r="C735" s="171">
        <v>0</v>
      </c>
      <c r="D735" s="134">
        <f t="shared" si="90"/>
        <v>185376.09999999983</v>
      </c>
      <c r="E735" s="29">
        <f t="shared" ref="E735:E763" si="91">$D$734-$D$50</f>
        <v>173143.55999999982</v>
      </c>
      <c r="F735" s="175">
        <f t="shared" ref="F735:F763" si="92">($E$49/$B$49*0+($E$50/$B$50)*1)</f>
        <v>76.182000000000002</v>
      </c>
      <c r="G735" s="29">
        <f t="shared" si="89"/>
        <v>76.180000000000007</v>
      </c>
    </row>
    <row r="736" spans="1:7" x14ac:dyDescent="0.25">
      <c r="A736" s="47">
        <v>42529</v>
      </c>
      <c r="B736" s="48">
        <v>1</v>
      </c>
      <c r="C736" s="171">
        <v>0</v>
      </c>
      <c r="D736" s="134">
        <f t="shared" si="90"/>
        <v>185376.09999999983</v>
      </c>
      <c r="E736" s="29">
        <f t="shared" si="91"/>
        <v>173143.55999999982</v>
      </c>
      <c r="F736" s="175">
        <f t="shared" si="92"/>
        <v>76.182000000000002</v>
      </c>
      <c r="G736" s="29">
        <f t="shared" si="89"/>
        <v>76.180000000000007</v>
      </c>
    </row>
    <row r="737" spans="1:7" x14ac:dyDescent="0.25">
      <c r="A737" s="47">
        <v>42530</v>
      </c>
      <c r="B737" s="48">
        <v>1</v>
      </c>
      <c r="C737" s="171">
        <v>0</v>
      </c>
      <c r="D737" s="134">
        <f t="shared" si="90"/>
        <v>185376.09999999983</v>
      </c>
      <c r="E737" s="29">
        <f t="shared" si="91"/>
        <v>173143.55999999982</v>
      </c>
      <c r="F737" s="175">
        <f t="shared" si="92"/>
        <v>76.182000000000002</v>
      </c>
      <c r="G737" s="29">
        <f t="shared" si="89"/>
        <v>76.180000000000007</v>
      </c>
    </row>
    <row r="738" spans="1:7" x14ac:dyDescent="0.25">
      <c r="A738" s="47">
        <v>42531</v>
      </c>
      <c r="B738" s="48">
        <v>1</v>
      </c>
      <c r="C738" s="171">
        <v>0</v>
      </c>
      <c r="D738" s="134">
        <f t="shared" si="90"/>
        <v>185376.09999999983</v>
      </c>
      <c r="E738" s="29">
        <f t="shared" si="91"/>
        <v>173143.55999999982</v>
      </c>
      <c r="F738" s="175">
        <f t="shared" si="92"/>
        <v>76.182000000000002</v>
      </c>
      <c r="G738" s="29">
        <f t="shared" si="89"/>
        <v>76.180000000000007</v>
      </c>
    </row>
    <row r="739" spans="1:7" x14ac:dyDescent="0.25">
      <c r="A739" s="47">
        <v>42532</v>
      </c>
      <c r="B739" s="48">
        <v>1</v>
      </c>
      <c r="C739" s="171">
        <v>0</v>
      </c>
      <c r="D739" s="134">
        <f t="shared" si="90"/>
        <v>185376.09999999983</v>
      </c>
      <c r="E739" s="29">
        <f t="shared" si="91"/>
        <v>173143.55999999982</v>
      </c>
      <c r="F739" s="175">
        <f t="shared" si="92"/>
        <v>76.182000000000002</v>
      </c>
      <c r="G739" s="29">
        <f t="shared" si="89"/>
        <v>76.180000000000007</v>
      </c>
    </row>
    <row r="740" spans="1:7" x14ac:dyDescent="0.25">
      <c r="A740" s="47">
        <v>42533</v>
      </c>
      <c r="B740" s="48">
        <v>1</v>
      </c>
      <c r="C740" s="171">
        <v>0</v>
      </c>
      <c r="D740" s="134">
        <f t="shared" si="90"/>
        <v>185376.09999999983</v>
      </c>
      <c r="E740" s="29">
        <f t="shared" si="91"/>
        <v>173143.55999999982</v>
      </c>
      <c r="F740" s="175">
        <f t="shared" si="92"/>
        <v>76.182000000000002</v>
      </c>
      <c r="G740" s="29">
        <f t="shared" si="89"/>
        <v>76.180000000000007</v>
      </c>
    </row>
    <row r="741" spans="1:7" x14ac:dyDescent="0.25">
      <c r="A741" s="47">
        <v>42534</v>
      </c>
      <c r="B741" s="48">
        <v>1</v>
      </c>
      <c r="C741" s="171">
        <v>0</v>
      </c>
      <c r="D741" s="134">
        <f t="shared" si="90"/>
        <v>185376.09999999983</v>
      </c>
      <c r="E741" s="29">
        <f t="shared" si="91"/>
        <v>173143.55999999982</v>
      </c>
      <c r="F741" s="175">
        <f t="shared" si="92"/>
        <v>76.182000000000002</v>
      </c>
      <c r="G741" s="29">
        <f t="shared" si="89"/>
        <v>76.180000000000007</v>
      </c>
    </row>
    <row r="742" spans="1:7" x14ac:dyDescent="0.25">
      <c r="A742" s="47">
        <v>42535</v>
      </c>
      <c r="B742" s="48">
        <v>1</v>
      </c>
      <c r="C742" s="171">
        <v>0</v>
      </c>
      <c r="D742" s="134">
        <f t="shared" si="90"/>
        <v>185376.09999999983</v>
      </c>
      <c r="E742" s="29">
        <f t="shared" si="91"/>
        <v>173143.55999999982</v>
      </c>
      <c r="F742" s="175">
        <f t="shared" si="92"/>
        <v>76.182000000000002</v>
      </c>
      <c r="G742" s="29">
        <f t="shared" si="89"/>
        <v>76.180000000000007</v>
      </c>
    </row>
    <row r="743" spans="1:7" x14ac:dyDescent="0.25">
      <c r="A743" s="47">
        <v>42536</v>
      </c>
      <c r="B743" s="48">
        <v>1</v>
      </c>
      <c r="C743" s="171">
        <v>0</v>
      </c>
      <c r="D743" s="134">
        <f t="shared" si="90"/>
        <v>185376.09999999983</v>
      </c>
      <c r="E743" s="29">
        <f t="shared" si="91"/>
        <v>173143.55999999982</v>
      </c>
      <c r="F743" s="175">
        <f t="shared" si="92"/>
        <v>76.182000000000002</v>
      </c>
      <c r="G743" s="29">
        <f t="shared" si="89"/>
        <v>76.180000000000007</v>
      </c>
    </row>
    <row r="744" spans="1:7" x14ac:dyDescent="0.25">
      <c r="A744" s="47">
        <v>42537</v>
      </c>
      <c r="B744" s="48">
        <v>1</v>
      </c>
      <c r="C744" s="171">
        <v>0</v>
      </c>
      <c r="D744" s="134">
        <f t="shared" si="90"/>
        <v>185376.09999999983</v>
      </c>
      <c r="E744" s="29">
        <f t="shared" si="91"/>
        <v>173143.55999999982</v>
      </c>
      <c r="F744" s="175">
        <f t="shared" si="92"/>
        <v>76.182000000000002</v>
      </c>
      <c r="G744" s="29">
        <f t="shared" si="89"/>
        <v>76.180000000000007</v>
      </c>
    </row>
    <row r="745" spans="1:7" x14ac:dyDescent="0.25">
      <c r="A745" s="47">
        <v>42538</v>
      </c>
      <c r="B745" s="48">
        <v>1</v>
      </c>
      <c r="C745" s="171">
        <v>0</v>
      </c>
      <c r="D745" s="134">
        <f t="shared" si="90"/>
        <v>185376.09999999983</v>
      </c>
      <c r="E745" s="29">
        <f t="shared" si="91"/>
        <v>173143.55999999982</v>
      </c>
      <c r="F745" s="175">
        <f t="shared" si="92"/>
        <v>76.182000000000002</v>
      </c>
      <c r="G745" s="29">
        <f t="shared" si="89"/>
        <v>76.180000000000007</v>
      </c>
    </row>
    <row r="746" spans="1:7" x14ac:dyDescent="0.25">
      <c r="A746" s="47">
        <v>42539</v>
      </c>
      <c r="B746" s="48">
        <v>1</v>
      </c>
      <c r="C746" s="171">
        <v>0</v>
      </c>
      <c r="D746" s="134">
        <f t="shared" si="90"/>
        <v>185376.09999999983</v>
      </c>
      <c r="E746" s="29">
        <f t="shared" si="91"/>
        <v>173143.55999999982</v>
      </c>
      <c r="F746" s="175">
        <f t="shared" si="92"/>
        <v>76.182000000000002</v>
      </c>
      <c r="G746" s="29">
        <f t="shared" si="89"/>
        <v>76.180000000000007</v>
      </c>
    </row>
    <row r="747" spans="1:7" x14ac:dyDescent="0.25">
      <c r="A747" s="47">
        <v>42540</v>
      </c>
      <c r="B747" s="48">
        <v>1</v>
      </c>
      <c r="C747" s="171">
        <v>0</v>
      </c>
      <c r="D747" s="134">
        <f t="shared" si="90"/>
        <v>185376.09999999983</v>
      </c>
      <c r="E747" s="29">
        <f t="shared" si="91"/>
        <v>173143.55999999982</v>
      </c>
      <c r="F747" s="175">
        <f t="shared" si="92"/>
        <v>76.182000000000002</v>
      </c>
      <c r="G747" s="29">
        <f t="shared" si="89"/>
        <v>76.180000000000007</v>
      </c>
    </row>
    <row r="748" spans="1:7" x14ac:dyDescent="0.25">
      <c r="A748" s="47">
        <v>42541</v>
      </c>
      <c r="B748" s="48">
        <v>1</v>
      </c>
      <c r="C748" s="171">
        <v>0</v>
      </c>
      <c r="D748" s="134">
        <f t="shared" si="90"/>
        <v>185376.09999999983</v>
      </c>
      <c r="E748" s="29">
        <f t="shared" si="91"/>
        <v>173143.55999999982</v>
      </c>
      <c r="F748" s="175">
        <f t="shared" si="92"/>
        <v>76.182000000000002</v>
      </c>
      <c r="G748" s="29">
        <f t="shared" si="89"/>
        <v>76.180000000000007</v>
      </c>
    </row>
    <row r="749" spans="1:7" x14ac:dyDescent="0.25">
      <c r="A749" s="47">
        <v>42542</v>
      </c>
      <c r="B749" s="48">
        <v>1</v>
      </c>
      <c r="C749" s="171">
        <v>0</v>
      </c>
      <c r="D749" s="134">
        <f t="shared" si="90"/>
        <v>185376.09999999983</v>
      </c>
      <c r="E749" s="29">
        <f t="shared" si="91"/>
        <v>173143.55999999982</v>
      </c>
      <c r="F749" s="175">
        <f t="shared" si="92"/>
        <v>76.182000000000002</v>
      </c>
      <c r="G749" s="29">
        <f t="shared" si="89"/>
        <v>76.180000000000007</v>
      </c>
    </row>
    <row r="750" spans="1:7" x14ac:dyDescent="0.25">
      <c r="A750" s="47">
        <v>42543</v>
      </c>
      <c r="B750" s="48">
        <v>1</v>
      </c>
      <c r="C750" s="171">
        <v>0</v>
      </c>
      <c r="D750" s="134">
        <f t="shared" si="90"/>
        <v>185376.09999999983</v>
      </c>
      <c r="E750" s="29">
        <f t="shared" si="91"/>
        <v>173143.55999999982</v>
      </c>
      <c r="F750" s="175">
        <f t="shared" si="92"/>
        <v>76.182000000000002</v>
      </c>
      <c r="G750" s="29">
        <f t="shared" si="89"/>
        <v>76.180000000000007</v>
      </c>
    </row>
    <row r="751" spans="1:7" x14ac:dyDescent="0.25">
      <c r="A751" s="47">
        <v>42544</v>
      </c>
      <c r="B751" s="48">
        <v>1</v>
      </c>
      <c r="C751" s="171">
        <v>0</v>
      </c>
      <c r="D751" s="134">
        <f t="shared" si="90"/>
        <v>185376.09999999983</v>
      </c>
      <c r="E751" s="29">
        <f t="shared" si="91"/>
        <v>173143.55999999982</v>
      </c>
      <c r="F751" s="175">
        <f t="shared" si="92"/>
        <v>76.182000000000002</v>
      </c>
      <c r="G751" s="29">
        <f t="shared" si="89"/>
        <v>76.180000000000007</v>
      </c>
    </row>
    <row r="752" spans="1:7" x14ac:dyDescent="0.25">
      <c r="A752" s="47">
        <v>42545</v>
      </c>
      <c r="B752" s="48">
        <v>1</v>
      </c>
      <c r="C752" s="171">
        <v>0</v>
      </c>
      <c r="D752" s="134">
        <f t="shared" si="90"/>
        <v>185376.09999999983</v>
      </c>
      <c r="E752" s="29">
        <f t="shared" si="91"/>
        <v>173143.55999999982</v>
      </c>
      <c r="F752" s="175">
        <f t="shared" si="92"/>
        <v>76.182000000000002</v>
      </c>
      <c r="G752" s="29">
        <f t="shared" si="89"/>
        <v>76.180000000000007</v>
      </c>
    </row>
    <row r="753" spans="1:7" x14ac:dyDescent="0.25">
      <c r="A753" s="47">
        <v>42546</v>
      </c>
      <c r="B753" s="48">
        <v>1</v>
      </c>
      <c r="C753" s="171">
        <v>0</v>
      </c>
      <c r="D753" s="134">
        <f t="shared" si="90"/>
        <v>185376.09999999983</v>
      </c>
      <c r="E753" s="29">
        <f t="shared" si="91"/>
        <v>173143.55999999982</v>
      </c>
      <c r="F753" s="175">
        <f t="shared" si="92"/>
        <v>76.182000000000002</v>
      </c>
      <c r="G753" s="29">
        <f t="shared" si="89"/>
        <v>76.180000000000007</v>
      </c>
    </row>
    <row r="754" spans="1:7" x14ac:dyDescent="0.25">
      <c r="A754" s="47">
        <v>42547</v>
      </c>
      <c r="B754" s="48">
        <v>1</v>
      </c>
      <c r="C754" s="171">
        <v>0</v>
      </c>
      <c r="D754" s="134">
        <f t="shared" si="90"/>
        <v>185376.09999999983</v>
      </c>
      <c r="E754" s="29">
        <f t="shared" si="91"/>
        <v>173143.55999999982</v>
      </c>
      <c r="F754" s="175">
        <f t="shared" si="92"/>
        <v>76.182000000000002</v>
      </c>
      <c r="G754" s="29">
        <f t="shared" si="89"/>
        <v>76.180000000000007</v>
      </c>
    </row>
    <row r="755" spans="1:7" x14ac:dyDescent="0.25">
      <c r="A755" s="47">
        <v>42548</v>
      </c>
      <c r="B755" s="48">
        <v>1</v>
      </c>
      <c r="C755" s="171">
        <v>0</v>
      </c>
      <c r="D755" s="134">
        <f t="shared" si="90"/>
        <v>185376.09999999983</v>
      </c>
      <c r="E755" s="29">
        <f t="shared" si="91"/>
        <v>173143.55999999982</v>
      </c>
      <c r="F755" s="175">
        <f t="shared" si="92"/>
        <v>76.182000000000002</v>
      </c>
      <c r="G755" s="29">
        <f t="shared" si="89"/>
        <v>76.180000000000007</v>
      </c>
    </row>
    <row r="756" spans="1:7" x14ac:dyDescent="0.25">
      <c r="A756" s="47">
        <v>42549</v>
      </c>
      <c r="B756" s="48">
        <v>1</v>
      </c>
      <c r="C756" s="171">
        <v>0</v>
      </c>
      <c r="D756" s="134">
        <f t="shared" si="90"/>
        <v>185376.09999999983</v>
      </c>
      <c r="E756" s="29">
        <f t="shared" si="91"/>
        <v>173143.55999999982</v>
      </c>
      <c r="F756" s="175">
        <f t="shared" si="92"/>
        <v>76.182000000000002</v>
      </c>
      <c r="G756" s="29">
        <f t="shared" si="89"/>
        <v>76.180000000000007</v>
      </c>
    </row>
    <row r="757" spans="1:7" x14ac:dyDescent="0.25">
      <c r="A757" s="47">
        <v>42550</v>
      </c>
      <c r="B757" s="48">
        <v>1</v>
      </c>
      <c r="C757" s="171">
        <v>0</v>
      </c>
      <c r="D757" s="134">
        <f t="shared" si="90"/>
        <v>185376.09999999983</v>
      </c>
      <c r="E757" s="29">
        <f t="shared" si="91"/>
        <v>173143.55999999982</v>
      </c>
      <c r="F757" s="175">
        <f t="shared" si="92"/>
        <v>76.182000000000002</v>
      </c>
      <c r="G757" s="29">
        <f t="shared" si="89"/>
        <v>76.180000000000007</v>
      </c>
    </row>
    <row r="758" spans="1:7" x14ac:dyDescent="0.25">
      <c r="A758" s="47">
        <v>42551</v>
      </c>
      <c r="B758" s="48">
        <v>1</v>
      </c>
      <c r="C758" s="171">
        <v>0</v>
      </c>
      <c r="D758" s="134">
        <f t="shared" si="90"/>
        <v>185376.09999999983</v>
      </c>
      <c r="E758" s="29">
        <f t="shared" si="91"/>
        <v>173143.55999999982</v>
      </c>
      <c r="F758" s="175">
        <f t="shared" si="92"/>
        <v>76.182000000000002</v>
      </c>
      <c r="G758" s="29">
        <f t="shared" si="89"/>
        <v>76.180000000000007</v>
      </c>
    </row>
    <row r="759" spans="1:7" x14ac:dyDescent="0.25">
      <c r="A759" s="47">
        <v>42552</v>
      </c>
      <c r="B759" s="48">
        <v>1</v>
      </c>
      <c r="C759" s="171">
        <v>0</v>
      </c>
      <c r="D759" s="134">
        <f t="shared" si="90"/>
        <v>185376.09999999983</v>
      </c>
      <c r="E759" s="29">
        <f t="shared" si="91"/>
        <v>173143.55999999982</v>
      </c>
      <c r="F759" s="175">
        <f t="shared" si="92"/>
        <v>76.182000000000002</v>
      </c>
      <c r="G759" s="29">
        <f t="shared" si="89"/>
        <v>76.180000000000007</v>
      </c>
    </row>
    <row r="760" spans="1:7" x14ac:dyDescent="0.25">
      <c r="A760" s="47">
        <v>42553</v>
      </c>
      <c r="B760" s="48">
        <v>1</v>
      </c>
      <c r="C760" s="171">
        <v>0</v>
      </c>
      <c r="D760" s="134">
        <f t="shared" si="90"/>
        <v>185376.09999999983</v>
      </c>
      <c r="E760" s="29">
        <f t="shared" si="91"/>
        <v>173143.55999999982</v>
      </c>
      <c r="F760" s="175">
        <f t="shared" si="92"/>
        <v>76.182000000000002</v>
      </c>
      <c r="G760" s="29">
        <f t="shared" si="89"/>
        <v>76.180000000000007</v>
      </c>
    </row>
    <row r="761" spans="1:7" x14ac:dyDescent="0.25">
      <c r="A761" s="47">
        <v>42554</v>
      </c>
      <c r="B761" s="48">
        <v>1</v>
      </c>
      <c r="C761" s="171">
        <v>0</v>
      </c>
      <c r="D761" s="134">
        <f t="shared" si="90"/>
        <v>185376.09999999983</v>
      </c>
      <c r="E761" s="29">
        <f t="shared" si="91"/>
        <v>173143.55999999982</v>
      </c>
      <c r="F761" s="175">
        <f t="shared" si="92"/>
        <v>76.182000000000002</v>
      </c>
      <c r="G761" s="29">
        <f t="shared" si="89"/>
        <v>76.180000000000007</v>
      </c>
    </row>
    <row r="762" spans="1:7" x14ac:dyDescent="0.25">
      <c r="A762" s="47">
        <v>42555</v>
      </c>
      <c r="B762" s="48">
        <v>1</v>
      </c>
      <c r="C762" s="171">
        <v>0</v>
      </c>
      <c r="D762" s="134">
        <f t="shared" si="90"/>
        <v>185376.09999999983</v>
      </c>
      <c r="E762" s="29">
        <f t="shared" si="91"/>
        <v>173143.55999999982</v>
      </c>
      <c r="F762" s="175">
        <f t="shared" si="92"/>
        <v>76.182000000000002</v>
      </c>
      <c r="G762" s="29">
        <f t="shared" si="89"/>
        <v>76.180000000000007</v>
      </c>
    </row>
    <row r="763" spans="1:7" x14ac:dyDescent="0.25">
      <c r="A763" s="47">
        <v>42556</v>
      </c>
      <c r="B763" s="48">
        <v>1</v>
      </c>
      <c r="C763" s="171">
        <v>0</v>
      </c>
      <c r="D763" s="134">
        <f t="shared" si="90"/>
        <v>185376.09999999983</v>
      </c>
      <c r="E763" s="29">
        <f t="shared" si="91"/>
        <v>173143.55999999982</v>
      </c>
      <c r="F763" s="175">
        <f t="shared" si="92"/>
        <v>76.182000000000002</v>
      </c>
      <c r="G763" s="29">
        <f t="shared" si="89"/>
        <v>76.180000000000007</v>
      </c>
    </row>
    <row r="764" spans="1:7" x14ac:dyDescent="0.25">
      <c r="A764" s="47">
        <v>42557</v>
      </c>
      <c r="B764" s="48">
        <v>0</v>
      </c>
      <c r="C764" s="171">
        <v>1</v>
      </c>
      <c r="D764" s="134">
        <f t="shared" ref="D764:D794" si="93">$E$763</f>
        <v>173143.55999999982</v>
      </c>
      <c r="E764" s="29">
        <f>$D$764-$D$51</f>
        <v>160831.35999999981</v>
      </c>
      <c r="F764" s="175">
        <f>($E$50/$B$50*0+($E$51/$B$51)*1)</f>
        <v>71.154838709677421</v>
      </c>
      <c r="G764" s="29">
        <f t="shared" si="89"/>
        <v>71.150000000000006</v>
      </c>
    </row>
    <row r="765" spans="1:7" x14ac:dyDescent="0.25">
      <c r="A765" s="47">
        <v>42558</v>
      </c>
      <c r="B765" s="48">
        <v>1</v>
      </c>
      <c r="C765" s="171">
        <v>0</v>
      </c>
      <c r="D765" s="134">
        <f t="shared" si="93"/>
        <v>173143.55999999982</v>
      </c>
      <c r="E765" s="29">
        <f t="shared" ref="E765:E794" si="94">$D$764-$D$51</f>
        <v>160831.35999999981</v>
      </c>
      <c r="F765" s="175">
        <f t="shared" ref="F765:F794" si="95">($E$50/$B$50*0+($E$51/$B$51)*1)</f>
        <v>71.154838709677421</v>
      </c>
      <c r="G765" s="29">
        <f t="shared" si="89"/>
        <v>71.150000000000006</v>
      </c>
    </row>
    <row r="766" spans="1:7" x14ac:dyDescent="0.25">
      <c r="A766" s="47">
        <v>42559</v>
      </c>
      <c r="B766" s="48">
        <v>1</v>
      </c>
      <c r="C766" s="171">
        <v>0</v>
      </c>
      <c r="D766" s="134">
        <f t="shared" si="93"/>
        <v>173143.55999999982</v>
      </c>
      <c r="E766" s="29">
        <f t="shared" si="94"/>
        <v>160831.35999999981</v>
      </c>
      <c r="F766" s="175">
        <f t="shared" si="95"/>
        <v>71.154838709677421</v>
      </c>
      <c r="G766" s="29">
        <f t="shared" si="89"/>
        <v>71.150000000000006</v>
      </c>
    </row>
    <row r="767" spans="1:7" x14ac:dyDescent="0.25">
      <c r="A767" s="47">
        <v>42560</v>
      </c>
      <c r="B767" s="48">
        <v>1</v>
      </c>
      <c r="C767" s="171">
        <v>0</v>
      </c>
      <c r="D767" s="134">
        <f t="shared" si="93"/>
        <v>173143.55999999982</v>
      </c>
      <c r="E767" s="29">
        <f t="shared" si="94"/>
        <v>160831.35999999981</v>
      </c>
      <c r="F767" s="175">
        <f t="shared" si="95"/>
        <v>71.154838709677421</v>
      </c>
      <c r="G767" s="29">
        <f t="shared" si="89"/>
        <v>71.150000000000006</v>
      </c>
    </row>
    <row r="768" spans="1:7" x14ac:dyDescent="0.25">
      <c r="A768" s="47">
        <v>42561</v>
      </c>
      <c r="B768" s="48">
        <v>1</v>
      </c>
      <c r="C768" s="171">
        <v>0</v>
      </c>
      <c r="D768" s="134">
        <f t="shared" si="93"/>
        <v>173143.55999999982</v>
      </c>
      <c r="E768" s="29">
        <f t="shared" si="94"/>
        <v>160831.35999999981</v>
      </c>
      <c r="F768" s="175">
        <f t="shared" si="95"/>
        <v>71.154838709677421</v>
      </c>
      <c r="G768" s="29">
        <f t="shared" ref="G768:G831" si="96">ROUND(F768,2)</f>
        <v>71.150000000000006</v>
      </c>
    </row>
    <row r="769" spans="1:7" x14ac:dyDescent="0.25">
      <c r="A769" s="47">
        <v>42562</v>
      </c>
      <c r="B769" s="48">
        <v>1</v>
      </c>
      <c r="C769" s="171">
        <v>0</v>
      </c>
      <c r="D769" s="134">
        <f t="shared" si="93"/>
        <v>173143.55999999982</v>
      </c>
      <c r="E769" s="29">
        <f t="shared" si="94"/>
        <v>160831.35999999981</v>
      </c>
      <c r="F769" s="175">
        <f t="shared" si="95"/>
        <v>71.154838709677421</v>
      </c>
      <c r="G769" s="29">
        <f t="shared" si="96"/>
        <v>71.150000000000006</v>
      </c>
    </row>
    <row r="770" spans="1:7" x14ac:dyDescent="0.25">
      <c r="A770" s="47">
        <v>42563</v>
      </c>
      <c r="B770" s="48">
        <v>1</v>
      </c>
      <c r="C770" s="171">
        <v>0</v>
      </c>
      <c r="D770" s="134">
        <f t="shared" si="93"/>
        <v>173143.55999999982</v>
      </c>
      <c r="E770" s="29">
        <f t="shared" si="94"/>
        <v>160831.35999999981</v>
      </c>
      <c r="F770" s="175">
        <f t="shared" si="95"/>
        <v>71.154838709677421</v>
      </c>
      <c r="G770" s="29">
        <f t="shared" si="96"/>
        <v>71.150000000000006</v>
      </c>
    </row>
    <row r="771" spans="1:7" x14ac:dyDescent="0.25">
      <c r="A771" s="47">
        <v>42564</v>
      </c>
      <c r="B771" s="48">
        <v>1</v>
      </c>
      <c r="C771" s="171">
        <v>0</v>
      </c>
      <c r="D771" s="134">
        <f t="shared" si="93"/>
        <v>173143.55999999982</v>
      </c>
      <c r="E771" s="29">
        <f t="shared" si="94"/>
        <v>160831.35999999981</v>
      </c>
      <c r="F771" s="175">
        <f t="shared" si="95"/>
        <v>71.154838709677421</v>
      </c>
      <c r="G771" s="29">
        <f t="shared" si="96"/>
        <v>71.150000000000006</v>
      </c>
    </row>
    <row r="772" spans="1:7" x14ac:dyDescent="0.25">
      <c r="A772" s="47">
        <v>42565</v>
      </c>
      <c r="B772" s="48">
        <v>1</v>
      </c>
      <c r="C772" s="171">
        <v>0</v>
      </c>
      <c r="D772" s="134">
        <f t="shared" si="93"/>
        <v>173143.55999999982</v>
      </c>
      <c r="E772" s="29">
        <f t="shared" si="94"/>
        <v>160831.35999999981</v>
      </c>
      <c r="F772" s="175">
        <f t="shared" si="95"/>
        <v>71.154838709677421</v>
      </c>
      <c r="G772" s="29">
        <f t="shared" si="96"/>
        <v>71.150000000000006</v>
      </c>
    </row>
    <row r="773" spans="1:7" x14ac:dyDescent="0.25">
      <c r="A773" s="47">
        <v>42566</v>
      </c>
      <c r="B773" s="48">
        <v>1</v>
      </c>
      <c r="C773" s="171">
        <v>0</v>
      </c>
      <c r="D773" s="134">
        <f t="shared" si="93"/>
        <v>173143.55999999982</v>
      </c>
      <c r="E773" s="29">
        <f t="shared" si="94"/>
        <v>160831.35999999981</v>
      </c>
      <c r="F773" s="175">
        <f t="shared" si="95"/>
        <v>71.154838709677421</v>
      </c>
      <c r="G773" s="29">
        <f t="shared" si="96"/>
        <v>71.150000000000006</v>
      </c>
    </row>
    <row r="774" spans="1:7" x14ac:dyDescent="0.25">
      <c r="A774" s="47">
        <v>42567</v>
      </c>
      <c r="B774" s="48">
        <v>1</v>
      </c>
      <c r="C774" s="171">
        <v>0</v>
      </c>
      <c r="D774" s="134">
        <f t="shared" si="93"/>
        <v>173143.55999999982</v>
      </c>
      <c r="E774" s="29">
        <f t="shared" si="94"/>
        <v>160831.35999999981</v>
      </c>
      <c r="F774" s="175">
        <f t="shared" si="95"/>
        <v>71.154838709677421</v>
      </c>
      <c r="G774" s="29">
        <f t="shared" si="96"/>
        <v>71.150000000000006</v>
      </c>
    </row>
    <row r="775" spans="1:7" x14ac:dyDescent="0.25">
      <c r="A775" s="47">
        <v>42568</v>
      </c>
      <c r="B775" s="48">
        <v>1</v>
      </c>
      <c r="C775" s="171">
        <v>0</v>
      </c>
      <c r="D775" s="134">
        <f t="shared" si="93"/>
        <v>173143.55999999982</v>
      </c>
      <c r="E775" s="29">
        <f t="shared" si="94"/>
        <v>160831.35999999981</v>
      </c>
      <c r="F775" s="175">
        <f t="shared" si="95"/>
        <v>71.154838709677421</v>
      </c>
      <c r="G775" s="29">
        <f t="shared" si="96"/>
        <v>71.150000000000006</v>
      </c>
    </row>
    <row r="776" spans="1:7" x14ac:dyDescent="0.25">
      <c r="A776" s="47">
        <v>42569</v>
      </c>
      <c r="B776" s="48">
        <v>1</v>
      </c>
      <c r="C776" s="171">
        <v>0</v>
      </c>
      <c r="D776" s="134">
        <f t="shared" si="93"/>
        <v>173143.55999999982</v>
      </c>
      <c r="E776" s="29">
        <f t="shared" si="94"/>
        <v>160831.35999999981</v>
      </c>
      <c r="F776" s="175">
        <f t="shared" si="95"/>
        <v>71.154838709677421</v>
      </c>
      <c r="G776" s="29">
        <f t="shared" si="96"/>
        <v>71.150000000000006</v>
      </c>
    </row>
    <row r="777" spans="1:7" x14ac:dyDescent="0.25">
      <c r="A777" s="47">
        <v>42570</v>
      </c>
      <c r="B777" s="48">
        <v>1</v>
      </c>
      <c r="C777" s="171">
        <v>0</v>
      </c>
      <c r="D777" s="134">
        <f t="shared" si="93"/>
        <v>173143.55999999982</v>
      </c>
      <c r="E777" s="29">
        <f t="shared" si="94"/>
        <v>160831.35999999981</v>
      </c>
      <c r="F777" s="175">
        <f t="shared" si="95"/>
        <v>71.154838709677421</v>
      </c>
      <c r="G777" s="29">
        <f t="shared" si="96"/>
        <v>71.150000000000006</v>
      </c>
    </row>
    <row r="778" spans="1:7" x14ac:dyDescent="0.25">
      <c r="A778" s="47">
        <v>42571</v>
      </c>
      <c r="B778" s="48">
        <v>1</v>
      </c>
      <c r="C778" s="171">
        <v>0</v>
      </c>
      <c r="D778" s="134">
        <f t="shared" si="93"/>
        <v>173143.55999999982</v>
      </c>
      <c r="E778" s="29">
        <f t="shared" si="94"/>
        <v>160831.35999999981</v>
      </c>
      <c r="F778" s="175">
        <f t="shared" si="95"/>
        <v>71.154838709677421</v>
      </c>
      <c r="G778" s="29">
        <f t="shared" si="96"/>
        <v>71.150000000000006</v>
      </c>
    </row>
    <row r="779" spans="1:7" x14ac:dyDescent="0.25">
      <c r="A779" s="47">
        <v>42572</v>
      </c>
      <c r="B779" s="48">
        <v>1</v>
      </c>
      <c r="C779" s="171">
        <v>0</v>
      </c>
      <c r="D779" s="134">
        <f t="shared" si="93"/>
        <v>173143.55999999982</v>
      </c>
      <c r="E779" s="29">
        <f t="shared" si="94"/>
        <v>160831.35999999981</v>
      </c>
      <c r="F779" s="175">
        <f t="shared" si="95"/>
        <v>71.154838709677421</v>
      </c>
      <c r="G779" s="29">
        <f t="shared" si="96"/>
        <v>71.150000000000006</v>
      </c>
    </row>
    <row r="780" spans="1:7" x14ac:dyDescent="0.25">
      <c r="A780" s="47">
        <v>42573</v>
      </c>
      <c r="B780" s="48">
        <v>1</v>
      </c>
      <c r="C780" s="171">
        <v>0</v>
      </c>
      <c r="D780" s="134">
        <f t="shared" si="93"/>
        <v>173143.55999999982</v>
      </c>
      <c r="E780" s="29">
        <f t="shared" si="94"/>
        <v>160831.35999999981</v>
      </c>
      <c r="F780" s="175">
        <f t="shared" si="95"/>
        <v>71.154838709677421</v>
      </c>
      <c r="G780" s="29">
        <f t="shared" si="96"/>
        <v>71.150000000000006</v>
      </c>
    </row>
    <row r="781" spans="1:7" x14ac:dyDescent="0.25">
      <c r="A781" s="47">
        <v>42574</v>
      </c>
      <c r="B781" s="48">
        <v>1</v>
      </c>
      <c r="C781" s="171">
        <v>0</v>
      </c>
      <c r="D781" s="134">
        <f t="shared" si="93"/>
        <v>173143.55999999982</v>
      </c>
      <c r="E781" s="29">
        <f t="shared" si="94"/>
        <v>160831.35999999981</v>
      </c>
      <c r="F781" s="175">
        <f t="shared" si="95"/>
        <v>71.154838709677421</v>
      </c>
      <c r="G781" s="29">
        <f t="shared" si="96"/>
        <v>71.150000000000006</v>
      </c>
    </row>
    <row r="782" spans="1:7" x14ac:dyDescent="0.25">
      <c r="A782" s="47">
        <v>42575</v>
      </c>
      <c r="B782" s="48">
        <v>1</v>
      </c>
      <c r="C782" s="171">
        <v>0</v>
      </c>
      <c r="D782" s="134">
        <f t="shared" si="93"/>
        <v>173143.55999999982</v>
      </c>
      <c r="E782" s="29">
        <f t="shared" si="94"/>
        <v>160831.35999999981</v>
      </c>
      <c r="F782" s="175">
        <f t="shared" si="95"/>
        <v>71.154838709677421</v>
      </c>
      <c r="G782" s="29">
        <f t="shared" si="96"/>
        <v>71.150000000000006</v>
      </c>
    </row>
    <row r="783" spans="1:7" x14ac:dyDescent="0.25">
      <c r="A783" s="47">
        <v>42576</v>
      </c>
      <c r="B783" s="48">
        <v>1</v>
      </c>
      <c r="C783" s="171">
        <v>0</v>
      </c>
      <c r="D783" s="134">
        <f t="shared" si="93"/>
        <v>173143.55999999982</v>
      </c>
      <c r="E783" s="29">
        <f t="shared" si="94"/>
        <v>160831.35999999981</v>
      </c>
      <c r="F783" s="175">
        <f t="shared" si="95"/>
        <v>71.154838709677421</v>
      </c>
      <c r="G783" s="29">
        <f t="shared" si="96"/>
        <v>71.150000000000006</v>
      </c>
    </row>
    <row r="784" spans="1:7" x14ac:dyDescent="0.25">
      <c r="A784" s="47">
        <v>42577</v>
      </c>
      <c r="B784" s="48">
        <v>1</v>
      </c>
      <c r="C784" s="171">
        <v>0</v>
      </c>
      <c r="D784" s="134">
        <f t="shared" si="93"/>
        <v>173143.55999999982</v>
      </c>
      <c r="E784" s="29">
        <f t="shared" si="94"/>
        <v>160831.35999999981</v>
      </c>
      <c r="F784" s="175">
        <f t="shared" si="95"/>
        <v>71.154838709677421</v>
      </c>
      <c r="G784" s="29">
        <f t="shared" si="96"/>
        <v>71.150000000000006</v>
      </c>
    </row>
    <row r="785" spans="1:7" x14ac:dyDescent="0.25">
      <c r="A785" s="47">
        <v>42578</v>
      </c>
      <c r="B785" s="48">
        <v>1</v>
      </c>
      <c r="C785" s="171">
        <v>0</v>
      </c>
      <c r="D785" s="134">
        <f t="shared" si="93"/>
        <v>173143.55999999982</v>
      </c>
      <c r="E785" s="29">
        <f t="shared" si="94"/>
        <v>160831.35999999981</v>
      </c>
      <c r="F785" s="175">
        <f t="shared" si="95"/>
        <v>71.154838709677421</v>
      </c>
      <c r="G785" s="29">
        <f t="shared" si="96"/>
        <v>71.150000000000006</v>
      </c>
    </row>
    <row r="786" spans="1:7" x14ac:dyDescent="0.25">
      <c r="A786" s="47">
        <v>42579</v>
      </c>
      <c r="B786" s="48">
        <v>1</v>
      </c>
      <c r="C786" s="171">
        <v>0</v>
      </c>
      <c r="D786" s="134">
        <f t="shared" si="93"/>
        <v>173143.55999999982</v>
      </c>
      <c r="E786" s="29">
        <f t="shared" si="94"/>
        <v>160831.35999999981</v>
      </c>
      <c r="F786" s="175">
        <f t="shared" si="95"/>
        <v>71.154838709677421</v>
      </c>
      <c r="G786" s="29">
        <f t="shared" si="96"/>
        <v>71.150000000000006</v>
      </c>
    </row>
    <row r="787" spans="1:7" x14ac:dyDescent="0.25">
      <c r="A787" s="47">
        <v>42580</v>
      </c>
      <c r="B787" s="48">
        <v>1</v>
      </c>
      <c r="C787" s="171">
        <v>0</v>
      </c>
      <c r="D787" s="134">
        <f t="shared" si="93"/>
        <v>173143.55999999982</v>
      </c>
      <c r="E787" s="29">
        <f t="shared" si="94"/>
        <v>160831.35999999981</v>
      </c>
      <c r="F787" s="175">
        <f t="shared" si="95"/>
        <v>71.154838709677421</v>
      </c>
      <c r="G787" s="29">
        <f t="shared" si="96"/>
        <v>71.150000000000006</v>
      </c>
    </row>
    <row r="788" spans="1:7" x14ac:dyDescent="0.25">
      <c r="A788" s="47">
        <v>42581</v>
      </c>
      <c r="B788" s="48">
        <v>1</v>
      </c>
      <c r="C788" s="171">
        <v>0</v>
      </c>
      <c r="D788" s="134">
        <f t="shared" si="93"/>
        <v>173143.55999999982</v>
      </c>
      <c r="E788" s="29">
        <f t="shared" si="94"/>
        <v>160831.35999999981</v>
      </c>
      <c r="F788" s="175">
        <f t="shared" si="95"/>
        <v>71.154838709677421</v>
      </c>
      <c r="G788" s="29">
        <f t="shared" si="96"/>
        <v>71.150000000000006</v>
      </c>
    </row>
    <row r="789" spans="1:7" x14ac:dyDescent="0.25">
      <c r="A789" s="47">
        <v>42582</v>
      </c>
      <c r="B789" s="48">
        <v>1</v>
      </c>
      <c r="C789" s="171">
        <v>0</v>
      </c>
      <c r="D789" s="134">
        <f t="shared" si="93"/>
        <v>173143.55999999982</v>
      </c>
      <c r="E789" s="29">
        <f t="shared" si="94"/>
        <v>160831.35999999981</v>
      </c>
      <c r="F789" s="175">
        <f t="shared" si="95"/>
        <v>71.154838709677421</v>
      </c>
      <c r="G789" s="29">
        <f t="shared" si="96"/>
        <v>71.150000000000006</v>
      </c>
    </row>
    <row r="790" spans="1:7" x14ac:dyDescent="0.25">
      <c r="A790" s="47">
        <v>42583</v>
      </c>
      <c r="B790" s="48">
        <v>1</v>
      </c>
      <c r="C790" s="171">
        <v>0</v>
      </c>
      <c r="D790" s="134">
        <f t="shared" si="93"/>
        <v>173143.55999999982</v>
      </c>
      <c r="E790" s="29">
        <f t="shared" si="94"/>
        <v>160831.35999999981</v>
      </c>
      <c r="F790" s="175">
        <f t="shared" si="95"/>
        <v>71.154838709677421</v>
      </c>
      <c r="G790" s="29">
        <f t="shared" si="96"/>
        <v>71.150000000000006</v>
      </c>
    </row>
    <row r="791" spans="1:7" x14ac:dyDescent="0.25">
      <c r="A791" s="47">
        <v>42584</v>
      </c>
      <c r="B791" s="48">
        <v>1</v>
      </c>
      <c r="C791" s="171">
        <v>0</v>
      </c>
      <c r="D791" s="134">
        <f t="shared" si="93"/>
        <v>173143.55999999982</v>
      </c>
      <c r="E791" s="29">
        <f t="shared" si="94"/>
        <v>160831.35999999981</v>
      </c>
      <c r="F791" s="175">
        <f t="shared" si="95"/>
        <v>71.154838709677421</v>
      </c>
      <c r="G791" s="29">
        <f t="shared" si="96"/>
        <v>71.150000000000006</v>
      </c>
    </row>
    <row r="792" spans="1:7" x14ac:dyDescent="0.25">
      <c r="A792" s="47">
        <v>42585</v>
      </c>
      <c r="B792" s="48">
        <v>1</v>
      </c>
      <c r="C792" s="171">
        <v>0</v>
      </c>
      <c r="D792" s="134">
        <f t="shared" si="93"/>
        <v>173143.55999999982</v>
      </c>
      <c r="E792" s="29">
        <f t="shared" si="94"/>
        <v>160831.35999999981</v>
      </c>
      <c r="F792" s="175">
        <f t="shared" si="95"/>
        <v>71.154838709677421</v>
      </c>
      <c r="G792" s="29">
        <f t="shared" si="96"/>
        <v>71.150000000000006</v>
      </c>
    </row>
    <row r="793" spans="1:7" x14ac:dyDescent="0.25">
      <c r="A793" s="47">
        <v>42586</v>
      </c>
      <c r="B793" s="48">
        <v>1</v>
      </c>
      <c r="C793" s="171">
        <v>0</v>
      </c>
      <c r="D793" s="134">
        <f t="shared" si="93"/>
        <v>173143.55999999982</v>
      </c>
      <c r="E793" s="29">
        <f t="shared" si="94"/>
        <v>160831.35999999981</v>
      </c>
      <c r="F793" s="175">
        <f t="shared" si="95"/>
        <v>71.154838709677421</v>
      </c>
      <c r="G793" s="29">
        <f t="shared" si="96"/>
        <v>71.150000000000006</v>
      </c>
    </row>
    <row r="794" spans="1:7" x14ac:dyDescent="0.25">
      <c r="A794" s="47">
        <v>42587</v>
      </c>
      <c r="B794" s="48">
        <v>1</v>
      </c>
      <c r="C794" s="171">
        <v>0</v>
      </c>
      <c r="D794" s="134">
        <f t="shared" si="93"/>
        <v>173143.55999999982</v>
      </c>
      <c r="E794" s="29">
        <f t="shared" si="94"/>
        <v>160831.35999999981</v>
      </c>
      <c r="F794" s="175">
        <f t="shared" si="95"/>
        <v>71.154838709677421</v>
      </c>
      <c r="G794" s="29">
        <f t="shared" si="96"/>
        <v>71.150000000000006</v>
      </c>
    </row>
    <row r="795" spans="1:7" x14ac:dyDescent="0.25">
      <c r="A795" s="47">
        <v>42588</v>
      </c>
      <c r="B795" s="48">
        <v>0</v>
      </c>
      <c r="C795" s="171">
        <v>1</v>
      </c>
      <c r="D795" s="134">
        <f t="shared" ref="D795:D825" si="97">$E$794</f>
        <v>160831.35999999981</v>
      </c>
      <c r="E795" s="29">
        <f>$D$795-$D$52</f>
        <v>148362.30999999982</v>
      </c>
      <c r="F795" s="175">
        <f>($E$51/$B$51*0+($E$52/$B$52)*1)</f>
        <v>66.095161290322579</v>
      </c>
      <c r="G795" s="29">
        <f t="shared" si="96"/>
        <v>66.099999999999994</v>
      </c>
    </row>
    <row r="796" spans="1:7" x14ac:dyDescent="0.25">
      <c r="A796" s="47">
        <v>42589</v>
      </c>
      <c r="B796" s="48">
        <v>1</v>
      </c>
      <c r="C796" s="171">
        <v>0</v>
      </c>
      <c r="D796" s="134">
        <f t="shared" si="97"/>
        <v>160831.35999999981</v>
      </c>
      <c r="E796" s="29">
        <f t="shared" ref="E796:E825" si="98">$D$795-$D$52</f>
        <v>148362.30999999982</v>
      </c>
      <c r="F796" s="175">
        <f t="shared" ref="F796:F825" si="99">($E$51/$B$51*0+($E$52/$B$52)*1)</f>
        <v>66.095161290322579</v>
      </c>
      <c r="G796" s="29">
        <f t="shared" si="96"/>
        <v>66.099999999999994</v>
      </c>
    </row>
    <row r="797" spans="1:7" x14ac:dyDescent="0.25">
      <c r="A797" s="47">
        <v>42590</v>
      </c>
      <c r="B797" s="48">
        <v>1</v>
      </c>
      <c r="C797" s="171">
        <v>0</v>
      </c>
      <c r="D797" s="134">
        <f t="shared" si="97"/>
        <v>160831.35999999981</v>
      </c>
      <c r="E797" s="29">
        <f t="shared" si="98"/>
        <v>148362.30999999982</v>
      </c>
      <c r="F797" s="175">
        <f t="shared" si="99"/>
        <v>66.095161290322579</v>
      </c>
      <c r="G797" s="29">
        <f t="shared" si="96"/>
        <v>66.099999999999994</v>
      </c>
    </row>
    <row r="798" spans="1:7" x14ac:dyDescent="0.25">
      <c r="A798" s="47">
        <v>42591</v>
      </c>
      <c r="B798" s="48">
        <v>1</v>
      </c>
      <c r="C798" s="171">
        <v>0</v>
      </c>
      <c r="D798" s="134">
        <f t="shared" si="97"/>
        <v>160831.35999999981</v>
      </c>
      <c r="E798" s="29">
        <f t="shared" si="98"/>
        <v>148362.30999999982</v>
      </c>
      <c r="F798" s="175">
        <f t="shared" si="99"/>
        <v>66.095161290322579</v>
      </c>
      <c r="G798" s="29">
        <f t="shared" si="96"/>
        <v>66.099999999999994</v>
      </c>
    </row>
    <row r="799" spans="1:7" x14ac:dyDescent="0.25">
      <c r="A799" s="47">
        <v>42592</v>
      </c>
      <c r="B799" s="48">
        <v>1</v>
      </c>
      <c r="C799" s="171">
        <v>0</v>
      </c>
      <c r="D799" s="134">
        <f t="shared" si="97"/>
        <v>160831.35999999981</v>
      </c>
      <c r="E799" s="29">
        <f t="shared" si="98"/>
        <v>148362.30999999982</v>
      </c>
      <c r="F799" s="175">
        <f t="shared" si="99"/>
        <v>66.095161290322579</v>
      </c>
      <c r="G799" s="29">
        <f t="shared" si="96"/>
        <v>66.099999999999994</v>
      </c>
    </row>
    <row r="800" spans="1:7" x14ac:dyDescent="0.25">
      <c r="A800" s="47">
        <v>42593</v>
      </c>
      <c r="B800" s="48">
        <v>1</v>
      </c>
      <c r="C800" s="171">
        <v>0</v>
      </c>
      <c r="D800" s="134">
        <f t="shared" si="97"/>
        <v>160831.35999999981</v>
      </c>
      <c r="E800" s="29">
        <f t="shared" si="98"/>
        <v>148362.30999999982</v>
      </c>
      <c r="F800" s="175">
        <f t="shared" si="99"/>
        <v>66.095161290322579</v>
      </c>
      <c r="G800" s="29">
        <f t="shared" si="96"/>
        <v>66.099999999999994</v>
      </c>
    </row>
    <row r="801" spans="1:7" x14ac:dyDescent="0.25">
      <c r="A801" s="47">
        <v>42594</v>
      </c>
      <c r="B801" s="48">
        <v>1</v>
      </c>
      <c r="C801" s="171">
        <v>0</v>
      </c>
      <c r="D801" s="134">
        <f t="shared" si="97"/>
        <v>160831.35999999981</v>
      </c>
      <c r="E801" s="29">
        <f t="shared" si="98"/>
        <v>148362.30999999982</v>
      </c>
      <c r="F801" s="175">
        <f t="shared" si="99"/>
        <v>66.095161290322579</v>
      </c>
      <c r="G801" s="29">
        <f t="shared" si="96"/>
        <v>66.099999999999994</v>
      </c>
    </row>
    <row r="802" spans="1:7" x14ac:dyDescent="0.25">
      <c r="A802" s="47">
        <v>42595</v>
      </c>
      <c r="B802" s="48">
        <v>1</v>
      </c>
      <c r="C802" s="171">
        <v>0</v>
      </c>
      <c r="D802" s="134">
        <f t="shared" si="97"/>
        <v>160831.35999999981</v>
      </c>
      <c r="E802" s="29">
        <f t="shared" si="98"/>
        <v>148362.30999999982</v>
      </c>
      <c r="F802" s="175">
        <f t="shared" si="99"/>
        <v>66.095161290322579</v>
      </c>
      <c r="G802" s="29">
        <f t="shared" si="96"/>
        <v>66.099999999999994</v>
      </c>
    </row>
    <row r="803" spans="1:7" x14ac:dyDescent="0.25">
      <c r="A803" s="47">
        <v>42596</v>
      </c>
      <c r="B803" s="48">
        <v>1</v>
      </c>
      <c r="C803" s="171">
        <v>0</v>
      </c>
      <c r="D803" s="134">
        <f t="shared" si="97"/>
        <v>160831.35999999981</v>
      </c>
      <c r="E803" s="29">
        <f t="shared" si="98"/>
        <v>148362.30999999982</v>
      </c>
      <c r="F803" s="175">
        <f t="shared" si="99"/>
        <v>66.095161290322579</v>
      </c>
      <c r="G803" s="29">
        <f t="shared" si="96"/>
        <v>66.099999999999994</v>
      </c>
    </row>
    <row r="804" spans="1:7" x14ac:dyDescent="0.25">
      <c r="A804" s="47">
        <v>42597</v>
      </c>
      <c r="B804" s="48">
        <v>1</v>
      </c>
      <c r="C804" s="171">
        <v>0</v>
      </c>
      <c r="D804" s="134">
        <f t="shared" si="97"/>
        <v>160831.35999999981</v>
      </c>
      <c r="E804" s="29">
        <f t="shared" si="98"/>
        <v>148362.30999999982</v>
      </c>
      <c r="F804" s="175">
        <f t="shared" si="99"/>
        <v>66.095161290322579</v>
      </c>
      <c r="G804" s="29">
        <f t="shared" si="96"/>
        <v>66.099999999999994</v>
      </c>
    </row>
    <row r="805" spans="1:7" x14ac:dyDescent="0.25">
      <c r="A805" s="47">
        <v>42598</v>
      </c>
      <c r="B805" s="48">
        <v>1</v>
      </c>
      <c r="C805" s="171">
        <v>0</v>
      </c>
      <c r="D805" s="134">
        <f t="shared" si="97"/>
        <v>160831.35999999981</v>
      </c>
      <c r="E805" s="29">
        <f t="shared" si="98"/>
        <v>148362.30999999982</v>
      </c>
      <c r="F805" s="175">
        <f t="shared" si="99"/>
        <v>66.095161290322579</v>
      </c>
      <c r="G805" s="29">
        <f t="shared" si="96"/>
        <v>66.099999999999994</v>
      </c>
    </row>
    <row r="806" spans="1:7" x14ac:dyDescent="0.25">
      <c r="A806" s="47">
        <v>42599</v>
      </c>
      <c r="B806" s="48">
        <v>1</v>
      </c>
      <c r="C806" s="171">
        <v>0</v>
      </c>
      <c r="D806" s="134">
        <f t="shared" si="97"/>
        <v>160831.35999999981</v>
      </c>
      <c r="E806" s="29">
        <f t="shared" si="98"/>
        <v>148362.30999999982</v>
      </c>
      <c r="F806" s="175">
        <f t="shared" si="99"/>
        <v>66.095161290322579</v>
      </c>
      <c r="G806" s="29">
        <f t="shared" si="96"/>
        <v>66.099999999999994</v>
      </c>
    </row>
    <row r="807" spans="1:7" x14ac:dyDescent="0.25">
      <c r="A807" s="47">
        <v>42600</v>
      </c>
      <c r="B807" s="48">
        <v>1</v>
      </c>
      <c r="C807" s="171">
        <v>0</v>
      </c>
      <c r="D807" s="134">
        <f t="shared" si="97"/>
        <v>160831.35999999981</v>
      </c>
      <c r="E807" s="29">
        <f t="shared" si="98"/>
        <v>148362.30999999982</v>
      </c>
      <c r="F807" s="175">
        <f t="shared" si="99"/>
        <v>66.095161290322579</v>
      </c>
      <c r="G807" s="29">
        <f t="shared" si="96"/>
        <v>66.099999999999994</v>
      </c>
    </row>
    <row r="808" spans="1:7" x14ac:dyDescent="0.25">
      <c r="A808" s="47">
        <v>42601</v>
      </c>
      <c r="B808" s="48">
        <v>1</v>
      </c>
      <c r="C808" s="171">
        <v>0</v>
      </c>
      <c r="D808" s="134">
        <f t="shared" si="97"/>
        <v>160831.35999999981</v>
      </c>
      <c r="E808" s="29">
        <f t="shared" si="98"/>
        <v>148362.30999999982</v>
      </c>
      <c r="F808" s="175">
        <f t="shared" si="99"/>
        <v>66.095161290322579</v>
      </c>
      <c r="G808" s="29">
        <f t="shared" si="96"/>
        <v>66.099999999999994</v>
      </c>
    </row>
    <row r="809" spans="1:7" x14ac:dyDescent="0.25">
      <c r="A809" s="47">
        <v>42602</v>
      </c>
      <c r="B809" s="48">
        <v>1</v>
      </c>
      <c r="C809" s="171">
        <v>0</v>
      </c>
      <c r="D809" s="134">
        <f t="shared" si="97"/>
        <v>160831.35999999981</v>
      </c>
      <c r="E809" s="29">
        <f t="shared" si="98"/>
        <v>148362.30999999982</v>
      </c>
      <c r="F809" s="175">
        <f t="shared" si="99"/>
        <v>66.095161290322579</v>
      </c>
      <c r="G809" s="29">
        <f t="shared" si="96"/>
        <v>66.099999999999994</v>
      </c>
    </row>
    <row r="810" spans="1:7" x14ac:dyDescent="0.25">
      <c r="A810" s="47">
        <v>42603</v>
      </c>
      <c r="B810" s="48">
        <v>1</v>
      </c>
      <c r="C810" s="171">
        <v>0</v>
      </c>
      <c r="D810" s="134">
        <f t="shared" si="97"/>
        <v>160831.35999999981</v>
      </c>
      <c r="E810" s="29">
        <f t="shared" si="98"/>
        <v>148362.30999999982</v>
      </c>
      <c r="F810" s="175">
        <f t="shared" si="99"/>
        <v>66.095161290322579</v>
      </c>
      <c r="G810" s="29">
        <f t="shared" si="96"/>
        <v>66.099999999999994</v>
      </c>
    </row>
    <row r="811" spans="1:7" x14ac:dyDescent="0.25">
      <c r="A811" s="47">
        <v>42604</v>
      </c>
      <c r="B811" s="48">
        <v>1</v>
      </c>
      <c r="C811" s="171">
        <v>0</v>
      </c>
      <c r="D811" s="134">
        <f t="shared" si="97"/>
        <v>160831.35999999981</v>
      </c>
      <c r="E811" s="29">
        <f t="shared" si="98"/>
        <v>148362.30999999982</v>
      </c>
      <c r="F811" s="175">
        <f t="shared" si="99"/>
        <v>66.095161290322579</v>
      </c>
      <c r="G811" s="29">
        <f t="shared" si="96"/>
        <v>66.099999999999994</v>
      </c>
    </row>
    <row r="812" spans="1:7" x14ac:dyDescent="0.25">
      <c r="A812" s="47">
        <v>42605</v>
      </c>
      <c r="B812" s="48">
        <v>1</v>
      </c>
      <c r="C812" s="171">
        <v>0</v>
      </c>
      <c r="D812" s="134">
        <f t="shared" si="97"/>
        <v>160831.35999999981</v>
      </c>
      <c r="E812" s="29">
        <f t="shared" si="98"/>
        <v>148362.30999999982</v>
      </c>
      <c r="F812" s="175">
        <f t="shared" si="99"/>
        <v>66.095161290322579</v>
      </c>
      <c r="G812" s="29">
        <f t="shared" si="96"/>
        <v>66.099999999999994</v>
      </c>
    </row>
    <row r="813" spans="1:7" x14ac:dyDescent="0.25">
      <c r="A813" s="47">
        <v>42606</v>
      </c>
      <c r="B813" s="48">
        <v>1</v>
      </c>
      <c r="C813" s="171">
        <v>0</v>
      </c>
      <c r="D813" s="134">
        <f t="shared" si="97"/>
        <v>160831.35999999981</v>
      </c>
      <c r="E813" s="29">
        <f t="shared" si="98"/>
        <v>148362.30999999982</v>
      </c>
      <c r="F813" s="175">
        <f t="shared" si="99"/>
        <v>66.095161290322579</v>
      </c>
      <c r="G813" s="29">
        <f t="shared" si="96"/>
        <v>66.099999999999994</v>
      </c>
    </row>
    <row r="814" spans="1:7" x14ac:dyDescent="0.25">
      <c r="A814" s="47">
        <v>42607</v>
      </c>
      <c r="B814" s="48">
        <v>1</v>
      </c>
      <c r="C814" s="171">
        <v>0</v>
      </c>
      <c r="D814" s="134">
        <f t="shared" si="97"/>
        <v>160831.35999999981</v>
      </c>
      <c r="E814" s="29">
        <f t="shared" si="98"/>
        <v>148362.30999999982</v>
      </c>
      <c r="F814" s="175">
        <f t="shared" si="99"/>
        <v>66.095161290322579</v>
      </c>
      <c r="G814" s="29">
        <f t="shared" si="96"/>
        <v>66.099999999999994</v>
      </c>
    </row>
    <row r="815" spans="1:7" x14ac:dyDescent="0.25">
      <c r="A815" s="47">
        <v>42608</v>
      </c>
      <c r="B815" s="48">
        <v>1</v>
      </c>
      <c r="C815" s="171">
        <v>0</v>
      </c>
      <c r="D815" s="134">
        <f t="shared" si="97"/>
        <v>160831.35999999981</v>
      </c>
      <c r="E815" s="29">
        <f t="shared" si="98"/>
        <v>148362.30999999982</v>
      </c>
      <c r="F815" s="175">
        <f t="shared" si="99"/>
        <v>66.095161290322579</v>
      </c>
      <c r="G815" s="29">
        <f t="shared" si="96"/>
        <v>66.099999999999994</v>
      </c>
    </row>
    <row r="816" spans="1:7" x14ac:dyDescent="0.25">
      <c r="A816" s="47">
        <v>42609</v>
      </c>
      <c r="B816" s="48">
        <v>1</v>
      </c>
      <c r="C816" s="171">
        <v>0</v>
      </c>
      <c r="D816" s="134">
        <f t="shared" si="97"/>
        <v>160831.35999999981</v>
      </c>
      <c r="E816" s="29">
        <f t="shared" si="98"/>
        <v>148362.30999999982</v>
      </c>
      <c r="F816" s="175">
        <f t="shared" si="99"/>
        <v>66.095161290322579</v>
      </c>
      <c r="G816" s="29">
        <f t="shared" si="96"/>
        <v>66.099999999999994</v>
      </c>
    </row>
    <row r="817" spans="1:7" x14ac:dyDescent="0.25">
      <c r="A817" s="47">
        <v>42610</v>
      </c>
      <c r="B817" s="48">
        <v>1</v>
      </c>
      <c r="C817" s="171">
        <v>0</v>
      </c>
      <c r="D817" s="134">
        <f t="shared" si="97"/>
        <v>160831.35999999981</v>
      </c>
      <c r="E817" s="29">
        <f t="shared" si="98"/>
        <v>148362.30999999982</v>
      </c>
      <c r="F817" s="175">
        <f t="shared" si="99"/>
        <v>66.095161290322579</v>
      </c>
      <c r="G817" s="29">
        <f t="shared" si="96"/>
        <v>66.099999999999994</v>
      </c>
    </row>
    <row r="818" spans="1:7" x14ac:dyDescent="0.25">
      <c r="A818" s="47">
        <v>42611</v>
      </c>
      <c r="B818" s="48">
        <v>1</v>
      </c>
      <c r="C818" s="171">
        <v>0</v>
      </c>
      <c r="D818" s="134">
        <f t="shared" si="97"/>
        <v>160831.35999999981</v>
      </c>
      <c r="E818" s="29">
        <f t="shared" si="98"/>
        <v>148362.30999999982</v>
      </c>
      <c r="F818" s="175">
        <f t="shared" si="99"/>
        <v>66.095161290322579</v>
      </c>
      <c r="G818" s="29">
        <f t="shared" si="96"/>
        <v>66.099999999999994</v>
      </c>
    </row>
    <row r="819" spans="1:7" x14ac:dyDescent="0.25">
      <c r="A819" s="47">
        <v>42612</v>
      </c>
      <c r="B819" s="48">
        <v>1</v>
      </c>
      <c r="C819" s="171">
        <v>0</v>
      </c>
      <c r="D819" s="134">
        <f t="shared" si="97"/>
        <v>160831.35999999981</v>
      </c>
      <c r="E819" s="29">
        <f t="shared" si="98"/>
        <v>148362.30999999982</v>
      </c>
      <c r="F819" s="175">
        <f t="shared" si="99"/>
        <v>66.095161290322579</v>
      </c>
      <c r="G819" s="29">
        <f t="shared" si="96"/>
        <v>66.099999999999994</v>
      </c>
    </row>
    <row r="820" spans="1:7" x14ac:dyDescent="0.25">
      <c r="A820" s="47">
        <v>42613</v>
      </c>
      <c r="B820" s="48">
        <v>1</v>
      </c>
      <c r="C820" s="171">
        <v>0</v>
      </c>
      <c r="D820" s="134">
        <f t="shared" si="97"/>
        <v>160831.35999999981</v>
      </c>
      <c r="E820" s="29">
        <f t="shared" si="98"/>
        <v>148362.30999999982</v>
      </c>
      <c r="F820" s="175">
        <f t="shared" si="99"/>
        <v>66.095161290322579</v>
      </c>
      <c r="G820" s="29">
        <f t="shared" si="96"/>
        <v>66.099999999999994</v>
      </c>
    </row>
    <row r="821" spans="1:7" x14ac:dyDescent="0.25">
      <c r="A821" s="47">
        <v>42614</v>
      </c>
      <c r="B821" s="48">
        <v>1</v>
      </c>
      <c r="C821" s="171">
        <v>0</v>
      </c>
      <c r="D821" s="134">
        <f t="shared" si="97"/>
        <v>160831.35999999981</v>
      </c>
      <c r="E821" s="29">
        <f t="shared" si="98"/>
        <v>148362.30999999982</v>
      </c>
      <c r="F821" s="175">
        <f t="shared" si="99"/>
        <v>66.095161290322579</v>
      </c>
      <c r="G821" s="29">
        <f t="shared" si="96"/>
        <v>66.099999999999994</v>
      </c>
    </row>
    <row r="822" spans="1:7" x14ac:dyDescent="0.25">
      <c r="A822" s="47">
        <v>42615</v>
      </c>
      <c r="B822" s="48">
        <v>1</v>
      </c>
      <c r="C822" s="171">
        <v>0</v>
      </c>
      <c r="D822" s="134">
        <f t="shared" si="97"/>
        <v>160831.35999999981</v>
      </c>
      <c r="E822" s="29">
        <f t="shared" si="98"/>
        <v>148362.30999999982</v>
      </c>
      <c r="F822" s="175">
        <f t="shared" si="99"/>
        <v>66.095161290322579</v>
      </c>
      <c r="G822" s="29">
        <f t="shared" si="96"/>
        <v>66.099999999999994</v>
      </c>
    </row>
    <row r="823" spans="1:7" x14ac:dyDescent="0.25">
      <c r="A823" s="47">
        <v>42616</v>
      </c>
      <c r="B823" s="48">
        <v>1</v>
      </c>
      <c r="C823" s="171">
        <v>0</v>
      </c>
      <c r="D823" s="134">
        <f t="shared" si="97"/>
        <v>160831.35999999981</v>
      </c>
      <c r="E823" s="29">
        <f t="shared" si="98"/>
        <v>148362.30999999982</v>
      </c>
      <c r="F823" s="175">
        <f t="shared" si="99"/>
        <v>66.095161290322579</v>
      </c>
      <c r="G823" s="29">
        <f t="shared" si="96"/>
        <v>66.099999999999994</v>
      </c>
    </row>
    <row r="824" spans="1:7" x14ac:dyDescent="0.25">
      <c r="A824" s="47">
        <v>42617</v>
      </c>
      <c r="B824" s="48">
        <v>1</v>
      </c>
      <c r="C824" s="171">
        <v>0</v>
      </c>
      <c r="D824" s="134">
        <f t="shared" si="97"/>
        <v>160831.35999999981</v>
      </c>
      <c r="E824" s="29">
        <f t="shared" si="98"/>
        <v>148362.30999999982</v>
      </c>
      <c r="F824" s="175">
        <f t="shared" si="99"/>
        <v>66.095161290322579</v>
      </c>
      <c r="G824" s="29">
        <f t="shared" si="96"/>
        <v>66.099999999999994</v>
      </c>
    </row>
    <row r="825" spans="1:7" x14ac:dyDescent="0.25">
      <c r="A825" s="47">
        <v>42618</v>
      </c>
      <c r="B825" s="48">
        <v>1</v>
      </c>
      <c r="C825" s="171">
        <v>0</v>
      </c>
      <c r="D825" s="134">
        <f t="shared" si="97"/>
        <v>160831.35999999981</v>
      </c>
      <c r="E825" s="29">
        <f t="shared" si="98"/>
        <v>148362.30999999982</v>
      </c>
      <c r="F825" s="175">
        <f t="shared" si="99"/>
        <v>66.095161290322579</v>
      </c>
      <c r="G825" s="29">
        <f t="shared" si="96"/>
        <v>66.099999999999994</v>
      </c>
    </row>
    <row r="826" spans="1:7" x14ac:dyDescent="0.25">
      <c r="A826" s="47">
        <v>42619</v>
      </c>
      <c r="B826" s="48">
        <v>0</v>
      </c>
      <c r="C826" s="171">
        <v>1</v>
      </c>
      <c r="D826" s="134">
        <f t="shared" ref="D826:D855" si="100">$E$825</f>
        <v>148362.30999999982</v>
      </c>
      <c r="E826" s="29">
        <f>$D$826-$D$53</f>
        <v>135673.42999999982</v>
      </c>
      <c r="F826" s="175">
        <f>($E$52/$B$52*0+($E$53/$B$53)*1)</f>
        <v>60.970666666666666</v>
      </c>
      <c r="G826" s="29">
        <f t="shared" si="96"/>
        <v>60.97</v>
      </c>
    </row>
    <row r="827" spans="1:7" x14ac:dyDescent="0.25">
      <c r="A827" s="47">
        <v>42620</v>
      </c>
      <c r="B827" s="48">
        <v>1</v>
      </c>
      <c r="C827" s="171">
        <v>0</v>
      </c>
      <c r="D827" s="134">
        <f t="shared" si="100"/>
        <v>148362.30999999982</v>
      </c>
      <c r="E827" s="29">
        <f t="shared" ref="E827:E855" si="101">$D$826-$D$53</f>
        <v>135673.42999999982</v>
      </c>
      <c r="F827" s="175">
        <f t="shared" ref="F827:F855" si="102">($E$52/$B$52*0+($E$53/$B$53)*1)</f>
        <v>60.970666666666666</v>
      </c>
      <c r="G827" s="29">
        <f t="shared" si="96"/>
        <v>60.97</v>
      </c>
    </row>
    <row r="828" spans="1:7" x14ac:dyDescent="0.25">
      <c r="A828" s="47">
        <v>42621</v>
      </c>
      <c r="B828" s="48">
        <v>1</v>
      </c>
      <c r="C828" s="171">
        <v>0</v>
      </c>
      <c r="D828" s="134">
        <f t="shared" si="100"/>
        <v>148362.30999999982</v>
      </c>
      <c r="E828" s="29">
        <f t="shared" si="101"/>
        <v>135673.42999999982</v>
      </c>
      <c r="F828" s="175">
        <f t="shared" si="102"/>
        <v>60.970666666666666</v>
      </c>
      <c r="G828" s="29">
        <f t="shared" si="96"/>
        <v>60.97</v>
      </c>
    </row>
    <row r="829" spans="1:7" x14ac:dyDescent="0.25">
      <c r="A829" s="47">
        <v>42622</v>
      </c>
      <c r="B829" s="48">
        <v>1</v>
      </c>
      <c r="C829" s="171">
        <v>0</v>
      </c>
      <c r="D829" s="134">
        <f t="shared" si="100"/>
        <v>148362.30999999982</v>
      </c>
      <c r="E829" s="29">
        <f t="shared" si="101"/>
        <v>135673.42999999982</v>
      </c>
      <c r="F829" s="175">
        <f t="shared" si="102"/>
        <v>60.970666666666666</v>
      </c>
      <c r="G829" s="29">
        <f t="shared" si="96"/>
        <v>60.97</v>
      </c>
    </row>
    <row r="830" spans="1:7" x14ac:dyDescent="0.25">
      <c r="A830" s="47">
        <v>42623</v>
      </c>
      <c r="B830" s="48">
        <v>1</v>
      </c>
      <c r="C830" s="171">
        <v>0</v>
      </c>
      <c r="D830" s="134">
        <f t="shared" si="100"/>
        <v>148362.30999999982</v>
      </c>
      <c r="E830" s="29">
        <f t="shared" si="101"/>
        <v>135673.42999999982</v>
      </c>
      <c r="F830" s="175">
        <f t="shared" si="102"/>
        <v>60.970666666666666</v>
      </c>
      <c r="G830" s="29">
        <f t="shared" si="96"/>
        <v>60.97</v>
      </c>
    </row>
    <row r="831" spans="1:7" x14ac:dyDescent="0.25">
      <c r="A831" s="47">
        <v>42624</v>
      </c>
      <c r="B831" s="48">
        <v>1</v>
      </c>
      <c r="C831" s="171">
        <v>0</v>
      </c>
      <c r="D831" s="134">
        <f t="shared" si="100"/>
        <v>148362.30999999982</v>
      </c>
      <c r="E831" s="29">
        <f t="shared" si="101"/>
        <v>135673.42999999982</v>
      </c>
      <c r="F831" s="175">
        <f t="shared" si="102"/>
        <v>60.970666666666666</v>
      </c>
      <c r="G831" s="29">
        <f t="shared" si="96"/>
        <v>60.97</v>
      </c>
    </row>
    <row r="832" spans="1:7" x14ac:dyDescent="0.25">
      <c r="A832" s="47">
        <v>42625</v>
      </c>
      <c r="B832" s="48">
        <v>1</v>
      </c>
      <c r="C832" s="171">
        <v>0</v>
      </c>
      <c r="D832" s="134">
        <f t="shared" si="100"/>
        <v>148362.30999999982</v>
      </c>
      <c r="E832" s="29">
        <f t="shared" si="101"/>
        <v>135673.42999999982</v>
      </c>
      <c r="F832" s="175">
        <f t="shared" si="102"/>
        <v>60.970666666666666</v>
      </c>
      <c r="G832" s="29">
        <f t="shared" ref="G832:G895" si="103">ROUND(F832,2)</f>
        <v>60.97</v>
      </c>
    </row>
    <row r="833" spans="1:7" x14ac:dyDescent="0.25">
      <c r="A833" s="47">
        <v>42626</v>
      </c>
      <c r="B833" s="48">
        <v>1</v>
      </c>
      <c r="C833" s="171">
        <v>0</v>
      </c>
      <c r="D833" s="134">
        <f t="shared" si="100"/>
        <v>148362.30999999982</v>
      </c>
      <c r="E833" s="29">
        <f t="shared" si="101"/>
        <v>135673.42999999982</v>
      </c>
      <c r="F833" s="175">
        <f t="shared" si="102"/>
        <v>60.970666666666666</v>
      </c>
      <c r="G833" s="29">
        <f t="shared" si="103"/>
        <v>60.97</v>
      </c>
    </row>
    <row r="834" spans="1:7" x14ac:dyDescent="0.25">
      <c r="A834" s="47">
        <v>42627</v>
      </c>
      <c r="B834" s="48">
        <v>1</v>
      </c>
      <c r="C834" s="171">
        <v>0</v>
      </c>
      <c r="D834" s="134">
        <f t="shared" si="100"/>
        <v>148362.30999999982</v>
      </c>
      <c r="E834" s="29">
        <f t="shared" si="101"/>
        <v>135673.42999999982</v>
      </c>
      <c r="F834" s="175">
        <f t="shared" si="102"/>
        <v>60.970666666666666</v>
      </c>
      <c r="G834" s="29">
        <f t="shared" si="103"/>
        <v>60.97</v>
      </c>
    </row>
    <row r="835" spans="1:7" x14ac:dyDescent="0.25">
      <c r="A835" s="47">
        <v>42628</v>
      </c>
      <c r="B835" s="48">
        <v>1</v>
      </c>
      <c r="C835" s="171">
        <v>0</v>
      </c>
      <c r="D835" s="134">
        <f t="shared" si="100"/>
        <v>148362.30999999982</v>
      </c>
      <c r="E835" s="29">
        <f t="shared" si="101"/>
        <v>135673.42999999982</v>
      </c>
      <c r="F835" s="175">
        <f t="shared" si="102"/>
        <v>60.970666666666666</v>
      </c>
      <c r="G835" s="29">
        <f t="shared" si="103"/>
        <v>60.97</v>
      </c>
    </row>
    <row r="836" spans="1:7" x14ac:dyDescent="0.25">
      <c r="A836" s="47">
        <v>42629</v>
      </c>
      <c r="B836" s="48">
        <v>1</v>
      </c>
      <c r="C836" s="171">
        <v>0</v>
      </c>
      <c r="D836" s="134">
        <f t="shared" si="100"/>
        <v>148362.30999999982</v>
      </c>
      <c r="E836" s="29">
        <f t="shared" si="101"/>
        <v>135673.42999999982</v>
      </c>
      <c r="F836" s="175">
        <f t="shared" si="102"/>
        <v>60.970666666666666</v>
      </c>
      <c r="G836" s="29">
        <f t="shared" si="103"/>
        <v>60.97</v>
      </c>
    </row>
    <row r="837" spans="1:7" x14ac:dyDescent="0.25">
      <c r="A837" s="47">
        <v>42630</v>
      </c>
      <c r="B837" s="48">
        <v>1</v>
      </c>
      <c r="C837" s="171">
        <v>0</v>
      </c>
      <c r="D837" s="134">
        <f t="shared" si="100"/>
        <v>148362.30999999982</v>
      </c>
      <c r="E837" s="29">
        <f t="shared" si="101"/>
        <v>135673.42999999982</v>
      </c>
      <c r="F837" s="175">
        <f t="shared" si="102"/>
        <v>60.970666666666666</v>
      </c>
      <c r="G837" s="29">
        <f t="shared" si="103"/>
        <v>60.97</v>
      </c>
    </row>
    <row r="838" spans="1:7" x14ac:dyDescent="0.25">
      <c r="A838" s="47">
        <v>42631</v>
      </c>
      <c r="B838" s="48">
        <v>1</v>
      </c>
      <c r="C838" s="171">
        <v>0</v>
      </c>
      <c r="D838" s="134">
        <f t="shared" si="100"/>
        <v>148362.30999999982</v>
      </c>
      <c r="E838" s="29">
        <f t="shared" si="101"/>
        <v>135673.42999999982</v>
      </c>
      <c r="F838" s="175">
        <f t="shared" si="102"/>
        <v>60.970666666666666</v>
      </c>
      <c r="G838" s="29">
        <f t="shared" si="103"/>
        <v>60.97</v>
      </c>
    </row>
    <row r="839" spans="1:7" x14ac:dyDescent="0.25">
      <c r="A839" s="47">
        <v>42632</v>
      </c>
      <c r="B839" s="48">
        <v>1</v>
      </c>
      <c r="C839" s="171">
        <v>0</v>
      </c>
      <c r="D839" s="134">
        <f t="shared" si="100"/>
        <v>148362.30999999982</v>
      </c>
      <c r="E839" s="29">
        <f t="shared" si="101"/>
        <v>135673.42999999982</v>
      </c>
      <c r="F839" s="175">
        <f t="shared" si="102"/>
        <v>60.970666666666666</v>
      </c>
      <c r="G839" s="29">
        <f t="shared" si="103"/>
        <v>60.97</v>
      </c>
    </row>
    <row r="840" spans="1:7" x14ac:dyDescent="0.25">
      <c r="A840" s="47">
        <v>42633</v>
      </c>
      <c r="B840" s="48">
        <v>1</v>
      </c>
      <c r="C840" s="171">
        <v>0</v>
      </c>
      <c r="D840" s="134">
        <f t="shared" si="100"/>
        <v>148362.30999999982</v>
      </c>
      <c r="E840" s="29">
        <f t="shared" si="101"/>
        <v>135673.42999999982</v>
      </c>
      <c r="F840" s="175">
        <f t="shared" si="102"/>
        <v>60.970666666666666</v>
      </c>
      <c r="G840" s="29">
        <f t="shared" si="103"/>
        <v>60.97</v>
      </c>
    </row>
    <row r="841" spans="1:7" x14ac:dyDescent="0.25">
      <c r="A841" s="47">
        <v>42634</v>
      </c>
      <c r="B841" s="48">
        <v>1</v>
      </c>
      <c r="C841" s="171">
        <v>0</v>
      </c>
      <c r="D841" s="134">
        <f t="shared" si="100"/>
        <v>148362.30999999982</v>
      </c>
      <c r="E841" s="29">
        <f t="shared" si="101"/>
        <v>135673.42999999982</v>
      </c>
      <c r="F841" s="175">
        <f t="shared" si="102"/>
        <v>60.970666666666666</v>
      </c>
      <c r="G841" s="29">
        <f t="shared" si="103"/>
        <v>60.97</v>
      </c>
    </row>
    <row r="842" spans="1:7" x14ac:dyDescent="0.25">
      <c r="A842" s="47">
        <v>42635</v>
      </c>
      <c r="B842" s="48">
        <v>1</v>
      </c>
      <c r="C842" s="171">
        <v>0</v>
      </c>
      <c r="D842" s="134">
        <f t="shared" si="100"/>
        <v>148362.30999999982</v>
      </c>
      <c r="E842" s="29">
        <f t="shared" si="101"/>
        <v>135673.42999999982</v>
      </c>
      <c r="F842" s="175">
        <f t="shared" si="102"/>
        <v>60.970666666666666</v>
      </c>
      <c r="G842" s="29">
        <f t="shared" si="103"/>
        <v>60.97</v>
      </c>
    </row>
    <row r="843" spans="1:7" x14ac:dyDescent="0.25">
      <c r="A843" s="47">
        <v>42636</v>
      </c>
      <c r="B843" s="48">
        <v>1</v>
      </c>
      <c r="C843" s="171">
        <v>0</v>
      </c>
      <c r="D843" s="134">
        <f t="shared" si="100"/>
        <v>148362.30999999982</v>
      </c>
      <c r="E843" s="29">
        <f t="shared" si="101"/>
        <v>135673.42999999982</v>
      </c>
      <c r="F843" s="175">
        <f t="shared" si="102"/>
        <v>60.970666666666666</v>
      </c>
      <c r="G843" s="29">
        <f t="shared" si="103"/>
        <v>60.97</v>
      </c>
    </row>
    <row r="844" spans="1:7" x14ac:dyDescent="0.25">
      <c r="A844" s="47">
        <v>42637</v>
      </c>
      <c r="B844" s="48">
        <v>1</v>
      </c>
      <c r="C844" s="171">
        <v>0</v>
      </c>
      <c r="D844" s="134">
        <f t="shared" si="100"/>
        <v>148362.30999999982</v>
      </c>
      <c r="E844" s="29">
        <f t="shared" si="101"/>
        <v>135673.42999999982</v>
      </c>
      <c r="F844" s="175">
        <f t="shared" si="102"/>
        <v>60.970666666666666</v>
      </c>
      <c r="G844" s="29">
        <f t="shared" si="103"/>
        <v>60.97</v>
      </c>
    </row>
    <row r="845" spans="1:7" x14ac:dyDescent="0.25">
      <c r="A845" s="47">
        <v>42638</v>
      </c>
      <c r="B845" s="48">
        <v>1</v>
      </c>
      <c r="C845" s="171">
        <v>0</v>
      </c>
      <c r="D845" s="134">
        <f t="shared" si="100"/>
        <v>148362.30999999982</v>
      </c>
      <c r="E845" s="29">
        <f t="shared" si="101"/>
        <v>135673.42999999982</v>
      </c>
      <c r="F845" s="175">
        <f t="shared" si="102"/>
        <v>60.970666666666666</v>
      </c>
      <c r="G845" s="29">
        <f t="shared" si="103"/>
        <v>60.97</v>
      </c>
    </row>
    <row r="846" spans="1:7" x14ac:dyDescent="0.25">
      <c r="A846" s="47">
        <v>42639</v>
      </c>
      <c r="B846" s="48">
        <v>1</v>
      </c>
      <c r="C846" s="171">
        <v>0</v>
      </c>
      <c r="D846" s="134">
        <f t="shared" si="100"/>
        <v>148362.30999999982</v>
      </c>
      <c r="E846" s="29">
        <f t="shared" si="101"/>
        <v>135673.42999999982</v>
      </c>
      <c r="F846" s="175">
        <f t="shared" si="102"/>
        <v>60.970666666666666</v>
      </c>
      <c r="G846" s="29">
        <f t="shared" si="103"/>
        <v>60.97</v>
      </c>
    </row>
    <row r="847" spans="1:7" x14ac:dyDescent="0.25">
      <c r="A847" s="47">
        <v>42640</v>
      </c>
      <c r="B847" s="48">
        <v>1</v>
      </c>
      <c r="C847" s="171">
        <v>0</v>
      </c>
      <c r="D847" s="134">
        <f t="shared" si="100"/>
        <v>148362.30999999982</v>
      </c>
      <c r="E847" s="29">
        <f t="shared" si="101"/>
        <v>135673.42999999982</v>
      </c>
      <c r="F847" s="175">
        <f t="shared" si="102"/>
        <v>60.970666666666666</v>
      </c>
      <c r="G847" s="29">
        <f t="shared" si="103"/>
        <v>60.97</v>
      </c>
    </row>
    <row r="848" spans="1:7" x14ac:dyDescent="0.25">
      <c r="A848" s="47">
        <v>42641</v>
      </c>
      <c r="B848" s="48">
        <v>1</v>
      </c>
      <c r="C848" s="171">
        <v>0</v>
      </c>
      <c r="D848" s="134">
        <f t="shared" si="100"/>
        <v>148362.30999999982</v>
      </c>
      <c r="E848" s="29">
        <f t="shared" si="101"/>
        <v>135673.42999999982</v>
      </c>
      <c r="F848" s="175">
        <f t="shared" si="102"/>
        <v>60.970666666666666</v>
      </c>
      <c r="G848" s="29">
        <f t="shared" si="103"/>
        <v>60.97</v>
      </c>
    </row>
    <row r="849" spans="1:7" x14ac:dyDescent="0.25">
      <c r="A849" s="47">
        <v>42642</v>
      </c>
      <c r="B849" s="48">
        <v>1</v>
      </c>
      <c r="C849" s="171">
        <v>0</v>
      </c>
      <c r="D849" s="134">
        <f t="shared" si="100"/>
        <v>148362.30999999982</v>
      </c>
      <c r="E849" s="29">
        <f t="shared" si="101"/>
        <v>135673.42999999982</v>
      </c>
      <c r="F849" s="175">
        <f t="shared" si="102"/>
        <v>60.970666666666666</v>
      </c>
      <c r="G849" s="29">
        <f t="shared" si="103"/>
        <v>60.97</v>
      </c>
    </row>
    <row r="850" spans="1:7" x14ac:dyDescent="0.25">
      <c r="A850" s="47">
        <v>42643</v>
      </c>
      <c r="B850" s="48">
        <v>1</v>
      </c>
      <c r="C850" s="171">
        <v>0</v>
      </c>
      <c r="D850" s="134">
        <f t="shared" si="100"/>
        <v>148362.30999999982</v>
      </c>
      <c r="E850" s="29">
        <f t="shared" si="101"/>
        <v>135673.42999999982</v>
      </c>
      <c r="F850" s="175">
        <f t="shared" si="102"/>
        <v>60.970666666666666</v>
      </c>
      <c r="G850" s="29">
        <f t="shared" si="103"/>
        <v>60.97</v>
      </c>
    </row>
    <row r="851" spans="1:7" x14ac:dyDescent="0.25">
      <c r="A851" s="47">
        <v>42644</v>
      </c>
      <c r="B851" s="48">
        <v>1</v>
      </c>
      <c r="C851" s="171">
        <v>0</v>
      </c>
      <c r="D851" s="134">
        <f t="shared" si="100"/>
        <v>148362.30999999982</v>
      </c>
      <c r="E851" s="29">
        <f t="shared" si="101"/>
        <v>135673.42999999982</v>
      </c>
      <c r="F851" s="175">
        <f t="shared" si="102"/>
        <v>60.970666666666666</v>
      </c>
      <c r="G851" s="29">
        <f t="shared" si="103"/>
        <v>60.97</v>
      </c>
    </row>
    <row r="852" spans="1:7" x14ac:dyDescent="0.25">
      <c r="A852" s="47">
        <v>42645</v>
      </c>
      <c r="B852" s="48">
        <v>1</v>
      </c>
      <c r="C852" s="171">
        <v>0</v>
      </c>
      <c r="D852" s="134">
        <f t="shared" si="100"/>
        <v>148362.30999999982</v>
      </c>
      <c r="E852" s="29">
        <f t="shared" si="101"/>
        <v>135673.42999999982</v>
      </c>
      <c r="F852" s="175">
        <f t="shared" si="102"/>
        <v>60.970666666666666</v>
      </c>
      <c r="G852" s="29">
        <f t="shared" si="103"/>
        <v>60.97</v>
      </c>
    </row>
    <row r="853" spans="1:7" x14ac:dyDescent="0.25">
      <c r="A853" s="47">
        <v>42646</v>
      </c>
      <c r="B853" s="48">
        <v>1</v>
      </c>
      <c r="C853" s="171">
        <v>0</v>
      </c>
      <c r="D853" s="134">
        <f t="shared" si="100"/>
        <v>148362.30999999982</v>
      </c>
      <c r="E853" s="29">
        <f t="shared" si="101"/>
        <v>135673.42999999982</v>
      </c>
      <c r="F853" s="175">
        <f t="shared" si="102"/>
        <v>60.970666666666666</v>
      </c>
      <c r="G853" s="29">
        <f t="shared" si="103"/>
        <v>60.97</v>
      </c>
    </row>
    <row r="854" spans="1:7" x14ac:dyDescent="0.25">
      <c r="A854" s="47">
        <v>42647</v>
      </c>
      <c r="B854" s="48">
        <v>1</v>
      </c>
      <c r="C854" s="171">
        <v>0</v>
      </c>
      <c r="D854" s="134">
        <f t="shared" si="100"/>
        <v>148362.30999999982</v>
      </c>
      <c r="E854" s="29">
        <f t="shared" si="101"/>
        <v>135673.42999999982</v>
      </c>
      <c r="F854" s="175">
        <f t="shared" si="102"/>
        <v>60.970666666666666</v>
      </c>
      <c r="G854" s="29">
        <f t="shared" si="103"/>
        <v>60.97</v>
      </c>
    </row>
    <row r="855" spans="1:7" x14ac:dyDescent="0.25">
      <c r="A855" s="47">
        <v>42648</v>
      </c>
      <c r="B855" s="48">
        <v>1</v>
      </c>
      <c r="C855" s="171">
        <v>0</v>
      </c>
      <c r="D855" s="134">
        <f t="shared" si="100"/>
        <v>148362.30999999982</v>
      </c>
      <c r="E855" s="29">
        <f t="shared" si="101"/>
        <v>135673.42999999982</v>
      </c>
      <c r="F855" s="175">
        <f t="shared" si="102"/>
        <v>60.970666666666666</v>
      </c>
      <c r="G855" s="29">
        <f t="shared" si="103"/>
        <v>60.97</v>
      </c>
    </row>
    <row r="856" spans="1:7" x14ac:dyDescent="0.25">
      <c r="A856" s="47">
        <v>42649</v>
      </c>
      <c r="B856" s="48">
        <v>0</v>
      </c>
      <c r="C856" s="171">
        <v>1</v>
      </c>
      <c r="D856" s="134">
        <f t="shared" ref="D856:D886" si="104">$E$855</f>
        <v>135673.42999999982</v>
      </c>
      <c r="E856" s="29">
        <f>$D$856-$D$54</f>
        <v>122883.86999999982</v>
      </c>
      <c r="F856" s="175">
        <f>($E$53/$B$53*0+($E$54/$B$54)*1)</f>
        <v>55.756129032258066</v>
      </c>
      <c r="G856" s="29">
        <f t="shared" si="103"/>
        <v>55.76</v>
      </c>
    </row>
    <row r="857" spans="1:7" x14ac:dyDescent="0.25">
      <c r="A857" s="47">
        <v>42650</v>
      </c>
      <c r="B857" s="48">
        <v>1</v>
      </c>
      <c r="C857" s="171">
        <v>0</v>
      </c>
      <c r="D857" s="134">
        <f t="shared" si="104"/>
        <v>135673.42999999982</v>
      </c>
      <c r="E857" s="29">
        <f t="shared" ref="E857:E886" si="105">$D$856-$D$54</f>
        <v>122883.86999999982</v>
      </c>
      <c r="F857" s="175">
        <f t="shared" ref="F857:F886" si="106">($E$53/$B$53*0+($E$54/$B$54)*1)</f>
        <v>55.756129032258066</v>
      </c>
      <c r="G857" s="29">
        <f t="shared" si="103"/>
        <v>55.76</v>
      </c>
    </row>
    <row r="858" spans="1:7" x14ac:dyDescent="0.25">
      <c r="A858" s="47">
        <v>42651</v>
      </c>
      <c r="B858" s="48">
        <v>1</v>
      </c>
      <c r="C858" s="171">
        <v>0</v>
      </c>
      <c r="D858" s="134">
        <f t="shared" si="104"/>
        <v>135673.42999999982</v>
      </c>
      <c r="E858" s="29">
        <f t="shared" si="105"/>
        <v>122883.86999999982</v>
      </c>
      <c r="F858" s="175">
        <f t="shared" si="106"/>
        <v>55.756129032258066</v>
      </c>
      <c r="G858" s="29">
        <f t="shared" si="103"/>
        <v>55.76</v>
      </c>
    </row>
    <row r="859" spans="1:7" x14ac:dyDescent="0.25">
      <c r="A859" s="47">
        <v>42652</v>
      </c>
      <c r="B859" s="48">
        <v>1</v>
      </c>
      <c r="C859" s="171">
        <v>0</v>
      </c>
      <c r="D859" s="134">
        <f t="shared" si="104"/>
        <v>135673.42999999982</v>
      </c>
      <c r="E859" s="29">
        <f t="shared" si="105"/>
        <v>122883.86999999982</v>
      </c>
      <c r="F859" s="175">
        <f t="shared" si="106"/>
        <v>55.756129032258066</v>
      </c>
      <c r="G859" s="29">
        <f t="shared" si="103"/>
        <v>55.76</v>
      </c>
    </row>
    <row r="860" spans="1:7" x14ac:dyDescent="0.25">
      <c r="A860" s="47">
        <v>42653</v>
      </c>
      <c r="B860" s="48">
        <v>1</v>
      </c>
      <c r="C860" s="171">
        <v>0</v>
      </c>
      <c r="D860" s="134">
        <f t="shared" si="104"/>
        <v>135673.42999999982</v>
      </c>
      <c r="E860" s="29">
        <f t="shared" si="105"/>
        <v>122883.86999999982</v>
      </c>
      <c r="F860" s="175">
        <f t="shared" si="106"/>
        <v>55.756129032258066</v>
      </c>
      <c r="G860" s="29">
        <f t="shared" si="103"/>
        <v>55.76</v>
      </c>
    </row>
    <row r="861" spans="1:7" x14ac:dyDescent="0.25">
      <c r="A861" s="47">
        <v>42654</v>
      </c>
      <c r="B861" s="48">
        <v>1</v>
      </c>
      <c r="C861" s="171">
        <v>0</v>
      </c>
      <c r="D861" s="134">
        <f t="shared" si="104"/>
        <v>135673.42999999982</v>
      </c>
      <c r="E861" s="29">
        <f t="shared" si="105"/>
        <v>122883.86999999982</v>
      </c>
      <c r="F861" s="175">
        <f t="shared" si="106"/>
        <v>55.756129032258066</v>
      </c>
      <c r="G861" s="29">
        <f t="shared" si="103"/>
        <v>55.76</v>
      </c>
    </row>
    <row r="862" spans="1:7" x14ac:dyDescent="0.25">
      <c r="A862" s="47">
        <v>42655</v>
      </c>
      <c r="B862" s="48">
        <v>1</v>
      </c>
      <c r="C862" s="171">
        <v>0</v>
      </c>
      <c r="D862" s="134">
        <f t="shared" si="104"/>
        <v>135673.42999999982</v>
      </c>
      <c r="E862" s="29">
        <f t="shared" si="105"/>
        <v>122883.86999999982</v>
      </c>
      <c r="F862" s="175">
        <f t="shared" si="106"/>
        <v>55.756129032258066</v>
      </c>
      <c r="G862" s="29">
        <f t="shared" si="103"/>
        <v>55.76</v>
      </c>
    </row>
    <row r="863" spans="1:7" x14ac:dyDescent="0.25">
      <c r="A863" s="47">
        <v>42656</v>
      </c>
      <c r="B863" s="48">
        <v>1</v>
      </c>
      <c r="C863" s="171">
        <v>0</v>
      </c>
      <c r="D863" s="134">
        <f t="shared" si="104"/>
        <v>135673.42999999982</v>
      </c>
      <c r="E863" s="29">
        <f t="shared" si="105"/>
        <v>122883.86999999982</v>
      </c>
      <c r="F863" s="175">
        <f t="shared" si="106"/>
        <v>55.756129032258066</v>
      </c>
      <c r="G863" s="29">
        <f t="shared" si="103"/>
        <v>55.76</v>
      </c>
    </row>
    <row r="864" spans="1:7" x14ac:dyDescent="0.25">
      <c r="A864" s="47">
        <v>42657</v>
      </c>
      <c r="B864" s="48">
        <v>1</v>
      </c>
      <c r="C864" s="171">
        <v>0</v>
      </c>
      <c r="D864" s="134">
        <f t="shared" si="104"/>
        <v>135673.42999999982</v>
      </c>
      <c r="E864" s="29">
        <f t="shared" si="105"/>
        <v>122883.86999999982</v>
      </c>
      <c r="F864" s="175">
        <f t="shared" si="106"/>
        <v>55.756129032258066</v>
      </c>
      <c r="G864" s="29">
        <f t="shared" si="103"/>
        <v>55.76</v>
      </c>
    </row>
    <row r="865" spans="1:7" x14ac:dyDescent="0.25">
      <c r="A865" s="47">
        <v>42658</v>
      </c>
      <c r="B865" s="48">
        <v>1</v>
      </c>
      <c r="C865" s="171">
        <v>0</v>
      </c>
      <c r="D865" s="134">
        <f t="shared" si="104"/>
        <v>135673.42999999982</v>
      </c>
      <c r="E865" s="29">
        <f t="shared" si="105"/>
        <v>122883.86999999982</v>
      </c>
      <c r="F865" s="175">
        <f t="shared" si="106"/>
        <v>55.756129032258066</v>
      </c>
      <c r="G865" s="29">
        <f t="shared" si="103"/>
        <v>55.76</v>
      </c>
    </row>
    <row r="866" spans="1:7" x14ac:dyDescent="0.25">
      <c r="A866" s="47">
        <v>42659</v>
      </c>
      <c r="B866" s="48">
        <v>1</v>
      </c>
      <c r="C866" s="171">
        <v>0</v>
      </c>
      <c r="D866" s="134">
        <f t="shared" si="104"/>
        <v>135673.42999999982</v>
      </c>
      <c r="E866" s="29">
        <f t="shared" si="105"/>
        <v>122883.86999999982</v>
      </c>
      <c r="F866" s="175">
        <f t="shared" si="106"/>
        <v>55.756129032258066</v>
      </c>
      <c r="G866" s="29">
        <f t="shared" si="103"/>
        <v>55.76</v>
      </c>
    </row>
    <row r="867" spans="1:7" x14ac:dyDescent="0.25">
      <c r="A867" s="47">
        <v>42660</v>
      </c>
      <c r="B867" s="48">
        <v>1</v>
      </c>
      <c r="C867" s="171">
        <v>0</v>
      </c>
      <c r="D867" s="134">
        <f t="shared" si="104"/>
        <v>135673.42999999982</v>
      </c>
      <c r="E867" s="29">
        <f t="shared" si="105"/>
        <v>122883.86999999982</v>
      </c>
      <c r="F867" s="175">
        <f t="shared" si="106"/>
        <v>55.756129032258066</v>
      </c>
      <c r="G867" s="29">
        <f t="shared" si="103"/>
        <v>55.76</v>
      </c>
    </row>
    <row r="868" spans="1:7" x14ac:dyDescent="0.25">
      <c r="A868" s="47">
        <v>42661</v>
      </c>
      <c r="B868" s="48">
        <v>1</v>
      </c>
      <c r="C868" s="171">
        <v>0</v>
      </c>
      <c r="D868" s="134">
        <f t="shared" si="104"/>
        <v>135673.42999999982</v>
      </c>
      <c r="E868" s="29">
        <f t="shared" si="105"/>
        <v>122883.86999999982</v>
      </c>
      <c r="F868" s="175">
        <f t="shared" si="106"/>
        <v>55.756129032258066</v>
      </c>
      <c r="G868" s="29">
        <f t="shared" si="103"/>
        <v>55.76</v>
      </c>
    </row>
    <row r="869" spans="1:7" x14ac:dyDescent="0.25">
      <c r="A869" s="47">
        <v>42662</v>
      </c>
      <c r="B869" s="48">
        <v>1</v>
      </c>
      <c r="C869" s="171">
        <v>0</v>
      </c>
      <c r="D869" s="134">
        <f t="shared" si="104"/>
        <v>135673.42999999982</v>
      </c>
      <c r="E869" s="29">
        <f t="shared" si="105"/>
        <v>122883.86999999982</v>
      </c>
      <c r="F869" s="175">
        <f t="shared" si="106"/>
        <v>55.756129032258066</v>
      </c>
      <c r="G869" s="29">
        <f t="shared" si="103"/>
        <v>55.76</v>
      </c>
    </row>
    <row r="870" spans="1:7" x14ac:dyDescent="0.25">
      <c r="A870" s="47">
        <v>42663</v>
      </c>
      <c r="B870" s="48">
        <v>1</v>
      </c>
      <c r="C870" s="171">
        <v>0</v>
      </c>
      <c r="D870" s="134">
        <f t="shared" si="104"/>
        <v>135673.42999999982</v>
      </c>
      <c r="E870" s="29">
        <f t="shared" si="105"/>
        <v>122883.86999999982</v>
      </c>
      <c r="F870" s="175">
        <f t="shared" si="106"/>
        <v>55.756129032258066</v>
      </c>
      <c r="G870" s="29">
        <f t="shared" si="103"/>
        <v>55.76</v>
      </c>
    </row>
    <row r="871" spans="1:7" x14ac:dyDescent="0.25">
      <c r="A871" s="47">
        <v>42664</v>
      </c>
      <c r="B871" s="48">
        <v>1</v>
      </c>
      <c r="C871" s="171">
        <v>0</v>
      </c>
      <c r="D871" s="134">
        <f t="shared" si="104"/>
        <v>135673.42999999982</v>
      </c>
      <c r="E871" s="29">
        <f t="shared" si="105"/>
        <v>122883.86999999982</v>
      </c>
      <c r="F871" s="175">
        <f t="shared" si="106"/>
        <v>55.756129032258066</v>
      </c>
      <c r="G871" s="29">
        <f t="shared" si="103"/>
        <v>55.76</v>
      </c>
    </row>
    <row r="872" spans="1:7" x14ac:dyDescent="0.25">
      <c r="A872" s="47">
        <v>42665</v>
      </c>
      <c r="B872" s="48">
        <v>1</v>
      </c>
      <c r="C872" s="171">
        <v>0</v>
      </c>
      <c r="D872" s="134">
        <f t="shared" si="104"/>
        <v>135673.42999999982</v>
      </c>
      <c r="E872" s="29">
        <f t="shared" si="105"/>
        <v>122883.86999999982</v>
      </c>
      <c r="F872" s="175">
        <f t="shared" si="106"/>
        <v>55.756129032258066</v>
      </c>
      <c r="G872" s="29">
        <f t="shared" si="103"/>
        <v>55.76</v>
      </c>
    </row>
    <row r="873" spans="1:7" x14ac:dyDescent="0.25">
      <c r="A873" s="47">
        <v>42666</v>
      </c>
      <c r="B873" s="48">
        <v>1</v>
      </c>
      <c r="C873" s="171">
        <v>0</v>
      </c>
      <c r="D873" s="134">
        <f t="shared" si="104"/>
        <v>135673.42999999982</v>
      </c>
      <c r="E873" s="29">
        <f t="shared" si="105"/>
        <v>122883.86999999982</v>
      </c>
      <c r="F873" s="175">
        <f t="shared" si="106"/>
        <v>55.756129032258066</v>
      </c>
      <c r="G873" s="29">
        <f t="shared" si="103"/>
        <v>55.76</v>
      </c>
    </row>
    <row r="874" spans="1:7" x14ac:dyDescent="0.25">
      <c r="A874" s="47">
        <v>42667</v>
      </c>
      <c r="B874" s="48">
        <v>1</v>
      </c>
      <c r="C874" s="171">
        <v>0</v>
      </c>
      <c r="D874" s="134">
        <f t="shared" si="104"/>
        <v>135673.42999999982</v>
      </c>
      <c r="E874" s="29">
        <f t="shared" si="105"/>
        <v>122883.86999999982</v>
      </c>
      <c r="F874" s="175">
        <f t="shared" si="106"/>
        <v>55.756129032258066</v>
      </c>
      <c r="G874" s="29">
        <f t="shared" si="103"/>
        <v>55.76</v>
      </c>
    </row>
    <row r="875" spans="1:7" x14ac:dyDescent="0.25">
      <c r="A875" s="47">
        <v>42668</v>
      </c>
      <c r="B875" s="48">
        <v>1</v>
      </c>
      <c r="C875" s="171">
        <v>0</v>
      </c>
      <c r="D875" s="134">
        <f t="shared" si="104"/>
        <v>135673.42999999982</v>
      </c>
      <c r="E875" s="29">
        <f t="shared" si="105"/>
        <v>122883.86999999982</v>
      </c>
      <c r="F875" s="175">
        <f t="shared" si="106"/>
        <v>55.756129032258066</v>
      </c>
      <c r="G875" s="29">
        <f t="shared" si="103"/>
        <v>55.76</v>
      </c>
    </row>
    <row r="876" spans="1:7" x14ac:dyDescent="0.25">
      <c r="A876" s="47">
        <v>42669</v>
      </c>
      <c r="B876" s="48">
        <v>1</v>
      </c>
      <c r="C876" s="171">
        <v>0</v>
      </c>
      <c r="D876" s="134">
        <f t="shared" si="104"/>
        <v>135673.42999999982</v>
      </c>
      <c r="E876" s="29">
        <f t="shared" si="105"/>
        <v>122883.86999999982</v>
      </c>
      <c r="F876" s="175">
        <f t="shared" si="106"/>
        <v>55.756129032258066</v>
      </c>
      <c r="G876" s="29">
        <f t="shared" si="103"/>
        <v>55.76</v>
      </c>
    </row>
    <row r="877" spans="1:7" x14ac:dyDescent="0.25">
      <c r="A877" s="47">
        <v>42670</v>
      </c>
      <c r="B877" s="48">
        <v>1</v>
      </c>
      <c r="C877" s="171">
        <v>0</v>
      </c>
      <c r="D877" s="134">
        <f t="shared" si="104"/>
        <v>135673.42999999982</v>
      </c>
      <c r="E877" s="29">
        <f t="shared" si="105"/>
        <v>122883.86999999982</v>
      </c>
      <c r="F877" s="175">
        <f t="shared" si="106"/>
        <v>55.756129032258066</v>
      </c>
      <c r="G877" s="29">
        <f t="shared" si="103"/>
        <v>55.76</v>
      </c>
    </row>
    <row r="878" spans="1:7" x14ac:dyDescent="0.25">
      <c r="A878" s="47">
        <v>42671</v>
      </c>
      <c r="B878" s="48">
        <v>1</v>
      </c>
      <c r="C878" s="171">
        <v>0</v>
      </c>
      <c r="D878" s="134">
        <f t="shared" si="104"/>
        <v>135673.42999999982</v>
      </c>
      <c r="E878" s="29">
        <f t="shared" si="105"/>
        <v>122883.86999999982</v>
      </c>
      <c r="F878" s="175">
        <f t="shared" si="106"/>
        <v>55.756129032258066</v>
      </c>
      <c r="G878" s="29">
        <f t="shared" si="103"/>
        <v>55.76</v>
      </c>
    </row>
    <row r="879" spans="1:7" x14ac:dyDescent="0.25">
      <c r="A879" s="47">
        <v>42672</v>
      </c>
      <c r="B879" s="48">
        <v>1</v>
      </c>
      <c r="C879" s="171">
        <v>0</v>
      </c>
      <c r="D879" s="134">
        <f t="shared" si="104"/>
        <v>135673.42999999982</v>
      </c>
      <c r="E879" s="29">
        <f t="shared" si="105"/>
        <v>122883.86999999982</v>
      </c>
      <c r="F879" s="175">
        <f t="shared" si="106"/>
        <v>55.756129032258066</v>
      </c>
      <c r="G879" s="29">
        <f t="shared" si="103"/>
        <v>55.76</v>
      </c>
    </row>
    <row r="880" spans="1:7" x14ac:dyDescent="0.25">
      <c r="A880" s="47">
        <v>42673</v>
      </c>
      <c r="B880" s="48">
        <v>1</v>
      </c>
      <c r="C880" s="171">
        <v>0</v>
      </c>
      <c r="D880" s="134">
        <f t="shared" si="104"/>
        <v>135673.42999999982</v>
      </c>
      <c r="E880" s="29">
        <f t="shared" si="105"/>
        <v>122883.86999999982</v>
      </c>
      <c r="F880" s="175">
        <f t="shared" si="106"/>
        <v>55.756129032258066</v>
      </c>
      <c r="G880" s="29">
        <f t="shared" si="103"/>
        <v>55.76</v>
      </c>
    </row>
    <row r="881" spans="1:7" x14ac:dyDescent="0.25">
      <c r="A881" s="47">
        <v>42674</v>
      </c>
      <c r="B881" s="48">
        <v>1</v>
      </c>
      <c r="C881" s="171">
        <v>0</v>
      </c>
      <c r="D881" s="134">
        <f t="shared" si="104"/>
        <v>135673.42999999982</v>
      </c>
      <c r="E881" s="29">
        <f t="shared" si="105"/>
        <v>122883.86999999982</v>
      </c>
      <c r="F881" s="175">
        <f t="shared" si="106"/>
        <v>55.756129032258066</v>
      </c>
      <c r="G881" s="29">
        <f t="shared" si="103"/>
        <v>55.76</v>
      </c>
    </row>
    <row r="882" spans="1:7" x14ac:dyDescent="0.25">
      <c r="A882" s="47">
        <v>42675</v>
      </c>
      <c r="B882" s="48">
        <v>1</v>
      </c>
      <c r="C882" s="171">
        <v>0</v>
      </c>
      <c r="D882" s="134">
        <f t="shared" si="104"/>
        <v>135673.42999999982</v>
      </c>
      <c r="E882" s="29">
        <f t="shared" si="105"/>
        <v>122883.86999999982</v>
      </c>
      <c r="F882" s="175">
        <f t="shared" si="106"/>
        <v>55.756129032258066</v>
      </c>
      <c r="G882" s="29">
        <f t="shared" si="103"/>
        <v>55.76</v>
      </c>
    </row>
    <row r="883" spans="1:7" x14ac:dyDescent="0.25">
      <c r="A883" s="47">
        <v>42676</v>
      </c>
      <c r="B883" s="48">
        <v>1</v>
      </c>
      <c r="C883" s="171">
        <v>0</v>
      </c>
      <c r="D883" s="134">
        <f t="shared" si="104"/>
        <v>135673.42999999982</v>
      </c>
      <c r="E883" s="29">
        <f t="shared" si="105"/>
        <v>122883.86999999982</v>
      </c>
      <c r="F883" s="175">
        <f t="shared" si="106"/>
        <v>55.756129032258066</v>
      </c>
      <c r="G883" s="29">
        <f t="shared" si="103"/>
        <v>55.76</v>
      </c>
    </row>
    <row r="884" spans="1:7" x14ac:dyDescent="0.25">
      <c r="A884" s="47">
        <v>42677</v>
      </c>
      <c r="B884" s="48">
        <v>1</v>
      </c>
      <c r="C884" s="171">
        <v>0</v>
      </c>
      <c r="D884" s="134">
        <f t="shared" si="104"/>
        <v>135673.42999999982</v>
      </c>
      <c r="E884" s="29">
        <f t="shared" si="105"/>
        <v>122883.86999999982</v>
      </c>
      <c r="F884" s="175">
        <f t="shared" si="106"/>
        <v>55.756129032258066</v>
      </c>
      <c r="G884" s="29">
        <f t="shared" si="103"/>
        <v>55.76</v>
      </c>
    </row>
    <row r="885" spans="1:7" x14ac:dyDescent="0.25">
      <c r="A885" s="47">
        <v>42678</v>
      </c>
      <c r="B885" s="48">
        <v>1</v>
      </c>
      <c r="C885" s="171">
        <v>0</v>
      </c>
      <c r="D885" s="134">
        <f t="shared" si="104"/>
        <v>135673.42999999982</v>
      </c>
      <c r="E885" s="29">
        <f t="shared" si="105"/>
        <v>122883.86999999982</v>
      </c>
      <c r="F885" s="175">
        <f t="shared" si="106"/>
        <v>55.756129032258066</v>
      </c>
      <c r="G885" s="29">
        <f t="shared" si="103"/>
        <v>55.76</v>
      </c>
    </row>
    <row r="886" spans="1:7" x14ac:dyDescent="0.25">
      <c r="A886" s="47">
        <v>42679</v>
      </c>
      <c r="B886" s="48">
        <v>1</v>
      </c>
      <c r="C886" s="171">
        <v>0</v>
      </c>
      <c r="D886" s="134">
        <f t="shared" si="104"/>
        <v>135673.42999999982</v>
      </c>
      <c r="E886" s="29">
        <f t="shared" si="105"/>
        <v>122883.86999999982</v>
      </c>
      <c r="F886" s="175">
        <f t="shared" si="106"/>
        <v>55.756129032258066</v>
      </c>
      <c r="G886" s="29">
        <f t="shared" si="103"/>
        <v>55.76</v>
      </c>
    </row>
    <row r="887" spans="1:7" x14ac:dyDescent="0.25">
      <c r="A887" s="47">
        <v>42680</v>
      </c>
      <c r="B887" s="48">
        <v>0</v>
      </c>
      <c r="C887" s="171">
        <v>1</v>
      </c>
      <c r="D887" s="134">
        <f t="shared" ref="D887:D916" si="107">$E$886</f>
        <v>122883.86999999982</v>
      </c>
      <c r="E887" s="29">
        <f>$D$887-$D$55</f>
        <v>109880.87999999982</v>
      </c>
      <c r="F887" s="175">
        <f>($E$54/$B$54*0+($E$55/$B$55)*1)</f>
        <v>50.50033333333333</v>
      </c>
      <c r="G887" s="29">
        <f t="shared" si="103"/>
        <v>50.5</v>
      </c>
    </row>
    <row r="888" spans="1:7" x14ac:dyDescent="0.25">
      <c r="A888" s="47">
        <v>42681</v>
      </c>
      <c r="B888" s="48">
        <v>1</v>
      </c>
      <c r="C888" s="171">
        <v>0</v>
      </c>
      <c r="D888" s="134">
        <f t="shared" si="107"/>
        <v>122883.86999999982</v>
      </c>
      <c r="E888" s="29">
        <f t="shared" ref="E888:E916" si="108">$D$887-$D$55</f>
        <v>109880.87999999982</v>
      </c>
      <c r="F888" s="175">
        <f t="shared" ref="F888:F916" si="109">($E$54/$B$54*0+($E$55/$B$55)*1)</f>
        <v>50.50033333333333</v>
      </c>
      <c r="G888" s="29">
        <f t="shared" si="103"/>
        <v>50.5</v>
      </c>
    </row>
    <row r="889" spans="1:7" x14ac:dyDescent="0.25">
      <c r="A889" s="47">
        <v>42682</v>
      </c>
      <c r="B889" s="48">
        <v>1</v>
      </c>
      <c r="C889" s="171">
        <v>0</v>
      </c>
      <c r="D889" s="134">
        <f t="shared" si="107"/>
        <v>122883.86999999982</v>
      </c>
      <c r="E889" s="29">
        <f t="shared" si="108"/>
        <v>109880.87999999982</v>
      </c>
      <c r="F889" s="175">
        <f t="shared" si="109"/>
        <v>50.50033333333333</v>
      </c>
      <c r="G889" s="29">
        <f t="shared" si="103"/>
        <v>50.5</v>
      </c>
    </row>
    <row r="890" spans="1:7" x14ac:dyDescent="0.25">
      <c r="A890" s="47">
        <v>42683</v>
      </c>
      <c r="B890" s="48">
        <v>1</v>
      </c>
      <c r="C890" s="171">
        <v>0</v>
      </c>
      <c r="D890" s="134">
        <f t="shared" si="107"/>
        <v>122883.86999999982</v>
      </c>
      <c r="E890" s="29">
        <f t="shared" si="108"/>
        <v>109880.87999999982</v>
      </c>
      <c r="F890" s="175">
        <f t="shared" si="109"/>
        <v>50.50033333333333</v>
      </c>
      <c r="G890" s="29">
        <f t="shared" si="103"/>
        <v>50.5</v>
      </c>
    </row>
    <row r="891" spans="1:7" x14ac:dyDescent="0.25">
      <c r="A891" s="47">
        <v>42684</v>
      </c>
      <c r="B891" s="48">
        <v>1</v>
      </c>
      <c r="C891" s="171">
        <v>0</v>
      </c>
      <c r="D891" s="134">
        <f t="shared" si="107"/>
        <v>122883.86999999982</v>
      </c>
      <c r="E891" s="29">
        <f t="shared" si="108"/>
        <v>109880.87999999982</v>
      </c>
      <c r="F891" s="175">
        <f t="shared" si="109"/>
        <v>50.50033333333333</v>
      </c>
      <c r="G891" s="29">
        <f t="shared" si="103"/>
        <v>50.5</v>
      </c>
    </row>
    <row r="892" spans="1:7" x14ac:dyDescent="0.25">
      <c r="A892" s="47">
        <v>42685</v>
      </c>
      <c r="B892" s="48">
        <v>1</v>
      </c>
      <c r="C892" s="171">
        <v>0</v>
      </c>
      <c r="D892" s="134">
        <f t="shared" si="107"/>
        <v>122883.86999999982</v>
      </c>
      <c r="E892" s="29">
        <f t="shared" si="108"/>
        <v>109880.87999999982</v>
      </c>
      <c r="F892" s="175">
        <f t="shared" si="109"/>
        <v>50.50033333333333</v>
      </c>
      <c r="G892" s="29">
        <f t="shared" si="103"/>
        <v>50.5</v>
      </c>
    </row>
    <row r="893" spans="1:7" x14ac:dyDescent="0.25">
      <c r="A893" s="47">
        <v>42686</v>
      </c>
      <c r="B893" s="48">
        <v>1</v>
      </c>
      <c r="C893" s="171">
        <v>0</v>
      </c>
      <c r="D893" s="134">
        <f t="shared" si="107"/>
        <v>122883.86999999982</v>
      </c>
      <c r="E893" s="29">
        <f t="shared" si="108"/>
        <v>109880.87999999982</v>
      </c>
      <c r="F893" s="175">
        <f t="shared" si="109"/>
        <v>50.50033333333333</v>
      </c>
      <c r="G893" s="29">
        <f t="shared" si="103"/>
        <v>50.5</v>
      </c>
    </row>
    <row r="894" spans="1:7" x14ac:dyDescent="0.25">
      <c r="A894" s="47">
        <v>42687</v>
      </c>
      <c r="B894" s="48">
        <v>1</v>
      </c>
      <c r="C894" s="171">
        <v>0</v>
      </c>
      <c r="D894" s="134">
        <f t="shared" si="107"/>
        <v>122883.86999999982</v>
      </c>
      <c r="E894" s="29">
        <f t="shared" si="108"/>
        <v>109880.87999999982</v>
      </c>
      <c r="F894" s="175">
        <f t="shared" si="109"/>
        <v>50.50033333333333</v>
      </c>
      <c r="G894" s="29">
        <f t="shared" si="103"/>
        <v>50.5</v>
      </c>
    </row>
    <row r="895" spans="1:7" x14ac:dyDescent="0.25">
      <c r="A895" s="47">
        <v>42688</v>
      </c>
      <c r="B895" s="48">
        <v>1</v>
      </c>
      <c r="C895" s="171">
        <v>0</v>
      </c>
      <c r="D895" s="134">
        <f t="shared" si="107"/>
        <v>122883.86999999982</v>
      </c>
      <c r="E895" s="29">
        <f t="shared" si="108"/>
        <v>109880.87999999982</v>
      </c>
      <c r="F895" s="175">
        <f t="shared" si="109"/>
        <v>50.50033333333333</v>
      </c>
      <c r="G895" s="29">
        <f t="shared" si="103"/>
        <v>50.5</v>
      </c>
    </row>
    <row r="896" spans="1:7" x14ac:dyDescent="0.25">
      <c r="A896" s="47">
        <v>42689</v>
      </c>
      <c r="B896" s="48">
        <v>1</v>
      </c>
      <c r="C896" s="171">
        <v>0</v>
      </c>
      <c r="D896" s="134">
        <f t="shared" si="107"/>
        <v>122883.86999999982</v>
      </c>
      <c r="E896" s="29">
        <f t="shared" si="108"/>
        <v>109880.87999999982</v>
      </c>
      <c r="F896" s="175">
        <f t="shared" si="109"/>
        <v>50.50033333333333</v>
      </c>
      <c r="G896" s="29">
        <f t="shared" ref="G896:G959" si="110">ROUND(F896,2)</f>
        <v>50.5</v>
      </c>
    </row>
    <row r="897" spans="1:7" x14ac:dyDescent="0.25">
      <c r="A897" s="47">
        <v>42690</v>
      </c>
      <c r="B897" s="48">
        <v>1</v>
      </c>
      <c r="C897" s="171">
        <v>0</v>
      </c>
      <c r="D897" s="134">
        <f t="shared" si="107"/>
        <v>122883.86999999982</v>
      </c>
      <c r="E897" s="29">
        <f t="shared" si="108"/>
        <v>109880.87999999982</v>
      </c>
      <c r="F897" s="175">
        <f t="shared" si="109"/>
        <v>50.50033333333333</v>
      </c>
      <c r="G897" s="29">
        <f t="shared" si="110"/>
        <v>50.5</v>
      </c>
    </row>
    <row r="898" spans="1:7" x14ac:dyDescent="0.25">
      <c r="A898" s="47">
        <v>42691</v>
      </c>
      <c r="B898" s="48">
        <v>1</v>
      </c>
      <c r="C898" s="171">
        <v>0</v>
      </c>
      <c r="D898" s="134">
        <f t="shared" si="107"/>
        <v>122883.86999999982</v>
      </c>
      <c r="E898" s="29">
        <f t="shared" si="108"/>
        <v>109880.87999999982</v>
      </c>
      <c r="F898" s="175">
        <f t="shared" si="109"/>
        <v>50.50033333333333</v>
      </c>
      <c r="G898" s="29">
        <f t="shared" si="110"/>
        <v>50.5</v>
      </c>
    </row>
    <row r="899" spans="1:7" x14ac:dyDescent="0.25">
      <c r="A899" s="47">
        <v>42692</v>
      </c>
      <c r="B899" s="48">
        <v>1</v>
      </c>
      <c r="C899" s="171">
        <v>0</v>
      </c>
      <c r="D899" s="134">
        <f t="shared" si="107"/>
        <v>122883.86999999982</v>
      </c>
      <c r="E899" s="29">
        <f t="shared" si="108"/>
        <v>109880.87999999982</v>
      </c>
      <c r="F899" s="175">
        <f t="shared" si="109"/>
        <v>50.50033333333333</v>
      </c>
      <c r="G899" s="29">
        <f t="shared" si="110"/>
        <v>50.5</v>
      </c>
    </row>
    <row r="900" spans="1:7" x14ac:dyDescent="0.25">
      <c r="A900" s="47">
        <v>42693</v>
      </c>
      <c r="B900" s="48">
        <v>1</v>
      </c>
      <c r="C900" s="171">
        <v>0</v>
      </c>
      <c r="D900" s="134">
        <f t="shared" si="107"/>
        <v>122883.86999999982</v>
      </c>
      <c r="E900" s="29">
        <f t="shared" si="108"/>
        <v>109880.87999999982</v>
      </c>
      <c r="F900" s="175">
        <f t="shared" si="109"/>
        <v>50.50033333333333</v>
      </c>
      <c r="G900" s="29">
        <f t="shared" si="110"/>
        <v>50.5</v>
      </c>
    </row>
    <row r="901" spans="1:7" x14ac:dyDescent="0.25">
      <c r="A901" s="47">
        <v>42694</v>
      </c>
      <c r="B901" s="48">
        <v>1</v>
      </c>
      <c r="C901" s="171">
        <v>0</v>
      </c>
      <c r="D901" s="134">
        <f t="shared" si="107"/>
        <v>122883.86999999982</v>
      </c>
      <c r="E901" s="29">
        <f t="shared" si="108"/>
        <v>109880.87999999982</v>
      </c>
      <c r="F901" s="175">
        <f t="shared" si="109"/>
        <v>50.50033333333333</v>
      </c>
      <c r="G901" s="29">
        <f t="shared" si="110"/>
        <v>50.5</v>
      </c>
    </row>
    <row r="902" spans="1:7" x14ac:dyDescent="0.25">
      <c r="A902" s="47">
        <v>42695</v>
      </c>
      <c r="B902" s="48">
        <v>1</v>
      </c>
      <c r="C902" s="171">
        <v>0</v>
      </c>
      <c r="D902" s="134">
        <f t="shared" si="107"/>
        <v>122883.86999999982</v>
      </c>
      <c r="E902" s="29">
        <f t="shared" si="108"/>
        <v>109880.87999999982</v>
      </c>
      <c r="F902" s="175">
        <f t="shared" si="109"/>
        <v>50.50033333333333</v>
      </c>
      <c r="G902" s="29">
        <f t="shared" si="110"/>
        <v>50.5</v>
      </c>
    </row>
    <row r="903" spans="1:7" x14ac:dyDescent="0.25">
      <c r="A903" s="47">
        <v>42696</v>
      </c>
      <c r="B903" s="48">
        <v>1</v>
      </c>
      <c r="C903" s="171">
        <v>0</v>
      </c>
      <c r="D903" s="134">
        <f t="shared" si="107"/>
        <v>122883.86999999982</v>
      </c>
      <c r="E903" s="29">
        <f t="shared" si="108"/>
        <v>109880.87999999982</v>
      </c>
      <c r="F903" s="175">
        <f t="shared" si="109"/>
        <v>50.50033333333333</v>
      </c>
      <c r="G903" s="29">
        <f t="shared" si="110"/>
        <v>50.5</v>
      </c>
    </row>
    <row r="904" spans="1:7" x14ac:dyDescent="0.25">
      <c r="A904" s="47">
        <v>42697</v>
      </c>
      <c r="B904" s="48">
        <v>1</v>
      </c>
      <c r="C904" s="171">
        <v>0</v>
      </c>
      <c r="D904" s="134">
        <f t="shared" si="107"/>
        <v>122883.86999999982</v>
      </c>
      <c r="E904" s="29">
        <f t="shared" si="108"/>
        <v>109880.87999999982</v>
      </c>
      <c r="F904" s="175">
        <f t="shared" si="109"/>
        <v>50.50033333333333</v>
      </c>
      <c r="G904" s="29">
        <f t="shared" si="110"/>
        <v>50.5</v>
      </c>
    </row>
    <row r="905" spans="1:7" x14ac:dyDescent="0.25">
      <c r="A905" s="47">
        <v>42698</v>
      </c>
      <c r="B905" s="48">
        <v>1</v>
      </c>
      <c r="C905" s="171">
        <v>0</v>
      </c>
      <c r="D905" s="134">
        <f t="shared" si="107"/>
        <v>122883.86999999982</v>
      </c>
      <c r="E905" s="29">
        <f t="shared" si="108"/>
        <v>109880.87999999982</v>
      </c>
      <c r="F905" s="175">
        <f t="shared" si="109"/>
        <v>50.50033333333333</v>
      </c>
      <c r="G905" s="29">
        <f t="shared" si="110"/>
        <v>50.5</v>
      </c>
    </row>
    <row r="906" spans="1:7" x14ac:dyDescent="0.25">
      <c r="A906" s="47">
        <v>42699</v>
      </c>
      <c r="B906" s="48">
        <v>1</v>
      </c>
      <c r="C906" s="171">
        <v>0</v>
      </c>
      <c r="D906" s="134">
        <f t="shared" si="107"/>
        <v>122883.86999999982</v>
      </c>
      <c r="E906" s="29">
        <f t="shared" si="108"/>
        <v>109880.87999999982</v>
      </c>
      <c r="F906" s="175">
        <f t="shared" si="109"/>
        <v>50.50033333333333</v>
      </c>
      <c r="G906" s="29">
        <f t="shared" si="110"/>
        <v>50.5</v>
      </c>
    </row>
    <row r="907" spans="1:7" x14ac:dyDescent="0.25">
      <c r="A907" s="47">
        <v>42700</v>
      </c>
      <c r="B907" s="48">
        <v>1</v>
      </c>
      <c r="C907" s="171">
        <v>0</v>
      </c>
      <c r="D907" s="134">
        <f t="shared" si="107"/>
        <v>122883.86999999982</v>
      </c>
      <c r="E907" s="29">
        <f t="shared" si="108"/>
        <v>109880.87999999982</v>
      </c>
      <c r="F907" s="175">
        <f t="shared" si="109"/>
        <v>50.50033333333333</v>
      </c>
      <c r="G907" s="29">
        <f t="shared" si="110"/>
        <v>50.5</v>
      </c>
    </row>
    <row r="908" spans="1:7" x14ac:dyDescent="0.25">
      <c r="A908" s="47">
        <v>42701</v>
      </c>
      <c r="B908" s="48">
        <v>1</v>
      </c>
      <c r="C908" s="171">
        <v>0</v>
      </c>
      <c r="D908" s="134">
        <f t="shared" si="107"/>
        <v>122883.86999999982</v>
      </c>
      <c r="E908" s="29">
        <f t="shared" si="108"/>
        <v>109880.87999999982</v>
      </c>
      <c r="F908" s="175">
        <f t="shared" si="109"/>
        <v>50.50033333333333</v>
      </c>
      <c r="G908" s="29">
        <f t="shared" si="110"/>
        <v>50.5</v>
      </c>
    </row>
    <row r="909" spans="1:7" x14ac:dyDescent="0.25">
      <c r="A909" s="47">
        <v>42702</v>
      </c>
      <c r="B909" s="48">
        <v>1</v>
      </c>
      <c r="C909" s="171">
        <v>0</v>
      </c>
      <c r="D909" s="134">
        <f t="shared" si="107"/>
        <v>122883.86999999982</v>
      </c>
      <c r="E909" s="29">
        <f t="shared" si="108"/>
        <v>109880.87999999982</v>
      </c>
      <c r="F909" s="175">
        <f t="shared" si="109"/>
        <v>50.50033333333333</v>
      </c>
      <c r="G909" s="29">
        <f t="shared" si="110"/>
        <v>50.5</v>
      </c>
    </row>
    <row r="910" spans="1:7" x14ac:dyDescent="0.25">
      <c r="A910" s="47">
        <v>42703</v>
      </c>
      <c r="B910" s="48">
        <v>1</v>
      </c>
      <c r="C910" s="171">
        <v>0</v>
      </c>
      <c r="D910" s="134">
        <f t="shared" si="107"/>
        <v>122883.86999999982</v>
      </c>
      <c r="E910" s="29">
        <f t="shared" si="108"/>
        <v>109880.87999999982</v>
      </c>
      <c r="F910" s="175">
        <f t="shared" si="109"/>
        <v>50.50033333333333</v>
      </c>
      <c r="G910" s="29">
        <f t="shared" si="110"/>
        <v>50.5</v>
      </c>
    </row>
    <row r="911" spans="1:7" x14ac:dyDescent="0.25">
      <c r="A911" s="47">
        <v>42704</v>
      </c>
      <c r="B911" s="48">
        <v>1</v>
      </c>
      <c r="C911" s="171">
        <v>0</v>
      </c>
      <c r="D911" s="134">
        <f t="shared" si="107"/>
        <v>122883.86999999982</v>
      </c>
      <c r="E911" s="29">
        <f t="shared" si="108"/>
        <v>109880.87999999982</v>
      </c>
      <c r="F911" s="175">
        <f t="shared" si="109"/>
        <v>50.50033333333333</v>
      </c>
      <c r="G911" s="29">
        <f t="shared" si="110"/>
        <v>50.5</v>
      </c>
    </row>
    <row r="912" spans="1:7" x14ac:dyDescent="0.25">
      <c r="A912" s="47">
        <v>42705</v>
      </c>
      <c r="B912" s="48">
        <v>1</v>
      </c>
      <c r="C912" s="171">
        <v>0</v>
      </c>
      <c r="D912" s="134">
        <f t="shared" si="107"/>
        <v>122883.86999999982</v>
      </c>
      <c r="E912" s="29">
        <f t="shared" si="108"/>
        <v>109880.87999999982</v>
      </c>
      <c r="F912" s="175">
        <f t="shared" si="109"/>
        <v>50.50033333333333</v>
      </c>
      <c r="G912" s="29">
        <f t="shared" si="110"/>
        <v>50.5</v>
      </c>
    </row>
    <row r="913" spans="1:7" x14ac:dyDescent="0.25">
      <c r="A913" s="47">
        <v>42706</v>
      </c>
      <c r="B913" s="48">
        <v>1</v>
      </c>
      <c r="C913" s="171">
        <v>0</v>
      </c>
      <c r="D913" s="134">
        <f t="shared" si="107"/>
        <v>122883.86999999982</v>
      </c>
      <c r="E913" s="29">
        <f t="shared" si="108"/>
        <v>109880.87999999982</v>
      </c>
      <c r="F913" s="175">
        <f t="shared" si="109"/>
        <v>50.50033333333333</v>
      </c>
      <c r="G913" s="29">
        <f t="shared" si="110"/>
        <v>50.5</v>
      </c>
    </row>
    <row r="914" spans="1:7" x14ac:dyDescent="0.25">
      <c r="A914" s="47">
        <v>42707</v>
      </c>
      <c r="B914" s="48">
        <v>1</v>
      </c>
      <c r="C914" s="171">
        <v>0</v>
      </c>
      <c r="D914" s="134">
        <f t="shared" si="107"/>
        <v>122883.86999999982</v>
      </c>
      <c r="E914" s="29">
        <f t="shared" si="108"/>
        <v>109880.87999999982</v>
      </c>
      <c r="F914" s="175">
        <f t="shared" si="109"/>
        <v>50.50033333333333</v>
      </c>
      <c r="G914" s="29">
        <f t="shared" si="110"/>
        <v>50.5</v>
      </c>
    </row>
    <row r="915" spans="1:7" x14ac:dyDescent="0.25">
      <c r="A915" s="47">
        <v>42708</v>
      </c>
      <c r="B915" s="48">
        <v>1</v>
      </c>
      <c r="C915" s="171">
        <v>0</v>
      </c>
      <c r="D915" s="134">
        <f t="shared" si="107"/>
        <v>122883.86999999982</v>
      </c>
      <c r="E915" s="29">
        <f t="shared" si="108"/>
        <v>109880.87999999982</v>
      </c>
      <c r="F915" s="175">
        <f t="shared" si="109"/>
        <v>50.50033333333333</v>
      </c>
      <c r="G915" s="29">
        <f t="shared" si="110"/>
        <v>50.5</v>
      </c>
    </row>
    <row r="916" spans="1:7" x14ac:dyDescent="0.25">
      <c r="A916" s="47">
        <v>42709</v>
      </c>
      <c r="B916" s="48">
        <v>1</v>
      </c>
      <c r="C916" s="171">
        <v>0</v>
      </c>
      <c r="D916" s="134">
        <f t="shared" si="107"/>
        <v>122883.86999999982</v>
      </c>
      <c r="E916" s="29">
        <f t="shared" si="108"/>
        <v>109880.87999999982</v>
      </c>
      <c r="F916" s="175">
        <f t="shared" si="109"/>
        <v>50.50033333333333</v>
      </c>
      <c r="G916" s="29">
        <f t="shared" si="110"/>
        <v>50.5</v>
      </c>
    </row>
    <row r="917" spans="1:7" x14ac:dyDescent="0.25">
      <c r="A917" s="47">
        <v>42710</v>
      </c>
      <c r="B917" s="48">
        <v>0</v>
      </c>
      <c r="C917" s="171">
        <v>1</v>
      </c>
      <c r="D917" s="134">
        <f t="shared" ref="D917:D947" si="111">$E$916</f>
        <v>109880.87999999982</v>
      </c>
      <c r="E917" s="29">
        <f>$D$917-$D$56</f>
        <v>96762.729999999821</v>
      </c>
      <c r="F917" s="175">
        <f>($E$55/$B$55*0+($E$56/$B$56)*1)</f>
        <v>45.156451612903226</v>
      </c>
      <c r="G917" s="29">
        <f t="shared" si="110"/>
        <v>45.16</v>
      </c>
    </row>
    <row r="918" spans="1:7" x14ac:dyDescent="0.25">
      <c r="A918" s="47">
        <v>42711</v>
      </c>
      <c r="B918" s="48">
        <v>1</v>
      </c>
      <c r="C918" s="171">
        <v>0</v>
      </c>
      <c r="D918" s="134">
        <f t="shared" si="111"/>
        <v>109880.87999999982</v>
      </c>
      <c r="E918" s="29">
        <f t="shared" ref="E918:E947" si="112">$D$917-$D$56</f>
        <v>96762.729999999821</v>
      </c>
      <c r="F918" s="175">
        <f t="shared" ref="F918:F947" si="113">($E$55/$B$55*0+($E$56/$B$56)*1)</f>
        <v>45.156451612903226</v>
      </c>
      <c r="G918" s="29">
        <f t="shared" si="110"/>
        <v>45.16</v>
      </c>
    </row>
    <row r="919" spans="1:7" x14ac:dyDescent="0.25">
      <c r="A919" s="47">
        <v>42712</v>
      </c>
      <c r="B919" s="48">
        <v>1</v>
      </c>
      <c r="C919" s="171">
        <v>0</v>
      </c>
      <c r="D919" s="134">
        <f t="shared" si="111"/>
        <v>109880.87999999982</v>
      </c>
      <c r="E919" s="29">
        <f t="shared" si="112"/>
        <v>96762.729999999821</v>
      </c>
      <c r="F919" s="175">
        <f t="shared" si="113"/>
        <v>45.156451612903226</v>
      </c>
      <c r="G919" s="29">
        <f t="shared" si="110"/>
        <v>45.16</v>
      </c>
    </row>
    <row r="920" spans="1:7" x14ac:dyDescent="0.25">
      <c r="A920" s="47">
        <v>42713</v>
      </c>
      <c r="B920" s="48">
        <v>1</v>
      </c>
      <c r="C920" s="171">
        <v>0</v>
      </c>
      <c r="D920" s="134">
        <f t="shared" si="111"/>
        <v>109880.87999999982</v>
      </c>
      <c r="E920" s="29">
        <f t="shared" si="112"/>
        <v>96762.729999999821</v>
      </c>
      <c r="F920" s="175">
        <f t="shared" si="113"/>
        <v>45.156451612903226</v>
      </c>
      <c r="G920" s="29">
        <f t="shared" si="110"/>
        <v>45.16</v>
      </c>
    </row>
    <row r="921" spans="1:7" x14ac:dyDescent="0.25">
      <c r="A921" s="47">
        <v>42714</v>
      </c>
      <c r="B921" s="48">
        <v>1</v>
      </c>
      <c r="C921" s="171">
        <v>0</v>
      </c>
      <c r="D921" s="134">
        <f t="shared" si="111"/>
        <v>109880.87999999982</v>
      </c>
      <c r="E921" s="29">
        <f t="shared" si="112"/>
        <v>96762.729999999821</v>
      </c>
      <c r="F921" s="175">
        <f t="shared" si="113"/>
        <v>45.156451612903226</v>
      </c>
      <c r="G921" s="29">
        <f t="shared" si="110"/>
        <v>45.16</v>
      </c>
    </row>
    <row r="922" spans="1:7" x14ac:dyDescent="0.25">
      <c r="A922" s="47">
        <v>42715</v>
      </c>
      <c r="B922" s="48">
        <v>1</v>
      </c>
      <c r="C922" s="171">
        <v>0</v>
      </c>
      <c r="D922" s="134">
        <f t="shared" si="111"/>
        <v>109880.87999999982</v>
      </c>
      <c r="E922" s="29">
        <f t="shared" si="112"/>
        <v>96762.729999999821</v>
      </c>
      <c r="F922" s="175">
        <f t="shared" si="113"/>
        <v>45.156451612903226</v>
      </c>
      <c r="G922" s="29">
        <f t="shared" si="110"/>
        <v>45.16</v>
      </c>
    </row>
    <row r="923" spans="1:7" x14ac:dyDescent="0.25">
      <c r="A923" s="47">
        <v>42716</v>
      </c>
      <c r="B923" s="48">
        <v>1</v>
      </c>
      <c r="C923" s="171">
        <v>0</v>
      </c>
      <c r="D923" s="134">
        <f t="shared" si="111"/>
        <v>109880.87999999982</v>
      </c>
      <c r="E923" s="29">
        <f t="shared" si="112"/>
        <v>96762.729999999821</v>
      </c>
      <c r="F923" s="175">
        <f t="shared" si="113"/>
        <v>45.156451612903226</v>
      </c>
      <c r="G923" s="29">
        <f t="shared" si="110"/>
        <v>45.16</v>
      </c>
    </row>
    <row r="924" spans="1:7" x14ac:dyDescent="0.25">
      <c r="A924" s="47">
        <v>42717</v>
      </c>
      <c r="B924" s="48">
        <v>1</v>
      </c>
      <c r="C924" s="171">
        <v>0</v>
      </c>
      <c r="D924" s="134">
        <f t="shared" si="111"/>
        <v>109880.87999999982</v>
      </c>
      <c r="E924" s="29">
        <f t="shared" si="112"/>
        <v>96762.729999999821</v>
      </c>
      <c r="F924" s="175">
        <f t="shared" si="113"/>
        <v>45.156451612903226</v>
      </c>
      <c r="G924" s="29">
        <f t="shared" si="110"/>
        <v>45.16</v>
      </c>
    </row>
    <row r="925" spans="1:7" x14ac:dyDescent="0.25">
      <c r="A925" s="47">
        <v>42718</v>
      </c>
      <c r="B925" s="48">
        <v>1</v>
      </c>
      <c r="C925" s="171">
        <v>0</v>
      </c>
      <c r="D925" s="134">
        <f t="shared" si="111"/>
        <v>109880.87999999982</v>
      </c>
      <c r="E925" s="29">
        <f t="shared" si="112"/>
        <v>96762.729999999821</v>
      </c>
      <c r="F925" s="175">
        <f t="shared" si="113"/>
        <v>45.156451612903226</v>
      </c>
      <c r="G925" s="29">
        <f t="shared" si="110"/>
        <v>45.16</v>
      </c>
    </row>
    <row r="926" spans="1:7" x14ac:dyDescent="0.25">
      <c r="A926" s="47">
        <v>42719</v>
      </c>
      <c r="B926" s="48">
        <v>1</v>
      </c>
      <c r="C926" s="171">
        <v>0</v>
      </c>
      <c r="D926" s="134">
        <f t="shared" si="111"/>
        <v>109880.87999999982</v>
      </c>
      <c r="E926" s="29">
        <f t="shared" si="112"/>
        <v>96762.729999999821</v>
      </c>
      <c r="F926" s="175">
        <f t="shared" si="113"/>
        <v>45.156451612903226</v>
      </c>
      <c r="G926" s="29">
        <f t="shared" si="110"/>
        <v>45.16</v>
      </c>
    </row>
    <row r="927" spans="1:7" x14ac:dyDescent="0.25">
      <c r="A927" s="47">
        <v>42720</v>
      </c>
      <c r="B927" s="48">
        <v>1</v>
      </c>
      <c r="C927" s="171">
        <v>0</v>
      </c>
      <c r="D927" s="134">
        <f t="shared" si="111"/>
        <v>109880.87999999982</v>
      </c>
      <c r="E927" s="29">
        <f t="shared" si="112"/>
        <v>96762.729999999821</v>
      </c>
      <c r="F927" s="175">
        <f t="shared" si="113"/>
        <v>45.156451612903226</v>
      </c>
      <c r="G927" s="29">
        <f t="shared" si="110"/>
        <v>45.16</v>
      </c>
    </row>
    <row r="928" spans="1:7" x14ac:dyDescent="0.25">
      <c r="A928" s="47">
        <v>42721</v>
      </c>
      <c r="B928" s="48">
        <v>1</v>
      </c>
      <c r="C928" s="171">
        <v>0</v>
      </c>
      <c r="D928" s="134">
        <f t="shared" si="111"/>
        <v>109880.87999999982</v>
      </c>
      <c r="E928" s="29">
        <f t="shared" si="112"/>
        <v>96762.729999999821</v>
      </c>
      <c r="F928" s="175">
        <f t="shared" si="113"/>
        <v>45.156451612903226</v>
      </c>
      <c r="G928" s="29">
        <f t="shared" si="110"/>
        <v>45.16</v>
      </c>
    </row>
    <row r="929" spans="1:7" x14ac:dyDescent="0.25">
      <c r="A929" s="47">
        <v>42722</v>
      </c>
      <c r="B929" s="48">
        <v>1</v>
      </c>
      <c r="C929" s="171">
        <v>0</v>
      </c>
      <c r="D929" s="134">
        <f t="shared" si="111"/>
        <v>109880.87999999982</v>
      </c>
      <c r="E929" s="29">
        <f t="shared" si="112"/>
        <v>96762.729999999821</v>
      </c>
      <c r="F929" s="175">
        <f t="shared" si="113"/>
        <v>45.156451612903226</v>
      </c>
      <c r="G929" s="29">
        <f t="shared" si="110"/>
        <v>45.16</v>
      </c>
    </row>
    <row r="930" spans="1:7" x14ac:dyDescent="0.25">
      <c r="A930" s="47">
        <v>42723</v>
      </c>
      <c r="B930" s="48">
        <v>1</v>
      </c>
      <c r="C930" s="171">
        <v>0</v>
      </c>
      <c r="D930" s="134">
        <f t="shared" si="111"/>
        <v>109880.87999999982</v>
      </c>
      <c r="E930" s="29">
        <f t="shared" si="112"/>
        <v>96762.729999999821</v>
      </c>
      <c r="F930" s="175">
        <f t="shared" si="113"/>
        <v>45.156451612903226</v>
      </c>
      <c r="G930" s="29">
        <f t="shared" si="110"/>
        <v>45.16</v>
      </c>
    </row>
    <row r="931" spans="1:7" x14ac:dyDescent="0.25">
      <c r="A931" s="47">
        <v>42724</v>
      </c>
      <c r="B931" s="48">
        <v>1</v>
      </c>
      <c r="C931" s="171">
        <v>0</v>
      </c>
      <c r="D931" s="134">
        <f t="shared" si="111"/>
        <v>109880.87999999982</v>
      </c>
      <c r="E931" s="29">
        <f t="shared" si="112"/>
        <v>96762.729999999821</v>
      </c>
      <c r="F931" s="175">
        <f t="shared" si="113"/>
        <v>45.156451612903226</v>
      </c>
      <c r="G931" s="29">
        <f t="shared" si="110"/>
        <v>45.16</v>
      </c>
    </row>
    <row r="932" spans="1:7" x14ac:dyDescent="0.25">
      <c r="A932" s="47">
        <v>42725</v>
      </c>
      <c r="B932" s="48">
        <v>1</v>
      </c>
      <c r="C932" s="171">
        <v>0</v>
      </c>
      <c r="D932" s="134">
        <f t="shared" si="111"/>
        <v>109880.87999999982</v>
      </c>
      <c r="E932" s="29">
        <f t="shared" si="112"/>
        <v>96762.729999999821</v>
      </c>
      <c r="F932" s="175">
        <f t="shared" si="113"/>
        <v>45.156451612903226</v>
      </c>
      <c r="G932" s="29">
        <f t="shared" si="110"/>
        <v>45.16</v>
      </c>
    </row>
    <row r="933" spans="1:7" x14ac:dyDescent="0.25">
      <c r="A933" s="47">
        <v>42726</v>
      </c>
      <c r="B933" s="48">
        <v>1</v>
      </c>
      <c r="C933" s="171">
        <v>0</v>
      </c>
      <c r="D933" s="134">
        <f t="shared" si="111"/>
        <v>109880.87999999982</v>
      </c>
      <c r="E933" s="29">
        <f t="shared" si="112"/>
        <v>96762.729999999821</v>
      </c>
      <c r="F933" s="175">
        <f t="shared" si="113"/>
        <v>45.156451612903226</v>
      </c>
      <c r="G933" s="29">
        <f t="shared" si="110"/>
        <v>45.16</v>
      </c>
    </row>
    <row r="934" spans="1:7" x14ac:dyDescent="0.25">
      <c r="A934" s="47">
        <v>42727</v>
      </c>
      <c r="B934" s="48">
        <v>1</v>
      </c>
      <c r="C934" s="171">
        <v>0</v>
      </c>
      <c r="D934" s="134">
        <f t="shared" si="111"/>
        <v>109880.87999999982</v>
      </c>
      <c r="E934" s="29">
        <f t="shared" si="112"/>
        <v>96762.729999999821</v>
      </c>
      <c r="F934" s="175">
        <f t="shared" si="113"/>
        <v>45.156451612903226</v>
      </c>
      <c r="G934" s="29">
        <f t="shared" si="110"/>
        <v>45.16</v>
      </c>
    </row>
    <row r="935" spans="1:7" x14ac:dyDescent="0.25">
      <c r="A935" s="47">
        <v>42728</v>
      </c>
      <c r="B935" s="48">
        <v>1</v>
      </c>
      <c r="C935" s="171">
        <v>0</v>
      </c>
      <c r="D935" s="134">
        <f t="shared" si="111"/>
        <v>109880.87999999982</v>
      </c>
      <c r="E935" s="29">
        <f t="shared" si="112"/>
        <v>96762.729999999821</v>
      </c>
      <c r="F935" s="175">
        <f t="shared" si="113"/>
        <v>45.156451612903226</v>
      </c>
      <c r="G935" s="29">
        <f t="shared" si="110"/>
        <v>45.16</v>
      </c>
    </row>
    <row r="936" spans="1:7" x14ac:dyDescent="0.25">
      <c r="A936" s="47">
        <v>42729</v>
      </c>
      <c r="B936" s="48">
        <v>1</v>
      </c>
      <c r="C936" s="171">
        <v>0</v>
      </c>
      <c r="D936" s="134">
        <f t="shared" si="111"/>
        <v>109880.87999999982</v>
      </c>
      <c r="E936" s="29">
        <f t="shared" si="112"/>
        <v>96762.729999999821</v>
      </c>
      <c r="F936" s="175">
        <f t="shared" si="113"/>
        <v>45.156451612903226</v>
      </c>
      <c r="G936" s="29">
        <f t="shared" si="110"/>
        <v>45.16</v>
      </c>
    </row>
    <row r="937" spans="1:7" x14ac:dyDescent="0.25">
      <c r="A937" s="47">
        <v>42730</v>
      </c>
      <c r="B937" s="48">
        <v>1</v>
      </c>
      <c r="C937" s="171">
        <v>0</v>
      </c>
      <c r="D937" s="134">
        <f t="shared" si="111"/>
        <v>109880.87999999982</v>
      </c>
      <c r="E937" s="29">
        <f t="shared" si="112"/>
        <v>96762.729999999821</v>
      </c>
      <c r="F937" s="175">
        <f t="shared" si="113"/>
        <v>45.156451612903226</v>
      </c>
      <c r="G937" s="29">
        <f t="shared" si="110"/>
        <v>45.16</v>
      </c>
    </row>
    <row r="938" spans="1:7" x14ac:dyDescent="0.25">
      <c r="A938" s="47">
        <v>42731</v>
      </c>
      <c r="B938" s="48">
        <v>1</v>
      </c>
      <c r="C938" s="171">
        <v>0</v>
      </c>
      <c r="D938" s="134">
        <f t="shared" si="111"/>
        <v>109880.87999999982</v>
      </c>
      <c r="E938" s="29">
        <f t="shared" si="112"/>
        <v>96762.729999999821</v>
      </c>
      <c r="F938" s="175">
        <f t="shared" si="113"/>
        <v>45.156451612903226</v>
      </c>
      <c r="G938" s="29">
        <f t="shared" si="110"/>
        <v>45.16</v>
      </c>
    </row>
    <row r="939" spans="1:7" x14ac:dyDescent="0.25">
      <c r="A939" s="47">
        <v>42732</v>
      </c>
      <c r="B939" s="48">
        <v>1</v>
      </c>
      <c r="C939" s="171">
        <v>0</v>
      </c>
      <c r="D939" s="134">
        <f t="shared" si="111"/>
        <v>109880.87999999982</v>
      </c>
      <c r="E939" s="29">
        <f t="shared" si="112"/>
        <v>96762.729999999821</v>
      </c>
      <c r="F939" s="175">
        <f t="shared" si="113"/>
        <v>45.156451612903226</v>
      </c>
      <c r="G939" s="29">
        <f t="shared" si="110"/>
        <v>45.16</v>
      </c>
    </row>
    <row r="940" spans="1:7" x14ac:dyDescent="0.25">
      <c r="A940" s="47">
        <v>42733</v>
      </c>
      <c r="B940" s="48">
        <v>1</v>
      </c>
      <c r="C940" s="171">
        <v>0</v>
      </c>
      <c r="D940" s="134">
        <f t="shared" si="111"/>
        <v>109880.87999999982</v>
      </c>
      <c r="E940" s="29">
        <f t="shared" si="112"/>
        <v>96762.729999999821</v>
      </c>
      <c r="F940" s="175">
        <f t="shared" si="113"/>
        <v>45.156451612903226</v>
      </c>
      <c r="G940" s="29">
        <f t="shared" si="110"/>
        <v>45.16</v>
      </c>
    </row>
    <row r="941" spans="1:7" x14ac:dyDescent="0.25">
      <c r="A941" s="47">
        <v>42734</v>
      </c>
      <c r="B941" s="48">
        <v>1</v>
      </c>
      <c r="C941" s="171">
        <v>0</v>
      </c>
      <c r="D941" s="134">
        <f t="shared" si="111"/>
        <v>109880.87999999982</v>
      </c>
      <c r="E941" s="29">
        <f t="shared" si="112"/>
        <v>96762.729999999821</v>
      </c>
      <c r="F941" s="175">
        <f t="shared" si="113"/>
        <v>45.156451612903226</v>
      </c>
      <c r="G941" s="29">
        <f t="shared" si="110"/>
        <v>45.16</v>
      </c>
    </row>
    <row r="942" spans="1:7" x14ac:dyDescent="0.25">
      <c r="A942" s="47">
        <v>42735</v>
      </c>
      <c r="B942" s="48">
        <v>1</v>
      </c>
      <c r="C942" s="171">
        <v>0</v>
      </c>
      <c r="D942" s="134">
        <f t="shared" si="111"/>
        <v>109880.87999999982</v>
      </c>
      <c r="E942" s="29">
        <f t="shared" si="112"/>
        <v>96762.729999999821</v>
      </c>
      <c r="F942" s="175">
        <f t="shared" si="113"/>
        <v>45.156451612903226</v>
      </c>
      <c r="G942" s="29">
        <f t="shared" si="110"/>
        <v>45.16</v>
      </c>
    </row>
    <row r="943" spans="1:7" x14ac:dyDescent="0.25">
      <c r="A943" s="47">
        <v>42736</v>
      </c>
      <c r="B943" s="48">
        <v>1</v>
      </c>
      <c r="C943" s="171">
        <v>0</v>
      </c>
      <c r="D943" s="134">
        <f t="shared" si="111"/>
        <v>109880.87999999982</v>
      </c>
      <c r="E943" s="29">
        <f t="shared" si="112"/>
        <v>96762.729999999821</v>
      </c>
      <c r="F943" s="175">
        <f t="shared" si="113"/>
        <v>45.156451612903226</v>
      </c>
      <c r="G943" s="29">
        <f t="shared" si="110"/>
        <v>45.16</v>
      </c>
    </row>
    <row r="944" spans="1:7" x14ac:dyDescent="0.25">
      <c r="A944" s="47">
        <v>42737</v>
      </c>
      <c r="B944" s="48">
        <v>1</v>
      </c>
      <c r="C944" s="171">
        <v>0</v>
      </c>
      <c r="D944" s="134">
        <f t="shared" si="111"/>
        <v>109880.87999999982</v>
      </c>
      <c r="E944" s="29">
        <f t="shared" si="112"/>
        <v>96762.729999999821</v>
      </c>
      <c r="F944" s="175">
        <f t="shared" si="113"/>
        <v>45.156451612903226</v>
      </c>
      <c r="G944" s="29">
        <f t="shared" si="110"/>
        <v>45.16</v>
      </c>
    </row>
    <row r="945" spans="1:7" x14ac:dyDescent="0.25">
      <c r="A945" s="47">
        <v>42738</v>
      </c>
      <c r="B945" s="48">
        <v>1</v>
      </c>
      <c r="C945" s="171">
        <v>0</v>
      </c>
      <c r="D945" s="134">
        <f t="shared" si="111"/>
        <v>109880.87999999982</v>
      </c>
      <c r="E945" s="29">
        <f t="shared" si="112"/>
        <v>96762.729999999821</v>
      </c>
      <c r="F945" s="175">
        <f t="shared" si="113"/>
        <v>45.156451612903226</v>
      </c>
      <c r="G945" s="29">
        <f t="shared" si="110"/>
        <v>45.16</v>
      </c>
    </row>
    <row r="946" spans="1:7" x14ac:dyDescent="0.25">
      <c r="A946" s="47">
        <v>42739</v>
      </c>
      <c r="B946" s="48">
        <v>1</v>
      </c>
      <c r="C946" s="171">
        <v>0</v>
      </c>
      <c r="D946" s="134">
        <f t="shared" si="111"/>
        <v>109880.87999999982</v>
      </c>
      <c r="E946" s="29">
        <f t="shared" si="112"/>
        <v>96762.729999999821</v>
      </c>
      <c r="F946" s="175">
        <f t="shared" si="113"/>
        <v>45.156451612903226</v>
      </c>
      <c r="G946" s="29">
        <f t="shared" si="110"/>
        <v>45.16</v>
      </c>
    </row>
    <row r="947" spans="1:7" x14ac:dyDescent="0.25">
      <c r="A947" s="47">
        <v>42740</v>
      </c>
      <c r="B947" s="48">
        <v>1</v>
      </c>
      <c r="C947" s="171">
        <v>0</v>
      </c>
      <c r="D947" s="134">
        <f t="shared" si="111"/>
        <v>109880.87999999982</v>
      </c>
      <c r="E947" s="29">
        <f t="shared" si="112"/>
        <v>96762.729999999821</v>
      </c>
      <c r="F947" s="175">
        <f t="shared" si="113"/>
        <v>45.156451612903226</v>
      </c>
      <c r="G947" s="29">
        <f t="shared" si="110"/>
        <v>45.16</v>
      </c>
    </row>
    <row r="948" spans="1:7" x14ac:dyDescent="0.25">
      <c r="A948" s="47">
        <v>42741</v>
      </c>
      <c r="B948" s="48">
        <v>0</v>
      </c>
      <c r="C948" s="171">
        <v>1</v>
      </c>
      <c r="D948" s="134">
        <f t="shared" ref="D948:D978" si="114">$E$947</f>
        <v>96762.729999999821</v>
      </c>
      <c r="E948" s="29">
        <f>$D$948-$D$57</f>
        <v>83477.459999999817</v>
      </c>
      <c r="F948" s="175">
        <f>($E$56/$B$56*0+($E$57/$B$57)*1)</f>
        <v>39.765483870967742</v>
      </c>
      <c r="G948" s="29">
        <f t="shared" si="110"/>
        <v>39.770000000000003</v>
      </c>
    </row>
    <row r="949" spans="1:7" x14ac:dyDescent="0.25">
      <c r="A949" s="47">
        <v>42742</v>
      </c>
      <c r="B949" s="48">
        <v>1</v>
      </c>
      <c r="C949" s="171">
        <v>0</v>
      </c>
      <c r="D949" s="134">
        <f t="shared" si="114"/>
        <v>96762.729999999821</v>
      </c>
      <c r="E949" s="29">
        <f t="shared" ref="E949:E978" si="115">$D$948-$D$57</f>
        <v>83477.459999999817</v>
      </c>
      <c r="F949" s="175">
        <f t="shared" ref="F949:F978" si="116">($E$56/$B$56*0+($E$57/$B$57)*1)</f>
        <v>39.765483870967742</v>
      </c>
      <c r="G949" s="29">
        <f t="shared" si="110"/>
        <v>39.770000000000003</v>
      </c>
    </row>
    <row r="950" spans="1:7" x14ac:dyDescent="0.25">
      <c r="A950" s="47">
        <v>42743</v>
      </c>
      <c r="B950" s="48">
        <v>1</v>
      </c>
      <c r="C950" s="171">
        <v>0</v>
      </c>
      <c r="D950" s="134">
        <f t="shared" si="114"/>
        <v>96762.729999999821</v>
      </c>
      <c r="E950" s="29">
        <f t="shared" si="115"/>
        <v>83477.459999999817</v>
      </c>
      <c r="F950" s="175">
        <f t="shared" si="116"/>
        <v>39.765483870967742</v>
      </c>
      <c r="G950" s="29">
        <f t="shared" si="110"/>
        <v>39.770000000000003</v>
      </c>
    </row>
    <row r="951" spans="1:7" x14ac:dyDescent="0.25">
      <c r="A951" s="47">
        <v>42744</v>
      </c>
      <c r="B951" s="48">
        <v>1</v>
      </c>
      <c r="C951" s="171">
        <v>0</v>
      </c>
      <c r="D951" s="134">
        <f t="shared" si="114"/>
        <v>96762.729999999821</v>
      </c>
      <c r="E951" s="29">
        <f t="shared" si="115"/>
        <v>83477.459999999817</v>
      </c>
      <c r="F951" s="175">
        <f t="shared" si="116"/>
        <v>39.765483870967742</v>
      </c>
      <c r="G951" s="29">
        <f t="shared" si="110"/>
        <v>39.770000000000003</v>
      </c>
    </row>
    <row r="952" spans="1:7" x14ac:dyDescent="0.25">
      <c r="A952" s="47">
        <v>42745</v>
      </c>
      <c r="B952" s="48">
        <v>1</v>
      </c>
      <c r="C952" s="171">
        <v>0</v>
      </c>
      <c r="D952" s="134">
        <f t="shared" si="114"/>
        <v>96762.729999999821</v>
      </c>
      <c r="E952" s="29">
        <f t="shared" si="115"/>
        <v>83477.459999999817</v>
      </c>
      <c r="F952" s="175">
        <f t="shared" si="116"/>
        <v>39.765483870967742</v>
      </c>
      <c r="G952" s="29">
        <f t="shared" si="110"/>
        <v>39.770000000000003</v>
      </c>
    </row>
    <row r="953" spans="1:7" x14ac:dyDescent="0.25">
      <c r="A953" s="47">
        <v>42746</v>
      </c>
      <c r="B953" s="48">
        <v>1</v>
      </c>
      <c r="C953" s="171">
        <v>0</v>
      </c>
      <c r="D953" s="134">
        <f t="shared" si="114"/>
        <v>96762.729999999821</v>
      </c>
      <c r="E953" s="29">
        <f t="shared" si="115"/>
        <v>83477.459999999817</v>
      </c>
      <c r="F953" s="175">
        <f t="shared" si="116"/>
        <v>39.765483870967742</v>
      </c>
      <c r="G953" s="29">
        <f t="shared" si="110"/>
        <v>39.770000000000003</v>
      </c>
    </row>
    <row r="954" spans="1:7" x14ac:dyDescent="0.25">
      <c r="A954" s="47">
        <v>42747</v>
      </c>
      <c r="B954" s="48">
        <v>1</v>
      </c>
      <c r="C954" s="171">
        <v>0</v>
      </c>
      <c r="D954" s="134">
        <f t="shared" si="114"/>
        <v>96762.729999999821</v>
      </c>
      <c r="E954" s="29">
        <f t="shared" si="115"/>
        <v>83477.459999999817</v>
      </c>
      <c r="F954" s="175">
        <f t="shared" si="116"/>
        <v>39.765483870967742</v>
      </c>
      <c r="G954" s="29">
        <f t="shared" si="110"/>
        <v>39.770000000000003</v>
      </c>
    </row>
    <row r="955" spans="1:7" x14ac:dyDescent="0.25">
      <c r="A955" s="47">
        <v>42748</v>
      </c>
      <c r="B955" s="48">
        <v>1</v>
      </c>
      <c r="C955" s="171">
        <v>0</v>
      </c>
      <c r="D955" s="134">
        <f t="shared" si="114"/>
        <v>96762.729999999821</v>
      </c>
      <c r="E955" s="29">
        <f t="shared" si="115"/>
        <v>83477.459999999817</v>
      </c>
      <c r="F955" s="175">
        <f t="shared" si="116"/>
        <v>39.765483870967742</v>
      </c>
      <c r="G955" s="29">
        <f t="shared" si="110"/>
        <v>39.770000000000003</v>
      </c>
    </row>
    <row r="956" spans="1:7" x14ac:dyDescent="0.25">
      <c r="A956" s="47">
        <v>42749</v>
      </c>
      <c r="B956" s="48">
        <v>1</v>
      </c>
      <c r="C956" s="171">
        <v>0</v>
      </c>
      <c r="D956" s="134">
        <f t="shared" si="114"/>
        <v>96762.729999999821</v>
      </c>
      <c r="E956" s="29">
        <f t="shared" si="115"/>
        <v>83477.459999999817</v>
      </c>
      <c r="F956" s="175">
        <f t="shared" si="116"/>
        <v>39.765483870967742</v>
      </c>
      <c r="G956" s="29">
        <f t="shared" si="110"/>
        <v>39.770000000000003</v>
      </c>
    </row>
    <row r="957" spans="1:7" x14ac:dyDescent="0.25">
      <c r="A957" s="47">
        <v>42750</v>
      </c>
      <c r="B957" s="48">
        <v>1</v>
      </c>
      <c r="C957" s="171">
        <v>0</v>
      </c>
      <c r="D957" s="134">
        <f t="shared" si="114"/>
        <v>96762.729999999821</v>
      </c>
      <c r="E957" s="29">
        <f t="shared" si="115"/>
        <v>83477.459999999817</v>
      </c>
      <c r="F957" s="175">
        <f t="shared" si="116"/>
        <v>39.765483870967742</v>
      </c>
      <c r="G957" s="29">
        <f t="shared" si="110"/>
        <v>39.770000000000003</v>
      </c>
    </row>
    <row r="958" spans="1:7" x14ac:dyDescent="0.25">
      <c r="A958" s="47">
        <v>42751</v>
      </c>
      <c r="B958" s="48">
        <v>1</v>
      </c>
      <c r="C958" s="171">
        <v>0</v>
      </c>
      <c r="D958" s="134">
        <f t="shared" si="114"/>
        <v>96762.729999999821</v>
      </c>
      <c r="E958" s="29">
        <f t="shared" si="115"/>
        <v>83477.459999999817</v>
      </c>
      <c r="F958" s="175">
        <f t="shared" si="116"/>
        <v>39.765483870967742</v>
      </c>
      <c r="G958" s="29">
        <f t="shared" si="110"/>
        <v>39.770000000000003</v>
      </c>
    </row>
    <row r="959" spans="1:7" x14ac:dyDescent="0.25">
      <c r="A959" s="47">
        <v>42752</v>
      </c>
      <c r="B959" s="48">
        <v>1</v>
      </c>
      <c r="C959" s="171">
        <v>0</v>
      </c>
      <c r="D959" s="134">
        <f t="shared" si="114"/>
        <v>96762.729999999821</v>
      </c>
      <c r="E959" s="29">
        <f t="shared" si="115"/>
        <v>83477.459999999817</v>
      </c>
      <c r="F959" s="175">
        <f t="shared" si="116"/>
        <v>39.765483870967742</v>
      </c>
      <c r="G959" s="29">
        <f t="shared" si="110"/>
        <v>39.770000000000003</v>
      </c>
    </row>
    <row r="960" spans="1:7" x14ac:dyDescent="0.25">
      <c r="A960" s="47">
        <v>42753</v>
      </c>
      <c r="B960" s="48">
        <v>1</v>
      </c>
      <c r="C960" s="171">
        <v>0</v>
      </c>
      <c r="D960" s="134">
        <f t="shared" si="114"/>
        <v>96762.729999999821</v>
      </c>
      <c r="E960" s="29">
        <f t="shared" si="115"/>
        <v>83477.459999999817</v>
      </c>
      <c r="F960" s="175">
        <f t="shared" si="116"/>
        <v>39.765483870967742</v>
      </c>
      <c r="G960" s="29">
        <f t="shared" ref="G960:G1023" si="117">ROUND(F960,2)</f>
        <v>39.770000000000003</v>
      </c>
    </row>
    <row r="961" spans="1:7" x14ac:dyDescent="0.25">
      <c r="A961" s="47">
        <v>42754</v>
      </c>
      <c r="B961" s="48">
        <v>1</v>
      </c>
      <c r="C961" s="171">
        <v>0</v>
      </c>
      <c r="D961" s="134">
        <f t="shared" si="114"/>
        <v>96762.729999999821</v>
      </c>
      <c r="E961" s="29">
        <f t="shared" si="115"/>
        <v>83477.459999999817</v>
      </c>
      <c r="F961" s="175">
        <f t="shared" si="116"/>
        <v>39.765483870967742</v>
      </c>
      <c r="G961" s="29">
        <f t="shared" si="117"/>
        <v>39.770000000000003</v>
      </c>
    </row>
    <row r="962" spans="1:7" x14ac:dyDescent="0.25">
      <c r="A962" s="47">
        <v>42755</v>
      </c>
      <c r="B962" s="48">
        <v>1</v>
      </c>
      <c r="C962" s="171">
        <v>0</v>
      </c>
      <c r="D962" s="134">
        <f t="shared" si="114"/>
        <v>96762.729999999821</v>
      </c>
      <c r="E962" s="29">
        <f t="shared" si="115"/>
        <v>83477.459999999817</v>
      </c>
      <c r="F962" s="175">
        <f t="shared" si="116"/>
        <v>39.765483870967742</v>
      </c>
      <c r="G962" s="29">
        <f t="shared" si="117"/>
        <v>39.770000000000003</v>
      </c>
    </row>
    <row r="963" spans="1:7" x14ac:dyDescent="0.25">
      <c r="A963" s="47">
        <v>42756</v>
      </c>
      <c r="B963" s="48">
        <v>1</v>
      </c>
      <c r="C963" s="171">
        <v>0</v>
      </c>
      <c r="D963" s="134">
        <f t="shared" si="114"/>
        <v>96762.729999999821</v>
      </c>
      <c r="E963" s="29">
        <f t="shared" si="115"/>
        <v>83477.459999999817</v>
      </c>
      <c r="F963" s="175">
        <f t="shared" si="116"/>
        <v>39.765483870967742</v>
      </c>
      <c r="G963" s="29">
        <f t="shared" si="117"/>
        <v>39.770000000000003</v>
      </c>
    </row>
    <row r="964" spans="1:7" x14ac:dyDescent="0.25">
      <c r="A964" s="47">
        <v>42757</v>
      </c>
      <c r="B964" s="48">
        <v>1</v>
      </c>
      <c r="C964" s="171">
        <v>0</v>
      </c>
      <c r="D964" s="134">
        <f t="shared" si="114"/>
        <v>96762.729999999821</v>
      </c>
      <c r="E964" s="29">
        <f t="shared" si="115"/>
        <v>83477.459999999817</v>
      </c>
      <c r="F964" s="175">
        <f t="shared" si="116"/>
        <v>39.765483870967742</v>
      </c>
      <c r="G964" s="29">
        <f t="shared" si="117"/>
        <v>39.770000000000003</v>
      </c>
    </row>
    <row r="965" spans="1:7" x14ac:dyDescent="0.25">
      <c r="A965" s="47">
        <v>42758</v>
      </c>
      <c r="B965" s="48">
        <v>1</v>
      </c>
      <c r="C965" s="171">
        <v>0</v>
      </c>
      <c r="D965" s="134">
        <f t="shared" si="114"/>
        <v>96762.729999999821</v>
      </c>
      <c r="E965" s="29">
        <f t="shared" si="115"/>
        <v>83477.459999999817</v>
      </c>
      <c r="F965" s="175">
        <f t="shared" si="116"/>
        <v>39.765483870967742</v>
      </c>
      <c r="G965" s="29">
        <f t="shared" si="117"/>
        <v>39.770000000000003</v>
      </c>
    </row>
    <row r="966" spans="1:7" x14ac:dyDescent="0.25">
      <c r="A966" s="47">
        <v>42759</v>
      </c>
      <c r="B966" s="48">
        <v>1</v>
      </c>
      <c r="C966" s="171">
        <v>0</v>
      </c>
      <c r="D966" s="134">
        <f t="shared" si="114"/>
        <v>96762.729999999821</v>
      </c>
      <c r="E966" s="29">
        <f t="shared" si="115"/>
        <v>83477.459999999817</v>
      </c>
      <c r="F966" s="175">
        <f t="shared" si="116"/>
        <v>39.765483870967742</v>
      </c>
      <c r="G966" s="29">
        <f t="shared" si="117"/>
        <v>39.770000000000003</v>
      </c>
    </row>
    <row r="967" spans="1:7" x14ac:dyDescent="0.25">
      <c r="A967" s="47">
        <v>42760</v>
      </c>
      <c r="B967" s="48">
        <v>1</v>
      </c>
      <c r="C967" s="171">
        <v>0</v>
      </c>
      <c r="D967" s="134">
        <f t="shared" si="114"/>
        <v>96762.729999999821</v>
      </c>
      <c r="E967" s="29">
        <f t="shared" si="115"/>
        <v>83477.459999999817</v>
      </c>
      <c r="F967" s="175">
        <f t="shared" si="116"/>
        <v>39.765483870967742</v>
      </c>
      <c r="G967" s="29">
        <f t="shared" si="117"/>
        <v>39.770000000000003</v>
      </c>
    </row>
    <row r="968" spans="1:7" x14ac:dyDescent="0.25">
      <c r="A968" s="47">
        <v>42761</v>
      </c>
      <c r="B968" s="48">
        <v>1</v>
      </c>
      <c r="C968" s="171">
        <v>0</v>
      </c>
      <c r="D968" s="134">
        <f t="shared" si="114"/>
        <v>96762.729999999821</v>
      </c>
      <c r="E968" s="29">
        <f t="shared" si="115"/>
        <v>83477.459999999817</v>
      </c>
      <c r="F968" s="175">
        <f t="shared" si="116"/>
        <v>39.765483870967742</v>
      </c>
      <c r="G968" s="29">
        <f t="shared" si="117"/>
        <v>39.770000000000003</v>
      </c>
    </row>
    <row r="969" spans="1:7" x14ac:dyDescent="0.25">
      <c r="A969" s="47">
        <v>42762</v>
      </c>
      <c r="B969" s="48">
        <v>1</v>
      </c>
      <c r="C969" s="171">
        <v>0</v>
      </c>
      <c r="D969" s="134">
        <f t="shared" si="114"/>
        <v>96762.729999999821</v>
      </c>
      <c r="E969" s="29">
        <f t="shared" si="115"/>
        <v>83477.459999999817</v>
      </c>
      <c r="F969" s="175">
        <f t="shared" si="116"/>
        <v>39.765483870967742</v>
      </c>
      <c r="G969" s="29">
        <f t="shared" si="117"/>
        <v>39.770000000000003</v>
      </c>
    </row>
    <row r="970" spans="1:7" x14ac:dyDescent="0.25">
      <c r="A970" s="47">
        <v>42763</v>
      </c>
      <c r="B970" s="48">
        <v>1</v>
      </c>
      <c r="C970" s="171">
        <v>0</v>
      </c>
      <c r="D970" s="134">
        <f t="shared" si="114"/>
        <v>96762.729999999821</v>
      </c>
      <c r="E970" s="29">
        <f t="shared" si="115"/>
        <v>83477.459999999817</v>
      </c>
      <c r="F970" s="175">
        <f t="shared" si="116"/>
        <v>39.765483870967742</v>
      </c>
      <c r="G970" s="29">
        <f t="shared" si="117"/>
        <v>39.770000000000003</v>
      </c>
    </row>
    <row r="971" spans="1:7" x14ac:dyDescent="0.25">
      <c r="A971" s="47">
        <v>42764</v>
      </c>
      <c r="B971" s="48">
        <v>1</v>
      </c>
      <c r="C971" s="171">
        <v>0</v>
      </c>
      <c r="D971" s="134">
        <f t="shared" si="114"/>
        <v>96762.729999999821</v>
      </c>
      <c r="E971" s="29">
        <f t="shared" si="115"/>
        <v>83477.459999999817</v>
      </c>
      <c r="F971" s="175">
        <f t="shared" si="116"/>
        <v>39.765483870967742</v>
      </c>
      <c r="G971" s="29">
        <f t="shared" si="117"/>
        <v>39.770000000000003</v>
      </c>
    </row>
    <row r="972" spans="1:7" x14ac:dyDescent="0.25">
      <c r="A972" s="47">
        <v>42765</v>
      </c>
      <c r="B972" s="48">
        <v>1</v>
      </c>
      <c r="C972" s="171">
        <v>0</v>
      </c>
      <c r="D972" s="134">
        <f t="shared" si="114"/>
        <v>96762.729999999821</v>
      </c>
      <c r="E972" s="29">
        <f t="shared" si="115"/>
        <v>83477.459999999817</v>
      </c>
      <c r="F972" s="175">
        <f t="shared" si="116"/>
        <v>39.765483870967742</v>
      </c>
      <c r="G972" s="29">
        <f t="shared" si="117"/>
        <v>39.770000000000003</v>
      </c>
    </row>
    <row r="973" spans="1:7" x14ac:dyDescent="0.25">
      <c r="A973" s="47">
        <v>42766</v>
      </c>
      <c r="B973" s="48">
        <v>1</v>
      </c>
      <c r="C973" s="171">
        <v>0</v>
      </c>
      <c r="D973" s="134">
        <f t="shared" si="114"/>
        <v>96762.729999999821</v>
      </c>
      <c r="E973" s="29">
        <f t="shared" si="115"/>
        <v>83477.459999999817</v>
      </c>
      <c r="F973" s="175">
        <f t="shared" si="116"/>
        <v>39.765483870967742</v>
      </c>
      <c r="G973" s="29">
        <f t="shared" si="117"/>
        <v>39.770000000000003</v>
      </c>
    </row>
    <row r="974" spans="1:7" x14ac:dyDescent="0.25">
      <c r="A974" s="47">
        <v>42767</v>
      </c>
      <c r="B974" s="48">
        <v>1</v>
      </c>
      <c r="C974" s="171">
        <v>0</v>
      </c>
      <c r="D974" s="134">
        <f t="shared" si="114"/>
        <v>96762.729999999821</v>
      </c>
      <c r="E974" s="29">
        <f t="shared" si="115"/>
        <v>83477.459999999817</v>
      </c>
      <c r="F974" s="175">
        <f t="shared" si="116"/>
        <v>39.765483870967742</v>
      </c>
      <c r="G974" s="29">
        <f t="shared" si="117"/>
        <v>39.770000000000003</v>
      </c>
    </row>
    <row r="975" spans="1:7" x14ac:dyDescent="0.25">
      <c r="A975" s="47">
        <v>42768</v>
      </c>
      <c r="B975" s="48">
        <v>1</v>
      </c>
      <c r="C975" s="171">
        <v>0</v>
      </c>
      <c r="D975" s="134">
        <f t="shared" si="114"/>
        <v>96762.729999999821</v>
      </c>
      <c r="E975" s="29">
        <f t="shared" si="115"/>
        <v>83477.459999999817</v>
      </c>
      <c r="F975" s="175">
        <f t="shared" si="116"/>
        <v>39.765483870967742</v>
      </c>
      <c r="G975" s="29">
        <f t="shared" si="117"/>
        <v>39.770000000000003</v>
      </c>
    </row>
    <row r="976" spans="1:7" x14ac:dyDescent="0.25">
      <c r="A976" s="47">
        <v>42769</v>
      </c>
      <c r="B976" s="48">
        <v>1</v>
      </c>
      <c r="C976" s="171">
        <v>0</v>
      </c>
      <c r="D976" s="134">
        <f t="shared" si="114"/>
        <v>96762.729999999821</v>
      </c>
      <c r="E976" s="29">
        <f t="shared" si="115"/>
        <v>83477.459999999817</v>
      </c>
      <c r="F976" s="175">
        <f t="shared" si="116"/>
        <v>39.765483870967742</v>
      </c>
      <c r="G976" s="29">
        <f t="shared" si="117"/>
        <v>39.770000000000003</v>
      </c>
    </row>
    <row r="977" spans="1:7" x14ac:dyDescent="0.25">
      <c r="A977" s="47">
        <v>42770</v>
      </c>
      <c r="B977" s="48">
        <v>1</v>
      </c>
      <c r="C977" s="171">
        <v>0</v>
      </c>
      <c r="D977" s="134">
        <f t="shared" si="114"/>
        <v>96762.729999999821</v>
      </c>
      <c r="E977" s="29">
        <f t="shared" si="115"/>
        <v>83477.459999999817</v>
      </c>
      <c r="F977" s="175">
        <f t="shared" si="116"/>
        <v>39.765483870967742</v>
      </c>
      <c r="G977" s="29">
        <f t="shared" si="117"/>
        <v>39.770000000000003</v>
      </c>
    </row>
    <row r="978" spans="1:7" x14ac:dyDescent="0.25">
      <c r="A978" s="47">
        <v>42771</v>
      </c>
      <c r="B978" s="48">
        <v>1</v>
      </c>
      <c r="C978" s="171">
        <v>0</v>
      </c>
      <c r="D978" s="134">
        <f t="shared" si="114"/>
        <v>96762.729999999821</v>
      </c>
      <c r="E978" s="29">
        <f t="shared" si="115"/>
        <v>83477.459999999817</v>
      </c>
      <c r="F978" s="175">
        <f t="shared" si="116"/>
        <v>39.765483870967742</v>
      </c>
      <c r="G978" s="29">
        <f t="shared" si="117"/>
        <v>39.770000000000003</v>
      </c>
    </row>
    <row r="979" spans="1:7" x14ac:dyDescent="0.25">
      <c r="A979" s="47">
        <v>42772</v>
      </c>
      <c r="B979" s="48">
        <v>0</v>
      </c>
      <c r="C979" s="171">
        <v>1</v>
      </c>
      <c r="D979" s="134">
        <f t="shared" ref="D979:D1006" si="118">$E$978</f>
        <v>83477.459999999817</v>
      </c>
      <c r="E979" s="29">
        <f>$D$979-$D$58</f>
        <v>69920.019999999815</v>
      </c>
      <c r="F979" s="175">
        <f>($E$57/$B$57*0+($E$58/$B$58)*1)</f>
        <v>34.305714285714281</v>
      </c>
      <c r="G979" s="29">
        <f t="shared" si="117"/>
        <v>34.31</v>
      </c>
    </row>
    <row r="980" spans="1:7" x14ac:dyDescent="0.25">
      <c r="A980" s="47">
        <v>42773</v>
      </c>
      <c r="B980" s="48">
        <v>1</v>
      </c>
      <c r="C980" s="171">
        <v>0</v>
      </c>
      <c r="D980" s="134">
        <f t="shared" si="118"/>
        <v>83477.459999999817</v>
      </c>
      <c r="E980" s="29">
        <f t="shared" ref="E980:E1006" si="119">$D$979-$D$58</f>
        <v>69920.019999999815</v>
      </c>
      <c r="F980" s="175">
        <f t="shared" ref="F980:F1006" si="120">($E$57/$B$57*0+($E$58/$B$58)*1)</f>
        <v>34.305714285714281</v>
      </c>
      <c r="G980" s="29">
        <f t="shared" si="117"/>
        <v>34.31</v>
      </c>
    </row>
    <row r="981" spans="1:7" x14ac:dyDescent="0.25">
      <c r="A981" s="47">
        <v>42774</v>
      </c>
      <c r="B981" s="48">
        <v>1</v>
      </c>
      <c r="C981" s="171">
        <v>0</v>
      </c>
      <c r="D981" s="134">
        <f t="shared" si="118"/>
        <v>83477.459999999817</v>
      </c>
      <c r="E981" s="29">
        <f t="shared" si="119"/>
        <v>69920.019999999815</v>
      </c>
      <c r="F981" s="175">
        <f t="shared" si="120"/>
        <v>34.305714285714281</v>
      </c>
      <c r="G981" s="29">
        <f t="shared" si="117"/>
        <v>34.31</v>
      </c>
    </row>
    <row r="982" spans="1:7" x14ac:dyDescent="0.25">
      <c r="A982" s="47">
        <v>42775</v>
      </c>
      <c r="B982" s="48">
        <v>1</v>
      </c>
      <c r="C982" s="171">
        <v>0</v>
      </c>
      <c r="D982" s="134">
        <f t="shared" si="118"/>
        <v>83477.459999999817</v>
      </c>
      <c r="E982" s="29">
        <f t="shared" si="119"/>
        <v>69920.019999999815</v>
      </c>
      <c r="F982" s="175">
        <f t="shared" si="120"/>
        <v>34.305714285714281</v>
      </c>
      <c r="G982" s="29">
        <f t="shared" si="117"/>
        <v>34.31</v>
      </c>
    </row>
    <row r="983" spans="1:7" x14ac:dyDescent="0.25">
      <c r="A983" s="47">
        <v>42776</v>
      </c>
      <c r="B983" s="48">
        <v>1</v>
      </c>
      <c r="C983" s="171">
        <v>0</v>
      </c>
      <c r="D983" s="134">
        <f t="shared" si="118"/>
        <v>83477.459999999817</v>
      </c>
      <c r="E983" s="29">
        <f t="shared" si="119"/>
        <v>69920.019999999815</v>
      </c>
      <c r="F983" s="175">
        <f t="shared" si="120"/>
        <v>34.305714285714281</v>
      </c>
      <c r="G983" s="29">
        <f t="shared" si="117"/>
        <v>34.31</v>
      </c>
    </row>
    <row r="984" spans="1:7" x14ac:dyDescent="0.25">
      <c r="A984" s="47">
        <v>42777</v>
      </c>
      <c r="B984" s="48">
        <v>1</v>
      </c>
      <c r="C984" s="171">
        <v>0</v>
      </c>
      <c r="D984" s="134">
        <f t="shared" si="118"/>
        <v>83477.459999999817</v>
      </c>
      <c r="E984" s="29">
        <f t="shared" si="119"/>
        <v>69920.019999999815</v>
      </c>
      <c r="F984" s="175">
        <f t="shared" si="120"/>
        <v>34.305714285714281</v>
      </c>
      <c r="G984" s="29">
        <f t="shared" si="117"/>
        <v>34.31</v>
      </c>
    </row>
    <row r="985" spans="1:7" x14ac:dyDescent="0.25">
      <c r="A985" s="47">
        <v>42778</v>
      </c>
      <c r="B985" s="48">
        <v>1</v>
      </c>
      <c r="C985" s="171">
        <v>0</v>
      </c>
      <c r="D985" s="134">
        <f t="shared" si="118"/>
        <v>83477.459999999817</v>
      </c>
      <c r="E985" s="29">
        <f t="shared" si="119"/>
        <v>69920.019999999815</v>
      </c>
      <c r="F985" s="175">
        <f t="shared" si="120"/>
        <v>34.305714285714281</v>
      </c>
      <c r="G985" s="29">
        <f t="shared" si="117"/>
        <v>34.31</v>
      </c>
    </row>
    <row r="986" spans="1:7" x14ac:dyDescent="0.25">
      <c r="A986" s="47">
        <v>42779</v>
      </c>
      <c r="B986" s="48">
        <v>1</v>
      </c>
      <c r="C986" s="171">
        <v>0</v>
      </c>
      <c r="D986" s="134">
        <f t="shared" si="118"/>
        <v>83477.459999999817</v>
      </c>
      <c r="E986" s="29">
        <f t="shared" si="119"/>
        <v>69920.019999999815</v>
      </c>
      <c r="F986" s="175">
        <f t="shared" si="120"/>
        <v>34.305714285714281</v>
      </c>
      <c r="G986" s="29">
        <f t="shared" si="117"/>
        <v>34.31</v>
      </c>
    </row>
    <row r="987" spans="1:7" x14ac:dyDescent="0.25">
      <c r="A987" s="47">
        <v>42780</v>
      </c>
      <c r="B987" s="48">
        <v>1</v>
      </c>
      <c r="C987" s="171">
        <v>0</v>
      </c>
      <c r="D987" s="134">
        <f t="shared" si="118"/>
        <v>83477.459999999817</v>
      </c>
      <c r="E987" s="29">
        <f t="shared" si="119"/>
        <v>69920.019999999815</v>
      </c>
      <c r="F987" s="175">
        <f t="shared" si="120"/>
        <v>34.305714285714281</v>
      </c>
      <c r="G987" s="29">
        <f t="shared" si="117"/>
        <v>34.31</v>
      </c>
    </row>
    <row r="988" spans="1:7" x14ac:dyDescent="0.25">
      <c r="A988" s="47">
        <v>42781</v>
      </c>
      <c r="B988" s="48">
        <v>1</v>
      </c>
      <c r="C988" s="171">
        <v>0</v>
      </c>
      <c r="D988" s="134">
        <f t="shared" si="118"/>
        <v>83477.459999999817</v>
      </c>
      <c r="E988" s="29">
        <f t="shared" si="119"/>
        <v>69920.019999999815</v>
      </c>
      <c r="F988" s="175">
        <f t="shared" si="120"/>
        <v>34.305714285714281</v>
      </c>
      <c r="G988" s="29">
        <f t="shared" si="117"/>
        <v>34.31</v>
      </c>
    </row>
    <row r="989" spans="1:7" x14ac:dyDescent="0.25">
      <c r="A989" s="47">
        <v>42782</v>
      </c>
      <c r="B989" s="48">
        <v>1</v>
      </c>
      <c r="C989" s="171">
        <v>0</v>
      </c>
      <c r="D989" s="134">
        <f t="shared" si="118"/>
        <v>83477.459999999817</v>
      </c>
      <c r="E989" s="29">
        <f t="shared" si="119"/>
        <v>69920.019999999815</v>
      </c>
      <c r="F989" s="175">
        <f t="shared" si="120"/>
        <v>34.305714285714281</v>
      </c>
      <c r="G989" s="29">
        <f t="shared" si="117"/>
        <v>34.31</v>
      </c>
    </row>
    <row r="990" spans="1:7" x14ac:dyDescent="0.25">
      <c r="A990" s="47">
        <v>42783</v>
      </c>
      <c r="B990" s="48">
        <v>1</v>
      </c>
      <c r="C990" s="171">
        <v>0</v>
      </c>
      <c r="D990" s="134">
        <f t="shared" si="118"/>
        <v>83477.459999999817</v>
      </c>
      <c r="E990" s="29">
        <f t="shared" si="119"/>
        <v>69920.019999999815</v>
      </c>
      <c r="F990" s="175">
        <f t="shared" si="120"/>
        <v>34.305714285714281</v>
      </c>
      <c r="G990" s="29">
        <f t="shared" si="117"/>
        <v>34.31</v>
      </c>
    </row>
    <row r="991" spans="1:7" x14ac:dyDescent="0.25">
      <c r="A991" s="47">
        <v>42784</v>
      </c>
      <c r="B991" s="48">
        <v>1</v>
      </c>
      <c r="C991" s="171">
        <v>0</v>
      </c>
      <c r="D991" s="134">
        <f t="shared" si="118"/>
        <v>83477.459999999817</v>
      </c>
      <c r="E991" s="29">
        <f t="shared" si="119"/>
        <v>69920.019999999815</v>
      </c>
      <c r="F991" s="175">
        <f t="shared" si="120"/>
        <v>34.305714285714281</v>
      </c>
      <c r="G991" s="29">
        <f t="shared" si="117"/>
        <v>34.31</v>
      </c>
    </row>
    <row r="992" spans="1:7" x14ac:dyDescent="0.25">
      <c r="A992" s="47">
        <v>42785</v>
      </c>
      <c r="B992" s="48">
        <v>1</v>
      </c>
      <c r="C992" s="171">
        <v>0</v>
      </c>
      <c r="D992" s="134">
        <f t="shared" si="118"/>
        <v>83477.459999999817</v>
      </c>
      <c r="E992" s="29">
        <f t="shared" si="119"/>
        <v>69920.019999999815</v>
      </c>
      <c r="F992" s="175">
        <f t="shared" si="120"/>
        <v>34.305714285714281</v>
      </c>
      <c r="G992" s="29">
        <f t="shared" si="117"/>
        <v>34.31</v>
      </c>
    </row>
    <row r="993" spans="1:7" x14ac:dyDescent="0.25">
      <c r="A993" s="47">
        <v>42786</v>
      </c>
      <c r="B993" s="48">
        <v>1</v>
      </c>
      <c r="C993" s="171">
        <v>0</v>
      </c>
      <c r="D993" s="134">
        <f t="shared" si="118"/>
        <v>83477.459999999817</v>
      </c>
      <c r="E993" s="29">
        <f t="shared" si="119"/>
        <v>69920.019999999815</v>
      </c>
      <c r="F993" s="175">
        <f t="shared" si="120"/>
        <v>34.305714285714281</v>
      </c>
      <c r="G993" s="29">
        <f t="shared" si="117"/>
        <v>34.31</v>
      </c>
    </row>
    <row r="994" spans="1:7" x14ac:dyDescent="0.25">
      <c r="A994" s="47">
        <v>42787</v>
      </c>
      <c r="B994" s="48">
        <v>1</v>
      </c>
      <c r="C994" s="171">
        <v>0</v>
      </c>
      <c r="D994" s="134">
        <f t="shared" si="118"/>
        <v>83477.459999999817</v>
      </c>
      <c r="E994" s="29">
        <f t="shared" si="119"/>
        <v>69920.019999999815</v>
      </c>
      <c r="F994" s="175">
        <f t="shared" si="120"/>
        <v>34.305714285714281</v>
      </c>
      <c r="G994" s="29">
        <f t="shared" si="117"/>
        <v>34.31</v>
      </c>
    </row>
    <row r="995" spans="1:7" x14ac:dyDescent="0.25">
      <c r="A995" s="47">
        <v>42788</v>
      </c>
      <c r="B995" s="48">
        <v>1</v>
      </c>
      <c r="C995" s="171">
        <v>0</v>
      </c>
      <c r="D995" s="134">
        <f t="shared" si="118"/>
        <v>83477.459999999817</v>
      </c>
      <c r="E995" s="29">
        <f t="shared" si="119"/>
        <v>69920.019999999815</v>
      </c>
      <c r="F995" s="175">
        <f t="shared" si="120"/>
        <v>34.305714285714281</v>
      </c>
      <c r="G995" s="29">
        <f t="shared" si="117"/>
        <v>34.31</v>
      </c>
    </row>
    <row r="996" spans="1:7" x14ac:dyDescent="0.25">
      <c r="A996" s="47">
        <v>42789</v>
      </c>
      <c r="B996" s="48">
        <v>1</v>
      </c>
      <c r="C996" s="171">
        <v>0</v>
      </c>
      <c r="D996" s="134">
        <f t="shared" si="118"/>
        <v>83477.459999999817</v>
      </c>
      <c r="E996" s="29">
        <f t="shared" si="119"/>
        <v>69920.019999999815</v>
      </c>
      <c r="F996" s="175">
        <f t="shared" si="120"/>
        <v>34.305714285714281</v>
      </c>
      <c r="G996" s="29">
        <f t="shared" si="117"/>
        <v>34.31</v>
      </c>
    </row>
    <row r="997" spans="1:7" x14ac:dyDescent="0.25">
      <c r="A997" s="47">
        <v>42790</v>
      </c>
      <c r="B997" s="48">
        <v>1</v>
      </c>
      <c r="C997" s="171">
        <v>0</v>
      </c>
      <c r="D997" s="134">
        <f t="shared" si="118"/>
        <v>83477.459999999817</v>
      </c>
      <c r="E997" s="29">
        <f t="shared" si="119"/>
        <v>69920.019999999815</v>
      </c>
      <c r="F997" s="175">
        <f t="shared" si="120"/>
        <v>34.305714285714281</v>
      </c>
      <c r="G997" s="29">
        <f t="shared" si="117"/>
        <v>34.31</v>
      </c>
    </row>
    <row r="998" spans="1:7" x14ac:dyDescent="0.25">
      <c r="A998" s="47">
        <v>42791</v>
      </c>
      <c r="B998" s="48">
        <v>1</v>
      </c>
      <c r="C998" s="171">
        <v>0</v>
      </c>
      <c r="D998" s="134">
        <f t="shared" si="118"/>
        <v>83477.459999999817</v>
      </c>
      <c r="E998" s="29">
        <f t="shared" si="119"/>
        <v>69920.019999999815</v>
      </c>
      <c r="F998" s="175">
        <f t="shared" si="120"/>
        <v>34.305714285714281</v>
      </c>
      <c r="G998" s="29">
        <f t="shared" si="117"/>
        <v>34.31</v>
      </c>
    </row>
    <row r="999" spans="1:7" x14ac:dyDescent="0.25">
      <c r="A999" s="47">
        <v>42792</v>
      </c>
      <c r="B999" s="48">
        <v>1</v>
      </c>
      <c r="C999" s="171">
        <v>0</v>
      </c>
      <c r="D999" s="134">
        <f t="shared" si="118"/>
        <v>83477.459999999817</v>
      </c>
      <c r="E999" s="29">
        <f t="shared" si="119"/>
        <v>69920.019999999815</v>
      </c>
      <c r="F999" s="175">
        <f t="shared" si="120"/>
        <v>34.305714285714281</v>
      </c>
      <c r="G999" s="29">
        <f t="shared" si="117"/>
        <v>34.31</v>
      </c>
    </row>
    <row r="1000" spans="1:7" x14ac:dyDescent="0.25">
      <c r="A1000" s="47">
        <v>42793</v>
      </c>
      <c r="B1000" s="48">
        <v>1</v>
      </c>
      <c r="C1000" s="171">
        <v>0</v>
      </c>
      <c r="D1000" s="134">
        <f t="shared" si="118"/>
        <v>83477.459999999817</v>
      </c>
      <c r="E1000" s="29">
        <f t="shared" si="119"/>
        <v>69920.019999999815</v>
      </c>
      <c r="F1000" s="175">
        <f t="shared" si="120"/>
        <v>34.305714285714281</v>
      </c>
      <c r="G1000" s="29">
        <f t="shared" si="117"/>
        <v>34.31</v>
      </c>
    </row>
    <row r="1001" spans="1:7" x14ac:dyDescent="0.25">
      <c r="A1001" s="47">
        <v>42794</v>
      </c>
      <c r="B1001" s="48">
        <v>1</v>
      </c>
      <c r="C1001" s="171">
        <v>0</v>
      </c>
      <c r="D1001" s="134">
        <f t="shared" si="118"/>
        <v>83477.459999999817</v>
      </c>
      <c r="E1001" s="29">
        <f t="shared" si="119"/>
        <v>69920.019999999815</v>
      </c>
      <c r="F1001" s="175">
        <f t="shared" si="120"/>
        <v>34.305714285714281</v>
      </c>
      <c r="G1001" s="29">
        <f t="shared" si="117"/>
        <v>34.31</v>
      </c>
    </row>
    <row r="1002" spans="1:7" x14ac:dyDescent="0.25">
      <c r="A1002" s="47">
        <v>42795</v>
      </c>
      <c r="B1002" s="48">
        <v>1</v>
      </c>
      <c r="C1002" s="171">
        <v>0</v>
      </c>
      <c r="D1002" s="134">
        <f t="shared" si="118"/>
        <v>83477.459999999817</v>
      </c>
      <c r="E1002" s="29">
        <f t="shared" si="119"/>
        <v>69920.019999999815</v>
      </c>
      <c r="F1002" s="175">
        <f t="shared" si="120"/>
        <v>34.305714285714281</v>
      </c>
      <c r="G1002" s="29">
        <f t="shared" si="117"/>
        <v>34.31</v>
      </c>
    </row>
    <row r="1003" spans="1:7" x14ac:dyDescent="0.25">
      <c r="A1003" s="47">
        <v>42796</v>
      </c>
      <c r="B1003" s="48">
        <v>1</v>
      </c>
      <c r="C1003" s="171">
        <v>0</v>
      </c>
      <c r="D1003" s="134">
        <f t="shared" si="118"/>
        <v>83477.459999999817</v>
      </c>
      <c r="E1003" s="29">
        <f t="shared" si="119"/>
        <v>69920.019999999815</v>
      </c>
      <c r="F1003" s="175">
        <f t="shared" si="120"/>
        <v>34.305714285714281</v>
      </c>
      <c r="G1003" s="29">
        <f t="shared" si="117"/>
        <v>34.31</v>
      </c>
    </row>
    <row r="1004" spans="1:7" x14ac:dyDescent="0.25">
      <c r="A1004" s="47">
        <v>42797</v>
      </c>
      <c r="B1004" s="48">
        <v>1</v>
      </c>
      <c r="C1004" s="171">
        <v>0</v>
      </c>
      <c r="D1004" s="134">
        <f t="shared" si="118"/>
        <v>83477.459999999817</v>
      </c>
      <c r="E1004" s="29">
        <f t="shared" si="119"/>
        <v>69920.019999999815</v>
      </c>
      <c r="F1004" s="175">
        <f t="shared" si="120"/>
        <v>34.305714285714281</v>
      </c>
      <c r="G1004" s="29">
        <f t="shared" si="117"/>
        <v>34.31</v>
      </c>
    </row>
    <row r="1005" spans="1:7" x14ac:dyDescent="0.25">
      <c r="A1005" s="47">
        <v>42798</v>
      </c>
      <c r="B1005" s="48">
        <v>1</v>
      </c>
      <c r="C1005" s="171">
        <v>0</v>
      </c>
      <c r="D1005" s="134">
        <f t="shared" si="118"/>
        <v>83477.459999999817</v>
      </c>
      <c r="E1005" s="29">
        <f t="shared" si="119"/>
        <v>69920.019999999815</v>
      </c>
      <c r="F1005" s="175">
        <f t="shared" si="120"/>
        <v>34.305714285714281</v>
      </c>
      <c r="G1005" s="29">
        <f t="shared" si="117"/>
        <v>34.31</v>
      </c>
    </row>
    <row r="1006" spans="1:7" x14ac:dyDescent="0.25">
      <c r="A1006" s="47">
        <v>42799</v>
      </c>
      <c r="B1006" s="48">
        <v>1</v>
      </c>
      <c r="C1006" s="171">
        <v>0</v>
      </c>
      <c r="D1006" s="134">
        <f t="shared" si="118"/>
        <v>83477.459999999817</v>
      </c>
      <c r="E1006" s="29">
        <f t="shared" si="119"/>
        <v>69920.019999999815</v>
      </c>
      <c r="F1006" s="175">
        <f t="shared" si="120"/>
        <v>34.305714285714281</v>
      </c>
      <c r="G1006" s="29">
        <f t="shared" si="117"/>
        <v>34.31</v>
      </c>
    </row>
    <row r="1007" spans="1:7" x14ac:dyDescent="0.25">
      <c r="A1007" s="47">
        <v>42800</v>
      </c>
      <c r="B1007" s="48">
        <v>0</v>
      </c>
      <c r="C1007" s="171">
        <v>1</v>
      </c>
      <c r="D1007" s="134">
        <f t="shared" ref="D1007:D1037" si="121">$E$1006</f>
        <v>69920.019999999815</v>
      </c>
      <c r="E1007" s="29">
        <f>$D$1007-$D$59</f>
        <v>56292.779999999817</v>
      </c>
      <c r="F1007" s="175">
        <f>($E$58/$B$58*0+($E$59/$B$59)*1)</f>
        <v>28.734193548387097</v>
      </c>
      <c r="G1007" s="29">
        <f t="shared" si="117"/>
        <v>28.73</v>
      </c>
    </row>
    <row r="1008" spans="1:7" x14ac:dyDescent="0.25">
      <c r="A1008" s="47">
        <v>42801</v>
      </c>
      <c r="B1008" s="48">
        <v>1</v>
      </c>
      <c r="C1008" s="171">
        <v>0</v>
      </c>
      <c r="D1008" s="134">
        <f t="shared" si="121"/>
        <v>69920.019999999815</v>
      </c>
      <c r="E1008" s="29">
        <f t="shared" ref="E1008:E1037" si="122">$D$1007-$D$59</f>
        <v>56292.779999999817</v>
      </c>
      <c r="F1008" s="175">
        <f t="shared" ref="F1008:F1037" si="123">($E$58/$B$58*0+($E$59/$B$59)*1)</f>
        <v>28.734193548387097</v>
      </c>
      <c r="G1008" s="29">
        <f t="shared" si="117"/>
        <v>28.73</v>
      </c>
    </row>
    <row r="1009" spans="1:7" x14ac:dyDescent="0.25">
      <c r="A1009" s="47">
        <v>42802</v>
      </c>
      <c r="B1009" s="48">
        <v>1</v>
      </c>
      <c r="C1009" s="171">
        <v>0</v>
      </c>
      <c r="D1009" s="134">
        <f t="shared" si="121"/>
        <v>69920.019999999815</v>
      </c>
      <c r="E1009" s="29">
        <f t="shared" si="122"/>
        <v>56292.779999999817</v>
      </c>
      <c r="F1009" s="175">
        <f t="shared" si="123"/>
        <v>28.734193548387097</v>
      </c>
      <c r="G1009" s="29">
        <f t="shared" si="117"/>
        <v>28.73</v>
      </c>
    </row>
    <row r="1010" spans="1:7" x14ac:dyDescent="0.25">
      <c r="A1010" s="47">
        <v>42803</v>
      </c>
      <c r="B1010" s="48">
        <v>1</v>
      </c>
      <c r="C1010" s="171">
        <v>0</v>
      </c>
      <c r="D1010" s="134">
        <f t="shared" si="121"/>
        <v>69920.019999999815</v>
      </c>
      <c r="E1010" s="29">
        <f t="shared" si="122"/>
        <v>56292.779999999817</v>
      </c>
      <c r="F1010" s="175">
        <f t="shared" si="123"/>
        <v>28.734193548387097</v>
      </c>
      <c r="G1010" s="29">
        <f t="shared" si="117"/>
        <v>28.73</v>
      </c>
    </row>
    <row r="1011" spans="1:7" x14ac:dyDescent="0.25">
      <c r="A1011" s="47">
        <v>42804</v>
      </c>
      <c r="B1011" s="48">
        <v>1</v>
      </c>
      <c r="C1011" s="171">
        <v>0</v>
      </c>
      <c r="D1011" s="134">
        <f t="shared" si="121"/>
        <v>69920.019999999815</v>
      </c>
      <c r="E1011" s="29">
        <f t="shared" si="122"/>
        <v>56292.779999999817</v>
      </c>
      <c r="F1011" s="175">
        <f t="shared" si="123"/>
        <v>28.734193548387097</v>
      </c>
      <c r="G1011" s="29">
        <f t="shared" si="117"/>
        <v>28.73</v>
      </c>
    </row>
    <row r="1012" spans="1:7" x14ac:dyDescent="0.25">
      <c r="A1012" s="47">
        <v>42805</v>
      </c>
      <c r="B1012" s="48">
        <v>1</v>
      </c>
      <c r="C1012" s="171">
        <v>0</v>
      </c>
      <c r="D1012" s="134">
        <f t="shared" si="121"/>
        <v>69920.019999999815</v>
      </c>
      <c r="E1012" s="29">
        <f t="shared" si="122"/>
        <v>56292.779999999817</v>
      </c>
      <c r="F1012" s="175">
        <f t="shared" si="123"/>
        <v>28.734193548387097</v>
      </c>
      <c r="G1012" s="29">
        <f t="shared" si="117"/>
        <v>28.73</v>
      </c>
    </row>
    <row r="1013" spans="1:7" x14ac:dyDescent="0.25">
      <c r="A1013" s="47">
        <v>42806</v>
      </c>
      <c r="B1013" s="48">
        <v>1</v>
      </c>
      <c r="C1013" s="171">
        <v>0</v>
      </c>
      <c r="D1013" s="134">
        <f t="shared" si="121"/>
        <v>69920.019999999815</v>
      </c>
      <c r="E1013" s="29">
        <f t="shared" si="122"/>
        <v>56292.779999999817</v>
      </c>
      <c r="F1013" s="175">
        <f t="shared" si="123"/>
        <v>28.734193548387097</v>
      </c>
      <c r="G1013" s="29">
        <f t="shared" si="117"/>
        <v>28.73</v>
      </c>
    </row>
    <row r="1014" spans="1:7" x14ac:dyDescent="0.25">
      <c r="A1014" s="47">
        <v>42807</v>
      </c>
      <c r="B1014" s="48">
        <v>1</v>
      </c>
      <c r="C1014" s="171">
        <v>0</v>
      </c>
      <c r="D1014" s="134">
        <f t="shared" si="121"/>
        <v>69920.019999999815</v>
      </c>
      <c r="E1014" s="29">
        <f t="shared" si="122"/>
        <v>56292.779999999817</v>
      </c>
      <c r="F1014" s="175">
        <f t="shared" si="123"/>
        <v>28.734193548387097</v>
      </c>
      <c r="G1014" s="29">
        <f t="shared" si="117"/>
        <v>28.73</v>
      </c>
    </row>
    <row r="1015" spans="1:7" x14ac:dyDescent="0.25">
      <c r="A1015" s="47">
        <v>42808</v>
      </c>
      <c r="B1015" s="48">
        <v>1</v>
      </c>
      <c r="C1015" s="171">
        <v>0</v>
      </c>
      <c r="D1015" s="134">
        <f t="shared" si="121"/>
        <v>69920.019999999815</v>
      </c>
      <c r="E1015" s="29">
        <f t="shared" si="122"/>
        <v>56292.779999999817</v>
      </c>
      <c r="F1015" s="175">
        <f t="shared" si="123"/>
        <v>28.734193548387097</v>
      </c>
      <c r="G1015" s="29">
        <f t="shared" si="117"/>
        <v>28.73</v>
      </c>
    </row>
    <row r="1016" spans="1:7" x14ac:dyDescent="0.25">
      <c r="A1016" s="47">
        <v>42809</v>
      </c>
      <c r="B1016" s="48">
        <v>1</v>
      </c>
      <c r="C1016" s="171">
        <v>0</v>
      </c>
      <c r="D1016" s="134">
        <f t="shared" si="121"/>
        <v>69920.019999999815</v>
      </c>
      <c r="E1016" s="29">
        <f t="shared" si="122"/>
        <v>56292.779999999817</v>
      </c>
      <c r="F1016" s="175">
        <f t="shared" si="123"/>
        <v>28.734193548387097</v>
      </c>
      <c r="G1016" s="29">
        <f t="shared" si="117"/>
        <v>28.73</v>
      </c>
    </row>
    <row r="1017" spans="1:7" x14ac:dyDescent="0.25">
      <c r="A1017" s="47">
        <v>42810</v>
      </c>
      <c r="B1017" s="48">
        <v>1</v>
      </c>
      <c r="C1017" s="171">
        <v>0</v>
      </c>
      <c r="D1017" s="134">
        <f t="shared" si="121"/>
        <v>69920.019999999815</v>
      </c>
      <c r="E1017" s="29">
        <f t="shared" si="122"/>
        <v>56292.779999999817</v>
      </c>
      <c r="F1017" s="175">
        <f t="shared" si="123"/>
        <v>28.734193548387097</v>
      </c>
      <c r="G1017" s="29">
        <f t="shared" si="117"/>
        <v>28.73</v>
      </c>
    </row>
    <row r="1018" spans="1:7" x14ac:dyDescent="0.25">
      <c r="A1018" s="47">
        <v>42811</v>
      </c>
      <c r="B1018" s="48">
        <v>1</v>
      </c>
      <c r="C1018" s="171">
        <v>0</v>
      </c>
      <c r="D1018" s="134">
        <f t="shared" si="121"/>
        <v>69920.019999999815</v>
      </c>
      <c r="E1018" s="29">
        <f t="shared" si="122"/>
        <v>56292.779999999817</v>
      </c>
      <c r="F1018" s="175">
        <f t="shared" si="123"/>
        <v>28.734193548387097</v>
      </c>
      <c r="G1018" s="29">
        <f t="shared" si="117"/>
        <v>28.73</v>
      </c>
    </row>
    <row r="1019" spans="1:7" x14ac:dyDescent="0.25">
      <c r="A1019" s="47">
        <v>42812</v>
      </c>
      <c r="B1019" s="48">
        <v>1</v>
      </c>
      <c r="C1019" s="171">
        <v>0</v>
      </c>
      <c r="D1019" s="134">
        <f t="shared" si="121"/>
        <v>69920.019999999815</v>
      </c>
      <c r="E1019" s="29">
        <f t="shared" si="122"/>
        <v>56292.779999999817</v>
      </c>
      <c r="F1019" s="175">
        <f t="shared" si="123"/>
        <v>28.734193548387097</v>
      </c>
      <c r="G1019" s="29">
        <f t="shared" si="117"/>
        <v>28.73</v>
      </c>
    </row>
    <row r="1020" spans="1:7" x14ac:dyDescent="0.25">
      <c r="A1020" s="47">
        <v>42813</v>
      </c>
      <c r="B1020" s="48">
        <v>1</v>
      </c>
      <c r="C1020" s="171">
        <v>0</v>
      </c>
      <c r="D1020" s="134">
        <f t="shared" si="121"/>
        <v>69920.019999999815</v>
      </c>
      <c r="E1020" s="29">
        <f t="shared" si="122"/>
        <v>56292.779999999817</v>
      </c>
      <c r="F1020" s="175">
        <f t="shared" si="123"/>
        <v>28.734193548387097</v>
      </c>
      <c r="G1020" s="29">
        <f t="shared" si="117"/>
        <v>28.73</v>
      </c>
    </row>
    <row r="1021" spans="1:7" x14ac:dyDescent="0.25">
      <c r="A1021" s="47">
        <v>42814</v>
      </c>
      <c r="B1021" s="48">
        <v>1</v>
      </c>
      <c r="C1021" s="171">
        <v>0</v>
      </c>
      <c r="D1021" s="134">
        <f t="shared" si="121"/>
        <v>69920.019999999815</v>
      </c>
      <c r="E1021" s="29">
        <f t="shared" si="122"/>
        <v>56292.779999999817</v>
      </c>
      <c r="F1021" s="175">
        <f t="shared" si="123"/>
        <v>28.734193548387097</v>
      </c>
      <c r="G1021" s="29">
        <f t="shared" si="117"/>
        <v>28.73</v>
      </c>
    </row>
    <row r="1022" spans="1:7" x14ac:dyDescent="0.25">
      <c r="A1022" s="47">
        <v>42815</v>
      </c>
      <c r="B1022" s="48">
        <v>1</v>
      </c>
      <c r="C1022" s="171">
        <v>0</v>
      </c>
      <c r="D1022" s="134">
        <f t="shared" si="121"/>
        <v>69920.019999999815</v>
      </c>
      <c r="E1022" s="29">
        <f t="shared" si="122"/>
        <v>56292.779999999817</v>
      </c>
      <c r="F1022" s="175">
        <f t="shared" si="123"/>
        <v>28.734193548387097</v>
      </c>
      <c r="G1022" s="29">
        <f t="shared" si="117"/>
        <v>28.73</v>
      </c>
    </row>
    <row r="1023" spans="1:7" x14ac:dyDescent="0.25">
      <c r="A1023" s="47">
        <v>42816</v>
      </c>
      <c r="B1023" s="48">
        <v>1</v>
      </c>
      <c r="C1023" s="171">
        <v>0</v>
      </c>
      <c r="D1023" s="134">
        <f t="shared" si="121"/>
        <v>69920.019999999815</v>
      </c>
      <c r="E1023" s="29">
        <f t="shared" si="122"/>
        <v>56292.779999999817</v>
      </c>
      <c r="F1023" s="175">
        <f t="shared" si="123"/>
        <v>28.734193548387097</v>
      </c>
      <c r="G1023" s="29">
        <f t="shared" si="117"/>
        <v>28.73</v>
      </c>
    </row>
    <row r="1024" spans="1:7" x14ac:dyDescent="0.25">
      <c r="A1024" s="47">
        <v>42817</v>
      </c>
      <c r="B1024" s="48">
        <v>1</v>
      </c>
      <c r="C1024" s="171">
        <v>0</v>
      </c>
      <c r="D1024" s="134">
        <f t="shared" si="121"/>
        <v>69920.019999999815</v>
      </c>
      <c r="E1024" s="29">
        <f t="shared" si="122"/>
        <v>56292.779999999817</v>
      </c>
      <c r="F1024" s="175">
        <f t="shared" si="123"/>
        <v>28.734193548387097</v>
      </c>
      <c r="G1024" s="29">
        <f t="shared" ref="G1024:G1087" si="124">ROUND(F1024,2)</f>
        <v>28.73</v>
      </c>
    </row>
    <row r="1025" spans="1:7" x14ac:dyDescent="0.25">
      <c r="A1025" s="47">
        <v>42818</v>
      </c>
      <c r="B1025" s="48">
        <v>1</v>
      </c>
      <c r="C1025" s="171">
        <v>0</v>
      </c>
      <c r="D1025" s="134">
        <f t="shared" si="121"/>
        <v>69920.019999999815</v>
      </c>
      <c r="E1025" s="29">
        <f t="shared" si="122"/>
        <v>56292.779999999817</v>
      </c>
      <c r="F1025" s="175">
        <f t="shared" si="123"/>
        <v>28.734193548387097</v>
      </c>
      <c r="G1025" s="29">
        <f t="shared" si="124"/>
        <v>28.73</v>
      </c>
    </row>
    <row r="1026" spans="1:7" x14ac:dyDescent="0.25">
      <c r="A1026" s="47">
        <v>42819</v>
      </c>
      <c r="B1026" s="48">
        <v>1</v>
      </c>
      <c r="C1026" s="171">
        <v>0</v>
      </c>
      <c r="D1026" s="134">
        <f t="shared" si="121"/>
        <v>69920.019999999815</v>
      </c>
      <c r="E1026" s="29">
        <f t="shared" si="122"/>
        <v>56292.779999999817</v>
      </c>
      <c r="F1026" s="175">
        <f t="shared" si="123"/>
        <v>28.734193548387097</v>
      </c>
      <c r="G1026" s="29">
        <f t="shared" si="124"/>
        <v>28.73</v>
      </c>
    </row>
    <row r="1027" spans="1:7" x14ac:dyDescent="0.25">
      <c r="A1027" s="47">
        <v>42820</v>
      </c>
      <c r="B1027" s="48">
        <v>1</v>
      </c>
      <c r="C1027" s="171">
        <v>0</v>
      </c>
      <c r="D1027" s="134">
        <f t="shared" si="121"/>
        <v>69920.019999999815</v>
      </c>
      <c r="E1027" s="29">
        <f t="shared" si="122"/>
        <v>56292.779999999817</v>
      </c>
      <c r="F1027" s="175">
        <f t="shared" si="123"/>
        <v>28.734193548387097</v>
      </c>
      <c r="G1027" s="29">
        <f t="shared" si="124"/>
        <v>28.73</v>
      </c>
    </row>
    <row r="1028" spans="1:7" x14ac:dyDescent="0.25">
      <c r="A1028" s="47">
        <v>42821</v>
      </c>
      <c r="B1028" s="48">
        <v>1</v>
      </c>
      <c r="C1028" s="171">
        <v>0</v>
      </c>
      <c r="D1028" s="134">
        <f t="shared" si="121"/>
        <v>69920.019999999815</v>
      </c>
      <c r="E1028" s="29">
        <f t="shared" si="122"/>
        <v>56292.779999999817</v>
      </c>
      <c r="F1028" s="175">
        <f t="shared" si="123"/>
        <v>28.734193548387097</v>
      </c>
      <c r="G1028" s="29">
        <f t="shared" si="124"/>
        <v>28.73</v>
      </c>
    </row>
    <row r="1029" spans="1:7" x14ac:dyDescent="0.25">
      <c r="A1029" s="47">
        <v>42822</v>
      </c>
      <c r="B1029" s="48">
        <v>1</v>
      </c>
      <c r="C1029" s="171">
        <v>0</v>
      </c>
      <c r="D1029" s="134">
        <f t="shared" si="121"/>
        <v>69920.019999999815</v>
      </c>
      <c r="E1029" s="29">
        <f t="shared" si="122"/>
        <v>56292.779999999817</v>
      </c>
      <c r="F1029" s="175">
        <f t="shared" si="123"/>
        <v>28.734193548387097</v>
      </c>
      <c r="G1029" s="29">
        <f t="shared" si="124"/>
        <v>28.73</v>
      </c>
    </row>
    <row r="1030" spans="1:7" x14ac:dyDescent="0.25">
      <c r="A1030" s="47">
        <v>42823</v>
      </c>
      <c r="B1030" s="48">
        <v>1</v>
      </c>
      <c r="C1030" s="171">
        <v>0</v>
      </c>
      <c r="D1030" s="134">
        <f t="shared" si="121"/>
        <v>69920.019999999815</v>
      </c>
      <c r="E1030" s="29">
        <f t="shared" si="122"/>
        <v>56292.779999999817</v>
      </c>
      <c r="F1030" s="175">
        <f t="shared" si="123"/>
        <v>28.734193548387097</v>
      </c>
      <c r="G1030" s="29">
        <f t="shared" si="124"/>
        <v>28.73</v>
      </c>
    </row>
    <row r="1031" spans="1:7" x14ac:dyDescent="0.25">
      <c r="A1031" s="47">
        <v>42824</v>
      </c>
      <c r="B1031" s="48">
        <v>1</v>
      </c>
      <c r="C1031" s="171">
        <v>0</v>
      </c>
      <c r="D1031" s="134">
        <f t="shared" si="121"/>
        <v>69920.019999999815</v>
      </c>
      <c r="E1031" s="29">
        <f t="shared" si="122"/>
        <v>56292.779999999817</v>
      </c>
      <c r="F1031" s="175">
        <f t="shared" si="123"/>
        <v>28.734193548387097</v>
      </c>
      <c r="G1031" s="29">
        <f t="shared" si="124"/>
        <v>28.73</v>
      </c>
    </row>
    <row r="1032" spans="1:7" x14ac:dyDescent="0.25">
      <c r="A1032" s="47">
        <v>42825</v>
      </c>
      <c r="B1032" s="48">
        <v>1</v>
      </c>
      <c r="C1032" s="171">
        <v>0</v>
      </c>
      <c r="D1032" s="134">
        <f t="shared" si="121"/>
        <v>69920.019999999815</v>
      </c>
      <c r="E1032" s="29">
        <f t="shared" si="122"/>
        <v>56292.779999999817</v>
      </c>
      <c r="F1032" s="175">
        <f t="shared" si="123"/>
        <v>28.734193548387097</v>
      </c>
      <c r="G1032" s="29">
        <f t="shared" si="124"/>
        <v>28.73</v>
      </c>
    </row>
    <row r="1033" spans="1:7" x14ac:dyDescent="0.25">
      <c r="A1033" s="47">
        <v>42826</v>
      </c>
      <c r="B1033" s="48">
        <v>1</v>
      </c>
      <c r="C1033" s="171">
        <v>0</v>
      </c>
      <c r="D1033" s="134">
        <f t="shared" si="121"/>
        <v>69920.019999999815</v>
      </c>
      <c r="E1033" s="29">
        <f t="shared" si="122"/>
        <v>56292.779999999817</v>
      </c>
      <c r="F1033" s="175">
        <f t="shared" si="123"/>
        <v>28.734193548387097</v>
      </c>
      <c r="G1033" s="29">
        <f t="shared" si="124"/>
        <v>28.73</v>
      </c>
    </row>
    <row r="1034" spans="1:7" x14ac:dyDescent="0.25">
      <c r="A1034" s="47">
        <v>42827</v>
      </c>
      <c r="B1034" s="48">
        <v>1</v>
      </c>
      <c r="C1034" s="171">
        <v>0</v>
      </c>
      <c r="D1034" s="134">
        <f t="shared" si="121"/>
        <v>69920.019999999815</v>
      </c>
      <c r="E1034" s="29">
        <f t="shared" si="122"/>
        <v>56292.779999999817</v>
      </c>
      <c r="F1034" s="175">
        <f t="shared" si="123"/>
        <v>28.734193548387097</v>
      </c>
      <c r="G1034" s="29">
        <f t="shared" si="124"/>
        <v>28.73</v>
      </c>
    </row>
    <row r="1035" spans="1:7" x14ac:dyDescent="0.25">
      <c r="A1035" s="47">
        <v>42828</v>
      </c>
      <c r="B1035" s="48">
        <v>1</v>
      </c>
      <c r="C1035" s="171">
        <v>0</v>
      </c>
      <c r="D1035" s="134">
        <f t="shared" si="121"/>
        <v>69920.019999999815</v>
      </c>
      <c r="E1035" s="29">
        <f t="shared" si="122"/>
        <v>56292.779999999817</v>
      </c>
      <c r="F1035" s="175">
        <f t="shared" si="123"/>
        <v>28.734193548387097</v>
      </c>
      <c r="G1035" s="29">
        <f t="shared" si="124"/>
        <v>28.73</v>
      </c>
    </row>
    <row r="1036" spans="1:7" x14ac:dyDescent="0.25">
      <c r="A1036" s="47">
        <v>42829</v>
      </c>
      <c r="B1036" s="48">
        <v>1</v>
      </c>
      <c r="C1036" s="171">
        <v>0</v>
      </c>
      <c r="D1036" s="134">
        <f t="shared" si="121"/>
        <v>69920.019999999815</v>
      </c>
      <c r="E1036" s="29">
        <f t="shared" si="122"/>
        <v>56292.779999999817</v>
      </c>
      <c r="F1036" s="175">
        <f t="shared" si="123"/>
        <v>28.734193548387097</v>
      </c>
      <c r="G1036" s="29">
        <f t="shared" si="124"/>
        <v>28.73</v>
      </c>
    </row>
    <row r="1037" spans="1:7" x14ac:dyDescent="0.25">
      <c r="A1037" s="47">
        <v>42830</v>
      </c>
      <c r="B1037" s="48">
        <v>1</v>
      </c>
      <c r="C1037" s="171">
        <v>0</v>
      </c>
      <c r="D1037" s="134">
        <f t="shared" si="121"/>
        <v>69920.019999999815</v>
      </c>
      <c r="E1037" s="29">
        <f t="shared" si="122"/>
        <v>56292.779999999817</v>
      </c>
      <c r="F1037" s="175">
        <f t="shared" si="123"/>
        <v>28.734193548387097</v>
      </c>
      <c r="G1037" s="29">
        <f t="shared" si="124"/>
        <v>28.73</v>
      </c>
    </row>
    <row r="1038" spans="1:7" x14ac:dyDescent="0.25">
      <c r="A1038" s="47">
        <v>42831</v>
      </c>
      <c r="B1038" s="48">
        <v>0</v>
      </c>
      <c r="C1038" s="171">
        <v>1</v>
      </c>
      <c r="D1038" s="134">
        <f t="shared" ref="D1038:D1067" si="125">$E$1037</f>
        <v>56292.779999999817</v>
      </c>
      <c r="E1038" s="29">
        <f>$D$1038-$D$60</f>
        <v>42468.799999999814</v>
      </c>
      <c r="F1038" s="175">
        <f>($E$59/$B$59*0+($E$60/$B$60)*1)</f>
        <v>23.134</v>
      </c>
      <c r="G1038" s="29">
        <f t="shared" si="124"/>
        <v>23.13</v>
      </c>
    </row>
    <row r="1039" spans="1:7" x14ac:dyDescent="0.25">
      <c r="A1039" s="47">
        <v>42832</v>
      </c>
      <c r="B1039" s="48">
        <v>1</v>
      </c>
      <c r="C1039" s="171">
        <v>0</v>
      </c>
      <c r="D1039" s="134">
        <f t="shared" si="125"/>
        <v>56292.779999999817</v>
      </c>
      <c r="E1039" s="29">
        <f t="shared" ref="E1039:E1067" si="126">$D$1038-$D$60</f>
        <v>42468.799999999814</v>
      </c>
      <c r="F1039" s="175">
        <f t="shared" ref="F1039:F1067" si="127">($E$59/$B$59*0+($E$60/$B$60)*1)</f>
        <v>23.134</v>
      </c>
      <c r="G1039" s="29">
        <f t="shared" si="124"/>
        <v>23.13</v>
      </c>
    </row>
    <row r="1040" spans="1:7" x14ac:dyDescent="0.25">
      <c r="A1040" s="47">
        <v>42833</v>
      </c>
      <c r="B1040" s="48">
        <v>1</v>
      </c>
      <c r="C1040" s="171">
        <v>0</v>
      </c>
      <c r="D1040" s="134">
        <f t="shared" si="125"/>
        <v>56292.779999999817</v>
      </c>
      <c r="E1040" s="29">
        <f t="shared" si="126"/>
        <v>42468.799999999814</v>
      </c>
      <c r="F1040" s="175">
        <f t="shared" si="127"/>
        <v>23.134</v>
      </c>
      <c r="G1040" s="29">
        <f t="shared" si="124"/>
        <v>23.13</v>
      </c>
    </row>
    <row r="1041" spans="1:7" x14ac:dyDescent="0.25">
      <c r="A1041" s="47">
        <v>42834</v>
      </c>
      <c r="B1041" s="48">
        <v>1</v>
      </c>
      <c r="C1041" s="171">
        <v>0</v>
      </c>
      <c r="D1041" s="134">
        <f t="shared" si="125"/>
        <v>56292.779999999817</v>
      </c>
      <c r="E1041" s="29">
        <f t="shared" si="126"/>
        <v>42468.799999999814</v>
      </c>
      <c r="F1041" s="175">
        <f t="shared" si="127"/>
        <v>23.134</v>
      </c>
      <c r="G1041" s="29">
        <f t="shared" si="124"/>
        <v>23.13</v>
      </c>
    </row>
    <row r="1042" spans="1:7" x14ac:dyDescent="0.25">
      <c r="A1042" s="47">
        <v>42835</v>
      </c>
      <c r="B1042" s="48">
        <v>1</v>
      </c>
      <c r="C1042" s="171">
        <v>0</v>
      </c>
      <c r="D1042" s="134">
        <f t="shared" si="125"/>
        <v>56292.779999999817</v>
      </c>
      <c r="E1042" s="29">
        <f t="shared" si="126"/>
        <v>42468.799999999814</v>
      </c>
      <c r="F1042" s="175">
        <f t="shared" si="127"/>
        <v>23.134</v>
      </c>
      <c r="G1042" s="29">
        <f t="shared" si="124"/>
        <v>23.13</v>
      </c>
    </row>
    <row r="1043" spans="1:7" x14ac:dyDescent="0.25">
      <c r="A1043" s="47">
        <v>42836</v>
      </c>
      <c r="B1043" s="48">
        <v>1</v>
      </c>
      <c r="C1043" s="171">
        <v>0</v>
      </c>
      <c r="D1043" s="134">
        <f t="shared" si="125"/>
        <v>56292.779999999817</v>
      </c>
      <c r="E1043" s="29">
        <f t="shared" si="126"/>
        <v>42468.799999999814</v>
      </c>
      <c r="F1043" s="175">
        <f t="shared" si="127"/>
        <v>23.134</v>
      </c>
      <c r="G1043" s="29">
        <f t="shared" si="124"/>
        <v>23.13</v>
      </c>
    </row>
    <row r="1044" spans="1:7" x14ac:dyDescent="0.25">
      <c r="A1044" s="47">
        <v>42837</v>
      </c>
      <c r="B1044" s="48">
        <v>1</v>
      </c>
      <c r="C1044" s="171">
        <v>0</v>
      </c>
      <c r="D1044" s="134">
        <f t="shared" si="125"/>
        <v>56292.779999999817</v>
      </c>
      <c r="E1044" s="29">
        <f t="shared" si="126"/>
        <v>42468.799999999814</v>
      </c>
      <c r="F1044" s="175">
        <f t="shared" si="127"/>
        <v>23.134</v>
      </c>
      <c r="G1044" s="29">
        <f t="shared" si="124"/>
        <v>23.13</v>
      </c>
    </row>
    <row r="1045" spans="1:7" x14ac:dyDescent="0.25">
      <c r="A1045" s="47">
        <v>42838</v>
      </c>
      <c r="B1045" s="48">
        <v>1</v>
      </c>
      <c r="C1045" s="171">
        <v>0</v>
      </c>
      <c r="D1045" s="134">
        <f t="shared" si="125"/>
        <v>56292.779999999817</v>
      </c>
      <c r="E1045" s="29">
        <f t="shared" si="126"/>
        <v>42468.799999999814</v>
      </c>
      <c r="F1045" s="175">
        <f t="shared" si="127"/>
        <v>23.134</v>
      </c>
      <c r="G1045" s="29">
        <f t="shared" si="124"/>
        <v>23.13</v>
      </c>
    </row>
    <row r="1046" spans="1:7" x14ac:dyDescent="0.25">
      <c r="A1046" s="47">
        <v>42839</v>
      </c>
      <c r="B1046" s="48">
        <v>1</v>
      </c>
      <c r="C1046" s="171">
        <v>0</v>
      </c>
      <c r="D1046" s="134">
        <f t="shared" si="125"/>
        <v>56292.779999999817</v>
      </c>
      <c r="E1046" s="29">
        <f t="shared" si="126"/>
        <v>42468.799999999814</v>
      </c>
      <c r="F1046" s="175">
        <f t="shared" si="127"/>
        <v>23.134</v>
      </c>
      <c r="G1046" s="29">
        <f t="shared" si="124"/>
        <v>23.13</v>
      </c>
    </row>
    <row r="1047" spans="1:7" x14ac:dyDescent="0.25">
      <c r="A1047" s="47">
        <v>42840</v>
      </c>
      <c r="B1047" s="48">
        <v>1</v>
      </c>
      <c r="C1047" s="171">
        <v>0</v>
      </c>
      <c r="D1047" s="134">
        <f t="shared" si="125"/>
        <v>56292.779999999817</v>
      </c>
      <c r="E1047" s="29">
        <f t="shared" si="126"/>
        <v>42468.799999999814</v>
      </c>
      <c r="F1047" s="175">
        <f t="shared" si="127"/>
        <v>23.134</v>
      </c>
      <c r="G1047" s="29">
        <f t="shared" si="124"/>
        <v>23.13</v>
      </c>
    </row>
    <row r="1048" spans="1:7" x14ac:dyDescent="0.25">
      <c r="A1048" s="47">
        <v>42841</v>
      </c>
      <c r="B1048" s="48">
        <v>1</v>
      </c>
      <c r="C1048" s="171">
        <v>0</v>
      </c>
      <c r="D1048" s="134">
        <f t="shared" si="125"/>
        <v>56292.779999999817</v>
      </c>
      <c r="E1048" s="29">
        <f t="shared" si="126"/>
        <v>42468.799999999814</v>
      </c>
      <c r="F1048" s="175">
        <f t="shared" si="127"/>
        <v>23.134</v>
      </c>
      <c r="G1048" s="29">
        <f t="shared" si="124"/>
        <v>23.13</v>
      </c>
    </row>
    <row r="1049" spans="1:7" x14ac:dyDescent="0.25">
      <c r="A1049" s="47">
        <v>42842</v>
      </c>
      <c r="B1049" s="48">
        <v>1</v>
      </c>
      <c r="C1049" s="171">
        <v>0</v>
      </c>
      <c r="D1049" s="134">
        <f t="shared" si="125"/>
        <v>56292.779999999817</v>
      </c>
      <c r="E1049" s="29">
        <f t="shared" si="126"/>
        <v>42468.799999999814</v>
      </c>
      <c r="F1049" s="175">
        <f t="shared" si="127"/>
        <v>23.134</v>
      </c>
      <c r="G1049" s="29">
        <f t="shared" si="124"/>
        <v>23.13</v>
      </c>
    </row>
    <row r="1050" spans="1:7" x14ac:dyDescent="0.25">
      <c r="A1050" s="47">
        <v>42843</v>
      </c>
      <c r="B1050" s="48">
        <v>1</v>
      </c>
      <c r="C1050" s="171">
        <v>0</v>
      </c>
      <c r="D1050" s="134">
        <f t="shared" si="125"/>
        <v>56292.779999999817</v>
      </c>
      <c r="E1050" s="29">
        <f t="shared" si="126"/>
        <v>42468.799999999814</v>
      </c>
      <c r="F1050" s="175">
        <f t="shared" si="127"/>
        <v>23.134</v>
      </c>
      <c r="G1050" s="29">
        <f t="shared" si="124"/>
        <v>23.13</v>
      </c>
    </row>
    <row r="1051" spans="1:7" x14ac:dyDescent="0.25">
      <c r="A1051" s="47">
        <v>42844</v>
      </c>
      <c r="B1051" s="48">
        <v>1</v>
      </c>
      <c r="C1051" s="171">
        <v>0</v>
      </c>
      <c r="D1051" s="134">
        <f t="shared" si="125"/>
        <v>56292.779999999817</v>
      </c>
      <c r="E1051" s="29">
        <f t="shared" si="126"/>
        <v>42468.799999999814</v>
      </c>
      <c r="F1051" s="175">
        <f t="shared" si="127"/>
        <v>23.134</v>
      </c>
      <c r="G1051" s="29">
        <f t="shared" si="124"/>
        <v>23.13</v>
      </c>
    </row>
    <row r="1052" spans="1:7" x14ac:dyDescent="0.25">
      <c r="A1052" s="47">
        <v>42845</v>
      </c>
      <c r="B1052" s="48">
        <v>1</v>
      </c>
      <c r="C1052" s="171">
        <v>0</v>
      </c>
      <c r="D1052" s="134">
        <f t="shared" si="125"/>
        <v>56292.779999999817</v>
      </c>
      <c r="E1052" s="29">
        <f t="shared" si="126"/>
        <v>42468.799999999814</v>
      </c>
      <c r="F1052" s="175">
        <f t="shared" si="127"/>
        <v>23.134</v>
      </c>
      <c r="G1052" s="29">
        <f t="shared" si="124"/>
        <v>23.13</v>
      </c>
    </row>
    <row r="1053" spans="1:7" x14ac:dyDescent="0.25">
      <c r="A1053" s="47">
        <v>42846</v>
      </c>
      <c r="B1053" s="48">
        <v>1</v>
      </c>
      <c r="C1053" s="171">
        <v>0</v>
      </c>
      <c r="D1053" s="134">
        <f t="shared" si="125"/>
        <v>56292.779999999817</v>
      </c>
      <c r="E1053" s="29">
        <f t="shared" si="126"/>
        <v>42468.799999999814</v>
      </c>
      <c r="F1053" s="175">
        <f t="shared" si="127"/>
        <v>23.134</v>
      </c>
      <c r="G1053" s="29">
        <f t="shared" si="124"/>
        <v>23.13</v>
      </c>
    </row>
    <row r="1054" spans="1:7" x14ac:dyDescent="0.25">
      <c r="A1054" s="47">
        <v>42847</v>
      </c>
      <c r="B1054" s="48">
        <v>1</v>
      </c>
      <c r="C1054" s="171">
        <v>0</v>
      </c>
      <c r="D1054" s="134">
        <f t="shared" si="125"/>
        <v>56292.779999999817</v>
      </c>
      <c r="E1054" s="29">
        <f t="shared" si="126"/>
        <v>42468.799999999814</v>
      </c>
      <c r="F1054" s="175">
        <f t="shared" si="127"/>
        <v>23.134</v>
      </c>
      <c r="G1054" s="29">
        <f t="shared" si="124"/>
        <v>23.13</v>
      </c>
    </row>
    <row r="1055" spans="1:7" x14ac:dyDescent="0.25">
      <c r="A1055" s="47">
        <v>42848</v>
      </c>
      <c r="B1055" s="48">
        <v>1</v>
      </c>
      <c r="C1055" s="171">
        <v>0</v>
      </c>
      <c r="D1055" s="134">
        <f t="shared" si="125"/>
        <v>56292.779999999817</v>
      </c>
      <c r="E1055" s="29">
        <f t="shared" si="126"/>
        <v>42468.799999999814</v>
      </c>
      <c r="F1055" s="175">
        <f t="shared" si="127"/>
        <v>23.134</v>
      </c>
      <c r="G1055" s="29">
        <f t="shared" si="124"/>
        <v>23.13</v>
      </c>
    </row>
    <row r="1056" spans="1:7" x14ac:dyDescent="0.25">
      <c r="A1056" s="47">
        <v>42849</v>
      </c>
      <c r="B1056" s="48">
        <v>1</v>
      </c>
      <c r="C1056" s="171">
        <v>0</v>
      </c>
      <c r="D1056" s="134">
        <f t="shared" si="125"/>
        <v>56292.779999999817</v>
      </c>
      <c r="E1056" s="29">
        <f t="shared" si="126"/>
        <v>42468.799999999814</v>
      </c>
      <c r="F1056" s="175">
        <f t="shared" si="127"/>
        <v>23.134</v>
      </c>
      <c r="G1056" s="29">
        <f t="shared" si="124"/>
        <v>23.13</v>
      </c>
    </row>
    <row r="1057" spans="1:7" x14ac:dyDescent="0.25">
      <c r="A1057" s="47">
        <v>42850</v>
      </c>
      <c r="B1057" s="48">
        <v>1</v>
      </c>
      <c r="C1057" s="171">
        <v>0</v>
      </c>
      <c r="D1057" s="134">
        <f t="shared" si="125"/>
        <v>56292.779999999817</v>
      </c>
      <c r="E1057" s="29">
        <f t="shared" si="126"/>
        <v>42468.799999999814</v>
      </c>
      <c r="F1057" s="175">
        <f t="shared" si="127"/>
        <v>23.134</v>
      </c>
      <c r="G1057" s="29">
        <f t="shared" si="124"/>
        <v>23.13</v>
      </c>
    </row>
    <row r="1058" spans="1:7" x14ac:dyDescent="0.25">
      <c r="A1058" s="47">
        <v>42851</v>
      </c>
      <c r="B1058" s="48">
        <v>1</v>
      </c>
      <c r="C1058" s="171">
        <v>0</v>
      </c>
      <c r="D1058" s="134">
        <f t="shared" si="125"/>
        <v>56292.779999999817</v>
      </c>
      <c r="E1058" s="29">
        <f t="shared" si="126"/>
        <v>42468.799999999814</v>
      </c>
      <c r="F1058" s="175">
        <f t="shared" si="127"/>
        <v>23.134</v>
      </c>
      <c r="G1058" s="29">
        <f t="shared" si="124"/>
        <v>23.13</v>
      </c>
    </row>
    <row r="1059" spans="1:7" x14ac:dyDescent="0.25">
      <c r="A1059" s="47">
        <v>42852</v>
      </c>
      <c r="B1059" s="48">
        <v>1</v>
      </c>
      <c r="C1059" s="171">
        <v>0</v>
      </c>
      <c r="D1059" s="134">
        <f t="shared" si="125"/>
        <v>56292.779999999817</v>
      </c>
      <c r="E1059" s="29">
        <f t="shared" si="126"/>
        <v>42468.799999999814</v>
      </c>
      <c r="F1059" s="175">
        <f t="shared" si="127"/>
        <v>23.134</v>
      </c>
      <c r="G1059" s="29">
        <f t="shared" si="124"/>
        <v>23.13</v>
      </c>
    </row>
    <row r="1060" spans="1:7" x14ac:dyDescent="0.25">
      <c r="A1060" s="47">
        <v>42853</v>
      </c>
      <c r="B1060" s="48">
        <v>1</v>
      </c>
      <c r="C1060" s="171">
        <v>0</v>
      </c>
      <c r="D1060" s="134">
        <f t="shared" si="125"/>
        <v>56292.779999999817</v>
      </c>
      <c r="E1060" s="29">
        <f t="shared" si="126"/>
        <v>42468.799999999814</v>
      </c>
      <c r="F1060" s="175">
        <f t="shared" si="127"/>
        <v>23.134</v>
      </c>
      <c r="G1060" s="29">
        <f t="shared" si="124"/>
        <v>23.13</v>
      </c>
    </row>
    <row r="1061" spans="1:7" x14ac:dyDescent="0.25">
      <c r="A1061" s="47">
        <v>42854</v>
      </c>
      <c r="B1061" s="48">
        <v>1</v>
      </c>
      <c r="C1061" s="171">
        <v>0</v>
      </c>
      <c r="D1061" s="134">
        <f t="shared" si="125"/>
        <v>56292.779999999817</v>
      </c>
      <c r="E1061" s="29">
        <f t="shared" si="126"/>
        <v>42468.799999999814</v>
      </c>
      <c r="F1061" s="175">
        <f t="shared" si="127"/>
        <v>23.134</v>
      </c>
      <c r="G1061" s="29">
        <f t="shared" si="124"/>
        <v>23.13</v>
      </c>
    </row>
    <row r="1062" spans="1:7" x14ac:dyDescent="0.25">
      <c r="A1062" s="47">
        <v>42855</v>
      </c>
      <c r="B1062" s="48">
        <v>1</v>
      </c>
      <c r="C1062" s="171">
        <v>0</v>
      </c>
      <c r="D1062" s="134">
        <f t="shared" si="125"/>
        <v>56292.779999999817</v>
      </c>
      <c r="E1062" s="29">
        <f t="shared" si="126"/>
        <v>42468.799999999814</v>
      </c>
      <c r="F1062" s="175">
        <f t="shared" si="127"/>
        <v>23.134</v>
      </c>
      <c r="G1062" s="29">
        <f t="shared" si="124"/>
        <v>23.13</v>
      </c>
    </row>
    <row r="1063" spans="1:7" x14ac:dyDescent="0.25">
      <c r="A1063" s="47">
        <v>42856</v>
      </c>
      <c r="B1063" s="48">
        <v>1</v>
      </c>
      <c r="C1063" s="171">
        <v>0</v>
      </c>
      <c r="D1063" s="134">
        <f t="shared" si="125"/>
        <v>56292.779999999817</v>
      </c>
      <c r="E1063" s="29">
        <f t="shared" si="126"/>
        <v>42468.799999999814</v>
      </c>
      <c r="F1063" s="175">
        <f t="shared" si="127"/>
        <v>23.134</v>
      </c>
      <c r="G1063" s="29">
        <f t="shared" si="124"/>
        <v>23.13</v>
      </c>
    </row>
    <row r="1064" spans="1:7" x14ac:dyDescent="0.25">
      <c r="A1064" s="47">
        <v>42857</v>
      </c>
      <c r="B1064" s="48">
        <v>1</v>
      </c>
      <c r="C1064" s="171">
        <v>0</v>
      </c>
      <c r="D1064" s="134">
        <f t="shared" si="125"/>
        <v>56292.779999999817</v>
      </c>
      <c r="E1064" s="29">
        <f t="shared" si="126"/>
        <v>42468.799999999814</v>
      </c>
      <c r="F1064" s="175">
        <f t="shared" si="127"/>
        <v>23.134</v>
      </c>
      <c r="G1064" s="29">
        <f t="shared" si="124"/>
        <v>23.13</v>
      </c>
    </row>
    <row r="1065" spans="1:7" x14ac:dyDescent="0.25">
      <c r="A1065" s="47">
        <v>42858</v>
      </c>
      <c r="B1065" s="48">
        <v>1</v>
      </c>
      <c r="C1065" s="171">
        <v>0</v>
      </c>
      <c r="D1065" s="134">
        <f t="shared" si="125"/>
        <v>56292.779999999817</v>
      </c>
      <c r="E1065" s="29">
        <f t="shared" si="126"/>
        <v>42468.799999999814</v>
      </c>
      <c r="F1065" s="175">
        <f t="shared" si="127"/>
        <v>23.134</v>
      </c>
      <c r="G1065" s="29">
        <f t="shared" si="124"/>
        <v>23.13</v>
      </c>
    </row>
    <row r="1066" spans="1:7" x14ac:dyDescent="0.25">
      <c r="A1066" s="47">
        <v>42859</v>
      </c>
      <c r="B1066" s="48">
        <v>1</v>
      </c>
      <c r="C1066" s="171">
        <v>0</v>
      </c>
      <c r="D1066" s="134">
        <f t="shared" si="125"/>
        <v>56292.779999999817</v>
      </c>
      <c r="E1066" s="29">
        <f t="shared" si="126"/>
        <v>42468.799999999814</v>
      </c>
      <c r="F1066" s="175">
        <f t="shared" si="127"/>
        <v>23.134</v>
      </c>
      <c r="G1066" s="29">
        <f t="shared" si="124"/>
        <v>23.13</v>
      </c>
    </row>
    <row r="1067" spans="1:7" x14ac:dyDescent="0.25">
      <c r="A1067" s="47">
        <v>42860</v>
      </c>
      <c r="B1067" s="48">
        <v>1</v>
      </c>
      <c r="C1067" s="171">
        <v>0</v>
      </c>
      <c r="D1067" s="134">
        <f t="shared" si="125"/>
        <v>56292.779999999817</v>
      </c>
      <c r="E1067" s="29">
        <f t="shared" si="126"/>
        <v>42468.799999999814</v>
      </c>
      <c r="F1067" s="175">
        <f t="shared" si="127"/>
        <v>23.134</v>
      </c>
      <c r="G1067" s="29">
        <f t="shared" si="124"/>
        <v>23.13</v>
      </c>
    </row>
    <row r="1068" spans="1:7" x14ac:dyDescent="0.25">
      <c r="A1068" s="47">
        <v>42861</v>
      </c>
      <c r="B1068" s="48">
        <v>0</v>
      </c>
      <c r="C1068" s="171">
        <v>1</v>
      </c>
      <c r="D1068" s="134">
        <f t="shared" ref="D1068:D1098" si="128">$E$1067</f>
        <v>42468.799999999814</v>
      </c>
      <c r="E1068" s="29">
        <f>$D$1068-$D$61</f>
        <v>28491.839999999815</v>
      </c>
      <c r="F1068" s="175">
        <f>($E$60/$B$60*0+($E$61/$B$61)*1)</f>
        <v>17.452903225806452</v>
      </c>
      <c r="G1068" s="29">
        <f t="shared" si="124"/>
        <v>17.45</v>
      </c>
    </row>
    <row r="1069" spans="1:7" x14ac:dyDescent="0.25">
      <c r="A1069" s="47">
        <v>42862</v>
      </c>
      <c r="B1069" s="48">
        <v>1</v>
      </c>
      <c r="C1069" s="171">
        <v>0</v>
      </c>
      <c r="D1069" s="134">
        <f t="shared" si="128"/>
        <v>42468.799999999814</v>
      </c>
      <c r="E1069" s="29">
        <f t="shared" ref="E1069:E1098" si="129">$D$1068-$D$61</f>
        <v>28491.839999999815</v>
      </c>
      <c r="F1069" s="175">
        <f t="shared" ref="F1069:F1098" si="130">($E$60/$B$60*0+($E$61/$B$61)*1)</f>
        <v>17.452903225806452</v>
      </c>
      <c r="G1069" s="29">
        <f t="shared" si="124"/>
        <v>17.45</v>
      </c>
    </row>
    <row r="1070" spans="1:7" x14ac:dyDescent="0.25">
      <c r="A1070" s="47">
        <v>42863</v>
      </c>
      <c r="B1070" s="48">
        <v>1</v>
      </c>
      <c r="C1070" s="171">
        <v>0</v>
      </c>
      <c r="D1070" s="134">
        <f t="shared" si="128"/>
        <v>42468.799999999814</v>
      </c>
      <c r="E1070" s="29">
        <f t="shared" si="129"/>
        <v>28491.839999999815</v>
      </c>
      <c r="F1070" s="175">
        <f t="shared" si="130"/>
        <v>17.452903225806452</v>
      </c>
      <c r="G1070" s="29">
        <f t="shared" si="124"/>
        <v>17.45</v>
      </c>
    </row>
    <row r="1071" spans="1:7" x14ac:dyDescent="0.25">
      <c r="A1071" s="47">
        <v>42864</v>
      </c>
      <c r="B1071" s="48">
        <v>1</v>
      </c>
      <c r="C1071" s="171">
        <v>0</v>
      </c>
      <c r="D1071" s="134">
        <f t="shared" si="128"/>
        <v>42468.799999999814</v>
      </c>
      <c r="E1071" s="29">
        <f t="shared" si="129"/>
        <v>28491.839999999815</v>
      </c>
      <c r="F1071" s="175">
        <f t="shared" si="130"/>
        <v>17.452903225806452</v>
      </c>
      <c r="G1071" s="29">
        <f t="shared" si="124"/>
        <v>17.45</v>
      </c>
    </row>
    <row r="1072" spans="1:7" x14ac:dyDescent="0.25">
      <c r="A1072" s="47">
        <v>42865</v>
      </c>
      <c r="B1072" s="48">
        <v>1</v>
      </c>
      <c r="C1072" s="171">
        <v>0</v>
      </c>
      <c r="D1072" s="134">
        <f t="shared" si="128"/>
        <v>42468.799999999814</v>
      </c>
      <c r="E1072" s="29">
        <f t="shared" si="129"/>
        <v>28491.839999999815</v>
      </c>
      <c r="F1072" s="175">
        <f t="shared" si="130"/>
        <v>17.452903225806452</v>
      </c>
      <c r="G1072" s="29">
        <f t="shared" si="124"/>
        <v>17.45</v>
      </c>
    </row>
    <row r="1073" spans="1:7" x14ac:dyDescent="0.25">
      <c r="A1073" s="47">
        <v>42866</v>
      </c>
      <c r="B1073" s="48">
        <v>1</v>
      </c>
      <c r="C1073" s="171">
        <v>0</v>
      </c>
      <c r="D1073" s="134">
        <f t="shared" si="128"/>
        <v>42468.799999999814</v>
      </c>
      <c r="E1073" s="29">
        <f t="shared" si="129"/>
        <v>28491.839999999815</v>
      </c>
      <c r="F1073" s="175">
        <f t="shared" si="130"/>
        <v>17.452903225806452</v>
      </c>
      <c r="G1073" s="29">
        <f t="shared" si="124"/>
        <v>17.45</v>
      </c>
    </row>
    <row r="1074" spans="1:7" x14ac:dyDescent="0.25">
      <c r="A1074" s="47">
        <v>42867</v>
      </c>
      <c r="B1074" s="48">
        <v>1</v>
      </c>
      <c r="C1074" s="171">
        <v>0</v>
      </c>
      <c r="D1074" s="134">
        <f t="shared" si="128"/>
        <v>42468.799999999814</v>
      </c>
      <c r="E1074" s="29">
        <f t="shared" si="129"/>
        <v>28491.839999999815</v>
      </c>
      <c r="F1074" s="175">
        <f t="shared" si="130"/>
        <v>17.452903225806452</v>
      </c>
      <c r="G1074" s="29">
        <f t="shared" si="124"/>
        <v>17.45</v>
      </c>
    </row>
    <row r="1075" spans="1:7" x14ac:dyDescent="0.25">
      <c r="A1075" s="47">
        <v>42868</v>
      </c>
      <c r="B1075" s="48">
        <v>1</v>
      </c>
      <c r="C1075" s="171">
        <v>0</v>
      </c>
      <c r="D1075" s="134">
        <f t="shared" si="128"/>
        <v>42468.799999999814</v>
      </c>
      <c r="E1075" s="29">
        <f t="shared" si="129"/>
        <v>28491.839999999815</v>
      </c>
      <c r="F1075" s="175">
        <f t="shared" si="130"/>
        <v>17.452903225806452</v>
      </c>
      <c r="G1075" s="29">
        <f t="shared" si="124"/>
        <v>17.45</v>
      </c>
    </row>
    <row r="1076" spans="1:7" x14ac:dyDescent="0.25">
      <c r="A1076" s="47">
        <v>42869</v>
      </c>
      <c r="B1076" s="48">
        <v>1</v>
      </c>
      <c r="C1076" s="171">
        <v>0</v>
      </c>
      <c r="D1076" s="134">
        <f t="shared" si="128"/>
        <v>42468.799999999814</v>
      </c>
      <c r="E1076" s="29">
        <f t="shared" si="129"/>
        <v>28491.839999999815</v>
      </c>
      <c r="F1076" s="175">
        <f t="shared" si="130"/>
        <v>17.452903225806452</v>
      </c>
      <c r="G1076" s="29">
        <f t="shared" si="124"/>
        <v>17.45</v>
      </c>
    </row>
    <row r="1077" spans="1:7" x14ac:dyDescent="0.25">
      <c r="A1077" s="47">
        <v>42870</v>
      </c>
      <c r="B1077" s="48">
        <v>1</v>
      </c>
      <c r="C1077" s="171">
        <v>0</v>
      </c>
      <c r="D1077" s="134">
        <f t="shared" si="128"/>
        <v>42468.799999999814</v>
      </c>
      <c r="E1077" s="29">
        <f t="shared" si="129"/>
        <v>28491.839999999815</v>
      </c>
      <c r="F1077" s="175">
        <f t="shared" si="130"/>
        <v>17.452903225806452</v>
      </c>
      <c r="G1077" s="29">
        <f t="shared" si="124"/>
        <v>17.45</v>
      </c>
    </row>
    <row r="1078" spans="1:7" x14ac:dyDescent="0.25">
      <c r="A1078" s="47">
        <v>42871</v>
      </c>
      <c r="B1078" s="48">
        <v>1</v>
      </c>
      <c r="C1078" s="171">
        <v>0</v>
      </c>
      <c r="D1078" s="134">
        <f t="shared" si="128"/>
        <v>42468.799999999814</v>
      </c>
      <c r="E1078" s="29">
        <f t="shared" si="129"/>
        <v>28491.839999999815</v>
      </c>
      <c r="F1078" s="175">
        <f t="shared" si="130"/>
        <v>17.452903225806452</v>
      </c>
      <c r="G1078" s="29">
        <f t="shared" si="124"/>
        <v>17.45</v>
      </c>
    </row>
    <row r="1079" spans="1:7" x14ac:dyDescent="0.25">
      <c r="A1079" s="47">
        <v>42872</v>
      </c>
      <c r="B1079" s="48">
        <v>1</v>
      </c>
      <c r="C1079" s="171">
        <v>0</v>
      </c>
      <c r="D1079" s="134">
        <f t="shared" si="128"/>
        <v>42468.799999999814</v>
      </c>
      <c r="E1079" s="29">
        <f t="shared" si="129"/>
        <v>28491.839999999815</v>
      </c>
      <c r="F1079" s="175">
        <f t="shared" si="130"/>
        <v>17.452903225806452</v>
      </c>
      <c r="G1079" s="29">
        <f t="shared" si="124"/>
        <v>17.45</v>
      </c>
    </row>
    <row r="1080" spans="1:7" x14ac:dyDescent="0.25">
      <c r="A1080" s="47">
        <v>42873</v>
      </c>
      <c r="B1080" s="48">
        <v>1</v>
      </c>
      <c r="C1080" s="171">
        <v>0</v>
      </c>
      <c r="D1080" s="134">
        <f t="shared" si="128"/>
        <v>42468.799999999814</v>
      </c>
      <c r="E1080" s="29">
        <f t="shared" si="129"/>
        <v>28491.839999999815</v>
      </c>
      <c r="F1080" s="175">
        <f t="shared" si="130"/>
        <v>17.452903225806452</v>
      </c>
      <c r="G1080" s="29">
        <f t="shared" si="124"/>
        <v>17.45</v>
      </c>
    </row>
    <row r="1081" spans="1:7" x14ac:dyDescent="0.25">
      <c r="A1081" s="47">
        <v>42874</v>
      </c>
      <c r="B1081" s="48">
        <v>1</v>
      </c>
      <c r="C1081" s="171">
        <v>0</v>
      </c>
      <c r="D1081" s="134">
        <f t="shared" si="128"/>
        <v>42468.799999999814</v>
      </c>
      <c r="E1081" s="29">
        <f t="shared" si="129"/>
        <v>28491.839999999815</v>
      </c>
      <c r="F1081" s="175">
        <f t="shared" si="130"/>
        <v>17.452903225806452</v>
      </c>
      <c r="G1081" s="29">
        <f t="shared" si="124"/>
        <v>17.45</v>
      </c>
    </row>
    <row r="1082" spans="1:7" x14ac:dyDescent="0.25">
      <c r="A1082" s="47">
        <v>42875</v>
      </c>
      <c r="B1082" s="48">
        <v>1</v>
      </c>
      <c r="C1082" s="171">
        <v>0</v>
      </c>
      <c r="D1082" s="134">
        <f t="shared" si="128"/>
        <v>42468.799999999814</v>
      </c>
      <c r="E1082" s="29">
        <f t="shared" si="129"/>
        <v>28491.839999999815</v>
      </c>
      <c r="F1082" s="175">
        <f t="shared" si="130"/>
        <v>17.452903225806452</v>
      </c>
      <c r="G1082" s="29">
        <f t="shared" si="124"/>
        <v>17.45</v>
      </c>
    </row>
    <row r="1083" spans="1:7" x14ac:dyDescent="0.25">
      <c r="A1083" s="47">
        <v>42876</v>
      </c>
      <c r="B1083" s="48">
        <v>1</v>
      </c>
      <c r="C1083" s="171">
        <v>0</v>
      </c>
      <c r="D1083" s="134">
        <f t="shared" si="128"/>
        <v>42468.799999999814</v>
      </c>
      <c r="E1083" s="29">
        <f t="shared" si="129"/>
        <v>28491.839999999815</v>
      </c>
      <c r="F1083" s="175">
        <f t="shared" si="130"/>
        <v>17.452903225806452</v>
      </c>
      <c r="G1083" s="29">
        <f t="shared" si="124"/>
        <v>17.45</v>
      </c>
    </row>
    <row r="1084" spans="1:7" x14ac:dyDescent="0.25">
      <c r="A1084" s="47">
        <v>42877</v>
      </c>
      <c r="B1084" s="48">
        <v>1</v>
      </c>
      <c r="C1084" s="171">
        <v>0</v>
      </c>
      <c r="D1084" s="134">
        <f t="shared" si="128"/>
        <v>42468.799999999814</v>
      </c>
      <c r="E1084" s="29">
        <f t="shared" si="129"/>
        <v>28491.839999999815</v>
      </c>
      <c r="F1084" s="175">
        <f t="shared" si="130"/>
        <v>17.452903225806452</v>
      </c>
      <c r="G1084" s="29">
        <f t="shared" si="124"/>
        <v>17.45</v>
      </c>
    </row>
    <row r="1085" spans="1:7" x14ac:dyDescent="0.25">
      <c r="A1085" s="47">
        <v>42878</v>
      </c>
      <c r="B1085" s="48">
        <v>1</v>
      </c>
      <c r="C1085" s="171">
        <v>0</v>
      </c>
      <c r="D1085" s="134">
        <f t="shared" si="128"/>
        <v>42468.799999999814</v>
      </c>
      <c r="E1085" s="29">
        <f t="shared" si="129"/>
        <v>28491.839999999815</v>
      </c>
      <c r="F1085" s="175">
        <f t="shared" si="130"/>
        <v>17.452903225806452</v>
      </c>
      <c r="G1085" s="29">
        <f t="shared" si="124"/>
        <v>17.45</v>
      </c>
    </row>
    <row r="1086" spans="1:7" x14ac:dyDescent="0.25">
      <c r="A1086" s="47">
        <v>42879</v>
      </c>
      <c r="B1086" s="48">
        <v>1</v>
      </c>
      <c r="C1086" s="171">
        <v>0</v>
      </c>
      <c r="D1086" s="134">
        <f t="shared" si="128"/>
        <v>42468.799999999814</v>
      </c>
      <c r="E1086" s="29">
        <f t="shared" si="129"/>
        <v>28491.839999999815</v>
      </c>
      <c r="F1086" s="175">
        <f t="shared" si="130"/>
        <v>17.452903225806452</v>
      </c>
      <c r="G1086" s="29">
        <f t="shared" si="124"/>
        <v>17.45</v>
      </c>
    </row>
    <row r="1087" spans="1:7" x14ac:dyDescent="0.25">
      <c r="A1087" s="47">
        <v>42880</v>
      </c>
      <c r="B1087" s="48">
        <v>1</v>
      </c>
      <c r="C1087" s="171">
        <v>0</v>
      </c>
      <c r="D1087" s="134">
        <f t="shared" si="128"/>
        <v>42468.799999999814</v>
      </c>
      <c r="E1087" s="29">
        <f t="shared" si="129"/>
        <v>28491.839999999815</v>
      </c>
      <c r="F1087" s="175">
        <f t="shared" si="130"/>
        <v>17.452903225806452</v>
      </c>
      <c r="G1087" s="29">
        <f t="shared" si="124"/>
        <v>17.45</v>
      </c>
    </row>
    <row r="1088" spans="1:7" x14ac:dyDescent="0.25">
      <c r="A1088" s="47">
        <v>42881</v>
      </c>
      <c r="B1088" s="48">
        <v>1</v>
      </c>
      <c r="C1088" s="171">
        <v>0</v>
      </c>
      <c r="D1088" s="134">
        <f t="shared" si="128"/>
        <v>42468.799999999814</v>
      </c>
      <c r="E1088" s="29">
        <f t="shared" si="129"/>
        <v>28491.839999999815</v>
      </c>
      <c r="F1088" s="175">
        <f t="shared" si="130"/>
        <v>17.452903225806452</v>
      </c>
      <c r="G1088" s="29">
        <f t="shared" ref="G1088:G1151" si="131">ROUND(F1088,2)</f>
        <v>17.45</v>
      </c>
    </row>
    <row r="1089" spans="1:7" x14ac:dyDescent="0.25">
      <c r="A1089" s="47">
        <v>42882</v>
      </c>
      <c r="B1089" s="48">
        <v>1</v>
      </c>
      <c r="C1089" s="171">
        <v>0</v>
      </c>
      <c r="D1089" s="134">
        <f t="shared" si="128"/>
        <v>42468.799999999814</v>
      </c>
      <c r="E1089" s="29">
        <f t="shared" si="129"/>
        <v>28491.839999999815</v>
      </c>
      <c r="F1089" s="175">
        <f t="shared" si="130"/>
        <v>17.452903225806452</v>
      </c>
      <c r="G1089" s="29">
        <f t="shared" si="131"/>
        <v>17.45</v>
      </c>
    </row>
    <row r="1090" spans="1:7" x14ac:dyDescent="0.25">
      <c r="A1090" s="47">
        <v>42883</v>
      </c>
      <c r="B1090" s="48">
        <v>1</v>
      </c>
      <c r="C1090" s="171">
        <v>0</v>
      </c>
      <c r="D1090" s="134">
        <f t="shared" si="128"/>
        <v>42468.799999999814</v>
      </c>
      <c r="E1090" s="29">
        <f t="shared" si="129"/>
        <v>28491.839999999815</v>
      </c>
      <c r="F1090" s="175">
        <f t="shared" si="130"/>
        <v>17.452903225806452</v>
      </c>
      <c r="G1090" s="29">
        <f t="shared" si="131"/>
        <v>17.45</v>
      </c>
    </row>
    <row r="1091" spans="1:7" x14ac:dyDescent="0.25">
      <c r="A1091" s="47">
        <v>42884</v>
      </c>
      <c r="B1091" s="48">
        <v>1</v>
      </c>
      <c r="C1091" s="171">
        <v>0</v>
      </c>
      <c r="D1091" s="134">
        <f t="shared" si="128"/>
        <v>42468.799999999814</v>
      </c>
      <c r="E1091" s="29">
        <f t="shared" si="129"/>
        <v>28491.839999999815</v>
      </c>
      <c r="F1091" s="175">
        <f t="shared" si="130"/>
        <v>17.452903225806452</v>
      </c>
      <c r="G1091" s="29">
        <f t="shared" si="131"/>
        <v>17.45</v>
      </c>
    </row>
    <row r="1092" spans="1:7" x14ac:dyDescent="0.25">
      <c r="A1092" s="47">
        <v>42885</v>
      </c>
      <c r="B1092" s="48">
        <v>1</v>
      </c>
      <c r="C1092" s="171">
        <v>0</v>
      </c>
      <c r="D1092" s="134">
        <f t="shared" si="128"/>
        <v>42468.799999999814</v>
      </c>
      <c r="E1092" s="29">
        <f t="shared" si="129"/>
        <v>28491.839999999815</v>
      </c>
      <c r="F1092" s="175">
        <f t="shared" si="130"/>
        <v>17.452903225806452</v>
      </c>
      <c r="G1092" s="29">
        <f t="shared" si="131"/>
        <v>17.45</v>
      </c>
    </row>
    <row r="1093" spans="1:7" x14ac:dyDescent="0.25">
      <c r="A1093" s="47">
        <v>42886</v>
      </c>
      <c r="B1093" s="48">
        <v>1</v>
      </c>
      <c r="C1093" s="171">
        <v>0</v>
      </c>
      <c r="D1093" s="134">
        <f t="shared" si="128"/>
        <v>42468.799999999814</v>
      </c>
      <c r="E1093" s="29">
        <f t="shared" si="129"/>
        <v>28491.839999999815</v>
      </c>
      <c r="F1093" s="175">
        <f t="shared" si="130"/>
        <v>17.452903225806452</v>
      </c>
      <c r="G1093" s="29">
        <f t="shared" si="131"/>
        <v>17.45</v>
      </c>
    </row>
    <row r="1094" spans="1:7" x14ac:dyDescent="0.25">
      <c r="A1094" s="47">
        <v>42887</v>
      </c>
      <c r="B1094" s="48">
        <v>1</v>
      </c>
      <c r="C1094" s="171">
        <v>0</v>
      </c>
      <c r="D1094" s="134">
        <f t="shared" si="128"/>
        <v>42468.799999999814</v>
      </c>
      <c r="E1094" s="29">
        <f t="shared" si="129"/>
        <v>28491.839999999815</v>
      </c>
      <c r="F1094" s="175">
        <f t="shared" si="130"/>
        <v>17.452903225806452</v>
      </c>
      <c r="G1094" s="29">
        <f t="shared" si="131"/>
        <v>17.45</v>
      </c>
    </row>
    <row r="1095" spans="1:7" x14ac:dyDescent="0.25">
      <c r="A1095" s="47">
        <v>42888</v>
      </c>
      <c r="B1095" s="48">
        <v>1</v>
      </c>
      <c r="C1095" s="171">
        <v>0</v>
      </c>
      <c r="D1095" s="134">
        <f t="shared" si="128"/>
        <v>42468.799999999814</v>
      </c>
      <c r="E1095" s="29">
        <f t="shared" si="129"/>
        <v>28491.839999999815</v>
      </c>
      <c r="F1095" s="175">
        <f t="shared" si="130"/>
        <v>17.452903225806452</v>
      </c>
      <c r="G1095" s="29">
        <f t="shared" si="131"/>
        <v>17.45</v>
      </c>
    </row>
    <row r="1096" spans="1:7" x14ac:dyDescent="0.25">
      <c r="A1096" s="47">
        <v>42889</v>
      </c>
      <c r="B1096" s="48">
        <v>1</v>
      </c>
      <c r="C1096" s="171">
        <v>0</v>
      </c>
      <c r="D1096" s="134">
        <f t="shared" si="128"/>
        <v>42468.799999999814</v>
      </c>
      <c r="E1096" s="29">
        <f t="shared" si="129"/>
        <v>28491.839999999815</v>
      </c>
      <c r="F1096" s="175">
        <f t="shared" si="130"/>
        <v>17.452903225806452</v>
      </c>
      <c r="G1096" s="29">
        <f t="shared" si="131"/>
        <v>17.45</v>
      </c>
    </row>
    <row r="1097" spans="1:7" x14ac:dyDescent="0.25">
      <c r="A1097" s="47">
        <v>42890</v>
      </c>
      <c r="B1097" s="48">
        <v>1</v>
      </c>
      <c r="C1097" s="171">
        <v>0</v>
      </c>
      <c r="D1097" s="134">
        <f t="shared" si="128"/>
        <v>42468.799999999814</v>
      </c>
      <c r="E1097" s="29">
        <f t="shared" si="129"/>
        <v>28491.839999999815</v>
      </c>
      <c r="F1097" s="175">
        <f t="shared" si="130"/>
        <v>17.452903225806452</v>
      </c>
      <c r="G1097" s="29">
        <f t="shared" si="131"/>
        <v>17.45</v>
      </c>
    </row>
    <row r="1098" spans="1:7" x14ac:dyDescent="0.25">
      <c r="A1098" s="47">
        <v>42891</v>
      </c>
      <c r="B1098" s="48">
        <v>1</v>
      </c>
      <c r="C1098" s="171">
        <v>0</v>
      </c>
      <c r="D1098" s="134">
        <f t="shared" si="128"/>
        <v>42468.799999999814</v>
      </c>
      <c r="E1098" s="29">
        <f t="shared" si="129"/>
        <v>28491.839999999815</v>
      </c>
      <c r="F1098" s="175">
        <f t="shared" si="130"/>
        <v>17.452903225806452</v>
      </c>
      <c r="G1098" s="29">
        <f t="shared" si="131"/>
        <v>17.45</v>
      </c>
    </row>
    <row r="1099" spans="1:7" x14ac:dyDescent="0.25">
      <c r="A1099" s="47">
        <v>42892</v>
      </c>
      <c r="B1099" s="48">
        <v>0</v>
      </c>
      <c r="C1099" s="171">
        <v>1</v>
      </c>
      <c r="D1099" s="134">
        <f t="shared" ref="D1099:D1128" si="132">$E$1098</f>
        <v>28491.839999999815</v>
      </c>
      <c r="E1099" s="29">
        <f>$D$1099-$D$62</f>
        <v>14325.109999999815</v>
      </c>
      <c r="F1099" s="175">
        <f>($E$61/$B$61*0+($E$62/$B$62)*1)</f>
        <v>11.709</v>
      </c>
      <c r="G1099" s="29">
        <f t="shared" si="131"/>
        <v>11.71</v>
      </c>
    </row>
    <row r="1100" spans="1:7" x14ac:dyDescent="0.25">
      <c r="A1100" s="47">
        <v>42893</v>
      </c>
      <c r="B1100" s="48">
        <v>1</v>
      </c>
      <c r="C1100" s="171">
        <v>0</v>
      </c>
      <c r="D1100" s="134">
        <f t="shared" si="132"/>
        <v>28491.839999999815</v>
      </c>
      <c r="E1100" s="29">
        <f t="shared" ref="E1100:E1128" si="133">$D$1099-$D$62</f>
        <v>14325.109999999815</v>
      </c>
      <c r="F1100" s="175">
        <f t="shared" ref="F1100:F1128" si="134">($E$61/$B$61*0+($E$62/$B$62)*1)</f>
        <v>11.709</v>
      </c>
      <c r="G1100" s="29">
        <f t="shared" si="131"/>
        <v>11.71</v>
      </c>
    </row>
    <row r="1101" spans="1:7" x14ac:dyDescent="0.25">
      <c r="A1101" s="47">
        <v>42894</v>
      </c>
      <c r="B1101" s="48">
        <v>1</v>
      </c>
      <c r="C1101" s="171">
        <v>0</v>
      </c>
      <c r="D1101" s="134">
        <f t="shared" si="132"/>
        <v>28491.839999999815</v>
      </c>
      <c r="E1101" s="29">
        <f t="shared" si="133"/>
        <v>14325.109999999815</v>
      </c>
      <c r="F1101" s="175">
        <f t="shared" si="134"/>
        <v>11.709</v>
      </c>
      <c r="G1101" s="29">
        <f t="shared" si="131"/>
        <v>11.71</v>
      </c>
    </row>
    <row r="1102" spans="1:7" x14ac:dyDescent="0.25">
      <c r="A1102" s="47">
        <v>42895</v>
      </c>
      <c r="B1102" s="48">
        <v>1</v>
      </c>
      <c r="C1102" s="171">
        <v>0</v>
      </c>
      <c r="D1102" s="134">
        <f t="shared" si="132"/>
        <v>28491.839999999815</v>
      </c>
      <c r="E1102" s="29">
        <f t="shared" si="133"/>
        <v>14325.109999999815</v>
      </c>
      <c r="F1102" s="175">
        <f t="shared" si="134"/>
        <v>11.709</v>
      </c>
      <c r="G1102" s="29">
        <f t="shared" si="131"/>
        <v>11.71</v>
      </c>
    </row>
    <row r="1103" spans="1:7" x14ac:dyDescent="0.25">
      <c r="A1103" s="47">
        <v>42896</v>
      </c>
      <c r="B1103" s="48">
        <v>1</v>
      </c>
      <c r="C1103" s="171">
        <v>0</v>
      </c>
      <c r="D1103" s="134">
        <f t="shared" si="132"/>
        <v>28491.839999999815</v>
      </c>
      <c r="E1103" s="29">
        <f t="shared" si="133"/>
        <v>14325.109999999815</v>
      </c>
      <c r="F1103" s="175">
        <f t="shared" si="134"/>
        <v>11.709</v>
      </c>
      <c r="G1103" s="29">
        <f t="shared" si="131"/>
        <v>11.71</v>
      </c>
    </row>
    <row r="1104" spans="1:7" x14ac:dyDescent="0.25">
      <c r="A1104" s="47">
        <v>42897</v>
      </c>
      <c r="B1104" s="48">
        <v>1</v>
      </c>
      <c r="C1104" s="171">
        <v>0</v>
      </c>
      <c r="D1104" s="134">
        <f t="shared" si="132"/>
        <v>28491.839999999815</v>
      </c>
      <c r="E1104" s="29">
        <f t="shared" si="133"/>
        <v>14325.109999999815</v>
      </c>
      <c r="F1104" s="175">
        <f t="shared" si="134"/>
        <v>11.709</v>
      </c>
      <c r="G1104" s="29">
        <f t="shared" si="131"/>
        <v>11.71</v>
      </c>
    </row>
    <row r="1105" spans="1:7" x14ac:dyDescent="0.25">
      <c r="A1105" s="47">
        <v>42898</v>
      </c>
      <c r="B1105" s="48">
        <v>1</v>
      </c>
      <c r="C1105" s="171">
        <v>0</v>
      </c>
      <c r="D1105" s="134">
        <f t="shared" si="132"/>
        <v>28491.839999999815</v>
      </c>
      <c r="E1105" s="29">
        <f t="shared" si="133"/>
        <v>14325.109999999815</v>
      </c>
      <c r="F1105" s="175">
        <f t="shared" si="134"/>
        <v>11.709</v>
      </c>
      <c r="G1105" s="29">
        <f t="shared" si="131"/>
        <v>11.71</v>
      </c>
    </row>
    <row r="1106" spans="1:7" x14ac:dyDescent="0.25">
      <c r="A1106" s="47">
        <v>42899</v>
      </c>
      <c r="B1106" s="48">
        <v>1</v>
      </c>
      <c r="C1106" s="171">
        <v>0</v>
      </c>
      <c r="D1106" s="134">
        <f t="shared" si="132"/>
        <v>28491.839999999815</v>
      </c>
      <c r="E1106" s="29">
        <f t="shared" si="133"/>
        <v>14325.109999999815</v>
      </c>
      <c r="F1106" s="175">
        <f t="shared" si="134"/>
        <v>11.709</v>
      </c>
      <c r="G1106" s="29">
        <f t="shared" si="131"/>
        <v>11.71</v>
      </c>
    </row>
    <row r="1107" spans="1:7" x14ac:dyDescent="0.25">
      <c r="A1107" s="47">
        <v>42900</v>
      </c>
      <c r="B1107" s="48">
        <v>1</v>
      </c>
      <c r="C1107" s="171">
        <v>0</v>
      </c>
      <c r="D1107" s="134">
        <f t="shared" si="132"/>
        <v>28491.839999999815</v>
      </c>
      <c r="E1107" s="29">
        <f t="shared" si="133"/>
        <v>14325.109999999815</v>
      </c>
      <c r="F1107" s="175">
        <f t="shared" si="134"/>
        <v>11.709</v>
      </c>
      <c r="G1107" s="29">
        <f t="shared" si="131"/>
        <v>11.71</v>
      </c>
    </row>
    <row r="1108" spans="1:7" x14ac:dyDescent="0.25">
      <c r="A1108" s="47">
        <v>42901</v>
      </c>
      <c r="B1108" s="48">
        <v>1</v>
      </c>
      <c r="C1108" s="171">
        <v>0</v>
      </c>
      <c r="D1108" s="134">
        <f t="shared" si="132"/>
        <v>28491.839999999815</v>
      </c>
      <c r="E1108" s="29">
        <f t="shared" si="133"/>
        <v>14325.109999999815</v>
      </c>
      <c r="F1108" s="175">
        <f t="shared" si="134"/>
        <v>11.709</v>
      </c>
      <c r="G1108" s="29">
        <f t="shared" si="131"/>
        <v>11.71</v>
      </c>
    </row>
    <row r="1109" spans="1:7" x14ac:dyDescent="0.25">
      <c r="A1109" s="47">
        <v>42902</v>
      </c>
      <c r="B1109" s="48">
        <v>1</v>
      </c>
      <c r="C1109" s="171">
        <v>0</v>
      </c>
      <c r="D1109" s="134">
        <f t="shared" si="132"/>
        <v>28491.839999999815</v>
      </c>
      <c r="E1109" s="29">
        <f t="shared" si="133"/>
        <v>14325.109999999815</v>
      </c>
      <c r="F1109" s="175">
        <f t="shared" si="134"/>
        <v>11.709</v>
      </c>
      <c r="G1109" s="29">
        <f t="shared" si="131"/>
        <v>11.71</v>
      </c>
    </row>
    <row r="1110" spans="1:7" x14ac:dyDescent="0.25">
      <c r="A1110" s="47">
        <v>42903</v>
      </c>
      <c r="B1110" s="48">
        <v>1</v>
      </c>
      <c r="C1110" s="171">
        <v>0</v>
      </c>
      <c r="D1110" s="134">
        <f t="shared" si="132"/>
        <v>28491.839999999815</v>
      </c>
      <c r="E1110" s="29">
        <f t="shared" si="133"/>
        <v>14325.109999999815</v>
      </c>
      <c r="F1110" s="175">
        <f t="shared" si="134"/>
        <v>11.709</v>
      </c>
      <c r="G1110" s="29">
        <f t="shared" si="131"/>
        <v>11.71</v>
      </c>
    </row>
    <row r="1111" spans="1:7" x14ac:dyDescent="0.25">
      <c r="A1111" s="47">
        <v>42904</v>
      </c>
      <c r="B1111" s="48">
        <v>1</v>
      </c>
      <c r="C1111" s="171">
        <v>0</v>
      </c>
      <c r="D1111" s="134">
        <f t="shared" si="132"/>
        <v>28491.839999999815</v>
      </c>
      <c r="E1111" s="29">
        <f t="shared" si="133"/>
        <v>14325.109999999815</v>
      </c>
      <c r="F1111" s="175">
        <f t="shared" si="134"/>
        <v>11.709</v>
      </c>
      <c r="G1111" s="29">
        <f t="shared" si="131"/>
        <v>11.71</v>
      </c>
    </row>
    <row r="1112" spans="1:7" x14ac:dyDescent="0.25">
      <c r="A1112" s="47">
        <v>42905</v>
      </c>
      <c r="B1112" s="48">
        <v>1</v>
      </c>
      <c r="C1112" s="171">
        <v>0</v>
      </c>
      <c r="D1112" s="134">
        <f t="shared" si="132"/>
        <v>28491.839999999815</v>
      </c>
      <c r="E1112" s="29">
        <f t="shared" si="133"/>
        <v>14325.109999999815</v>
      </c>
      <c r="F1112" s="175">
        <f t="shared" si="134"/>
        <v>11.709</v>
      </c>
      <c r="G1112" s="29">
        <f t="shared" si="131"/>
        <v>11.71</v>
      </c>
    </row>
    <row r="1113" spans="1:7" x14ac:dyDescent="0.25">
      <c r="A1113" s="47">
        <v>42906</v>
      </c>
      <c r="B1113" s="48">
        <v>1</v>
      </c>
      <c r="C1113" s="171">
        <v>0</v>
      </c>
      <c r="D1113" s="134">
        <f t="shared" si="132"/>
        <v>28491.839999999815</v>
      </c>
      <c r="E1113" s="29">
        <f t="shared" si="133"/>
        <v>14325.109999999815</v>
      </c>
      <c r="F1113" s="175">
        <f t="shared" si="134"/>
        <v>11.709</v>
      </c>
      <c r="G1113" s="29">
        <f t="shared" si="131"/>
        <v>11.71</v>
      </c>
    </row>
    <row r="1114" spans="1:7" x14ac:dyDescent="0.25">
      <c r="A1114" s="47">
        <v>42907</v>
      </c>
      <c r="B1114" s="48">
        <v>1</v>
      </c>
      <c r="C1114" s="171">
        <v>0</v>
      </c>
      <c r="D1114" s="134">
        <f t="shared" si="132"/>
        <v>28491.839999999815</v>
      </c>
      <c r="E1114" s="29">
        <f t="shared" si="133"/>
        <v>14325.109999999815</v>
      </c>
      <c r="F1114" s="175">
        <f t="shared" si="134"/>
        <v>11.709</v>
      </c>
      <c r="G1114" s="29">
        <f t="shared" si="131"/>
        <v>11.71</v>
      </c>
    </row>
    <row r="1115" spans="1:7" x14ac:dyDescent="0.25">
      <c r="A1115" s="47">
        <v>42908</v>
      </c>
      <c r="B1115" s="48">
        <v>1</v>
      </c>
      <c r="C1115" s="171">
        <v>0</v>
      </c>
      <c r="D1115" s="134">
        <f t="shared" si="132"/>
        <v>28491.839999999815</v>
      </c>
      <c r="E1115" s="29">
        <f t="shared" si="133"/>
        <v>14325.109999999815</v>
      </c>
      <c r="F1115" s="175">
        <f t="shared" si="134"/>
        <v>11.709</v>
      </c>
      <c r="G1115" s="29">
        <f t="shared" si="131"/>
        <v>11.71</v>
      </c>
    </row>
    <row r="1116" spans="1:7" x14ac:dyDescent="0.25">
      <c r="A1116" s="47">
        <v>42909</v>
      </c>
      <c r="B1116" s="48">
        <v>1</v>
      </c>
      <c r="C1116" s="171">
        <v>0</v>
      </c>
      <c r="D1116" s="134">
        <f t="shared" si="132"/>
        <v>28491.839999999815</v>
      </c>
      <c r="E1116" s="29">
        <f t="shared" si="133"/>
        <v>14325.109999999815</v>
      </c>
      <c r="F1116" s="175">
        <f t="shared" si="134"/>
        <v>11.709</v>
      </c>
      <c r="G1116" s="29">
        <f t="shared" si="131"/>
        <v>11.71</v>
      </c>
    </row>
    <row r="1117" spans="1:7" x14ac:dyDescent="0.25">
      <c r="A1117" s="47">
        <v>42910</v>
      </c>
      <c r="B1117" s="48">
        <v>1</v>
      </c>
      <c r="C1117" s="171">
        <v>0</v>
      </c>
      <c r="D1117" s="134">
        <f t="shared" si="132"/>
        <v>28491.839999999815</v>
      </c>
      <c r="E1117" s="29">
        <f t="shared" si="133"/>
        <v>14325.109999999815</v>
      </c>
      <c r="F1117" s="175">
        <f t="shared" si="134"/>
        <v>11.709</v>
      </c>
      <c r="G1117" s="29">
        <f t="shared" si="131"/>
        <v>11.71</v>
      </c>
    </row>
    <row r="1118" spans="1:7" x14ac:dyDescent="0.25">
      <c r="A1118" s="47">
        <v>42911</v>
      </c>
      <c r="B1118" s="48">
        <v>1</v>
      </c>
      <c r="C1118" s="171">
        <v>0</v>
      </c>
      <c r="D1118" s="134">
        <f t="shared" si="132"/>
        <v>28491.839999999815</v>
      </c>
      <c r="E1118" s="29">
        <f t="shared" si="133"/>
        <v>14325.109999999815</v>
      </c>
      <c r="F1118" s="175">
        <f t="shared" si="134"/>
        <v>11.709</v>
      </c>
      <c r="G1118" s="29">
        <f t="shared" si="131"/>
        <v>11.71</v>
      </c>
    </row>
    <row r="1119" spans="1:7" x14ac:dyDescent="0.25">
      <c r="A1119" s="47">
        <v>42912</v>
      </c>
      <c r="B1119" s="48">
        <v>1</v>
      </c>
      <c r="C1119" s="171">
        <v>0</v>
      </c>
      <c r="D1119" s="134">
        <f t="shared" si="132"/>
        <v>28491.839999999815</v>
      </c>
      <c r="E1119" s="29">
        <f t="shared" si="133"/>
        <v>14325.109999999815</v>
      </c>
      <c r="F1119" s="175">
        <f t="shared" si="134"/>
        <v>11.709</v>
      </c>
      <c r="G1119" s="29">
        <f t="shared" si="131"/>
        <v>11.71</v>
      </c>
    </row>
    <row r="1120" spans="1:7" x14ac:dyDescent="0.25">
      <c r="A1120" s="47">
        <v>42913</v>
      </c>
      <c r="B1120" s="48">
        <v>1</v>
      </c>
      <c r="C1120" s="171">
        <v>0</v>
      </c>
      <c r="D1120" s="134">
        <f t="shared" si="132"/>
        <v>28491.839999999815</v>
      </c>
      <c r="E1120" s="29">
        <f t="shared" si="133"/>
        <v>14325.109999999815</v>
      </c>
      <c r="F1120" s="175">
        <f t="shared" si="134"/>
        <v>11.709</v>
      </c>
      <c r="G1120" s="29">
        <f t="shared" si="131"/>
        <v>11.71</v>
      </c>
    </row>
    <row r="1121" spans="1:7" x14ac:dyDescent="0.25">
      <c r="A1121" s="47">
        <v>42914</v>
      </c>
      <c r="B1121" s="48">
        <v>1</v>
      </c>
      <c r="C1121" s="171">
        <v>0</v>
      </c>
      <c r="D1121" s="134">
        <f t="shared" si="132"/>
        <v>28491.839999999815</v>
      </c>
      <c r="E1121" s="29">
        <f t="shared" si="133"/>
        <v>14325.109999999815</v>
      </c>
      <c r="F1121" s="175">
        <f t="shared" si="134"/>
        <v>11.709</v>
      </c>
      <c r="G1121" s="29">
        <f t="shared" si="131"/>
        <v>11.71</v>
      </c>
    </row>
    <row r="1122" spans="1:7" x14ac:dyDescent="0.25">
      <c r="A1122" s="47">
        <v>42915</v>
      </c>
      <c r="B1122" s="48">
        <v>1</v>
      </c>
      <c r="C1122" s="171">
        <v>0</v>
      </c>
      <c r="D1122" s="134">
        <f t="shared" si="132"/>
        <v>28491.839999999815</v>
      </c>
      <c r="E1122" s="29">
        <f t="shared" si="133"/>
        <v>14325.109999999815</v>
      </c>
      <c r="F1122" s="175">
        <f t="shared" si="134"/>
        <v>11.709</v>
      </c>
      <c r="G1122" s="29">
        <f t="shared" si="131"/>
        <v>11.71</v>
      </c>
    </row>
    <row r="1123" spans="1:7" x14ac:dyDescent="0.25">
      <c r="A1123" s="47">
        <v>42916</v>
      </c>
      <c r="B1123" s="48">
        <v>1</v>
      </c>
      <c r="C1123" s="171">
        <v>0</v>
      </c>
      <c r="D1123" s="134">
        <f t="shared" si="132"/>
        <v>28491.839999999815</v>
      </c>
      <c r="E1123" s="29">
        <f t="shared" si="133"/>
        <v>14325.109999999815</v>
      </c>
      <c r="F1123" s="175">
        <f t="shared" si="134"/>
        <v>11.709</v>
      </c>
      <c r="G1123" s="29">
        <f t="shared" si="131"/>
        <v>11.71</v>
      </c>
    </row>
    <row r="1124" spans="1:7" x14ac:dyDescent="0.25">
      <c r="A1124" s="47">
        <v>42917</v>
      </c>
      <c r="B1124" s="48">
        <v>1</v>
      </c>
      <c r="C1124" s="171">
        <v>0</v>
      </c>
      <c r="D1124" s="134">
        <f t="shared" si="132"/>
        <v>28491.839999999815</v>
      </c>
      <c r="E1124" s="29">
        <f t="shared" si="133"/>
        <v>14325.109999999815</v>
      </c>
      <c r="F1124" s="175">
        <f t="shared" si="134"/>
        <v>11.709</v>
      </c>
      <c r="G1124" s="29">
        <f t="shared" si="131"/>
        <v>11.71</v>
      </c>
    </row>
    <row r="1125" spans="1:7" x14ac:dyDescent="0.25">
      <c r="A1125" s="47">
        <v>42918</v>
      </c>
      <c r="B1125" s="48">
        <v>1</v>
      </c>
      <c r="C1125" s="171">
        <v>0</v>
      </c>
      <c r="D1125" s="134">
        <f t="shared" si="132"/>
        <v>28491.839999999815</v>
      </c>
      <c r="E1125" s="29">
        <f t="shared" si="133"/>
        <v>14325.109999999815</v>
      </c>
      <c r="F1125" s="175">
        <f t="shared" si="134"/>
        <v>11.709</v>
      </c>
      <c r="G1125" s="29">
        <f t="shared" si="131"/>
        <v>11.71</v>
      </c>
    </row>
    <row r="1126" spans="1:7" x14ac:dyDescent="0.25">
      <c r="A1126" s="47">
        <v>42919</v>
      </c>
      <c r="B1126" s="48">
        <v>1</v>
      </c>
      <c r="C1126" s="171">
        <v>0</v>
      </c>
      <c r="D1126" s="134">
        <f t="shared" si="132"/>
        <v>28491.839999999815</v>
      </c>
      <c r="E1126" s="29">
        <f t="shared" si="133"/>
        <v>14325.109999999815</v>
      </c>
      <c r="F1126" s="175">
        <f t="shared" si="134"/>
        <v>11.709</v>
      </c>
      <c r="G1126" s="29">
        <f t="shared" si="131"/>
        <v>11.71</v>
      </c>
    </row>
    <row r="1127" spans="1:7" x14ac:dyDescent="0.25">
      <c r="A1127" s="47">
        <v>42920</v>
      </c>
      <c r="B1127" s="48">
        <v>1</v>
      </c>
      <c r="C1127" s="171">
        <v>0</v>
      </c>
      <c r="D1127" s="134">
        <f t="shared" si="132"/>
        <v>28491.839999999815</v>
      </c>
      <c r="E1127" s="29">
        <f t="shared" si="133"/>
        <v>14325.109999999815</v>
      </c>
      <c r="F1127" s="175">
        <f t="shared" si="134"/>
        <v>11.709</v>
      </c>
      <c r="G1127" s="29">
        <f t="shared" si="131"/>
        <v>11.71</v>
      </c>
    </row>
    <row r="1128" spans="1:7" x14ac:dyDescent="0.25">
      <c r="A1128" s="47">
        <v>42921</v>
      </c>
      <c r="B1128" s="48">
        <v>1</v>
      </c>
      <c r="C1128" s="171">
        <v>0</v>
      </c>
      <c r="D1128" s="134">
        <f t="shared" si="132"/>
        <v>28491.839999999815</v>
      </c>
      <c r="E1128" s="29">
        <f t="shared" si="133"/>
        <v>14325.109999999815</v>
      </c>
      <c r="F1128" s="175">
        <f t="shared" si="134"/>
        <v>11.709</v>
      </c>
      <c r="G1128" s="29">
        <f t="shared" si="131"/>
        <v>11.71</v>
      </c>
    </row>
    <row r="1129" spans="1:7" x14ac:dyDescent="0.25">
      <c r="A1129" s="47">
        <v>42922</v>
      </c>
      <c r="B1129" s="48">
        <v>0</v>
      </c>
      <c r="C1129" s="171">
        <v>1</v>
      </c>
      <c r="D1129" s="134">
        <f>$E$1128</f>
        <v>14325.109999999815</v>
      </c>
      <c r="E1129" s="29">
        <f>$D$1129-$D$63</f>
        <v>0</v>
      </c>
      <c r="F1129" s="175">
        <f>($E$62/$B$62*0+($E$63/$B$63)*1)</f>
        <v>6.2222580645220953</v>
      </c>
      <c r="G1129" s="29">
        <f t="shared" si="131"/>
        <v>6.22</v>
      </c>
    </row>
    <row r="1130" spans="1:7" x14ac:dyDescent="0.25">
      <c r="A1130" s="47">
        <v>42923</v>
      </c>
      <c r="B1130" s="48">
        <v>1</v>
      </c>
      <c r="C1130" s="171">
        <v>0</v>
      </c>
      <c r="D1130" s="134">
        <f t="shared" ref="D1130:D1159" si="135">$E$1128</f>
        <v>14325.109999999815</v>
      </c>
      <c r="E1130" s="29">
        <f t="shared" ref="E1130:E1159" si="136">$D$1129-$D$63</f>
        <v>0</v>
      </c>
      <c r="F1130" s="175">
        <f t="shared" ref="F1130:F1159" si="137">($E$62/$B$62*0+($E$63/$B$63)*1)</f>
        <v>6.2222580645220953</v>
      </c>
      <c r="G1130" s="29">
        <f t="shared" si="131"/>
        <v>6.22</v>
      </c>
    </row>
    <row r="1131" spans="1:7" x14ac:dyDescent="0.25">
      <c r="A1131" s="47">
        <v>42924</v>
      </c>
      <c r="B1131" s="48">
        <v>1</v>
      </c>
      <c r="C1131" s="171">
        <v>0</v>
      </c>
      <c r="D1131" s="134">
        <f t="shared" si="135"/>
        <v>14325.109999999815</v>
      </c>
      <c r="E1131" s="29">
        <f t="shared" si="136"/>
        <v>0</v>
      </c>
      <c r="F1131" s="175">
        <f t="shared" si="137"/>
        <v>6.2222580645220953</v>
      </c>
      <c r="G1131" s="29">
        <f t="shared" si="131"/>
        <v>6.22</v>
      </c>
    </row>
    <row r="1132" spans="1:7" x14ac:dyDescent="0.25">
      <c r="A1132" s="47">
        <v>42925</v>
      </c>
      <c r="B1132" s="48">
        <v>1</v>
      </c>
      <c r="C1132" s="171">
        <v>0</v>
      </c>
      <c r="D1132" s="134">
        <f t="shared" si="135"/>
        <v>14325.109999999815</v>
      </c>
      <c r="E1132" s="29">
        <f t="shared" si="136"/>
        <v>0</v>
      </c>
      <c r="F1132" s="175">
        <f t="shared" si="137"/>
        <v>6.2222580645220953</v>
      </c>
      <c r="G1132" s="29">
        <f t="shared" si="131"/>
        <v>6.22</v>
      </c>
    </row>
    <row r="1133" spans="1:7" x14ac:dyDescent="0.25">
      <c r="A1133" s="47">
        <v>42926</v>
      </c>
      <c r="B1133" s="48">
        <v>1</v>
      </c>
      <c r="C1133" s="171">
        <v>0</v>
      </c>
      <c r="D1133" s="134">
        <f t="shared" si="135"/>
        <v>14325.109999999815</v>
      </c>
      <c r="E1133" s="29">
        <f t="shared" si="136"/>
        <v>0</v>
      </c>
      <c r="F1133" s="175">
        <f t="shared" si="137"/>
        <v>6.2222580645220953</v>
      </c>
      <c r="G1133" s="29">
        <f t="shared" si="131"/>
        <v>6.22</v>
      </c>
    </row>
    <row r="1134" spans="1:7" x14ac:dyDescent="0.25">
      <c r="A1134" s="47">
        <v>42927</v>
      </c>
      <c r="B1134" s="48">
        <v>1</v>
      </c>
      <c r="C1134" s="171">
        <v>0</v>
      </c>
      <c r="D1134" s="134">
        <f t="shared" si="135"/>
        <v>14325.109999999815</v>
      </c>
      <c r="E1134" s="29">
        <f t="shared" si="136"/>
        <v>0</v>
      </c>
      <c r="F1134" s="175">
        <f t="shared" si="137"/>
        <v>6.2222580645220953</v>
      </c>
      <c r="G1134" s="29">
        <f t="shared" si="131"/>
        <v>6.22</v>
      </c>
    </row>
    <row r="1135" spans="1:7" x14ac:dyDescent="0.25">
      <c r="A1135" s="47">
        <v>42928</v>
      </c>
      <c r="B1135" s="48">
        <v>1</v>
      </c>
      <c r="C1135" s="171">
        <v>0</v>
      </c>
      <c r="D1135" s="134">
        <f t="shared" si="135"/>
        <v>14325.109999999815</v>
      </c>
      <c r="E1135" s="29">
        <f t="shared" si="136"/>
        <v>0</v>
      </c>
      <c r="F1135" s="175">
        <f t="shared" si="137"/>
        <v>6.2222580645220953</v>
      </c>
      <c r="G1135" s="29">
        <f t="shared" si="131"/>
        <v>6.22</v>
      </c>
    </row>
    <row r="1136" spans="1:7" x14ac:dyDescent="0.25">
      <c r="A1136" s="47">
        <v>42929</v>
      </c>
      <c r="B1136" s="48">
        <v>1</v>
      </c>
      <c r="C1136" s="171">
        <v>0</v>
      </c>
      <c r="D1136" s="134">
        <f t="shared" si="135"/>
        <v>14325.109999999815</v>
      </c>
      <c r="E1136" s="29">
        <f t="shared" si="136"/>
        <v>0</v>
      </c>
      <c r="F1136" s="175">
        <f t="shared" si="137"/>
        <v>6.2222580645220953</v>
      </c>
      <c r="G1136" s="29">
        <f t="shared" si="131"/>
        <v>6.22</v>
      </c>
    </row>
    <row r="1137" spans="1:7" x14ac:dyDescent="0.25">
      <c r="A1137" s="47">
        <v>42930</v>
      </c>
      <c r="B1137" s="48">
        <v>1</v>
      </c>
      <c r="C1137" s="171">
        <v>0</v>
      </c>
      <c r="D1137" s="134">
        <f t="shared" si="135"/>
        <v>14325.109999999815</v>
      </c>
      <c r="E1137" s="29">
        <f t="shared" si="136"/>
        <v>0</v>
      </c>
      <c r="F1137" s="175">
        <f t="shared" si="137"/>
        <v>6.2222580645220953</v>
      </c>
      <c r="G1137" s="29">
        <f t="shared" si="131"/>
        <v>6.22</v>
      </c>
    </row>
    <row r="1138" spans="1:7" x14ac:dyDescent="0.25">
      <c r="A1138" s="47">
        <v>42931</v>
      </c>
      <c r="B1138" s="48">
        <v>1</v>
      </c>
      <c r="C1138" s="171">
        <v>0</v>
      </c>
      <c r="D1138" s="134">
        <f t="shared" si="135"/>
        <v>14325.109999999815</v>
      </c>
      <c r="E1138" s="29">
        <f t="shared" si="136"/>
        <v>0</v>
      </c>
      <c r="F1138" s="175">
        <f t="shared" si="137"/>
        <v>6.2222580645220953</v>
      </c>
      <c r="G1138" s="29">
        <f t="shared" si="131"/>
        <v>6.22</v>
      </c>
    </row>
    <row r="1139" spans="1:7" x14ac:dyDescent="0.25">
      <c r="A1139" s="47">
        <v>42932</v>
      </c>
      <c r="B1139" s="48">
        <v>1</v>
      </c>
      <c r="C1139" s="171">
        <v>0</v>
      </c>
      <c r="D1139" s="134">
        <f t="shared" si="135"/>
        <v>14325.109999999815</v>
      </c>
      <c r="E1139" s="29">
        <f t="shared" si="136"/>
        <v>0</v>
      </c>
      <c r="F1139" s="175">
        <f t="shared" si="137"/>
        <v>6.2222580645220953</v>
      </c>
      <c r="G1139" s="29">
        <f t="shared" si="131"/>
        <v>6.22</v>
      </c>
    </row>
    <row r="1140" spans="1:7" x14ac:dyDescent="0.25">
      <c r="A1140" s="47">
        <v>42933</v>
      </c>
      <c r="B1140" s="48">
        <v>1</v>
      </c>
      <c r="C1140" s="171">
        <v>0</v>
      </c>
      <c r="D1140" s="134">
        <f t="shared" si="135"/>
        <v>14325.109999999815</v>
      </c>
      <c r="E1140" s="29">
        <f t="shared" si="136"/>
        <v>0</v>
      </c>
      <c r="F1140" s="175">
        <f t="shared" si="137"/>
        <v>6.2222580645220953</v>
      </c>
      <c r="G1140" s="29">
        <f t="shared" si="131"/>
        <v>6.22</v>
      </c>
    </row>
    <row r="1141" spans="1:7" x14ac:dyDescent="0.25">
      <c r="A1141" s="47">
        <v>42934</v>
      </c>
      <c r="B1141" s="48">
        <v>1</v>
      </c>
      <c r="C1141" s="171">
        <v>0</v>
      </c>
      <c r="D1141" s="134">
        <f t="shared" si="135"/>
        <v>14325.109999999815</v>
      </c>
      <c r="E1141" s="29">
        <f t="shared" si="136"/>
        <v>0</v>
      </c>
      <c r="F1141" s="175">
        <f t="shared" si="137"/>
        <v>6.2222580645220953</v>
      </c>
      <c r="G1141" s="29">
        <f t="shared" si="131"/>
        <v>6.22</v>
      </c>
    </row>
    <row r="1142" spans="1:7" x14ac:dyDescent="0.25">
      <c r="A1142" s="47">
        <v>42935</v>
      </c>
      <c r="B1142" s="48">
        <v>1</v>
      </c>
      <c r="C1142" s="171">
        <v>0</v>
      </c>
      <c r="D1142" s="134">
        <f t="shared" si="135"/>
        <v>14325.109999999815</v>
      </c>
      <c r="E1142" s="29">
        <f t="shared" si="136"/>
        <v>0</v>
      </c>
      <c r="F1142" s="175">
        <f t="shared" si="137"/>
        <v>6.2222580645220953</v>
      </c>
      <c r="G1142" s="29">
        <f t="shared" si="131"/>
        <v>6.22</v>
      </c>
    </row>
    <row r="1143" spans="1:7" x14ac:dyDescent="0.25">
      <c r="A1143" s="47">
        <v>42936</v>
      </c>
      <c r="B1143" s="48">
        <v>1</v>
      </c>
      <c r="C1143" s="171">
        <v>0</v>
      </c>
      <c r="D1143" s="134">
        <f t="shared" si="135"/>
        <v>14325.109999999815</v>
      </c>
      <c r="E1143" s="29">
        <f t="shared" si="136"/>
        <v>0</v>
      </c>
      <c r="F1143" s="175">
        <f t="shared" si="137"/>
        <v>6.2222580645220953</v>
      </c>
      <c r="G1143" s="29">
        <f t="shared" si="131"/>
        <v>6.22</v>
      </c>
    </row>
    <row r="1144" spans="1:7" x14ac:dyDescent="0.25">
      <c r="A1144" s="47">
        <v>42937</v>
      </c>
      <c r="B1144" s="48">
        <v>1</v>
      </c>
      <c r="C1144" s="171">
        <v>0</v>
      </c>
      <c r="D1144" s="134">
        <f t="shared" si="135"/>
        <v>14325.109999999815</v>
      </c>
      <c r="E1144" s="29">
        <f t="shared" si="136"/>
        <v>0</v>
      </c>
      <c r="F1144" s="175">
        <f t="shared" si="137"/>
        <v>6.2222580645220953</v>
      </c>
      <c r="G1144" s="29">
        <f t="shared" si="131"/>
        <v>6.22</v>
      </c>
    </row>
    <row r="1145" spans="1:7" x14ac:dyDescent="0.25">
      <c r="A1145" s="47">
        <v>42938</v>
      </c>
      <c r="B1145" s="48">
        <v>1</v>
      </c>
      <c r="C1145" s="171">
        <v>0</v>
      </c>
      <c r="D1145" s="134">
        <f t="shared" si="135"/>
        <v>14325.109999999815</v>
      </c>
      <c r="E1145" s="29">
        <f t="shared" si="136"/>
        <v>0</v>
      </c>
      <c r="F1145" s="175">
        <f t="shared" si="137"/>
        <v>6.2222580645220953</v>
      </c>
      <c r="G1145" s="29">
        <f t="shared" si="131"/>
        <v>6.22</v>
      </c>
    </row>
    <row r="1146" spans="1:7" x14ac:dyDescent="0.25">
      <c r="A1146" s="47">
        <v>42939</v>
      </c>
      <c r="B1146" s="48">
        <v>1</v>
      </c>
      <c r="C1146" s="171">
        <v>0</v>
      </c>
      <c r="D1146" s="134">
        <f t="shared" si="135"/>
        <v>14325.109999999815</v>
      </c>
      <c r="E1146" s="29">
        <f t="shared" si="136"/>
        <v>0</v>
      </c>
      <c r="F1146" s="175">
        <f t="shared" si="137"/>
        <v>6.2222580645220953</v>
      </c>
      <c r="G1146" s="29">
        <f t="shared" si="131"/>
        <v>6.22</v>
      </c>
    </row>
    <row r="1147" spans="1:7" x14ac:dyDescent="0.25">
      <c r="A1147" s="47">
        <v>42940</v>
      </c>
      <c r="B1147" s="48">
        <v>1</v>
      </c>
      <c r="C1147" s="171">
        <v>0</v>
      </c>
      <c r="D1147" s="134">
        <f t="shared" si="135"/>
        <v>14325.109999999815</v>
      </c>
      <c r="E1147" s="29">
        <f t="shared" si="136"/>
        <v>0</v>
      </c>
      <c r="F1147" s="175">
        <f t="shared" si="137"/>
        <v>6.2222580645220953</v>
      </c>
      <c r="G1147" s="29">
        <f t="shared" si="131"/>
        <v>6.22</v>
      </c>
    </row>
    <row r="1148" spans="1:7" x14ac:dyDescent="0.25">
      <c r="A1148" s="47">
        <v>42941</v>
      </c>
      <c r="B1148" s="48">
        <v>1</v>
      </c>
      <c r="C1148" s="171">
        <v>0</v>
      </c>
      <c r="D1148" s="134">
        <f t="shared" si="135"/>
        <v>14325.109999999815</v>
      </c>
      <c r="E1148" s="29">
        <f t="shared" si="136"/>
        <v>0</v>
      </c>
      <c r="F1148" s="175">
        <f t="shared" si="137"/>
        <v>6.2222580645220953</v>
      </c>
      <c r="G1148" s="29">
        <f t="shared" si="131"/>
        <v>6.22</v>
      </c>
    </row>
    <row r="1149" spans="1:7" x14ac:dyDescent="0.25">
      <c r="A1149" s="47">
        <v>42942</v>
      </c>
      <c r="B1149" s="48">
        <v>1</v>
      </c>
      <c r="C1149" s="171">
        <v>0</v>
      </c>
      <c r="D1149" s="134">
        <f t="shared" si="135"/>
        <v>14325.109999999815</v>
      </c>
      <c r="E1149" s="29">
        <f t="shared" si="136"/>
        <v>0</v>
      </c>
      <c r="F1149" s="175">
        <f t="shared" si="137"/>
        <v>6.2222580645220953</v>
      </c>
      <c r="G1149" s="29">
        <f t="shared" si="131"/>
        <v>6.22</v>
      </c>
    </row>
    <row r="1150" spans="1:7" x14ac:dyDescent="0.25">
      <c r="A1150" s="47">
        <v>42943</v>
      </c>
      <c r="B1150" s="48">
        <v>1</v>
      </c>
      <c r="C1150" s="171">
        <v>0</v>
      </c>
      <c r="D1150" s="134">
        <f t="shared" si="135"/>
        <v>14325.109999999815</v>
      </c>
      <c r="E1150" s="29">
        <f t="shared" si="136"/>
        <v>0</v>
      </c>
      <c r="F1150" s="175">
        <f t="shared" si="137"/>
        <v>6.2222580645220953</v>
      </c>
      <c r="G1150" s="29">
        <f t="shared" si="131"/>
        <v>6.22</v>
      </c>
    </row>
    <row r="1151" spans="1:7" x14ac:dyDescent="0.25">
      <c r="A1151" s="47">
        <v>42944</v>
      </c>
      <c r="B1151" s="48">
        <v>1</v>
      </c>
      <c r="C1151" s="171">
        <v>0</v>
      </c>
      <c r="D1151" s="134">
        <f t="shared" si="135"/>
        <v>14325.109999999815</v>
      </c>
      <c r="E1151" s="29">
        <f t="shared" si="136"/>
        <v>0</v>
      </c>
      <c r="F1151" s="175">
        <f t="shared" si="137"/>
        <v>6.2222580645220953</v>
      </c>
      <c r="G1151" s="29">
        <f t="shared" si="131"/>
        <v>6.22</v>
      </c>
    </row>
    <row r="1152" spans="1:7" x14ac:dyDescent="0.25">
      <c r="A1152" s="47">
        <v>42945</v>
      </c>
      <c r="B1152" s="48">
        <v>1</v>
      </c>
      <c r="C1152" s="171">
        <v>0</v>
      </c>
      <c r="D1152" s="134">
        <f t="shared" si="135"/>
        <v>14325.109999999815</v>
      </c>
      <c r="E1152" s="29">
        <f t="shared" si="136"/>
        <v>0</v>
      </c>
      <c r="F1152" s="175">
        <f t="shared" si="137"/>
        <v>6.2222580645220953</v>
      </c>
      <c r="G1152" s="29">
        <f t="shared" ref="G1152:G1159" si="138">ROUND(F1152,2)</f>
        <v>6.22</v>
      </c>
    </row>
    <row r="1153" spans="1:7" x14ac:dyDescent="0.25">
      <c r="A1153" s="47">
        <v>42946</v>
      </c>
      <c r="B1153" s="48">
        <v>1</v>
      </c>
      <c r="C1153" s="171">
        <v>0</v>
      </c>
      <c r="D1153" s="134">
        <f t="shared" si="135"/>
        <v>14325.109999999815</v>
      </c>
      <c r="E1153" s="29">
        <f t="shared" si="136"/>
        <v>0</v>
      </c>
      <c r="F1153" s="175">
        <f t="shared" si="137"/>
        <v>6.2222580645220953</v>
      </c>
      <c r="G1153" s="29">
        <f t="shared" si="138"/>
        <v>6.22</v>
      </c>
    </row>
    <row r="1154" spans="1:7" x14ac:dyDescent="0.25">
      <c r="A1154" s="47">
        <v>42947</v>
      </c>
      <c r="B1154" s="48">
        <v>1</v>
      </c>
      <c r="C1154" s="171">
        <v>0</v>
      </c>
      <c r="D1154" s="134">
        <f t="shared" si="135"/>
        <v>14325.109999999815</v>
      </c>
      <c r="E1154" s="29">
        <f t="shared" si="136"/>
        <v>0</v>
      </c>
      <c r="F1154" s="175">
        <f t="shared" si="137"/>
        <v>6.2222580645220953</v>
      </c>
      <c r="G1154" s="29">
        <f t="shared" si="138"/>
        <v>6.22</v>
      </c>
    </row>
    <row r="1155" spans="1:7" x14ac:dyDescent="0.25">
      <c r="A1155" s="47">
        <v>42948</v>
      </c>
      <c r="B1155" s="48">
        <v>1</v>
      </c>
      <c r="C1155" s="171">
        <v>0</v>
      </c>
      <c r="D1155" s="134">
        <f t="shared" si="135"/>
        <v>14325.109999999815</v>
      </c>
      <c r="E1155" s="29">
        <f t="shared" si="136"/>
        <v>0</v>
      </c>
      <c r="F1155" s="175">
        <f t="shared" si="137"/>
        <v>6.2222580645220953</v>
      </c>
      <c r="G1155" s="29">
        <f t="shared" si="138"/>
        <v>6.22</v>
      </c>
    </row>
    <row r="1156" spans="1:7" x14ac:dyDescent="0.25">
      <c r="A1156" s="47">
        <v>42949</v>
      </c>
      <c r="B1156" s="48">
        <v>1</v>
      </c>
      <c r="C1156" s="171">
        <v>0</v>
      </c>
      <c r="D1156" s="134">
        <f t="shared" si="135"/>
        <v>14325.109999999815</v>
      </c>
      <c r="E1156" s="29">
        <f t="shared" si="136"/>
        <v>0</v>
      </c>
      <c r="F1156" s="175">
        <f t="shared" si="137"/>
        <v>6.2222580645220953</v>
      </c>
      <c r="G1156" s="29">
        <f t="shared" si="138"/>
        <v>6.22</v>
      </c>
    </row>
    <row r="1157" spans="1:7" x14ac:dyDescent="0.25">
      <c r="A1157" s="47">
        <v>42950</v>
      </c>
      <c r="B1157" s="48">
        <v>1</v>
      </c>
      <c r="C1157" s="171">
        <v>0</v>
      </c>
      <c r="D1157" s="134">
        <f t="shared" si="135"/>
        <v>14325.109999999815</v>
      </c>
      <c r="E1157" s="29">
        <f t="shared" si="136"/>
        <v>0</v>
      </c>
      <c r="F1157" s="175">
        <f t="shared" si="137"/>
        <v>6.2222580645220953</v>
      </c>
      <c r="G1157" s="29">
        <f t="shared" si="138"/>
        <v>6.22</v>
      </c>
    </row>
    <row r="1158" spans="1:7" x14ac:dyDescent="0.25">
      <c r="A1158" s="47">
        <v>42951</v>
      </c>
      <c r="B1158" s="48">
        <v>1</v>
      </c>
      <c r="C1158" s="171">
        <v>0</v>
      </c>
      <c r="D1158" s="134">
        <f t="shared" si="135"/>
        <v>14325.109999999815</v>
      </c>
      <c r="E1158" s="29">
        <f t="shared" si="136"/>
        <v>0</v>
      </c>
      <c r="F1158" s="175">
        <f t="shared" si="137"/>
        <v>6.2222580645220953</v>
      </c>
      <c r="G1158" s="29">
        <f t="shared" si="138"/>
        <v>6.22</v>
      </c>
    </row>
    <row r="1159" spans="1:7" x14ac:dyDescent="0.25">
      <c r="A1159" s="47">
        <v>42952</v>
      </c>
      <c r="B1159" s="48">
        <v>1</v>
      </c>
      <c r="C1159" s="171">
        <v>0</v>
      </c>
      <c r="D1159" s="134">
        <f t="shared" si="135"/>
        <v>14325.109999999815</v>
      </c>
      <c r="E1159" s="29">
        <f t="shared" si="136"/>
        <v>0</v>
      </c>
      <c r="F1159" s="175">
        <f t="shared" si="137"/>
        <v>6.2222580645220953</v>
      </c>
      <c r="G1159" s="29">
        <f t="shared" si="138"/>
        <v>6.22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F14F-4A13-42D4-8737-5FD1804C7ED0}">
  <dimension ref="A1:V2"/>
  <sheetViews>
    <sheetView topLeftCell="H1" workbookViewId="0">
      <selection activeCell="S2" sqref="S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9.85546875" bestFit="1" customWidth="1"/>
    <col min="14" max="14" width="12.85546875" bestFit="1" customWidth="1"/>
    <col min="15" max="16" width="17" bestFit="1" customWidth="1"/>
    <col min="17" max="17" width="16.85546875" bestFit="1" customWidth="1"/>
    <col min="18" max="19" width="17" bestFit="1" customWidth="1"/>
    <col min="20" max="20" width="16.85546875" customWidth="1"/>
    <col min="21" max="21" width="103.2851562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55</v>
      </c>
      <c r="D2" s="8" t="s">
        <v>107</v>
      </c>
      <c r="E2" s="8" t="s">
        <v>23</v>
      </c>
      <c r="F2" s="8" t="s">
        <v>38</v>
      </c>
      <c r="G2" s="8" t="s">
        <v>24</v>
      </c>
      <c r="H2" s="8" t="s">
        <v>13</v>
      </c>
      <c r="I2" s="8" t="s">
        <v>29</v>
      </c>
      <c r="J2" s="8" t="s">
        <v>39</v>
      </c>
      <c r="K2" s="8" t="s">
        <v>25</v>
      </c>
      <c r="L2" s="8" t="s">
        <v>26</v>
      </c>
      <c r="M2" s="9" t="s">
        <v>190</v>
      </c>
      <c r="N2" s="8" t="s">
        <v>27</v>
      </c>
      <c r="O2" s="7" t="s">
        <v>29</v>
      </c>
      <c r="P2" s="7" t="s">
        <v>61</v>
      </c>
      <c r="Q2" s="7" t="s">
        <v>59</v>
      </c>
      <c r="R2" s="7" t="s">
        <v>60</v>
      </c>
      <c r="S2" s="7" t="s">
        <v>94</v>
      </c>
      <c r="T2" s="7" t="s">
        <v>59</v>
      </c>
      <c r="U2" s="7" t="s">
        <v>13</v>
      </c>
      <c r="V2" s="79" t="s">
        <v>187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48E4-A665-4124-B59A-EABD525FB64A}">
  <dimension ref="A1:I1159"/>
  <sheetViews>
    <sheetView zoomScale="80" zoomScaleNormal="80" workbookViewId="0">
      <pane ySplit="3" topLeftCell="A56" activePane="bottomLeft" state="frozen"/>
      <selection activeCell="A2" sqref="A2"/>
      <selection pane="bottomLeft" activeCell="A64" sqref="A64"/>
    </sheetView>
  </sheetViews>
  <sheetFormatPr defaultRowHeight="15" x14ac:dyDescent="0.25"/>
  <cols>
    <col min="1" max="1" width="16.7109375" customWidth="1"/>
    <col min="2" max="2" width="13.5703125" bestFit="1" customWidth="1"/>
    <col min="3" max="3" width="15.5703125" bestFit="1" customWidth="1"/>
    <col min="4" max="4" width="13.5703125" bestFit="1" customWidth="1"/>
    <col min="5" max="5" width="12.42578125" bestFit="1" customWidth="1"/>
    <col min="6" max="6" width="17" bestFit="1" customWidth="1"/>
    <col min="7" max="7" width="15.85546875" bestFit="1" customWidth="1"/>
    <col min="8" max="8" width="16.7109375" bestFit="1" customWidth="1"/>
    <col min="9" max="9" width="7.42578125" bestFit="1" customWidth="1"/>
  </cols>
  <sheetData>
    <row r="1" spans="1:9" x14ac:dyDescent="0.25">
      <c r="A1" s="14" t="s">
        <v>33</v>
      </c>
      <c r="B1" s="80">
        <v>41856</v>
      </c>
      <c r="C1" s="14" t="s">
        <v>152</v>
      </c>
      <c r="D1" s="158" t="s">
        <v>153</v>
      </c>
      <c r="E1" s="158" t="s">
        <v>154</v>
      </c>
      <c r="F1" s="123" t="s">
        <v>185</v>
      </c>
      <c r="G1" s="158" t="s">
        <v>158</v>
      </c>
      <c r="H1" s="158" t="s">
        <v>159</v>
      </c>
      <c r="I1" s="123" t="s">
        <v>186</v>
      </c>
    </row>
    <row r="2" spans="1:9" x14ac:dyDescent="0.25">
      <c r="A2" s="14" t="s">
        <v>34</v>
      </c>
      <c r="B2" s="15">
        <v>0.15</v>
      </c>
      <c r="C2" s="14">
        <f>ROUNDUP(34673.5343079289,0)</f>
        <v>34674</v>
      </c>
      <c r="D2" s="126">
        <v>42248</v>
      </c>
      <c r="E2" s="159">
        <f>ROUNDUP(64538.2716666667,0)</f>
        <v>64539</v>
      </c>
      <c r="F2" s="158">
        <v>24</v>
      </c>
      <c r="G2" s="126">
        <v>42491</v>
      </c>
      <c r="H2" s="159">
        <f>ROUNDUP(17358.563790349,0)</f>
        <v>17359</v>
      </c>
      <c r="I2" s="158">
        <v>36</v>
      </c>
    </row>
    <row r="3" spans="1:9" x14ac:dyDescent="0.25">
      <c r="A3" s="132" t="s">
        <v>17</v>
      </c>
      <c r="B3" s="132" t="s">
        <v>18</v>
      </c>
      <c r="C3" s="132" t="s">
        <v>14</v>
      </c>
      <c r="D3" s="132" t="s">
        <v>22</v>
      </c>
      <c r="E3" s="132" t="s">
        <v>21</v>
      </c>
      <c r="F3" s="132" t="s">
        <v>19</v>
      </c>
      <c r="G3" s="132" t="s">
        <v>20</v>
      </c>
      <c r="H3" s="133" t="s">
        <v>120</v>
      </c>
      <c r="I3" s="133" t="s">
        <v>121</v>
      </c>
    </row>
    <row r="4" spans="1:9" x14ac:dyDescent="0.25">
      <c r="A4" s="26">
        <v>41887</v>
      </c>
      <c r="B4" s="1">
        <f>_xlfn.DAYS(A4,B1)</f>
        <v>31</v>
      </c>
      <c r="C4" s="4">
        <f t="shared" ref="C4:C39" si="0">$C$2</f>
        <v>34674</v>
      </c>
      <c r="D4" s="3">
        <f>C4-E4</f>
        <v>21934.27</v>
      </c>
      <c r="E4" s="134">
        <f>ROUND(F4*$B$2*B4/365,2)</f>
        <v>12739.73</v>
      </c>
      <c r="F4" s="20">
        <v>1000000</v>
      </c>
      <c r="G4" s="2">
        <f>F4-D4</f>
        <v>978065.73</v>
      </c>
      <c r="H4" s="134">
        <f>F4*$B$2*B4/365</f>
        <v>12739.726027397261</v>
      </c>
      <c r="I4" s="135">
        <f>H4-E4</f>
        <v>-3.9726027389406227E-3</v>
      </c>
    </row>
    <row r="5" spans="1:9" x14ac:dyDescent="0.25">
      <c r="A5" s="26">
        <v>41917</v>
      </c>
      <c r="B5" s="1">
        <f>_xlfn.DAYS(A5,A4)</f>
        <v>30</v>
      </c>
      <c r="C5" s="4">
        <f t="shared" si="0"/>
        <v>34674</v>
      </c>
      <c r="D5" s="2">
        <f t="shared" ref="D5:D63" si="1">C5-E5</f>
        <v>22615.66</v>
      </c>
      <c r="E5" s="134">
        <f>ROUND(F5*$B$2*B5/365,2)</f>
        <v>12058.34</v>
      </c>
      <c r="F5" s="2">
        <f>G4</f>
        <v>978065.73</v>
      </c>
      <c r="G5" s="2">
        <f>F5-D5</f>
        <v>955450.07</v>
      </c>
      <c r="H5" s="134">
        <f t="shared" ref="H5:H33" si="2">F5*$B$2*B5/365</f>
        <v>12058.344616438357</v>
      </c>
      <c r="I5" s="135">
        <f t="shared" ref="I5:I33" si="3">H5-E5</f>
        <v>4.6164383566065226E-3</v>
      </c>
    </row>
    <row r="6" spans="1:9" x14ac:dyDescent="0.25">
      <c r="A6" s="26">
        <v>41948</v>
      </c>
      <c r="B6" s="1">
        <f t="shared" ref="B6:B39" si="4">_xlfn.DAYS(A6,A5)</f>
        <v>31</v>
      </c>
      <c r="C6" s="4">
        <f t="shared" si="0"/>
        <v>34674</v>
      </c>
      <c r="D6" s="2">
        <f t="shared" si="1"/>
        <v>22501.83</v>
      </c>
      <c r="E6" s="134">
        <f t="shared" ref="E6:E38" si="5">ROUND(F6*$B$2*B6/365,2)</f>
        <v>12172.17</v>
      </c>
      <c r="F6" s="2">
        <f t="shared" ref="F6:F39" si="6">G5</f>
        <v>955450.07</v>
      </c>
      <c r="G6" s="2">
        <f t="shared" ref="G6:G63" si="7">F6-D6</f>
        <v>932948.24</v>
      </c>
      <c r="H6" s="134">
        <f t="shared" si="2"/>
        <v>12172.172124657533</v>
      </c>
      <c r="I6" s="135">
        <f t="shared" si="3"/>
        <v>2.1246575324767036E-3</v>
      </c>
    </row>
    <row r="7" spans="1:9" x14ac:dyDescent="0.25">
      <c r="A7" s="26">
        <v>41978</v>
      </c>
      <c r="B7" s="1">
        <f t="shared" si="4"/>
        <v>30</v>
      </c>
      <c r="C7" s="4">
        <f t="shared" si="0"/>
        <v>34674</v>
      </c>
      <c r="D7" s="2">
        <f t="shared" si="1"/>
        <v>23171.9</v>
      </c>
      <c r="E7" s="134">
        <f t="shared" si="5"/>
        <v>11502.1</v>
      </c>
      <c r="F7" s="2">
        <f t="shared" si="6"/>
        <v>932948.24</v>
      </c>
      <c r="G7" s="2">
        <f t="shared" si="7"/>
        <v>909776.34</v>
      </c>
      <c r="H7" s="134">
        <f t="shared" si="2"/>
        <v>11502.101589041096</v>
      </c>
      <c r="I7" s="135">
        <f t="shared" si="3"/>
        <v>1.5890410959400469E-3</v>
      </c>
    </row>
    <row r="8" spans="1:9" x14ac:dyDescent="0.25">
      <c r="A8" s="26">
        <v>42009</v>
      </c>
      <c r="B8" s="1">
        <f t="shared" si="4"/>
        <v>31</v>
      </c>
      <c r="C8" s="4">
        <f t="shared" si="0"/>
        <v>34674</v>
      </c>
      <c r="D8" s="2">
        <f t="shared" si="1"/>
        <v>23083.7</v>
      </c>
      <c r="E8" s="134">
        <f t="shared" si="5"/>
        <v>11590.3</v>
      </c>
      <c r="F8" s="2">
        <f t="shared" si="6"/>
        <v>909776.34</v>
      </c>
      <c r="G8" s="2">
        <f t="shared" si="7"/>
        <v>886692.64</v>
      </c>
      <c r="H8" s="134">
        <f t="shared" si="2"/>
        <v>11590.301317808218</v>
      </c>
      <c r="I8" s="135">
        <f t="shared" si="3"/>
        <v>1.3178082190279383E-3</v>
      </c>
    </row>
    <row r="9" spans="1:9" x14ac:dyDescent="0.25">
      <c r="A9" s="26">
        <v>42040</v>
      </c>
      <c r="B9" s="1">
        <f t="shared" si="4"/>
        <v>31</v>
      </c>
      <c r="C9" s="4">
        <f t="shared" si="0"/>
        <v>34674</v>
      </c>
      <c r="D9" s="2">
        <f t="shared" si="1"/>
        <v>23377.78</v>
      </c>
      <c r="E9" s="134">
        <f t="shared" si="5"/>
        <v>11296.22</v>
      </c>
      <c r="F9" s="2">
        <f t="shared" si="6"/>
        <v>886692.64</v>
      </c>
      <c r="G9" s="2">
        <f t="shared" si="7"/>
        <v>863314.86</v>
      </c>
      <c r="H9" s="134">
        <f t="shared" si="2"/>
        <v>11296.221304109589</v>
      </c>
      <c r="I9" s="135">
        <f t="shared" si="3"/>
        <v>1.3041095899097854E-3</v>
      </c>
    </row>
    <row r="10" spans="1:9" x14ac:dyDescent="0.25">
      <c r="A10" s="26">
        <v>42068</v>
      </c>
      <c r="B10" s="1">
        <f t="shared" si="4"/>
        <v>28</v>
      </c>
      <c r="C10" s="4">
        <f t="shared" si="0"/>
        <v>34674</v>
      </c>
      <c r="D10" s="2">
        <f t="shared" si="1"/>
        <v>24739.97</v>
      </c>
      <c r="E10" s="134">
        <f t="shared" si="5"/>
        <v>9934.0300000000007</v>
      </c>
      <c r="F10" s="2">
        <f t="shared" si="6"/>
        <v>863314.86</v>
      </c>
      <c r="G10" s="2">
        <f t="shared" si="7"/>
        <v>838574.89</v>
      </c>
      <c r="H10" s="134">
        <f t="shared" si="2"/>
        <v>9934.0340054794506</v>
      </c>
      <c r="I10" s="135">
        <f t="shared" si="3"/>
        <v>4.0054794499155832E-3</v>
      </c>
    </row>
    <row r="11" spans="1:9" x14ac:dyDescent="0.25">
      <c r="A11" s="26">
        <v>42099</v>
      </c>
      <c r="B11" s="1">
        <f t="shared" si="4"/>
        <v>31</v>
      </c>
      <c r="C11" s="4">
        <f t="shared" si="0"/>
        <v>34674</v>
      </c>
      <c r="D11" s="2">
        <f t="shared" si="1"/>
        <v>23990.79</v>
      </c>
      <c r="E11" s="134">
        <f t="shared" si="5"/>
        <v>10683.21</v>
      </c>
      <c r="F11" s="2">
        <f t="shared" si="6"/>
        <v>838574.89</v>
      </c>
      <c r="G11" s="2">
        <f t="shared" si="7"/>
        <v>814584.1</v>
      </c>
      <c r="H11" s="134">
        <f t="shared" si="2"/>
        <v>10683.214352054794</v>
      </c>
      <c r="I11" s="135">
        <f t="shared" si="3"/>
        <v>4.3520547951629851E-3</v>
      </c>
    </row>
    <row r="12" spans="1:9" x14ac:dyDescent="0.25">
      <c r="A12" s="26">
        <v>42129</v>
      </c>
      <c r="B12" s="1">
        <f t="shared" si="4"/>
        <v>30</v>
      </c>
      <c r="C12" s="4">
        <f t="shared" si="0"/>
        <v>34674</v>
      </c>
      <c r="D12" s="2">
        <f t="shared" si="1"/>
        <v>24631.18</v>
      </c>
      <c r="E12" s="134">
        <f t="shared" si="5"/>
        <v>10042.82</v>
      </c>
      <c r="F12" s="2">
        <f t="shared" si="6"/>
        <v>814584.1</v>
      </c>
      <c r="G12" s="2">
        <f t="shared" si="7"/>
        <v>789952.91999999993</v>
      </c>
      <c r="H12" s="134">
        <f t="shared" si="2"/>
        <v>10042.817671232877</v>
      </c>
      <c r="I12" s="135">
        <f t="shared" si="3"/>
        <v>-2.3287671228899853E-3</v>
      </c>
    </row>
    <row r="13" spans="1:9" x14ac:dyDescent="0.25">
      <c r="A13" s="26">
        <v>42160</v>
      </c>
      <c r="B13" s="1">
        <f t="shared" si="4"/>
        <v>31</v>
      </c>
      <c r="C13" s="4">
        <f t="shared" si="0"/>
        <v>34674</v>
      </c>
      <c r="D13" s="2">
        <f t="shared" si="1"/>
        <v>24610.22</v>
      </c>
      <c r="E13" s="134">
        <f t="shared" si="5"/>
        <v>10063.780000000001</v>
      </c>
      <c r="F13" s="2">
        <f t="shared" si="6"/>
        <v>789952.91999999993</v>
      </c>
      <c r="G13" s="2">
        <f t="shared" si="7"/>
        <v>765342.7</v>
      </c>
      <c r="H13" s="134">
        <f t="shared" si="2"/>
        <v>10063.783775342465</v>
      </c>
      <c r="I13" s="135">
        <f t="shared" si="3"/>
        <v>3.7753424639959121E-3</v>
      </c>
    </row>
    <row r="14" spans="1:9" x14ac:dyDescent="0.25">
      <c r="A14" s="26">
        <v>42190</v>
      </c>
      <c r="B14" s="1">
        <f t="shared" si="4"/>
        <v>30</v>
      </c>
      <c r="C14" s="4">
        <f t="shared" si="0"/>
        <v>34674</v>
      </c>
      <c r="D14" s="2">
        <f t="shared" si="1"/>
        <v>25238.27</v>
      </c>
      <c r="E14" s="134">
        <f t="shared" si="5"/>
        <v>9435.73</v>
      </c>
      <c r="F14" s="2">
        <f t="shared" si="6"/>
        <v>765342.7</v>
      </c>
      <c r="G14" s="2">
        <f t="shared" si="7"/>
        <v>740104.42999999993</v>
      </c>
      <c r="H14" s="134">
        <f t="shared" si="2"/>
        <v>9435.731917808218</v>
      </c>
      <c r="I14" s="135">
        <f t="shared" si="3"/>
        <v>1.9178082184225786E-3</v>
      </c>
    </row>
    <row r="15" spans="1:9" x14ac:dyDescent="0.25">
      <c r="A15" s="26">
        <v>42221</v>
      </c>
      <c r="B15" s="1">
        <f t="shared" si="4"/>
        <v>31</v>
      </c>
      <c r="C15" s="4">
        <f t="shared" si="0"/>
        <v>34674</v>
      </c>
      <c r="D15" s="2">
        <f t="shared" si="1"/>
        <v>25245.27</v>
      </c>
      <c r="E15" s="134">
        <f t="shared" si="5"/>
        <v>9428.73</v>
      </c>
      <c r="F15" s="2">
        <f t="shared" si="6"/>
        <v>740104.42999999993</v>
      </c>
      <c r="G15" s="2">
        <f t="shared" si="7"/>
        <v>714859.15999999992</v>
      </c>
      <c r="H15" s="134">
        <f t="shared" si="2"/>
        <v>9428.7276698630121</v>
      </c>
      <c r="I15" s="135">
        <f t="shared" si="3"/>
        <v>-2.3301369874388911E-3</v>
      </c>
    </row>
    <row r="16" spans="1:9" x14ac:dyDescent="0.25">
      <c r="A16" s="26">
        <v>42252</v>
      </c>
      <c r="B16" s="1">
        <f t="shared" si="4"/>
        <v>31</v>
      </c>
      <c r="C16" s="4">
        <f t="shared" si="0"/>
        <v>34674</v>
      </c>
      <c r="D16" s="2">
        <f t="shared" si="1"/>
        <v>25566.89</v>
      </c>
      <c r="E16" s="134">
        <f t="shared" si="5"/>
        <v>9107.11</v>
      </c>
      <c r="F16" s="2">
        <f t="shared" si="6"/>
        <v>714859.15999999992</v>
      </c>
      <c r="G16" s="2">
        <f t="shared" si="7"/>
        <v>689292.2699999999</v>
      </c>
      <c r="H16" s="134">
        <f t="shared" si="2"/>
        <v>9107.1098465753421</v>
      </c>
      <c r="I16" s="135">
        <f t="shared" si="3"/>
        <v>-1.5342465849244036E-4</v>
      </c>
    </row>
    <row r="17" spans="1:9" x14ac:dyDescent="0.25">
      <c r="A17" s="26">
        <v>42282</v>
      </c>
      <c r="B17" s="1">
        <f t="shared" si="4"/>
        <v>30</v>
      </c>
      <c r="C17" s="4">
        <f t="shared" si="0"/>
        <v>34674</v>
      </c>
      <c r="D17" s="2">
        <f t="shared" si="1"/>
        <v>26175.879999999997</v>
      </c>
      <c r="E17" s="134">
        <f t="shared" si="5"/>
        <v>8498.1200000000008</v>
      </c>
      <c r="F17" s="2">
        <f t="shared" si="6"/>
        <v>689292.2699999999</v>
      </c>
      <c r="G17" s="2">
        <f t="shared" si="7"/>
        <v>663116.3899999999</v>
      </c>
      <c r="H17" s="134">
        <f t="shared" si="2"/>
        <v>8498.1238767123268</v>
      </c>
      <c r="I17" s="135">
        <f t="shared" si="3"/>
        <v>3.8767123260186054E-3</v>
      </c>
    </row>
    <row r="18" spans="1:9" x14ac:dyDescent="0.25">
      <c r="A18" s="26">
        <v>42313</v>
      </c>
      <c r="B18" s="1">
        <f t="shared" si="4"/>
        <v>31</v>
      </c>
      <c r="C18" s="4">
        <f t="shared" si="0"/>
        <v>34674</v>
      </c>
      <c r="D18" s="2">
        <f t="shared" si="1"/>
        <v>26226.080000000002</v>
      </c>
      <c r="E18" s="134">
        <f t="shared" si="5"/>
        <v>8447.92</v>
      </c>
      <c r="F18" s="2">
        <f t="shared" si="6"/>
        <v>663116.3899999999</v>
      </c>
      <c r="G18" s="2">
        <f t="shared" si="7"/>
        <v>636890.30999999994</v>
      </c>
      <c r="H18" s="134">
        <f t="shared" si="2"/>
        <v>8447.9211328767105</v>
      </c>
      <c r="I18" s="135">
        <f t="shared" si="3"/>
        <v>1.1328767104714643E-3</v>
      </c>
    </row>
    <row r="19" spans="1:9" x14ac:dyDescent="0.25">
      <c r="A19" s="26">
        <v>42343</v>
      </c>
      <c r="B19" s="1">
        <f t="shared" si="4"/>
        <v>30</v>
      </c>
      <c r="C19" s="4">
        <f t="shared" si="0"/>
        <v>34674</v>
      </c>
      <c r="D19" s="2">
        <f t="shared" si="1"/>
        <v>26821.93</v>
      </c>
      <c r="E19" s="134">
        <f t="shared" si="5"/>
        <v>7852.07</v>
      </c>
      <c r="F19" s="2">
        <f t="shared" si="6"/>
        <v>636890.30999999994</v>
      </c>
      <c r="G19" s="2">
        <f t="shared" si="7"/>
        <v>610068.37999999989</v>
      </c>
      <c r="H19" s="134">
        <f t="shared" si="2"/>
        <v>7852.0723150684917</v>
      </c>
      <c r="I19" s="135">
        <f t="shared" si="3"/>
        <v>2.315068491952843E-3</v>
      </c>
    </row>
    <row r="20" spans="1:9" x14ac:dyDescent="0.25">
      <c r="A20" s="26">
        <v>42374</v>
      </c>
      <c r="B20" s="1">
        <f t="shared" si="4"/>
        <v>31</v>
      </c>
      <c r="C20" s="4">
        <f t="shared" si="0"/>
        <v>34674</v>
      </c>
      <c r="D20" s="2">
        <f t="shared" si="1"/>
        <v>26901.9</v>
      </c>
      <c r="E20" s="134">
        <f t="shared" si="5"/>
        <v>7772.1</v>
      </c>
      <c r="F20" s="2">
        <f t="shared" si="6"/>
        <v>610068.37999999989</v>
      </c>
      <c r="G20" s="2">
        <f t="shared" si="7"/>
        <v>583166.47999999986</v>
      </c>
      <c r="H20" s="134">
        <f t="shared" si="2"/>
        <v>7772.1040191780803</v>
      </c>
      <c r="I20" s="135">
        <f t="shared" si="3"/>
        <v>4.0191780799432308E-3</v>
      </c>
    </row>
    <row r="21" spans="1:9" x14ac:dyDescent="0.25">
      <c r="A21" s="26">
        <v>42405</v>
      </c>
      <c r="B21" s="1">
        <f t="shared" si="4"/>
        <v>31</v>
      </c>
      <c r="C21" s="4">
        <f t="shared" si="0"/>
        <v>34674</v>
      </c>
      <c r="D21" s="2">
        <f t="shared" si="1"/>
        <v>27244.62</v>
      </c>
      <c r="E21" s="134">
        <f t="shared" si="5"/>
        <v>7429.38</v>
      </c>
      <c r="F21" s="2">
        <f t="shared" si="6"/>
        <v>583166.47999999986</v>
      </c>
      <c r="G21" s="2">
        <f t="shared" si="7"/>
        <v>555921.85999999987</v>
      </c>
      <c r="H21" s="134">
        <f t="shared" si="2"/>
        <v>7429.3811835616416</v>
      </c>
      <c r="I21" s="135">
        <f t="shared" si="3"/>
        <v>1.183561641482811E-3</v>
      </c>
    </row>
    <row r="22" spans="1:9" x14ac:dyDescent="0.25">
      <c r="A22" s="26">
        <v>42434</v>
      </c>
      <c r="B22" s="1">
        <f t="shared" si="4"/>
        <v>29</v>
      </c>
      <c r="C22" s="4">
        <f t="shared" si="0"/>
        <v>34674</v>
      </c>
      <c r="D22" s="2">
        <f t="shared" si="1"/>
        <v>28048.63</v>
      </c>
      <c r="E22" s="134">
        <f t="shared" si="5"/>
        <v>6625.37</v>
      </c>
      <c r="F22" s="2">
        <f t="shared" si="6"/>
        <v>555921.85999999987</v>
      </c>
      <c r="G22" s="2">
        <f t="shared" si="7"/>
        <v>527873.22999999986</v>
      </c>
      <c r="H22" s="134">
        <f t="shared" si="2"/>
        <v>6625.3701123287656</v>
      </c>
      <c r="I22" s="135">
        <f t="shared" si="3"/>
        <v>1.1232876568101346E-4</v>
      </c>
    </row>
    <row r="23" spans="1:9" x14ac:dyDescent="0.25">
      <c r="A23" s="26">
        <v>42465</v>
      </c>
      <c r="B23" s="1">
        <f t="shared" si="4"/>
        <v>31</v>
      </c>
      <c r="C23" s="4">
        <f t="shared" si="0"/>
        <v>34674</v>
      </c>
      <c r="D23" s="2">
        <f t="shared" si="1"/>
        <v>27949.040000000001</v>
      </c>
      <c r="E23" s="134">
        <f t="shared" si="5"/>
        <v>6724.96</v>
      </c>
      <c r="F23" s="2">
        <f t="shared" si="6"/>
        <v>527873.22999999986</v>
      </c>
      <c r="G23" s="2">
        <f t="shared" si="7"/>
        <v>499924.18999999989</v>
      </c>
      <c r="H23" s="134">
        <f t="shared" si="2"/>
        <v>6724.9603273972589</v>
      </c>
      <c r="I23" s="135">
        <f t="shared" si="3"/>
        <v>3.2739725884312065E-4</v>
      </c>
    </row>
    <row r="24" spans="1:9" x14ac:dyDescent="0.25">
      <c r="A24" s="26">
        <v>42495</v>
      </c>
      <c r="B24" s="1">
        <f t="shared" si="4"/>
        <v>30</v>
      </c>
      <c r="C24" s="4">
        <f t="shared" si="0"/>
        <v>34674</v>
      </c>
      <c r="D24" s="2">
        <f t="shared" si="1"/>
        <v>28510.55</v>
      </c>
      <c r="E24" s="134">
        <f t="shared" si="5"/>
        <v>6163.45</v>
      </c>
      <c r="F24" s="2">
        <f t="shared" si="6"/>
        <v>499924.18999999989</v>
      </c>
      <c r="G24" s="2">
        <f t="shared" si="7"/>
        <v>471413.6399999999</v>
      </c>
      <c r="H24" s="134">
        <f t="shared" si="2"/>
        <v>6163.4489178082176</v>
      </c>
      <c r="I24" s="135">
        <f t="shared" si="3"/>
        <v>-1.0821917821886018E-3</v>
      </c>
    </row>
    <row r="25" spans="1:9" x14ac:dyDescent="0.25">
      <c r="A25" s="26">
        <v>42526</v>
      </c>
      <c r="B25" s="1">
        <f t="shared" si="4"/>
        <v>31</v>
      </c>
      <c r="C25" s="4">
        <f t="shared" si="0"/>
        <v>34674</v>
      </c>
      <c r="D25" s="2">
        <f t="shared" si="1"/>
        <v>28668.32</v>
      </c>
      <c r="E25" s="134">
        <f t="shared" si="5"/>
        <v>6005.68</v>
      </c>
      <c r="F25" s="2">
        <f t="shared" si="6"/>
        <v>471413.6399999999</v>
      </c>
      <c r="G25" s="2">
        <f t="shared" si="7"/>
        <v>442745.31999999989</v>
      </c>
      <c r="H25" s="134">
        <f t="shared" si="2"/>
        <v>6005.6806191780806</v>
      </c>
      <c r="I25" s="135">
        <f t="shared" si="3"/>
        <v>6.1917808034195332E-4</v>
      </c>
    </row>
    <row r="26" spans="1:9" x14ac:dyDescent="0.25">
      <c r="A26" s="26">
        <v>42556</v>
      </c>
      <c r="B26" s="1">
        <f t="shared" si="4"/>
        <v>30</v>
      </c>
      <c r="C26" s="4">
        <f t="shared" si="0"/>
        <v>34674</v>
      </c>
      <c r="D26" s="2">
        <f t="shared" si="1"/>
        <v>29215.5</v>
      </c>
      <c r="E26" s="134">
        <f t="shared" si="5"/>
        <v>5458.5</v>
      </c>
      <c r="F26" s="2">
        <f t="shared" si="6"/>
        <v>442745.31999999989</v>
      </c>
      <c r="G26" s="2">
        <f t="shared" si="7"/>
        <v>413529.81999999989</v>
      </c>
      <c r="H26" s="134">
        <f t="shared" si="2"/>
        <v>5458.503945205478</v>
      </c>
      <c r="I26" s="135">
        <f t="shared" si="3"/>
        <v>3.9452054779758328E-3</v>
      </c>
    </row>
    <row r="27" spans="1:9" x14ac:dyDescent="0.25">
      <c r="A27" s="26">
        <v>42587</v>
      </c>
      <c r="B27" s="1">
        <f t="shared" si="4"/>
        <v>31</v>
      </c>
      <c r="C27" s="4">
        <f t="shared" si="0"/>
        <v>34674</v>
      </c>
      <c r="D27" s="2">
        <f t="shared" si="1"/>
        <v>29405.739999999998</v>
      </c>
      <c r="E27" s="134">
        <f t="shared" si="5"/>
        <v>5268.26</v>
      </c>
      <c r="F27" s="2">
        <f t="shared" si="6"/>
        <v>413529.81999999989</v>
      </c>
      <c r="G27" s="2">
        <f t="shared" si="7"/>
        <v>384124.0799999999</v>
      </c>
      <c r="H27" s="134">
        <f t="shared" si="2"/>
        <v>5268.2566109589025</v>
      </c>
      <c r="I27" s="135">
        <f t="shared" si="3"/>
        <v>-3.3890410977619467E-3</v>
      </c>
    </row>
    <row r="28" spans="1:9" x14ac:dyDescent="0.25">
      <c r="A28" s="26">
        <v>42618</v>
      </c>
      <c r="B28" s="1">
        <f t="shared" si="4"/>
        <v>31</v>
      </c>
      <c r="C28" s="4">
        <f t="shared" si="0"/>
        <v>34674</v>
      </c>
      <c r="D28" s="2">
        <f t="shared" si="1"/>
        <v>29780.36</v>
      </c>
      <c r="E28" s="134">
        <f t="shared" si="5"/>
        <v>4893.6400000000003</v>
      </c>
      <c r="F28" s="2">
        <f t="shared" si="6"/>
        <v>384124.0799999999</v>
      </c>
      <c r="G28" s="2">
        <f t="shared" si="7"/>
        <v>354343.71999999991</v>
      </c>
      <c r="H28" s="134">
        <f t="shared" si="2"/>
        <v>4893.6355397260259</v>
      </c>
      <c r="I28" s="135">
        <f t="shared" si="3"/>
        <v>-4.4602739744732389E-3</v>
      </c>
    </row>
    <row r="29" spans="1:9" x14ac:dyDescent="0.25">
      <c r="A29" s="26">
        <v>42648</v>
      </c>
      <c r="B29" s="1">
        <f t="shared" si="4"/>
        <v>30</v>
      </c>
      <c r="C29" s="4">
        <f t="shared" si="0"/>
        <v>34674</v>
      </c>
      <c r="D29" s="2">
        <f t="shared" si="1"/>
        <v>30305.38</v>
      </c>
      <c r="E29" s="134">
        <f t="shared" si="5"/>
        <v>4368.62</v>
      </c>
      <c r="F29" s="2">
        <f t="shared" si="6"/>
        <v>354343.71999999991</v>
      </c>
      <c r="G29" s="2">
        <f t="shared" si="7"/>
        <v>324038.33999999991</v>
      </c>
      <c r="H29" s="134">
        <f t="shared" si="2"/>
        <v>4368.6212054794505</v>
      </c>
      <c r="I29" s="135">
        <f t="shared" si="3"/>
        <v>1.2054794506184408E-3</v>
      </c>
    </row>
    <row r="30" spans="1:9" x14ac:dyDescent="0.25">
      <c r="A30" s="26">
        <v>42679</v>
      </c>
      <c r="B30" s="1">
        <f t="shared" si="4"/>
        <v>31</v>
      </c>
      <c r="C30" s="4">
        <f t="shared" si="0"/>
        <v>34674</v>
      </c>
      <c r="D30" s="2">
        <f t="shared" si="1"/>
        <v>30545.84</v>
      </c>
      <c r="E30" s="134">
        <f t="shared" si="5"/>
        <v>4128.16</v>
      </c>
      <c r="F30" s="2">
        <f t="shared" si="6"/>
        <v>324038.33999999991</v>
      </c>
      <c r="G30" s="2">
        <f t="shared" si="7"/>
        <v>293492.49999999988</v>
      </c>
      <c r="H30" s="134">
        <f t="shared" si="2"/>
        <v>4128.159673972601</v>
      </c>
      <c r="I30" s="135">
        <f t="shared" si="3"/>
        <v>-3.2602739884168841E-4</v>
      </c>
    </row>
    <row r="31" spans="1:9" x14ac:dyDescent="0.25">
      <c r="A31" s="26">
        <v>42709</v>
      </c>
      <c r="B31" s="1">
        <f t="shared" si="4"/>
        <v>30</v>
      </c>
      <c r="C31" s="4">
        <f t="shared" si="0"/>
        <v>34674</v>
      </c>
      <c r="D31" s="2">
        <f t="shared" si="1"/>
        <v>31055.599999999999</v>
      </c>
      <c r="E31" s="134">
        <f t="shared" si="5"/>
        <v>3618.4</v>
      </c>
      <c r="F31" s="2">
        <f t="shared" si="6"/>
        <v>293492.49999999988</v>
      </c>
      <c r="G31" s="2">
        <f t="shared" si="7"/>
        <v>262436.89999999991</v>
      </c>
      <c r="H31" s="134">
        <f t="shared" si="2"/>
        <v>3618.4006849315051</v>
      </c>
      <c r="I31" s="135">
        <f t="shared" si="3"/>
        <v>6.849315050203586E-4</v>
      </c>
    </row>
    <row r="32" spans="1:9" x14ac:dyDescent="0.25">
      <c r="A32" s="26">
        <v>42740</v>
      </c>
      <c r="B32" s="1">
        <f t="shared" si="4"/>
        <v>31</v>
      </c>
      <c r="C32" s="4">
        <f t="shared" si="0"/>
        <v>34674</v>
      </c>
      <c r="D32" s="2">
        <f t="shared" si="1"/>
        <v>31330.63</v>
      </c>
      <c r="E32" s="134">
        <f t="shared" si="5"/>
        <v>3343.37</v>
      </c>
      <c r="F32" s="2">
        <f t="shared" si="6"/>
        <v>262436.89999999991</v>
      </c>
      <c r="G32" s="2">
        <f t="shared" si="7"/>
        <v>231106.2699999999</v>
      </c>
      <c r="H32" s="134">
        <f t="shared" si="2"/>
        <v>3343.3742054794507</v>
      </c>
      <c r="I32" s="135">
        <f t="shared" si="3"/>
        <v>4.2054794507748738E-3</v>
      </c>
    </row>
    <row r="33" spans="1:9" x14ac:dyDescent="0.25">
      <c r="A33" s="26">
        <v>42771</v>
      </c>
      <c r="B33" s="1">
        <f t="shared" si="4"/>
        <v>31</v>
      </c>
      <c r="C33" s="4">
        <f t="shared" si="0"/>
        <v>34674</v>
      </c>
      <c r="D33" s="2">
        <f t="shared" si="1"/>
        <v>31729.77</v>
      </c>
      <c r="E33" s="134">
        <f t="shared" si="5"/>
        <v>2944.23</v>
      </c>
      <c r="F33" s="2">
        <f t="shared" si="6"/>
        <v>231106.2699999999</v>
      </c>
      <c r="G33" s="2">
        <f t="shared" si="7"/>
        <v>199376.49999999991</v>
      </c>
      <c r="H33" s="134">
        <f t="shared" si="2"/>
        <v>2944.2305630136971</v>
      </c>
      <c r="I33" s="135">
        <f t="shared" si="3"/>
        <v>5.6301369704669924E-4</v>
      </c>
    </row>
    <row r="34" spans="1:9" x14ac:dyDescent="0.25">
      <c r="A34" s="26">
        <v>42799</v>
      </c>
      <c r="B34" s="1">
        <f t="shared" si="4"/>
        <v>28</v>
      </c>
      <c r="C34" s="4">
        <f t="shared" si="0"/>
        <v>34674</v>
      </c>
      <c r="D34" s="2">
        <f t="shared" si="1"/>
        <v>32379.8</v>
      </c>
      <c r="E34" s="134">
        <f t="shared" si="5"/>
        <v>2294.1999999999998</v>
      </c>
      <c r="F34" s="2">
        <f t="shared" si="6"/>
        <v>199376.49999999991</v>
      </c>
      <c r="G34" s="2">
        <f t="shared" si="7"/>
        <v>166996.69999999992</v>
      </c>
      <c r="H34" s="134"/>
      <c r="I34" s="135"/>
    </row>
    <row r="35" spans="1:9" x14ac:dyDescent="0.25">
      <c r="A35" s="26">
        <v>42830</v>
      </c>
      <c r="B35" s="1">
        <f t="shared" si="4"/>
        <v>31</v>
      </c>
      <c r="C35" s="4">
        <f t="shared" si="0"/>
        <v>34674</v>
      </c>
      <c r="D35" s="2">
        <f t="shared" si="1"/>
        <v>32546.510000000002</v>
      </c>
      <c r="E35" s="134">
        <f t="shared" si="5"/>
        <v>2127.4899999999998</v>
      </c>
      <c r="F35" s="2">
        <f t="shared" si="6"/>
        <v>166996.69999999992</v>
      </c>
      <c r="G35" s="2">
        <f t="shared" si="7"/>
        <v>134450.18999999992</v>
      </c>
      <c r="H35" s="134"/>
      <c r="I35" s="135"/>
    </row>
    <row r="36" spans="1:9" x14ac:dyDescent="0.25">
      <c r="A36" s="26">
        <v>42860</v>
      </c>
      <c r="B36" s="1">
        <f t="shared" si="4"/>
        <v>30</v>
      </c>
      <c r="C36" s="4">
        <f t="shared" si="0"/>
        <v>34674</v>
      </c>
      <c r="D36" s="2">
        <f t="shared" si="1"/>
        <v>33016.39</v>
      </c>
      <c r="E36" s="134">
        <f t="shared" si="5"/>
        <v>1657.61</v>
      </c>
      <c r="F36" s="2">
        <f t="shared" si="6"/>
        <v>134450.18999999992</v>
      </c>
      <c r="G36" s="2">
        <f t="shared" si="7"/>
        <v>101433.79999999992</v>
      </c>
      <c r="H36" s="134"/>
      <c r="I36" s="135"/>
    </row>
    <row r="37" spans="1:9" x14ac:dyDescent="0.25">
      <c r="A37" s="26">
        <v>42891</v>
      </c>
      <c r="B37" s="1">
        <f t="shared" si="4"/>
        <v>31</v>
      </c>
      <c r="C37" s="4">
        <f t="shared" si="0"/>
        <v>34674</v>
      </c>
      <c r="D37" s="2">
        <f t="shared" si="1"/>
        <v>33381.760000000002</v>
      </c>
      <c r="E37" s="134">
        <f t="shared" si="5"/>
        <v>1292.24</v>
      </c>
      <c r="F37" s="2">
        <f t="shared" si="6"/>
        <v>101433.79999999992</v>
      </c>
      <c r="G37" s="2">
        <f t="shared" si="7"/>
        <v>68052.039999999921</v>
      </c>
      <c r="H37" s="134"/>
      <c r="I37" s="135"/>
    </row>
    <row r="38" spans="1:9" x14ac:dyDescent="0.25">
      <c r="A38" s="26">
        <v>42921</v>
      </c>
      <c r="B38" s="1">
        <f t="shared" si="4"/>
        <v>30</v>
      </c>
      <c r="C38" s="4">
        <f t="shared" si="0"/>
        <v>34674</v>
      </c>
      <c r="D38" s="2">
        <f t="shared" si="1"/>
        <v>33835</v>
      </c>
      <c r="E38" s="134">
        <f t="shared" si="5"/>
        <v>839</v>
      </c>
      <c r="F38" s="2">
        <f t="shared" si="6"/>
        <v>68052.039999999921</v>
      </c>
      <c r="G38" s="2">
        <f t="shared" si="7"/>
        <v>34217.039999999921</v>
      </c>
      <c r="H38" s="134"/>
      <c r="I38" s="135"/>
    </row>
    <row r="39" spans="1:9" x14ac:dyDescent="0.25">
      <c r="A39" s="26">
        <v>42952</v>
      </c>
      <c r="B39" s="1">
        <f t="shared" si="4"/>
        <v>31</v>
      </c>
      <c r="C39" s="4">
        <f t="shared" si="0"/>
        <v>34674</v>
      </c>
      <c r="D39" s="2">
        <f t="shared" si="1"/>
        <v>34217.039999999921</v>
      </c>
      <c r="E39" s="134">
        <v>456.96000000008064</v>
      </c>
      <c r="F39" s="2">
        <f t="shared" si="6"/>
        <v>34217.039999999921</v>
      </c>
      <c r="G39" s="2">
        <f t="shared" si="7"/>
        <v>0</v>
      </c>
      <c r="H39" s="134"/>
      <c r="I39" s="135"/>
    </row>
    <row r="40" spans="1:9" x14ac:dyDescent="0.25">
      <c r="A40" s="119">
        <v>42252</v>
      </c>
      <c r="B40" s="161">
        <f>_xlfn.DAYS(A16,A15)</f>
        <v>31</v>
      </c>
      <c r="C40" s="162">
        <f t="shared" ref="C40:C47" si="8">$E$2</f>
        <v>64539</v>
      </c>
      <c r="D40" s="163">
        <f t="shared" si="1"/>
        <v>55431.89</v>
      </c>
      <c r="E40" s="164">
        <f>ROUND(F40*$B$2*B40/365,2)</f>
        <v>9107.11</v>
      </c>
      <c r="F40" s="163">
        <f>G15</f>
        <v>714859.15999999992</v>
      </c>
      <c r="G40" s="163">
        <f t="shared" si="7"/>
        <v>659427.2699999999</v>
      </c>
    </row>
    <row r="41" spans="1:9" x14ac:dyDescent="0.25">
      <c r="A41" s="26">
        <v>42282</v>
      </c>
      <c r="B41" s="1">
        <f t="shared" ref="B41:B63" si="9">_xlfn.DAYS(A41,A40)</f>
        <v>30</v>
      </c>
      <c r="C41" s="4">
        <f t="shared" si="8"/>
        <v>64539</v>
      </c>
      <c r="D41" s="2">
        <f t="shared" si="1"/>
        <v>56409.07</v>
      </c>
      <c r="E41" s="134">
        <f t="shared" ref="E41:E62" si="10">ROUND(F41*$B$2*B41/365,2)</f>
        <v>8129.93</v>
      </c>
      <c r="F41" s="2">
        <f t="shared" ref="F41:F63" si="11">G40</f>
        <v>659427.2699999999</v>
      </c>
      <c r="G41" s="2">
        <f t="shared" si="7"/>
        <v>603018.19999999995</v>
      </c>
    </row>
    <row r="42" spans="1:9" x14ac:dyDescent="0.25">
      <c r="A42" s="26">
        <v>42313</v>
      </c>
      <c r="B42" s="1">
        <f t="shared" si="9"/>
        <v>31</v>
      </c>
      <c r="C42" s="4">
        <f t="shared" si="8"/>
        <v>64539</v>
      </c>
      <c r="D42" s="2">
        <f t="shared" si="1"/>
        <v>56856.71</v>
      </c>
      <c r="E42" s="134">
        <f t="shared" si="10"/>
        <v>7682.29</v>
      </c>
      <c r="F42" s="2">
        <f t="shared" si="11"/>
        <v>603018.19999999995</v>
      </c>
      <c r="G42" s="2">
        <f t="shared" si="7"/>
        <v>546161.49</v>
      </c>
    </row>
    <row r="43" spans="1:9" x14ac:dyDescent="0.25">
      <c r="A43" s="26">
        <v>42343</v>
      </c>
      <c r="B43" s="1">
        <f t="shared" si="9"/>
        <v>30</v>
      </c>
      <c r="C43" s="4">
        <f t="shared" si="8"/>
        <v>64539</v>
      </c>
      <c r="D43" s="2">
        <f t="shared" si="1"/>
        <v>57805.5</v>
      </c>
      <c r="E43" s="134">
        <f t="shared" si="10"/>
        <v>6733.5</v>
      </c>
      <c r="F43" s="2">
        <f t="shared" si="11"/>
        <v>546161.49</v>
      </c>
      <c r="G43" s="2">
        <f t="shared" si="7"/>
        <v>488355.99</v>
      </c>
    </row>
    <row r="44" spans="1:9" x14ac:dyDescent="0.25">
      <c r="A44" s="26">
        <v>42374</v>
      </c>
      <c r="B44" s="1">
        <f t="shared" si="9"/>
        <v>31</v>
      </c>
      <c r="C44" s="4">
        <f t="shared" si="8"/>
        <v>64539</v>
      </c>
      <c r="D44" s="2">
        <f t="shared" si="1"/>
        <v>58317.479999999996</v>
      </c>
      <c r="E44" s="134">
        <f t="shared" si="10"/>
        <v>6221.52</v>
      </c>
      <c r="F44" s="2">
        <f t="shared" si="11"/>
        <v>488355.99</v>
      </c>
      <c r="G44" s="2">
        <f t="shared" si="7"/>
        <v>430038.51</v>
      </c>
    </row>
    <row r="45" spans="1:9" x14ac:dyDescent="0.25">
      <c r="A45" s="26">
        <v>42405</v>
      </c>
      <c r="B45" s="1">
        <f t="shared" si="9"/>
        <v>31</v>
      </c>
      <c r="C45" s="4">
        <f t="shared" si="8"/>
        <v>64539</v>
      </c>
      <c r="D45" s="2">
        <f t="shared" si="1"/>
        <v>59060.43</v>
      </c>
      <c r="E45" s="134">
        <f t="shared" si="10"/>
        <v>5478.57</v>
      </c>
      <c r="F45" s="2">
        <f t="shared" si="11"/>
        <v>430038.51</v>
      </c>
      <c r="G45" s="2">
        <f t="shared" si="7"/>
        <v>370978.08</v>
      </c>
    </row>
    <row r="46" spans="1:9" x14ac:dyDescent="0.25">
      <c r="A46" s="26">
        <v>42434</v>
      </c>
      <c r="B46" s="1">
        <f t="shared" si="9"/>
        <v>29</v>
      </c>
      <c r="C46" s="4">
        <f t="shared" si="8"/>
        <v>64539</v>
      </c>
      <c r="D46" s="2">
        <f t="shared" si="1"/>
        <v>60117.75</v>
      </c>
      <c r="E46" s="134">
        <f t="shared" si="10"/>
        <v>4421.25</v>
      </c>
      <c r="F46" s="2">
        <f t="shared" si="11"/>
        <v>370978.08</v>
      </c>
      <c r="G46" s="2">
        <f t="shared" si="7"/>
        <v>310860.33</v>
      </c>
    </row>
    <row r="47" spans="1:9" x14ac:dyDescent="0.25">
      <c r="A47" s="26">
        <v>42465</v>
      </c>
      <c r="B47" s="1">
        <f t="shared" si="9"/>
        <v>31</v>
      </c>
      <c r="C47" s="4">
        <f t="shared" si="8"/>
        <v>64539</v>
      </c>
      <c r="D47" s="2">
        <f t="shared" si="1"/>
        <v>60578.720000000001</v>
      </c>
      <c r="E47" s="134">
        <f t="shared" si="10"/>
        <v>3960.28</v>
      </c>
      <c r="F47" s="2">
        <f t="shared" si="11"/>
        <v>310860.33</v>
      </c>
      <c r="G47" s="2">
        <f t="shared" si="7"/>
        <v>250281.61000000002</v>
      </c>
    </row>
    <row r="48" spans="1:9" x14ac:dyDescent="0.25">
      <c r="A48" s="119">
        <v>42495</v>
      </c>
      <c r="B48" s="161">
        <f t="shared" si="9"/>
        <v>30</v>
      </c>
      <c r="C48" s="162">
        <f>$H$2</f>
        <v>17359</v>
      </c>
      <c r="D48" s="163">
        <f t="shared" si="1"/>
        <v>14273.34</v>
      </c>
      <c r="E48" s="164">
        <f t="shared" si="10"/>
        <v>3085.66</v>
      </c>
      <c r="F48" s="163">
        <f t="shared" si="11"/>
        <v>250281.61000000002</v>
      </c>
      <c r="G48" s="163">
        <f t="shared" si="7"/>
        <v>236008.27000000002</v>
      </c>
    </row>
    <row r="49" spans="1:7" x14ac:dyDescent="0.25">
      <c r="A49" s="26">
        <v>42526</v>
      </c>
      <c r="B49" s="1">
        <f t="shared" si="9"/>
        <v>31</v>
      </c>
      <c r="C49" s="4">
        <f t="shared" ref="C49:C63" si="12">$H$2</f>
        <v>17359</v>
      </c>
      <c r="D49" s="2">
        <f t="shared" si="1"/>
        <v>14352.32</v>
      </c>
      <c r="E49" s="134">
        <f t="shared" si="10"/>
        <v>3006.68</v>
      </c>
      <c r="F49" s="2">
        <f t="shared" si="11"/>
        <v>236008.27000000002</v>
      </c>
      <c r="G49" s="2">
        <f t="shared" si="7"/>
        <v>221655.95</v>
      </c>
    </row>
    <row r="50" spans="1:7" x14ac:dyDescent="0.25">
      <c r="A50" s="26">
        <v>42556</v>
      </c>
      <c r="B50" s="1">
        <f t="shared" si="9"/>
        <v>30</v>
      </c>
      <c r="C50" s="4">
        <f t="shared" si="12"/>
        <v>17359</v>
      </c>
      <c r="D50" s="2">
        <f t="shared" si="1"/>
        <v>14626.26</v>
      </c>
      <c r="E50" s="134">
        <f t="shared" si="10"/>
        <v>2732.74</v>
      </c>
      <c r="F50" s="2">
        <f t="shared" si="11"/>
        <v>221655.95</v>
      </c>
      <c r="G50" s="2">
        <f t="shared" si="7"/>
        <v>207029.69</v>
      </c>
    </row>
    <row r="51" spans="1:7" x14ac:dyDescent="0.25">
      <c r="A51" s="26">
        <v>42587</v>
      </c>
      <c r="B51" s="1">
        <f t="shared" si="9"/>
        <v>31</v>
      </c>
      <c r="C51" s="4">
        <f t="shared" si="12"/>
        <v>17359</v>
      </c>
      <c r="D51" s="2">
        <f t="shared" si="1"/>
        <v>14721.5</v>
      </c>
      <c r="E51" s="134">
        <f t="shared" si="10"/>
        <v>2637.5</v>
      </c>
      <c r="F51" s="2">
        <f t="shared" si="11"/>
        <v>207029.69</v>
      </c>
      <c r="G51" s="2">
        <f t="shared" si="7"/>
        <v>192308.19</v>
      </c>
    </row>
    <row r="52" spans="1:7" x14ac:dyDescent="0.25">
      <c r="A52" s="26">
        <v>42618</v>
      </c>
      <c r="B52" s="1">
        <f t="shared" si="9"/>
        <v>31</v>
      </c>
      <c r="C52" s="4">
        <f t="shared" si="12"/>
        <v>17359</v>
      </c>
      <c r="D52" s="2">
        <f t="shared" si="1"/>
        <v>14909.05</v>
      </c>
      <c r="E52" s="134">
        <f t="shared" si="10"/>
        <v>2449.9499999999998</v>
      </c>
      <c r="F52" s="2">
        <f t="shared" si="11"/>
        <v>192308.19</v>
      </c>
      <c r="G52" s="2">
        <f t="shared" si="7"/>
        <v>177399.14</v>
      </c>
    </row>
    <row r="53" spans="1:7" x14ac:dyDescent="0.25">
      <c r="A53" s="26">
        <v>42648</v>
      </c>
      <c r="B53" s="1">
        <f t="shared" si="9"/>
        <v>30</v>
      </c>
      <c r="C53" s="4">
        <f t="shared" si="12"/>
        <v>17359</v>
      </c>
      <c r="D53" s="2">
        <f t="shared" si="1"/>
        <v>15171.89</v>
      </c>
      <c r="E53" s="134">
        <f t="shared" si="10"/>
        <v>2187.11</v>
      </c>
      <c r="F53" s="2">
        <f t="shared" si="11"/>
        <v>177399.14</v>
      </c>
      <c r="G53" s="2">
        <f t="shared" si="7"/>
        <v>162227.25</v>
      </c>
    </row>
    <row r="54" spans="1:7" x14ac:dyDescent="0.25">
      <c r="A54" s="26">
        <v>42679</v>
      </c>
      <c r="B54" s="1">
        <f t="shared" si="9"/>
        <v>31</v>
      </c>
      <c r="C54" s="4">
        <f t="shared" si="12"/>
        <v>17359</v>
      </c>
      <c r="D54" s="2">
        <f t="shared" si="1"/>
        <v>15292.27</v>
      </c>
      <c r="E54" s="134">
        <f t="shared" si="10"/>
        <v>2066.73</v>
      </c>
      <c r="F54" s="2">
        <f t="shared" si="11"/>
        <v>162227.25</v>
      </c>
      <c r="G54" s="2">
        <f t="shared" si="7"/>
        <v>146934.98000000001</v>
      </c>
    </row>
    <row r="55" spans="1:7" x14ac:dyDescent="0.25">
      <c r="A55" s="26">
        <v>42709</v>
      </c>
      <c r="B55" s="1">
        <f t="shared" si="9"/>
        <v>30</v>
      </c>
      <c r="C55" s="4">
        <f t="shared" si="12"/>
        <v>17359</v>
      </c>
      <c r="D55" s="2">
        <f t="shared" si="1"/>
        <v>15547.47</v>
      </c>
      <c r="E55" s="134">
        <f t="shared" si="10"/>
        <v>1811.53</v>
      </c>
      <c r="F55" s="2">
        <f t="shared" si="11"/>
        <v>146934.98000000001</v>
      </c>
      <c r="G55" s="2">
        <f t="shared" si="7"/>
        <v>131387.51</v>
      </c>
    </row>
    <row r="56" spans="1:7" x14ac:dyDescent="0.25">
      <c r="A56" s="26">
        <v>42740</v>
      </c>
      <c r="B56" s="1">
        <f t="shared" si="9"/>
        <v>31</v>
      </c>
      <c r="C56" s="4">
        <f t="shared" si="12"/>
        <v>17359</v>
      </c>
      <c r="D56" s="2">
        <f t="shared" si="1"/>
        <v>15685.16</v>
      </c>
      <c r="E56" s="134">
        <f t="shared" si="10"/>
        <v>1673.84</v>
      </c>
      <c r="F56" s="2">
        <f t="shared" si="11"/>
        <v>131387.51</v>
      </c>
      <c r="G56" s="2">
        <f t="shared" si="7"/>
        <v>115702.35</v>
      </c>
    </row>
    <row r="57" spans="1:7" x14ac:dyDescent="0.25">
      <c r="A57" s="26">
        <v>42771</v>
      </c>
      <c r="B57" s="1">
        <f t="shared" si="9"/>
        <v>31</v>
      </c>
      <c r="C57" s="4">
        <f t="shared" si="12"/>
        <v>17359</v>
      </c>
      <c r="D57" s="2">
        <f t="shared" si="1"/>
        <v>15884.98</v>
      </c>
      <c r="E57" s="134">
        <f t="shared" si="10"/>
        <v>1474.02</v>
      </c>
      <c r="F57" s="2">
        <f t="shared" si="11"/>
        <v>115702.35</v>
      </c>
      <c r="G57" s="2">
        <f t="shared" si="7"/>
        <v>99817.37000000001</v>
      </c>
    </row>
    <row r="58" spans="1:7" x14ac:dyDescent="0.25">
      <c r="A58" s="26">
        <v>42799</v>
      </c>
      <c r="B58" s="1">
        <f t="shared" si="9"/>
        <v>28</v>
      </c>
      <c r="C58" s="4">
        <f t="shared" si="12"/>
        <v>17359</v>
      </c>
      <c r="D58" s="2">
        <f t="shared" si="1"/>
        <v>16210.42</v>
      </c>
      <c r="E58" s="134">
        <f t="shared" si="10"/>
        <v>1148.58</v>
      </c>
      <c r="F58" s="2">
        <f t="shared" si="11"/>
        <v>99817.37000000001</v>
      </c>
      <c r="G58" s="2">
        <f t="shared" si="7"/>
        <v>83606.950000000012</v>
      </c>
    </row>
    <row r="59" spans="1:7" x14ac:dyDescent="0.25">
      <c r="A59" s="26">
        <v>42830</v>
      </c>
      <c r="B59" s="1">
        <f t="shared" si="9"/>
        <v>31</v>
      </c>
      <c r="C59" s="4">
        <f t="shared" si="12"/>
        <v>17359</v>
      </c>
      <c r="D59" s="2">
        <f t="shared" si="1"/>
        <v>16293.869999999999</v>
      </c>
      <c r="E59" s="134">
        <f t="shared" si="10"/>
        <v>1065.1300000000001</v>
      </c>
      <c r="F59" s="2">
        <f t="shared" si="11"/>
        <v>83606.950000000012</v>
      </c>
      <c r="G59" s="2">
        <f t="shared" si="7"/>
        <v>67313.080000000016</v>
      </c>
    </row>
    <row r="60" spans="1:7" x14ac:dyDescent="0.25">
      <c r="A60" s="26">
        <v>42860</v>
      </c>
      <c r="B60" s="1">
        <f t="shared" si="9"/>
        <v>30</v>
      </c>
      <c r="C60" s="4">
        <f t="shared" si="12"/>
        <v>17359</v>
      </c>
      <c r="D60" s="2">
        <f t="shared" si="1"/>
        <v>16529.11</v>
      </c>
      <c r="E60" s="134">
        <f t="shared" si="10"/>
        <v>829.89</v>
      </c>
      <c r="F60" s="2">
        <f t="shared" si="11"/>
        <v>67313.080000000016</v>
      </c>
      <c r="G60" s="2">
        <f t="shared" si="7"/>
        <v>50783.970000000016</v>
      </c>
    </row>
    <row r="61" spans="1:7" x14ac:dyDescent="0.25">
      <c r="A61" s="26">
        <v>42891</v>
      </c>
      <c r="B61" s="1">
        <f t="shared" si="9"/>
        <v>31</v>
      </c>
      <c r="C61" s="4">
        <f t="shared" si="12"/>
        <v>17359</v>
      </c>
      <c r="D61" s="2">
        <f t="shared" si="1"/>
        <v>16712.03</v>
      </c>
      <c r="E61" s="134">
        <f t="shared" si="10"/>
        <v>646.97</v>
      </c>
      <c r="F61" s="2">
        <f t="shared" si="11"/>
        <v>50783.970000000016</v>
      </c>
      <c r="G61" s="2">
        <f t="shared" si="7"/>
        <v>34071.940000000017</v>
      </c>
    </row>
    <row r="62" spans="1:7" x14ac:dyDescent="0.25">
      <c r="A62" s="26">
        <v>42921</v>
      </c>
      <c r="B62" s="1">
        <f t="shared" si="9"/>
        <v>30</v>
      </c>
      <c r="C62" s="4">
        <f t="shared" si="12"/>
        <v>17359</v>
      </c>
      <c r="D62" s="2">
        <f t="shared" si="1"/>
        <v>16938.93</v>
      </c>
      <c r="E62" s="134">
        <f t="shared" si="10"/>
        <v>420.07</v>
      </c>
      <c r="F62" s="2">
        <f t="shared" si="11"/>
        <v>34071.940000000017</v>
      </c>
      <c r="G62" s="2">
        <f t="shared" si="7"/>
        <v>17133.010000000017</v>
      </c>
    </row>
    <row r="63" spans="1:7" x14ac:dyDescent="0.25">
      <c r="A63" s="26">
        <v>42952</v>
      </c>
      <c r="B63" s="1">
        <f t="shared" si="9"/>
        <v>31</v>
      </c>
      <c r="C63" s="4">
        <f t="shared" si="12"/>
        <v>17359</v>
      </c>
      <c r="D63" s="2">
        <f t="shared" si="1"/>
        <v>17133.010000000017</v>
      </c>
      <c r="E63" s="134">
        <v>225.98999999998298</v>
      </c>
      <c r="F63" s="2">
        <f t="shared" si="11"/>
        <v>17133.010000000017</v>
      </c>
      <c r="G63" s="2">
        <f t="shared" si="7"/>
        <v>0</v>
      </c>
    </row>
    <row r="64" spans="1:7" x14ac:dyDescent="0.25">
      <c r="A64" s="47">
        <v>41857</v>
      </c>
      <c r="B64" s="48">
        <v>0</v>
      </c>
      <c r="C64" s="48">
        <v>1</v>
      </c>
      <c r="D64" s="29">
        <v>1000000</v>
      </c>
      <c r="E64" s="29">
        <f>$D$64-$D$4</f>
        <v>978065.73</v>
      </c>
      <c r="F64" s="99">
        <f>($E$4/$B$4)*1</f>
        <v>410.9590322580645</v>
      </c>
      <c r="G64" s="29">
        <f t="shared" ref="G64:G127" si="13">ROUND(F64,2)</f>
        <v>410.96</v>
      </c>
    </row>
    <row r="65" spans="1:7" x14ac:dyDescent="0.25">
      <c r="A65" s="47">
        <v>41858</v>
      </c>
      <c r="B65" s="48">
        <v>1</v>
      </c>
      <c r="C65" s="48">
        <v>0</v>
      </c>
      <c r="D65" s="29">
        <v>1000000</v>
      </c>
      <c r="E65" s="29">
        <f t="shared" ref="E65:E94" si="14">$D$64-$D$4</f>
        <v>978065.73</v>
      </c>
      <c r="F65" s="99">
        <f t="shared" ref="F65:F94" si="15">($E$4/$B$4)*1</f>
        <v>410.9590322580645</v>
      </c>
      <c r="G65" s="29">
        <f t="shared" si="13"/>
        <v>410.96</v>
      </c>
    </row>
    <row r="66" spans="1:7" x14ac:dyDescent="0.25">
      <c r="A66" s="47">
        <v>41859</v>
      </c>
      <c r="B66" s="48">
        <v>1</v>
      </c>
      <c r="C66" s="48">
        <v>0</v>
      </c>
      <c r="D66" s="29">
        <v>1000000</v>
      </c>
      <c r="E66" s="29">
        <f t="shared" si="14"/>
        <v>978065.73</v>
      </c>
      <c r="F66" s="99">
        <f t="shared" si="15"/>
        <v>410.9590322580645</v>
      </c>
      <c r="G66" s="29">
        <f t="shared" si="13"/>
        <v>410.96</v>
      </c>
    </row>
    <row r="67" spans="1:7" x14ac:dyDescent="0.25">
      <c r="A67" s="47">
        <v>41860</v>
      </c>
      <c r="B67" s="48">
        <v>1</v>
      </c>
      <c r="C67" s="48">
        <v>0</v>
      </c>
      <c r="D67" s="29">
        <v>1000000</v>
      </c>
      <c r="E67" s="29">
        <f t="shared" si="14"/>
        <v>978065.73</v>
      </c>
      <c r="F67" s="99">
        <f t="shared" si="15"/>
        <v>410.9590322580645</v>
      </c>
      <c r="G67" s="29">
        <f t="shared" si="13"/>
        <v>410.96</v>
      </c>
    </row>
    <row r="68" spans="1:7" x14ac:dyDescent="0.25">
      <c r="A68" s="47">
        <v>41861</v>
      </c>
      <c r="B68" s="48">
        <v>1</v>
      </c>
      <c r="C68" s="48">
        <v>0</v>
      </c>
      <c r="D68" s="29">
        <v>1000000</v>
      </c>
      <c r="E68" s="29">
        <f t="shared" si="14"/>
        <v>978065.73</v>
      </c>
      <c r="F68" s="99">
        <f t="shared" si="15"/>
        <v>410.9590322580645</v>
      </c>
      <c r="G68" s="29">
        <f t="shared" si="13"/>
        <v>410.96</v>
      </c>
    </row>
    <row r="69" spans="1:7" x14ac:dyDescent="0.25">
      <c r="A69" s="47">
        <v>41862</v>
      </c>
      <c r="B69" s="48">
        <v>1</v>
      </c>
      <c r="C69" s="48">
        <v>0</v>
      </c>
      <c r="D69" s="29">
        <v>1000000</v>
      </c>
      <c r="E69" s="29">
        <f t="shared" si="14"/>
        <v>978065.73</v>
      </c>
      <c r="F69" s="99">
        <f t="shared" si="15"/>
        <v>410.9590322580645</v>
      </c>
      <c r="G69" s="29">
        <f t="shared" si="13"/>
        <v>410.96</v>
      </c>
    </row>
    <row r="70" spans="1:7" x14ac:dyDescent="0.25">
      <c r="A70" s="47">
        <v>41863</v>
      </c>
      <c r="B70" s="48">
        <v>1</v>
      </c>
      <c r="C70" s="48">
        <v>0</v>
      </c>
      <c r="D70" s="29">
        <v>1000000</v>
      </c>
      <c r="E70" s="29">
        <f t="shared" si="14"/>
        <v>978065.73</v>
      </c>
      <c r="F70" s="99">
        <f t="shared" si="15"/>
        <v>410.9590322580645</v>
      </c>
      <c r="G70" s="49">
        <f t="shared" si="13"/>
        <v>410.96</v>
      </c>
    </row>
    <row r="71" spans="1:7" x14ac:dyDescent="0.25">
      <c r="A71" s="47">
        <v>41864</v>
      </c>
      <c r="B71" s="48">
        <v>1</v>
      </c>
      <c r="C71" s="48">
        <v>0</v>
      </c>
      <c r="D71" s="29">
        <v>1000000</v>
      </c>
      <c r="E71" s="29">
        <f t="shared" si="14"/>
        <v>978065.73</v>
      </c>
      <c r="F71" s="99">
        <f t="shared" si="15"/>
        <v>410.9590322580645</v>
      </c>
      <c r="G71" s="29">
        <f t="shared" si="13"/>
        <v>410.96</v>
      </c>
    </row>
    <row r="72" spans="1:7" x14ac:dyDescent="0.25">
      <c r="A72" s="47">
        <v>41865</v>
      </c>
      <c r="B72" s="48">
        <v>1</v>
      </c>
      <c r="C72" s="48">
        <v>0</v>
      </c>
      <c r="D72" s="29">
        <v>1000000</v>
      </c>
      <c r="E72" s="29">
        <f t="shared" si="14"/>
        <v>978065.73</v>
      </c>
      <c r="F72" s="99">
        <f t="shared" si="15"/>
        <v>410.9590322580645</v>
      </c>
      <c r="G72" s="30">
        <f t="shared" si="13"/>
        <v>410.96</v>
      </c>
    </row>
    <row r="73" spans="1:7" x14ac:dyDescent="0.25">
      <c r="A73" s="47">
        <v>41866</v>
      </c>
      <c r="B73" s="48">
        <v>1</v>
      </c>
      <c r="C73" s="48">
        <v>0</v>
      </c>
      <c r="D73" s="29">
        <v>1000000</v>
      </c>
      <c r="E73" s="29">
        <f t="shared" si="14"/>
        <v>978065.73</v>
      </c>
      <c r="F73" s="99">
        <f t="shared" si="15"/>
        <v>410.9590322580645</v>
      </c>
      <c r="G73" s="29">
        <f t="shared" si="13"/>
        <v>410.96</v>
      </c>
    </row>
    <row r="74" spans="1:7" x14ac:dyDescent="0.25">
      <c r="A74" s="47">
        <v>41867</v>
      </c>
      <c r="B74" s="48">
        <v>1</v>
      </c>
      <c r="C74" s="48">
        <v>0</v>
      </c>
      <c r="D74" s="29">
        <v>1000000</v>
      </c>
      <c r="E74" s="29">
        <f t="shared" si="14"/>
        <v>978065.73</v>
      </c>
      <c r="F74" s="99">
        <f t="shared" si="15"/>
        <v>410.9590322580645</v>
      </c>
      <c r="G74" s="29">
        <f t="shared" si="13"/>
        <v>410.96</v>
      </c>
    </row>
    <row r="75" spans="1:7" x14ac:dyDescent="0.25">
      <c r="A75" s="47">
        <v>41868</v>
      </c>
      <c r="B75" s="48">
        <v>1</v>
      </c>
      <c r="C75" s="48">
        <v>0</v>
      </c>
      <c r="D75" s="29">
        <v>1000000</v>
      </c>
      <c r="E75" s="29">
        <f t="shared" si="14"/>
        <v>978065.73</v>
      </c>
      <c r="F75" s="99">
        <f t="shared" si="15"/>
        <v>410.9590322580645</v>
      </c>
      <c r="G75" s="29">
        <f t="shared" si="13"/>
        <v>410.96</v>
      </c>
    </row>
    <row r="76" spans="1:7" x14ac:dyDescent="0.25">
      <c r="A76" s="47">
        <v>41869</v>
      </c>
      <c r="B76" s="48">
        <v>1</v>
      </c>
      <c r="C76" s="48">
        <v>0</v>
      </c>
      <c r="D76" s="29">
        <v>1000000</v>
      </c>
      <c r="E76" s="29">
        <f t="shared" si="14"/>
        <v>978065.73</v>
      </c>
      <c r="F76" s="99">
        <f t="shared" si="15"/>
        <v>410.9590322580645</v>
      </c>
      <c r="G76" s="29">
        <f t="shared" si="13"/>
        <v>410.96</v>
      </c>
    </row>
    <row r="77" spans="1:7" x14ac:dyDescent="0.25">
      <c r="A77" s="47">
        <v>41870</v>
      </c>
      <c r="B77" s="48">
        <v>1</v>
      </c>
      <c r="C77" s="48">
        <v>0</v>
      </c>
      <c r="D77" s="29">
        <v>1000000</v>
      </c>
      <c r="E77" s="29">
        <f t="shared" si="14"/>
        <v>978065.73</v>
      </c>
      <c r="F77" s="99">
        <f t="shared" si="15"/>
        <v>410.9590322580645</v>
      </c>
      <c r="G77" s="30">
        <f t="shared" si="13"/>
        <v>410.96</v>
      </c>
    </row>
    <row r="78" spans="1:7" x14ac:dyDescent="0.25">
      <c r="A78" s="47">
        <v>41871</v>
      </c>
      <c r="B78" s="48">
        <v>1</v>
      </c>
      <c r="C78" s="48">
        <v>0</v>
      </c>
      <c r="D78" s="29">
        <v>1000000</v>
      </c>
      <c r="E78" s="29">
        <f t="shared" si="14"/>
        <v>978065.73</v>
      </c>
      <c r="F78" s="99">
        <f t="shared" si="15"/>
        <v>410.9590322580645</v>
      </c>
      <c r="G78" s="29">
        <f t="shared" si="13"/>
        <v>410.96</v>
      </c>
    </row>
    <row r="79" spans="1:7" x14ac:dyDescent="0.25">
      <c r="A79" s="47">
        <v>41872</v>
      </c>
      <c r="B79" s="48">
        <v>1</v>
      </c>
      <c r="C79" s="48">
        <v>0</v>
      </c>
      <c r="D79" s="29">
        <v>1000000</v>
      </c>
      <c r="E79" s="29">
        <f t="shared" si="14"/>
        <v>978065.73</v>
      </c>
      <c r="F79" s="99">
        <f t="shared" si="15"/>
        <v>410.9590322580645</v>
      </c>
      <c r="G79" s="29">
        <f t="shared" si="13"/>
        <v>410.96</v>
      </c>
    </row>
    <row r="80" spans="1:7" x14ac:dyDescent="0.25">
      <c r="A80" s="47">
        <v>41873</v>
      </c>
      <c r="B80" s="48">
        <v>1</v>
      </c>
      <c r="C80" s="48">
        <v>0</v>
      </c>
      <c r="D80" s="29">
        <v>1000000</v>
      </c>
      <c r="E80" s="29">
        <f t="shared" si="14"/>
        <v>978065.73</v>
      </c>
      <c r="F80" s="99">
        <f t="shared" si="15"/>
        <v>410.9590322580645</v>
      </c>
      <c r="G80" s="29">
        <f t="shared" si="13"/>
        <v>410.96</v>
      </c>
    </row>
    <row r="81" spans="1:7" x14ac:dyDescent="0.25">
      <c r="A81" s="47">
        <v>41874</v>
      </c>
      <c r="B81" s="48">
        <v>1</v>
      </c>
      <c r="C81" s="48">
        <v>0</v>
      </c>
      <c r="D81" s="29">
        <v>1000000</v>
      </c>
      <c r="E81" s="29">
        <f t="shared" si="14"/>
        <v>978065.73</v>
      </c>
      <c r="F81" s="99">
        <f t="shared" si="15"/>
        <v>410.9590322580645</v>
      </c>
      <c r="G81" s="29">
        <f t="shared" si="13"/>
        <v>410.96</v>
      </c>
    </row>
    <row r="82" spans="1:7" x14ac:dyDescent="0.25">
      <c r="A82" s="47">
        <v>41875</v>
      </c>
      <c r="B82" s="48">
        <v>1</v>
      </c>
      <c r="C82" s="48">
        <v>0</v>
      </c>
      <c r="D82" s="29">
        <v>1000000</v>
      </c>
      <c r="E82" s="29">
        <f t="shared" si="14"/>
        <v>978065.73</v>
      </c>
      <c r="F82" s="99">
        <f t="shared" si="15"/>
        <v>410.9590322580645</v>
      </c>
      <c r="G82" s="29">
        <f t="shared" si="13"/>
        <v>410.96</v>
      </c>
    </row>
    <row r="83" spans="1:7" x14ac:dyDescent="0.25">
      <c r="A83" s="47">
        <v>41876</v>
      </c>
      <c r="B83" s="48">
        <v>1</v>
      </c>
      <c r="C83" s="48">
        <v>0</v>
      </c>
      <c r="D83" s="29">
        <v>1000000</v>
      </c>
      <c r="E83" s="29">
        <f t="shared" si="14"/>
        <v>978065.73</v>
      </c>
      <c r="F83" s="99">
        <f t="shared" si="15"/>
        <v>410.9590322580645</v>
      </c>
      <c r="G83" s="29">
        <f t="shared" si="13"/>
        <v>410.96</v>
      </c>
    </row>
    <row r="84" spans="1:7" x14ac:dyDescent="0.25">
      <c r="A84" s="47">
        <v>41877</v>
      </c>
      <c r="B84" s="48">
        <v>1</v>
      </c>
      <c r="C84" s="48">
        <v>0</v>
      </c>
      <c r="D84" s="29">
        <v>1000000</v>
      </c>
      <c r="E84" s="29">
        <f t="shared" si="14"/>
        <v>978065.73</v>
      </c>
      <c r="F84" s="99">
        <f t="shared" si="15"/>
        <v>410.9590322580645</v>
      </c>
      <c r="G84" s="29">
        <f t="shared" si="13"/>
        <v>410.96</v>
      </c>
    </row>
    <row r="85" spans="1:7" x14ac:dyDescent="0.25">
      <c r="A85" s="47">
        <v>41878</v>
      </c>
      <c r="B85" s="48">
        <v>1</v>
      </c>
      <c r="C85" s="48">
        <v>0</v>
      </c>
      <c r="D85" s="29">
        <v>1000000</v>
      </c>
      <c r="E85" s="29">
        <f t="shared" si="14"/>
        <v>978065.73</v>
      </c>
      <c r="F85" s="99">
        <f t="shared" si="15"/>
        <v>410.9590322580645</v>
      </c>
      <c r="G85" s="29">
        <f t="shared" si="13"/>
        <v>410.96</v>
      </c>
    </row>
    <row r="86" spans="1:7" x14ac:dyDescent="0.25">
      <c r="A86" s="47">
        <v>41879</v>
      </c>
      <c r="B86" s="48">
        <v>1</v>
      </c>
      <c r="C86" s="48">
        <v>0</v>
      </c>
      <c r="D86" s="29">
        <v>1000000</v>
      </c>
      <c r="E86" s="29">
        <f t="shared" si="14"/>
        <v>978065.73</v>
      </c>
      <c r="F86" s="99">
        <f t="shared" si="15"/>
        <v>410.9590322580645</v>
      </c>
      <c r="G86" s="29">
        <f t="shared" si="13"/>
        <v>410.96</v>
      </c>
    </row>
    <row r="87" spans="1:7" x14ac:dyDescent="0.25">
      <c r="A87" s="47">
        <v>41880</v>
      </c>
      <c r="B87" s="48">
        <v>1</v>
      </c>
      <c r="C87" s="48">
        <v>0</v>
      </c>
      <c r="D87" s="29">
        <v>1000000</v>
      </c>
      <c r="E87" s="29">
        <f t="shared" si="14"/>
        <v>978065.73</v>
      </c>
      <c r="F87" s="99">
        <f t="shared" si="15"/>
        <v>410.9590322580645</v>
      </c>
      <c r="G87" s="29">
        <f t="shared" si="13"/>
        <v>410.96</v>
      </c>
    </row>
    <row r="88" spans="1:7" x14ac:dyDescent="0.25">
      <c r="A88" s="47">
        <v>41881</v>
      </c>
      <c r="B88" s="48">
        <v>1</v>
      </c>
      <c r="C88" s="48">
        <v>0</v>
      </c>
      <c r="D88" s="29">
        <v>1000000</v>
      </c>
      <c r="E88" s="29">
        <f t="shared" si="14"/>
        <v>978065.73</v>
      </c>
      <c r="F88" s="99">
        <f t="shared" si="15"/>
        <v>410.9590322580645</v>
      </c>
      <c r="G88" s="29">
        <f t="shared" si="13"/>
        <v>410.96</v>
      </c>
    </row>
    <row r="89" spans="1:7" x14ac:dyDescent="0.25">
      <c r="A89" s="47">
        <v>41882</v>
      </c>
      <c r="B89" s="48">
        <v>1</v>
      </c>
      <c r="C89" s="48">
        <v>0</v>
      </c>
      <c r="D89" s="29">
        <v>1000000</v>
      </c>
      <c r="E89" s="29">
        <f t="shared" si="14"/>
        <v>978065.73</v>
      </c>
      <c r="F89" s="99">
        <f t="shared" si="15"/>
        <v>410.9590322580645</v>
      </c>
      <c r="G89" s="29">
        <f t="shared" si="13"/>
        <v>410.96</v>
      </c>
    </row>
    <row r="90" spans="1:7" x14ac:dyDescent="0.25">
      <c r="A90" s="47">
        <v>41883</v>
      </c>
      <c r="B90" s="48">
        <v>1</v>
      </c>
      <c r="C90" s="48">
        <v>0</v>
      </c>
      <c r="D90" s="29">
        <v>1000000</v>
      </c>
      <c r="E90" s="29">
        <f t="shared" si="14"/>
        <v>978065.73</v>
      </c>
      <c r="F90" s="99">
        <f t="shared" si="15"/>
        <v>410.9590322580645</v>
      </c>
      <c r="G90" s="29">
        <f t="shared" si="13"/>
        <v>410.96</v>
      </c>
    </row>
    <row r="91" spans="1:7" x14ac:dyDescent="0.25">
      <c r="A91" s="47">
        <v>41884</v>
      </c>
      <c r="B91" s="48">
        <v>1</v>
      </c>
      <c r="C91" s="48">
        <v>0</v>
      </c>
      <c r="D91" s="29">
        <v>1000000</v>
      </c>
      <c r="E91" s="29">
        <f t="shared" si="14"/>
        <v>978065.73</v>
      </c>
      <c r="F91" s="99">
        <f t="shared" si="15"/>
        <v>410.9590322580645</v>
      </c>
      <c r="G91" s="29">
        <f t="shared" si="13"/>
        <v>410.96</v>
      </c>
    </row>
    <row r="92" spans="1:7" x14ac:dyDescent="0.25">
      <c r="A92" s="47">
        <v>41885</v>
      </c>
      <c r="B92" s="48">
        <v>1</v>
      </c>
      <c r="C92" s="48">
        <v>0</v>
      </c>
      <c r="D92" s="29">
        <v>1000000</v>
      </c>
      <c r="E92" s="29">
        <f t="shared" si="14"/>
        <v>978065.73</v>
      </c>
      <c r="F92" s="99">
        <f t="shared" si="15"/>
        <v>410.9590322580645</v>
      </c>
      <c r="G92" s="29">
        <f t="shared" si="13"/>
        <v>410.96</v>
      </c>
    </row>
    <row r="93" spans="1:7" x14ac:dyDescent="0.25">
      <c r="A93" s="47">
        <v>41886</v>
      </c>
      <c r="B93" s="48">
        <v>1</v>
      </c>
      <c r="C93" s="48">
        <v>0</v>
      </c>
      <c r="D93" s="29">
        <v>1000000</v>
      </c>
      <c r="E93" s="29">
        <f t="shared" si="14"/>
        <v>978065.73</v>
      </c>
      <c r="F93" s="99">
        <f t="shared" si="15"/>
        <v>410.9590322580645</v>
      </c>
      <c r="G93" s="29">
        <f t="shared" si="13"/>
        <v>410.96</v>
      </c>
    </row>
    <row r="94" spans="1:7" x14ac:dyDescent="0.25">
      <c r="A94" s="47">
        <v>41887</v>
      </c>
      <c r="B94" s="48">
        <v>1</v>
      </c>
      <c r="C94" s="171">
        <v>0</v>
      </c>
      <c r="D94" s="29">
        <v>1000000</v>
      </c>
      <c r="E94" s="29">
        <f t="shared" si="14"/>
        <v>978065.73</v>
      </c>
      <c r="F94" s="99">
        <f t="shared" si="15"/>
        <v>410.9590322580645</v>
      </c>
      <c r="G94" s="29">
        <f t="shared" si="13"/>
        <v>410.96</v>
      </c>
    </row>
    <row r="95" spans="1:7" x14ac:dyDescent="0.25">
      <c r="A95" s="47">
        <v>41888</v>
      </c>
      <c r="B95" s="48">
        <v>0</v>
      </c>
      <c r="C95" s="171">
        <v>1</v>
      </c>
      <c r="D95" s="29">
        <f>$E$90</f>
        <v>978065.73</v>
      </c>
      <c r="E95" s="29">
        <f>$D$95-$D$5</f>
        <v>955450.07</v>
      </c>
      <c r="F95" s="46">
        <f>($E$5/$B$5)*1</f>
        <v>401.94466666666665</v>
      </c>
      <c r="G95" s="29">
        <f t="shared" si="13"/>
        <v>401.94</v>
      </c>
    </row>
    <row r="96" spans="1:7" x14ac:dyDescent="0.25">
      <c r="A96" s="47">
        <v>41889</v>
      </c>
      <c r="B96" s="48">
        <v>1</v>
      </c>
      <c r="C96" s="171">
        <v>0</v>
      </c>
      <c r="D96" s="29">
        <f t="shared" ref="D96:D124" si="16">$E$90</f>
        <v>978065.73</v>
      </c>
      <c r="E96" s="29">
        <f t="shared" ref="E96:E124" si="17">$D$95-$D$5</f>
        <v>955450.07</v>
      </c>
      <c r="F96" s="46">
        <f t="shared" ref="F96:F124" si="18">($E$5/$B$5)*1</f>
        <v>401.94466666666665</v>
      </c>
      <c r="G96" s="29">
        <f t="shared" si="13"/>
        <v>401.94</v>
      </c>
    </row>
    <row r="97" spans="1:7" x14ac:dyDescent="0.25">
      <c r="A97" s="47">
        <v>41890</v>
      </c>
      <c r="B97" s="48">
        <v>1</v>
      </c>
      <c r="C97" s="171">
        <v>0</v>
      </c>
      <c r="D97" s="29">
        <f t="shared" si="16"/>
        <v>978065.73</v>
      </c>
      <c r="E97" s="29">
        <f t="shared" si="17"/>
        <v>955450.07</v>
      </c>
      <c r="F97" s="46">
        <f t="shared" si="18"/>
        <v>401.94466666666665</v>
      </c>
      <c r="G97" s="29">
        <f t="shared" si="13"/>
        <v>401.94</v>
      </c>
    </row>
    <row r="98" spans="1:7" x14ac:dyDescent="0.25">
      <c r="A98" s="47">
        <v>41891</v>
      </c>
      <c r="B98" s="48">
        <v>1</v>
      </c>
      <c r="C98" s="171">
        <v>0</v>
      </c>
      <c r="D98" s="29">
        <f t="shared" si="16"/>
        <v>978065.73</v>
      </c>
      <c r="E98" s="29">
        <f t="shared" si="17"/>
        <v>955450.07</v>
      </c>
      <c r="F98" s="46">
        <f t="shared" si="18"/>
        <v>401.94466666666665</v>
      </c>
      <c r="G98" s="29">
        <f t="shared" si="13"/>
        <v>401.94</v>
      </c>
    </row>
    <row r="99" spans="1:7" x14ac:dyDescent="0.25">
      <c r="A99" s="47">
        <v>41892</v>
      </c>
      <c r="B99" s="48">
        <v>1</v>
      </c>
      <c r="C99" s="171">
        <v>0</v>
      </c>
      <c r="D99" s="29">
        <f t="shared" si="16"/>
        <v>978065.73</v>
      </c>
      <c r="E99" s="29">
        <f t="shared" si="17"/>
        <v>955450.07</v>
      </c>
      <c r="F99" s="46">
        <f t="shared" si="18"/>
        <v>401.94466666666665</v>
      </c>
      <c r="G99" s="29">
        <f t="shared" si="13"/>
        <v>401.94</v>
      </c>
    </row>
    <row r="100" spans="1:7" x14ac:dyDescent="0.25">
      <c r="A100" s="47">
        <v>41893</v>
      </c>
      <c r="B100" s="48">
        <v>1</v>
      </c>
      <c r="C100" s="171">
        <v>0</v>
      </c>
      <c r="D100" s="29">
        <f t="shared" si="16"/>
        <v>978065.73</v>
      </c>
      <c r="E100" s="29">
        <f t="shared" si="17"/>
        <v>955450.07</v>
      </c>
      <c r="F100" s="46">
        <f t="shared" si="18"/>
        <v>401.94466666666665</v>
      </c>
      <c r="G100" s="29">
        <f t="shared" si="13"/>
        <v>401.94</v>
      </c>
    </row>
    <row r="101" spans="1:7" x14ac:dyDescent="0.25">
      <c r="A101" s="47">
        <v>41894</v>
      </c>
      <c r="B101" s="48">
        <v>1</v>
      </c>
      <c r="C101" s="171">
        <v>0</v>
      </c>
      <c r="D101" s="29">
        <f t="shared" si="16"/>
        <v>978065.73</v>
      </c>
      <c r="E101" s="29">
        <f t="shared" si="17"/>
        <v>955450.07</v>
      </c>
      <c r="F101" s="46">
        <f t="shared" si="18"/>
        <v>401.94466666666665</v>
      </c>
      <c r="G101" s="29">
        <f t="shared" si="13"/>
        <v>401.94</v>
      </c>
    </row>
    <row r="102" spans="1:7" x14ac:dyDescent="0.25">
      <c r="A102" s="47">
        <v>41895</v>
      </c>
      <c r="B102" s="48">
        <v>1</v>
      </c>
      <c r="C102" s="171">
        <v>0</v>
      </c>
      <c r="D102" s="29">
        <f t="shared" si="16"/>
        <v>978065.73</v>
      </c>
      <c r="E102" s="29">
        <f t="shared" si="17"/>
        <v>955450.07</v>
      </c>
      <c r="F102" s="46">
        <f t="shared" si="18"/>
        <v>401.94466666666665</v>
      </c>
      <c r="G102" s="29">
        <f t="shared" si="13"/>
        <v>401.94</v>
      </c>
    </row>
    <row r="103" spans="1:7" x14ac:dyDescent="0.25">
      <c r="A103" s="47">
        <v>41896</v>
      </c>
      <c r="B103" s="48">
        <v>1</v>
      </c>
      <c r="C103" s="171">
        <v>0</v>
      </c>
      <c r="D103" s="29">
        <f t="shared" si="16"/>
        <v>978065.73</v>
      </c>
      <c r="E103" s="29">
        <f t="shared" si="17"/>
        <v>955450.07</v>
      </c>
      <c r="F103" s="46">
        <f t="shared" si="18"/>
        <v>401.94466666666665</v>
      </c>
      <c r="G103" s="29">
        <f t="shared" si="13"/>
        <v>401.94</v>
      </c>
    </row>
    <row r="104" spans="1:7" x14ac:dyDescent="0.25">
      <c r="A104" s="47">
        <v>41897</v>
      </c>
      <c r="B104" s="48">
        <v>1</v>
      </c>
      <c r="C104" s="171">
        <v>0</v>
      </c>
      <c r="D104" s="29">
        <f t="shared" si="16"/>
        <v>978065.73</v>
      </c>
      <c r="E104" s="29">
        <f t="shared" si="17"/>
        <v>955450.07</v>
      </c>
      <c r="F104" s="46">
        <f t="shared" si="18"/>
        <v>401.94466666666665</v>
      </c>
      <c r="G104" s="29">
        <f t="shared" si="13"/>
        <v>401.94</v>
      </c>
    </row>
    <row r="105" spans="1:7" x14ac:dyDescent="0.25">
      <c r="A105" s="47">
        <v>41898</v>
      </c>
      <c r="B105" s="48">
        <v>1</v>
      </c>
      <c r="C105" s="171">
        <v>0</v>
      </c>
      <c r="D105" s="29">
        <f t="shared" si="16"/>
        <v>978065.73</v>
      </c>
      <c r="E105" s="29">
        <f t="shared" si="17"/>
        <v>955450.07</v>
      </c>
      <c r="F105" s="46">
        <f t="shared" si="18"/>
        <v>401.94466666666665</v>
      </c>
      <c r="G105" s="29">
        <f t="shared" si="13"/>
        <v>401.94</v>
      </c>
    </row>
    <row r="106" spans="1:7" x14ac:dyDescent="0.25">
      <c r="A106" s="47">
        <v>41899</v>
      </c>
      <c r="B106" s="48">
        <v>1</v>
      </c>
      <c r="C106" s="171">
        <v>0</v>
      </c>
      <c r="D106" s="29">
        <f t="shared" si="16"/>
        <v>978065.73</v>
      </c>
      <c r="E106" s="29">
        <f t="shared" si="17"/>
        <v>955450.07</v>
      </c>
      <c r="F106" s="46">
        <f t="shared" si="18"/>
        <v>401.94466666666665</v>
      </c>
      <c r="G106" s="29">
        <f t="shared" si="13"/>
        <v>401.94</v>
      </c>
    </row>
    <row r="107" spans="1:7" x14ac:dyDescent="0.25">
      <c r="A107" s="47">
        <v>41900</v>
      </c>
      <c r="B107" s="48">
        <v>1</v>
      </c>
      <c r="C107" s="171">
        <v>0</v>
      </c>
      <c r="D107" s="29">
        <f t="shared" si="16"/>
        <v>978065.73</v>
      </c>
      <c r="E107" s="29">
        <f t="shared" si="17"/>
        <v>955450.07</v>
      </c>
      <c r="F107" s="46">
        <f t="shared" si="18"/>
        <v>401.94466666666665</v>
      </c>
      <c r="G107" s="29">
        <f t="shared" si="13"/>
        <v>401.94</v>
      </c>
    </row>
    <row r="108" spans="1:7" x14ac:dyDescent="0.25">
      <c r="A108" s="47">
        <v>41901</v>
      </c>
      <c r="B108" s="48">
        <v>1</v>
      </c>
      <c r="C108" s="171">
        <v>0</v>
      </c>
      <c r="D108" s="29">
        <f t="shared" si="16"/>
        <v>978065.73</v>
      </c>
      <c r="E108" s="29">
        <f t="shared" si="17"/>
        <v>955450.07</v>
      </c>
      <c r="F108" s="46">
        <f t="shared" si="18"/>
        <v>401.94466666666665</v>
      </c>
      <c r="G108" s="29">
        <f t="shared" si="13"/>
        <v>401.94</v>
      </c>
    </row>
    <row r="109" spans="1:7" x14ac:dyDescent="0.25">
      <c r="A109" s="47">
        <v>41902</v>
      </c>
      <c r="B109" s="48">
        <v>1</v>
      </c>
      <c r="C109" s="171">
        <v>0</v>
      </c>
      <c r="D109" s="29">
        <f t="shared" si="16"/>
        <v>978065.73</v>
      </c>
      <c r="E109" s="29">
        <f t="shared" si="17"/>
        <v>955450.07</v>
      </c>
      <c r="F109" s="46">
        <f t="shared" si="18"/>
        <v>401.94466666666665</v>
      </c>
      <c r="G109" s="29">
        <f t="shared" si="13"/>
        <v>401.94</v>
      </c>
    </row>
    <row r="110" spans="1:7" x14ac:dyDescent="0.25">
      <c r="A110" s="47">
        <v>41903</v>
      </c>
      <c r="B110" s="48">
        <v>1</v>
      </c>
      <c r="C110" s="171">
        <v>0</v>
      </c>
      <c r="D110" s="29">
        <f t="shared" si="16"/>
        <v>978065.73</v>
      </c>
      <c r="E110" s="29">
        <f t="shared" si="17"/>
        <v>955450.07</v>
      </c>
      <c r="F110" s="46">
        <f t="shared" si="18"/>
        <v>401.94466666666665</v>
      </c>
      <c r="G110" s="29">
        <f t="shared" si="13"/>
        <v>401.94</v>
      </c>
    </row>
    <row r="111" spans="1:7" x14ac:dyDescent="0.25">
      <c r="A111" s="47">
        <v>41904</v>
      </c>
      <c r="B111" s="48">
        <v>1</v>
      </c>
      <c r="C111" s="171">
        <v>0</v>
      </c>
      <c r="D111" s="29">
        <f t="shared" si="16"/>
        <v>978065.73</v>
      </c>
      <c r="E111" s="29">
        <f t="shared" si="17"/>
        <v>955450.07</v>
      </c>
      <c r="F111" s="46">
        <f t="shared" si="18"/>
        <v>401.94466666666665</v>
      </c>
      <c r="G111" s="29">
        <f t="shared" si="13"/>
        <v>401.94</v>
      </c>
    </row>
    <row r="112" spans="1:7" x14ac:dyDescent="0.25">
      <c r="A112" s="47">
        <v>41905</v>
      </c>
      <c r="B112" s="48">
        <v>1</v>
      </c>
      <c r="C112" s="171">
        <v>0</v>
      </c>
      <c r="D112" s="29">
        <f t="shared" si="16"/>
        <v>978065.73</v>
      </c>
      <c r="E112" s="29">
        <f t="shared" si="17"/>
        <v>955450.07</v>
      </c>
      <c r="F112" s="46">
        <f t="shared" si="18"/>
        <v>401.94466666666665</v>
      </c>
      <c r="G112" s="29">
        <f t="shared" si="13"/>
        <v>401.94</v>
      </c>
    </row>
    <row r="113" spans="1:7" x14ac:dyDescent="0.25">
      <c r="A113" s="47">
        <v>41906</v>
      </c>
      <c r="B113" s="48">
        <v>1</v>
      </c>
      <c r="C113" s="171">
        <v>0</v>
      </c>
      <c r="D113" s="29">
        <f t="shared" si="16"/>
        <v>978065.73</v>
      </c>
      <c r="E113" s="29">
        <f t="shared" si="17"/>
        <v>955450.07</v>
      </c>
      <c r="F113" s="46">
        <f t="shared" si="18"/>
        <v>401.94466666666665</v>
      </c>
      <c r="G113" s="29">
        <f t="shared" si="13"/>
        <v>401.94</v>
      </c>
    </row>
    <row r="114" spans="1:7" x14ac:dyDescent="0.25">
      <c r="A114" s="47">
        <v>41907</v>
      </c>
      <c r="B114" s="48">
        <v>1</v>
      </c>
      <c r="C114" s="171">
        <v>0</v>
      </c>
      <c r="D114" s="29">
        <f t="shared" si="16"/>
        <v>978065.73</v>
      </c>
      <c r="E114" s="29">
        <f t="shared" si="17"/>
        <v>955450.07</v>
      </c>
      <c r="F114" s="46">
        <f t="shared" si="18"/>
        <v>401.94466666666665</v>
      </c>
      <c r="G114" s="29">
        <f t="shared" si="13"/>
        <v>401.94</v>
      </c>
    </row>
    <row r="115" spans="1:7" x14ac:dyDescent="0.25">
      <c r="A115" s="47">
        <v>41908</v>
      </c>
      <c r="B115" s="48">
        <v>1</v>
      </c>
      <c r="C115" s="171">
        <v>0</v>
      </c>
      <c r="D115" s="29">
        <f t="shared" si="16"/>
        <v>978065.73</v>
      </c>
      <c r="E115" s="29">
        <f t="shared" si="17"/>
        <v>955450.07</v>
      </c>
      <c r="F115" s="46">
        <f t="shared" si="18"/>
        <v>401.94466666666665</v>
      </c>
      <c r="G115" s="29">
        <f t="shared" si="13"/>
        <v>401.94</v>
      </c>
    </row>
    <row r="116" spans="1:7" x14ac:dyDescent="0.25">
      <c r="A116" s="47">
        <v>41909</v>
      </c>
      <c r="B116" s="48">
        <v>1</v>
      </c>
      <c r="C116" s="171">
        <v>0</v>
      </c>
      <c r="D116" s="29">
        <f t="shared" si="16"/>
        <v>978065.73</v>
      </c>
      <c r="E116" s="29">
        <f t="shared" si="17"/>
        <v>955450.07</v>
      </c>
      <c r="F116" s="46">
        <f t="shared" si="18"/>
        <v>401.94466666666665</v>
      </c>
      <c r="G116" s="29">
        <f t="shared" si="13"/>
        <v>401.94</v>
      </c>
    </row>
    <row r="117" spans="1:7" x14ac:dyDescent="0.25">
      <c r="A117" s="47">
        <v>41910</v>
      </c>
      <c r="B117" s="48">
        <v>1</v>
      </c>
      <c r="C117" s="171">
        <v>0</v>
      </c>
      <c r="D117" s="29">
        <f t="shared" si="16"/>
        <v>978065.73</v>
      </c>
      <c r="E117" s="29">
        <f t="shared" si="17"/>
        <v>955450.07</v>
      </c>
      <c r="F117" s="46">
        <f t="shared" si="18"/>
        <v>401.94466666666665</v>
      </c>
      <c r="G117" s="29">
        <f t="shared" si="13"/>
        <v>401.94</v>
      </c>
    </row>
    <row r="118" spans="1:7" x14ac:dyDescent="0.25">
      <c r="A118" s="47">
        <v>41911</v>
      </c>
      <c r="B118" s="48">
        <v>1</v>
      </c>
      <c r="C118" s="171">
        <v>0</v>
      </c>
      <c r="D118" s="29">
        <f t="shared" si="16"/>
        <v>978065.73</v>
      </c>
      <c r="E118" s="29">
        <f t="shared" si="17"/>
        <v>955450.07</v>
      </c>
      <c r="F118" s="46">
        <f t="shared" si="18"/>
        <v>401.94466666666665</v>
      </c>
      <c r="G118" s="29">
        <f t="shared" si="13"/>
        <v>401.94</v>
      </c>
    </row>
    <row r="119" spans="1:7" x14ac:dyDescent="0.25">
      <c r="A119" s="47">
        <v>41912</v>
      </c>
      <c r="B119" s="48">
        <v>1</v>
      </c>
      <c r="C119" s="171">
        <v>0</v>
      </c>
      <c r="D119" s="29">
        <f t="shared" si="16"/>
        <v>978065.73</v>
      </c>
      <c r="E119" s="29">
        <f t="shared" si="17"/>
        <v>955450.07</v>
      </c>
      <c r="F119" s="46">
        <f t="shared" si="18"/>
        <v>401.94466666666665</v>
      </c>
      <c r="G119" s="29">
        <f t="shared" si="13"/>
        <v>401.94</v>
      </c>
    </row>
    <row r="120" spans="1:7" x14ac:dyDescent="0.25">
      <c r="A120" s="47">
        <v>41913</v>
      </c>
      <c r="B120" s="48">
        <v>1</v>
      </c>
      <c r="C120" s="171">
        <v>0</v>
      </c>
      <c r="D120" s="29">
        <f t="shared" si="16"/>
        <v>978065.73</v>
      </c>
      <c r="E120" s="29">
        <f t="shared" si="17"/>
        <v>955450.07</v>
      </c>
      <c r="F120" s="46">
        <f t="shared" si="18"/>
        <v>401.94466666666665</v>
      </c>
      <c r="G120" s="29">
        <f t="shared" si="13"/>
        <v>401.94</v>
      </c>
    </row>
    <row r="121" spans="1:7" x14ac:dyDescent="0.25">
      <c r="A121" s="47">
        <v>41914</v>
      </c>
      <c r="B121" s="48">
        <v>1</v>
      </c>
      <c r="C121" s="171">
        <v>0</v>
      </c>
      <c r="D121" s="29">
        <f t="shared" si="16"/>
        <v>978065.73</v>
      </c>
      <c r="E121" s="29">
        <f t="shared" si="17"/>
        <v>955450.07</v>
      </c>
      <c r="F121" s="46">
        <f t="shared" si="18"/>
        <v>401.94466666666665</v>
      </c>
      <c r="G121" s="29">
        <f t="shared" si="13"/>
        <v>401.94</v>
      </c>
    </row>
    <row r="122" spans="1:7" x14ac:dyDescent="0.25">
      <c r="A122" s="47">
        <v>41915</v>
      </c>
      <c r="B122" s="48">
        <v>1</v>
      </c>
      <c r="C122" s="171">
        <v>0</v>
      </c>
      <c r="D122" s="29">
        <f t="shared" si="16"/>
        <v>978065.73</v>
      </c>
      <c r="E122" s="29">
        <f t="shared" si="17"/>
        <v>955450.07</v>
      </c>
      <c r="F122" s="46">
        <f t="shared" si="18"/>
        <v>401.94466666666665</v>
      </c>
      <c r="G122" s="29">
        <f t="shared" si="13"/>
        <v>401.94</v>
      </c>
    </row>
    <row r="123" spans="1:7" x14ac:dyDescent="0.25">
      <c r="A123" s="47">
        <v>41916</v>
      </c>
      <c r="B123" s="48">
        <v>1</v>
      </c>
      <c r="C123" s="171">
        <v>0</v>
      </c>
      <c r="D123" s="29">
        <f t="shared" si="16"/>
        <v>978065.73</v>
      </c>
      <c r="E123" s="29">
        <f t="shared" si="17"/>
        <v>955450.07</v>
      </c>
      <c r="F123" s="46">
        <f t="shared" si="18"/>
        <v>401.94466666666665</v>
      </c>
      <c r="G123" s="29">
        <f t="shared" si="13"/>
        <v>401.94</v>
      </c>
    </row>
    <row r="124" spans="1:7" x14ac:dyDescent="0.25">
      <c r="A124" s="47">
        <v>41917</v>
      </c>
      <c r="B124" s="48">
        <v>1</v>
      </c>
      <c r="C124" s="171">
        <v>0</v>
      </c>
      <c r="D124" s="29">
        <f t="shared" si="16"/>
        <v>978065.73</v>
      </c>
      <c r="E124" s="29">
        <f t="shared" si="17"/>
        <v>955450.07</v>
      </c>
      <c r="F124" s="46">
        <f t="shared" si="18"/>
        <v>401.94466666666665</v>
      </c>
      <c r="G124" s="29">
        <f t="shared" si="13"/>
        <v>401.94</v>
      </c>
    </row>
    <row r="125" spans="1:7" x14ac:dyDescent="0.25">
      <c r="A125" s="47">
        <v>41918</v>
      </c>
      <c r="B125" s="48">
        <v>0</v>
      </c>
      <c r="C125" s="171">
        <v>1</v>
      </c>
      <c r="D125" s="29">
        <f>$E$120</f>
        <v>955450.07</v>
      </c>
      <c r="E125" s="29">
        <f>$D$125-$D$6</f>
        <v>932948.24</v>
      </c>
      <c r="F125" s="46">
        <f>($E$5/$B$5)*0+($E$6/$B$6)*1</f>
        <v>392.6506451612903</v>
      </c>
      <c r="G125" s="29">
        <f t="shared" si="13"/>
        <v>392.65</v>
      </c>
    </row>
    <row r="126" spans="1:7" x14ac:dyDescent="0.25">
      <c r="A126" s="47">
        <v>41919</v>
      </c>
      <c r="B126" s="48">
        <v>1</v>
      </c>
      <c r="C126" s="171">
        <v>0</v>
      </c>
      <c r="D126" s="29">
        <f t="shared" ref="D126:D155" si="19">$E$120</f>
        <v>955450.07</v>
      </c>
      <c r="E126" s="29">
        <f t="shared" ref="E126:E155" si="20">$D$125-$D$6</f>
        <v>932948.24</v>
      </c>
      <c r="F126" s="46">
        <f t="shared" ref="F126:F155" si="21">($E$5/$B$5)*0+($E$6/$B$6)*1</f>
        <v>392.6506451612903</v>
      </c>
      <c r="G126" s="29">
        <f t="shared" si="13"/>
        <v>392.65</v>
      </c>
    </row>
    <row r="127" spans="1:7" x14ac:dyDescent="0.25">
      <c r="A127" s="47">
        <v>41920</v>
      </c>
      <c r="B127" s="48">
        <v>1</v>
      </c>
      <c r="C127" s="171">
        <v>0</v>
      </c>
      <c r="D127" s="29">
        <f t="shared" si="19"/>
        <v>955450.07</v>
      </c>
      <c r="E127" s="29">
        <f t="shared" si="20"/>
        <v>932948.24</v>
      </c>
      <c r="F127" s="46">
        <f t="shared" si="21"/>
        <v>392.6506451612903</v>
      </c>
      <c r="G127" s="29">
        <f t="shared" si="13"/>
        <v>392.65</v>
      </c>
    </row>
    <row r="128" spans="1:7" x14ac:dyDescent="0.25">
      <c r="A128" s="47">
        <v>41921</v>
      </c>
      <c r="B128" s="48">
        <v>1</v>
      </c>
      <c r="C128" s="171">
        <v>0</v>
      </c>
      <c r="D128" s="29">
        <f t="shared" si="19"/>
        <v>955450.07</v>
      </c>
      <c r="E128" s="29">
        <f t="shared" si="20"/>
        <v>932948.24</v>
      </c>
      <c r="F128" s="46">
        <f t="shared" si="21"/>
        <v>392.6506451612903</v>
      </c>
      <c r="G128" s="29">
        <f t="shared" ref="G128:G191" si="22">ROUND(F128,2)</f>
        <v>392.65</v>
      </c>
    </row>
    <row r="129" spans="1:7" x14ac:dyDescent="0.25">
      <c r="A129" s="47">
        <v>41922</v>
      </c>
      <c r="B129" s="48">
        <v>1</v>
      </c>
      <c r="C129" s="171">
        <v>0</v>
      </c>
      <c r="D129" s="29">
        <f t="shared" si="19"/>
        <v>955450.07</v>
      </c>
      <c r="E129" s="29">
        <f t="shared" si="20"/>
        <v>932948.24</v>
      </c>
      <c r="F129" s="46">
        <f t="shared" si="21"/>
        <v>392.6506451612903</v>
      </c>
      <c r="G129" s="29">
        <f t="shared" si="22"/>
        <v>392.65</v>
      </c>
    </row>
    <row r="130" spans="1:7" x14ac:dyDescent="0.25">
      <c r="A130" s="47">
        <v>41923</v>
      </c>
      <c r="B130" s="48">
        <v>1</v>
      </c>
      <c r="C130" s="171">
        <v>0</v>
      </c>
      <c r="D130" s="29">
        <f t="shared" si="19"/>
        <v>955450.07</v>
      </c>
      <c r="E130" s="29">
        <f t="shared" si="20"/>
        <v>932948.24</v>
      </c>
      <c r="F130" s="46">
        <f t="shared" si="21"/>
        <v>392.6506451612903</v>
      </c>
      <c r="G130" s="29">
        <f t="shared" si="22"/>
        <v>392.65</v>
      </c>
    </row>
    <row r="131" spans="1:7" x14ac:dyDescent="0.25">
      <c r="A131" s="47">
        <v>41924</v>
      </c>
      <c r="B131" s="48">
        <v>1</v>
      </c>
      <c r="C131" s="171">
        <v>0</v>
      </c>
      <c r="D131" s="29">
        <f t="shared" si="19"/>
        <v>955450.07</v>
      </c>
      <c r="E131" s="29">
        <f t="shared" si="20"/>
        <v>932948.24</v>
      </c>
      <c r="F131" s="46">
        <f t="shared" si="21"/>
        <v>392.6506451612903</v>
      </c>
      <c r="G131" s="29">
        <f t="shared" si="22"/>
        <v>392.65</v>
      </c>
    </row>
    <row r="132" spans="1:7" x14ac:dyDescent="0.25">
      <c r="A132" s="47">
        <v>41925</v>
      </c>
      <c r="B132" s="48">
        <v>1</v>
      </c>
      <c r="C132" s="171">
        <v>0</v>
      </c>
      <c r="D132" s="29">
        <f t="shared" si="19"/>
        <v>955450.07</v>
      </c>
      <c r="E132" s="29">
        <f t="shared" si="20"/>
        <v>932948.24</v>
      </c>
      <c r="F132" s="46">
        <f t="shared" si="21"/>
        <v>392.6506451612903</v>
      </c>
      <c r="G132" s="29">
        <f t="shared" si="22"/>
        <v>392.65</v>
      </c>
    </row>
    <row r="133" spans="1:7" x14ac:dyDescent="0.25">
      <c r="A133" s="47">
        <v>41926</v>
      </c>
      <c r="B133" s="48">
        <v>1</v>
      </c>
      <c r="C133" s="171">
        <v>0</v>
      </c>
      <c r="D133" s="29">
        <f t="shared" si="19"/>
        <v>955450.07</v>
      </c>
      <c r="E133" s="29">
        <f t="shared" si="20"/>
        <v>932948.24</v>
      </c>
      <c r="F133" s="46">
        <f t="shared" si="21"/>
        <v>392.6506451612903</v>
      </c>
      <c r="G133" s="29">
        <f t="shared" si="22"/>
        <v>392.65</v>
      </c>
    </row>
    <row r="134" spans="1:7" x14ac:dyDescent="0.25">
      <c r="A134" s="47">
        <v>41927</v>
      </c>
      <c r="B134" s="48">
        <v>1</v>
      </c>
      <c r="C134" s="171">
        <v>0</v>
      </c>
      <c r="D134" s="29">
        <f t="shared" si="19"/>
        <v>955450.07</v>
      </c>
      <c r="E134" s="29">
        <f t="shared" si="20"/>
        <v>932948.24</v>
      </c>
      <c r="F134" s="46">
        <f t="shared" si="21"/>
        <v>392.6506451612903</v>
      </c>
      <c r="G134" s="29">
        <f t="shared" si="22"/>
        <v>392.65</v>
      </c>
    </row>
    <row r="135" spans="1:7" x14ac:dyDescent="0.25">
      <c r="A135" s="47">
        <v>41928</v>
      </c>
      <c r="B135" s="48">
        <v>1</v>
      </c>
      <c r="C135" s="171">
        <v>0</v>
      </c>
      <c r="D135" s="29">
        <f t="shared" si="19"/>
        <v>955450.07</v>
      </c>
      <c r="E135" s="29">
        <f t="shared" si="20"/>
        <v>932948.24</v>
      </c>
      <c r="F135" s="46">
        <f t="shared" si="21"/>
        <v>392.6506451612903</v>
      </c>
      <c r="G135" s="29">
        <f t="shared" si="22"/>
        <v>392.65</v>
      </c>
    </row>
    <row r="136" spans="1:7" x14ac:dyDescent="0.25">
      <c r="A136" s="47">
        <v>41929</v>
      </c>
      <c r="B136" s="48">
        <v>1</v>
      </c>
      <c r="C136" s="171">
        <v>0</v>
      </c>
      <c r="D136" s="29">
        <f t="shared" si="19"/>
        <v>955450.07</v>
      </c>
      <c r="E136" s="29">
        <f t="shared" si="20"/>
        <v>932948.24</v>
      </c>
      <c r="F136" s="46">
        <f t="shared" si="21"/>
        <v>392.6506451612903</v>
      </c>
      <c r="G136" s="29">
        <f t="shared" si="22"/>
        <v>392.65</v>
      </c>
    </row>
    <row r="137" spans="1:7" x14ac:dyDescent="0.25">
      <c r="A137" s="47">
        <v>41930</v>
      </c>
      <c r="B137" s="48">
        <v>1</v>
      </c>
      <c r="C137" s="171">
        <v>0</v>
      </c>
      <c r="D137" s="29">
        <f t="shared" si="19"/>
        <v>955450.07</v>
      </c>
      <c r="E137" s="29">
        <f t="shared" si="20"/>
        <v>932948.24</v>
      </c>
      <c r="F137" s="46">
        <f t="shared" si="21"/>
        <v>392.6506451612903</v>
      </c>
      <c r="G137" s="29">
        <f t="shared" si="22"/>
        <v>392.65</v>
      </c>
    </row>
    <row r="138" spans="1:7" x14ac:dyDescent="0.25">
      <c r="A138" s="47">
        <v>41931</v>
      </c>
      <c r="B138" s="48">
        <v>1</v>
      </c>
      <c r="C138" s="171">
        <v>0</v>
      </c>
      <c r="D138" s="29">
        <f t="shared" si="19"/>
        <v>955450.07</v>
      </c>
      <c r="E138" s="29">
        <f t="shared" si="20"/>
        <v>932948.24</v>
      </c>
      <c r="F138" s="46">
        <f t="shared" si="21"/>
        <v>392.6506451612903</v>
      </c>
      <c r="G138" s="29">
        <f t="shared" si="22"/>
        <v>392.65</v>
      </c>
    </row>
    <row r="139" spans="1:7" x14ac:dyDescent="0.25">
      <c r="A139" s="47">
        <v>41932</v>
      </c>
      <c r="B139" s="48">
        <v>1</v>
      </c>
      <c r="C139" s="171">
        <v>0</v>
      </c>
      <c r="D139" s="29">
        <f t="shared" si="19"/>
        <v>955450.07</v>
      </c>
      <c r="E139" s="29">
        <f t="shared" si="20"/>
        <v>932948.24</v>
      </c>
      <c r="F139" s="46">
        <f t="shared" si="21"/>
        <v>392.6506451612903</v>
      </c>
      <c r="G139" s="29">
        <f t="shared" si="22"/>
        <v>392.65</v>
      </c>
    </row>
    <row r="140" spans="1:7" x14ac:dyDescent="0.25">
      <c r="A140" s="47">
        <v>41933</v>
      </c>
      <c r="B140" s="48">
        <v>1</v>
      </c>
      <c r="C140" s="171">
        <v>0</v>
      </c>
      <c r="D140" s="29">
        <f t="shared" si="19"/>
        <v>955450.07</v>
      </c>
      <c r="E140" s="29">
        <f t="shared" si="20"/>
        <v>932948.24</v>
      </c>
      <c r="F140" s="46">
        <f t="shared" si="21"/>
        <v>392.6506451612903</v>
      </c>
      <c r="G140" s="29">
        <f t="shared" si="22"/>
        <v>392.65</v>
      </c>
    </row>
    <row r="141" spans="1:7" x14ac:dyDescent="0.25">
      <c r="A141" s="47">
        <v>41934</v>
      </c>
      <c r="B141" s="48">
        <v>1</v>
      </c>
      <c r="C141" s="171">
        <v>0</v>
      </c>
      <c r="D141" s="29">
        <f t="shared" si="19"/>
        <v>955450.07</v>
      </c>
      <c r="E141" s="29">
        <f t="shared" si="20"/>
        <v>932948.24</v>
      </c>
      <c r="F141" s="46">
        <f t="shared" si="21"/>
        <v>392.6506451612903</v>
      </c>
      <c r="G141" s="29">
        <f t="shared" si="22"/>
        <v>392.65</v>
      </c>
    </row>
    <row r="142" spans="1:7" x14ac:dyDescent="0.25">
      <c r="A142" s="47">
        <v>41935</v>
      </c>
      <c r="B142" s="48">
        <v>1</v>
      </c>
      <c r="C142" s="171">
        <v>0</v>
      </c>
      <c r="D142" s="29">
        <f t="shared" si="19"/>
        <v>955450.07</v>
      </c>
      <c r="E142" s="29">
        <f t="shared" si="20"/>
        <v>932948.24</v>
      </c>
      <c r="F142" s="46">
        <f t="shared" si="21"/>
        <v>392.6506451612903</v>
      </c>
      <c r="G142" s="29">
        <f t="shared" si="22"/>
        <v>392.65</v>
      </c>
    </row>
    <row r="143" spans="1:7" x14ac:dyDescent="0.25">
      <c r="A143" s="47">
        <v>41936</v>
      </c>
      <c r="B143" s="48">
        <v>1</v>
      </c>
      <c r="C143" s="171">
        <v>0</v>
      </c>
      <c r="D143" s="29">
        <f t="shared" si="19"/>
        <v>955450.07</v>
      </c>
      <c r="E143" s="29">
        <f t="shared" si="20"/>
        <v>932948.24</v>
      </c>
      <c r="F143" s="46">
        <f t="shared" si="21"/>
        <v>392.6506451612903</v>
      </c>
      <c r="G143" s="29">
        <f t="shared" si="22"/>
        <v>392.65</v>
      </c>
    </row>
    <row r="144" spans="1:7" x14ac:dyDescent="0.25">
      <c r="A144" s="47">
        <v>41937</v>
      </c>
      <c r="B144" s="48">
        <v>1</v>
      </c>
      <c r="C144" s="171">
        <v>0</v>
      </c>
      <c r="D144" s="29">
        <f t="shared" si="19"/>
        <v>955450.07</v>
      </c>
      <c r="E144" s="29">
        <f t="shared" si="20"/>
        <v>932948.24</v>
      </c>
      <c r="F144" s="46">
        <f t="shared" si="21"/>
        <v>392.6506451612903</v>
      </c>
      <c r="G144" s="29">
        <f t="shared" si="22"/>
        <v>392.65</v>
      </c>
    </row>
    <row r="145" spans="1:7" x14ac:dyDescent="0.25">
      <c r="A145" s="47">
        <v>41938</v>
      </c>
      <c r="B145" s="48">
        <v>1</v>
      </c>
      <c r="C145" s="171">
        <v>0</v>
      </c>
      <c r="D145" s="29">
        <f t="shared" si="19"/>
        <v>955450.07</v>
      </c>
      <c r="E145" s="29">
        <f t="shared" si="20"/>
        <v>932948.24</v>
      </c>
      <c r="F145" s="46">
        <f t="shared" si="21"/>
        <v>392.6506451612903</v>
      </c>
      <c r="G145" s="29">
        <f t="shared" si="22"/>
        <v>392.65</v>
      </c>
    </row>
    <row r="146" spans="1:7" x14ac:dyDescent="0.25">
      <c r="A146" s="47">
        <v>41939</v>
      </c>
      <c r="B146" s="48">
        <v>1</v>
      </c>
      <c r="C146" s="171">
        <v>0</v>
      </c>
      <c r="D146" s="29">
        <f t="shared" si="19"/>
        <v>955450.07</v>
      </c>
      <c r="E146" s="29">
        <f t="shared" si="20"/>
        <v>932948.24</v>
      </c>
      <c r="F146" s="46">
        <f t="shared" si="21"/>
        <v>392.6506451612903</v>
      </c>
      <c r="G146" s="29">
        <f t="shared" si="22"/>
        <v>392.65</v>
      </c>
    </row>
    <row r="147" spans="1:7" x14ac:dyDescent="0.25">
      <c r="A147" s="47">
        <v>41940</v>
      </c>
      <c r="B147" s="48">
        <v>1</v>
      </c>
      <c r="C147" s="171">
        <v>0</v>
      </c>
      <c r="D147" s="29">
        <f t="shared" si="19"/>
        <v>955450.07</v>
      </c>
      <c r="E147" s="29">
        <f t="shared" si="20"/>
        <v>932948.24</v>
      </c>
      <c r="F147" s="46">
        <f t="shared" si="21"/>
        <v>392.6506451612903</v>
      </c>
      <c r="G147" s="29">
        <f t="shared" si="22"/>
        <v>392.65</v>
      </c>
    </row>
    <row r="148" spans="1:7" x14ac:dyDescent="0.25">
      <c r="A148" s="47">
        <v>41941</v>
      </c>
      <c r="B148" s="48">
        <v>1</v>
      </c>
      <c r="C148" s="171">
        <v>0</v>
      </c>
      <c r="D148" s="29">
        <f t="shared" si="19"/>
        <v>955450.07</v>
      </c>
      <c r="E148" s="29">
        <f t="shared" si="20"/>
        <v>932948.24</v>
      </c>
      <c r="F148" s="46">
        <f t="shared" si="21"/>
        <v>392.6506451612903</v>
      </c>
      <c r="G148" s="29">
        <f t="shared" si="22"/>
        <v>392.65</v>
      </c>
    </row>
    <row r="149" spans="1:7" x14ac:dyDescent="0.25">
      <c r="A149" s="47">
        <v>41942</v>
      </c>
      <c r="B149" s="48">
        <v>1</v>
      </c>
      <c r="C149" s="171">
        <v>0</v>
      </c>
      <c r="D149" s="29">
        <f t="shared" si="19"/>
        <v>955450.07</v>
      </c>
      <c r="E149" s="29">
        <f t="shared" si="20"/>
        <v>932948.24</v>
      </c>
      <c r="F149" s="46">
        <f t="shared" si="21"/>
        <v>392.6506451612903</v>
      </c>
      <c r="G149" s="29">
        <f t="shared" si="22"/>
        <v>392.65</v>
      </c>
    </row>
    <row r="150" spans="1:7" x14ac:dyDescent="0.25">
      <c r="A150" s="47">
        <v>41943</v>
      </c>
      <c r="B150" s="48">
        <v>1</v>
      </c>
      <c r="C150" s="171">
        <v>0</v>
      </c>
      <c r="D150" s="29">
        <f t="shared" si="19"/>
        <v>955450.07</v>
      </c>
      <c r="E150" s="29">
        <f t="shared" si="20"/>
        <v>932948.24</v>
      </c>
      <c r="F150" s="46">
        <f t="shared" si="21"/>
        <v>392.6506451612903</v>
      </c>
      <c r="G150" s="29">
        <f t="shared" si="22"/>
        <v>392.65</v>
      </c>
    </row>
    <row r="151" spans="1:7" x14ac:dyDescent="0.25">
      <c r="A151" s="47">
        <v>41944</v>
      </c>
      <c r="B151" s="48">
        <v>1</v>
      </c>
      <c r="C151" s="171">
        <v>0</v>
      </c>
      <c r="D151" s="29">
        <f t="shared" si="19"/>
        <v>955450.07</v>
      </c>
      <c r="E151" s="29">
        <f t="shared" si="20"/>
        <v>932948.24</v>
      </c>
      <c r="F151" s="46">
        <f t="shared" si="21"/>
        <v>392.6506451612903</v>
      </c>
      <c r="G151" s="29">
        <f t="shared" si="22"/>
        <v>392.65</v>
      </c>
    </row>
    <row r="152" spans="1:7" x14ac:dyDescent="0.25">
      <c r="A152" s="47">
        <v>41945</v>
      </c>
      <c r="B152" s="48">
        <v>1</v>
      </c>
      <c r="C152" s="171">
        <v>0</v>
      </c>
      <c r="D152" s="29">
        <f t="shared" si="19"/>
        <v>955450.07</v>
      </c>
      <c r="E152" s="29">
        <f t="shared" si="20"/>
        <v>932948.24</v>
      </c>
      <c r="F152" s="46">
        <f t="shared" si="21"/>
        <v>392.6506451612903</v>
      </c>
      <c r="G152" s="29">
        <f t="shared" si="22"/>
        <v>392.65</v>
      </c>
    </row>
    <row r="153" spans="1:7" x14ac:dyDescent="0.25">
      <c r="A153" s="47">
        <v>41946</v>
      </c>
      <c r="B153" s="48">
        <v>1</v>
      </c>
      <c r="C153" s="171">
        <v>0</v>
      </c>
      <c r="D153" s="29">
        <f t="shared" si="19"/>
        <v>955450.07</v>
      </c>
      <c r="E153" s="29">
        <f t="shared" si="20"/>
        <v>932948.24</v>
      </c>
      <c r="F153" s="46">
        <f t="shared" si="21"/>
        <v>392.6506451612903</v>
      </c>
      <c r="G153" s="29">
        <f t="shared" si="22"/>
        <v>392.65</v>
      </c>
    </row>
    <row r="154" spans="1:7" x14ac:dyDescent="0.25">
      <c r="A154" s="47">
        <v>41947</v>
      </c>
      <c r="B154" s="48">
        <v>1</v>
      </c>
      <c r="C154" s="171">
        <v>0</v>
      </c>
      <c r="D154" s="29">
        <f t="shared" si="19"/>
        <v>955450.07</v>
      </c>
      <c r="E154" s="29">
        <f t="shared" si="20"/>
        <v>932948.24</v>
      </c>
      <c r="F154" s="46">
        <f t="shared" si="21"/>
        <v>392.6506451612903</v>
      </c>
      <c r="G154" s="29">
        <f t="shared" si="22"/>
        <v>392.65</v>
      </c>
    </row>
    <row r="155" spans="1:7" x14ac:dyDescent="0.25">
      <c r="A155" s="47">
        <v>41948</v>
      </c>
      <c r="B155" s="48">
        <v>1</v>
      </c>
      <c r="C155" s="171">
        <v>0</v>
      </c>
      <c r="D155" s="29">
        <f t="shared" si="19"/>
        <v>955450.07</v>
      </c>
      <c r="E155" s="29">
        <f t="shared" si="20"/>
        <v>932948.24</v>
      </c>
      <c r="F155" s="46">
        <f t="shared" si="21"/>
        <v>392.6506451612903</v>
      </c>
      <c r="G155" s="29">
        <f t="shared" si="22"/>
        <v>392.65</v>
      </c>
    </row>
    <row r="156" spans="1:7" x14ac:dyDescent="0.25">
      <c r="A156" s="47">
        <v>41949</v>
      </c>
      <c r="B156" s="48">
        <v>0</v>
      </c>
      <c r="C156" s="171">
        <v>1</v>
      </c>
      <c r="D156" s="29">
        <f>$E$151</f>
        <v>932948.24</v>
      </c>
      <c r="E156" s="29">
        <f>$D$156-$D$7</f>
        <v>909776.34</v>
      </c>
      <c r="F156" s="46">
        <f>($E$6/$B$6)*0+($E$7/$B$7)*1</f>
        <v>383.40333333333336</v>
      </c>
      <c r="G156" s="29">
        <f t="shared" si="22"/>
        <v>383.4</v>
      </c>
    </row>
    <row r="157" spans="1:7" x14ac:dyDescent="0.25">
      <c r="A157" s="47">
        <v>41950</v>
      </c>
      <c r="B157" s="48">
        <v>1</v>
      </c>
      <c r="C157" s="171">
        <v>0</v>
      </c>
      <c r="D157" s="29">
        <f t="shared" ref="D157:D185" si="23">$E$151</f>
        <v>932948.24</v>
      </c>
      <c r="E157" s="29">
        <f t="shared" ref="E157:E185" si="24">$D$156-$D$7</f>
        <v>909776.34</v>
      </c>
      <c r="F157" s="46">
        <f t="shared" ref="F157:F185" si="25">($E$6/$B$6)*0+($E$7/$B$7)*1</f>
        <v>383.40333333333336</v>
      </c>
      <c r="G157" s="29">
        <f t="shared" si="22"/>
        <v>383.4</v>
      </c>
    </row>
    <row r="158" spans="1:7" x14ac:dyDescent="0.25">
      <c r="A158" s="47">
        <v>41951</v>
      </c>
      <c r="B158" s="48">
        <v>1</v>
      </c>
      <c r="C158" s="171">
        <v>0</v>
      </c>
      <c r="D158" s="29">
        <f t="shared" si="23"/>
        <v>932948.24</v>
      </c>
      <c r="E158" s="29">
        <f t="shared" si="24"/>
        <v>909776.34</v>
      </c>
      <c r="F158" s="46">
        <f t="shared" si="25"/>
        <v>383.40333333333336</v>
      </c>
      <c r="G158" s="29">
        <f t="shared" si="22"/>
        <v>383.4</v>
      </c>
    </row>
    <row r="159" spans="1:7" x14ac:dyDescent="0.25">
      <c r="A159" s="47">
        <v>41952</v>
      </c>
      <c r="B159" s="48">
        <v>1</v>
      </c>
      <c r="C159" s="171">
        <v>0</v>
      </c>
      <c r="D159" s="29">
        <f t="shared" si="23"/>
        <v>932948.24</v>
      </c>
      <c r="E159" s="29">
        <f t="shared" si="24"/>
        <v>909776.34</v>
      </c>
      <c r="F159" s="46">
        <f t="shared" si="25"/>
        <v>383.40333333333336</v>
      </c>
      <c r="G159" s="29">
        <f t="shared" si="22"/>
        <v>383.4</v>
      </c>
    </row>
    <row r="160" spans="1:7" x14ac:dyDescent="0.25">
      <c r="A160" s="47">
        <v>41953</v>
      </c>
      <c r="B160" s="48">
        <v>1</v>
      </c>
      <c r="C160" s="171">
        <v>0</v>
      </c>
      <c r="D160" s="29">
        <f t="shared" si="23"/>
        <v>932948.24</v>
      </c>
      <c r="E160" s="29">
        <f t="shared" si="24"/>
        <v>909776.34</v>
      </c>
      <c r="F160" s="46">
        <f t="shared" si="25"/>
        <v>383.40333333333336</v>
      </c>
      <c r="G160" s="29">
        <f t="shared" si="22"/>
        <v>383.4</v>
      </c>
    </row>
    <row r="161" spans="1:7" x14ac:dyDescent="0.25">
      <c r="A161" s="47">
        <v>41954</v>
      </c>
      <c r="B161" s="48">
        <v>1</v>
      </c>
      <c r="C161" s="171">
        <v>0</v>
      </c>
      <c r="D161" s="29">
        <f t="shared" si="23"/>
        <v>932948.24</v>
      </c>
      <c r="E161" s="29">
        <f t="shared" si="24"/>
        <v>909776.34</v>
      </c>
      <c r="F161" s="46">
        <f t="shared" si="25"/>
        <v>383.40333333333336</v>
      </c>
      <c r="G161" s="29">
        <f t="shared" si="22"/>
        <v>383.4</v>
      </c>
    </row>
    <row r="162" spans="1:7" x14ac:dyDescent="0.25">
      <c r="A162" s="47">
        <v>41955</v>
      </c>
      <c r="B162" s="48">
        <v>1</v>
      </c>
      <c r="C162" s="171">
        <v>0</v>
      </c>
      <c r="D162" s="29">
        <f t="shared" si="23"/>
        <v>932948.24</v>
      </c>
      <c r="E162" s="29">
        <f t="shared" si="24"/>
        <v>909776.34</v>
      </c>
      <c r="F162" s="46">
        <f t="shared" si="25"/>
        <v>383.40333333333336</v>
      </c>
      <c r="G162" s="29">
        <f t="shared" si="22"/>
        <v>383.4</v>
      </c>
    </row>
    <row r="163" spans="1:7" x14ac:dyDescent="0.25">
      <c r="A163" s="47">
        <v>41956</v>
      </c>
      <c r="B163" s="48">
        <v>1</v>
      </c>
      <c r="C163" s="171">
        <v>0</v>
      </c>
      <c r="D163" s="29">
        <f t="shared" si="23"/>
        <v>932948.24</v>
      </c>
      <c r="E163" s="29">
        <f t="shared" si="24"/>
        <v>909776.34</v>
      </c>
      <c r="F163" s="46">
        <f t="shared" si="25"/>
        <v>383.40333333333336</v>
      </c>
      <c r="G163" s="29">
        <f t="shared" si="22"/>
        <v>383.4</v>
      </c>
    </row>
    <row r="164" spans="1:7" x14ac:dyDescent="0.25">
      <c r="A164" s="47">
        <v>41957</v>
      </c>
      <c r="B164" s="48">
        <v>1</v>
      </c>
      <c r="C164" s="171">
        <v>0</v>
      </c>
      <c r="D164" s="29">
        <f t="shared" si="23"/>
        <v>932948.24</v>
      </c>
      <c r="E164" s="29">
        <f t="shared" si="24"/>
        <v>909776.34</v>
      </c>
      <c r="F164" s="46">
        <f t="shared" si="25"/>
        <v>383.40333333333336</v>
      </c>
      <c r="G164" s="29">
        <f t="shared" si="22"/>
        <v>383.4</v>
      </c>
    </row>
    <row r="165" spans="1:7" x14ac:dyDescent="0.25">
      <c r="A165" s="47">
        <v>41958</v>
      </c>
      <c r="B165" s="48">
        <v>1</v>
      </c>
      <c r="C165" s="171">
        <v>0</v>
      </c>
      <c r="D165" s="29">
        <f t="shared" si="23"/>
        <v>932948.24</v>
      </c>
      <c r="E165" s="29">
        <f t="shared" si="24"/>
        <v>909776.34</v>
      </c>
      <c r="F165" s="46">
        <f t="shared" si="25"/>
        <v>383.40333333333336</v>
      </c>
      <c r="G165" s="29">
        <f t="shared" si="22"/>
        <v>383.4</v>
      </c>
    </row>
    <row r="166" spans="1:7" x14ac:dyDescent="0.25">
      <c r="A166" s="47">
        <v>41959</v>
      </c>
      <c r="B166" s="48">
        <v>1</v>
      </c>
      <c r="C166" s="171">
        <v>0</v>
      </c>
      <c r="D166" s="29">
        <f t="shared" si="23"/>
        <v>932948.24</v>
      </c>
      <c r="E166" s="29">
        <f t="shared" si="24"/>
        <v>909776.34</v>
      </c>
      <c r="F166" s="46">
        <f t="shared" si="25"/>
        <v>383.40333333333336</v>
      </c>
      <c r="G166" s="29">
        <f t="shared" si="22"/>
        <v>383.4</v>
      </c>
    </row>
    <row r="167" spans="1:7" x14ac:dyDescent="0.25">
      <c r="A167" s="47">
        <v>41960</v>
      </c>
      <c r="B167" s="48">
        <v>1</v>
      </c>
      <c r="C167" s="171">
        <v>0</v>
      </c>
      <c r="D167" s="29">
        <f t="shared" si="23"/>
        <v>932948.24</v>
      </c>
      <c r="E167" s="29">
        <f t="shared" si="24"/>
        <v>909776.34</v>
      </c>
      <c r="F167" s="46">
        <f t="shared" si="25"/>
        <v>383.40333333333336</v>
      </c>
      <c r="G167" s="29">
        <f t="shared" si="22"/>
        <v>383.4</v>
      </c>
    </row>
    <row r="168" spans="1:7" x14ac:dyDescent="0.25">
      <c r="A168" s="47">
        <v>41961</v>
      </c>
      <c r="B168" s="48">
        <v>1</v>
      </c>
      <c r="C168" s="171">
        <v>0</v>
      </c>
      <c r="D168" s="29">
        <f t="shared" si="23"/>
        <v>932948.24</v>
      </c>
      <c r="E168" s="29">
        <f t="shared" si="24"/>
        <v>909776.34</v>
      </c>
      <c r="F168" s="46">
        <f t="shared" si="25"/>
        <v>383.40333333333336</v>
      </c>
      <c r="G168" s="29">
        <f t="shared" si="22"/>
        <v>383.4</v>
      </c>
    </row>
    <row r="169" spans="1:7" x14ac:dyDescent="0.25">
      <c r="A169" s="47">
        <v>41962</v>
      </c>
      <c r="B169" s="48">
        <v>1</v>
      </c>
      <c r="C169" s="171">
        <v>0</v>
      </c>
      <c r="D169" s="29">
        <f t="shared" si="23"/>
        <v>932948.24</v>
      </c>
      <c r="E169" s="29">
        <f t="shared" si="24"/>
        <v>909776.34</v>
      </c>
      <c r="F169" s="46">
        <f t="shared" si="25"/>
        <v>383.40333333333336</v>
      </c>
      <c r="G169" s="29">
        <f t="shared" si="22"/>
        <v>383.4</v>
      </c>
    </row>
    <row r="170" spans="1:7" x14ac:dyDescent="0.25">
      <c r="A170" s="47">
        <v>41963</v>
      </c>
      <c r="B170" s="48">
        <v>1</v>
      </c>
      <c r="C170" s="171">
        <v>0</v>
      </c>
      <c r="D170" s="29">
        <f t="shared" si="23"/>
        <v>932948.24</v>
      </c>
      <c r="E170" s="29">
        <f t="shared" si="24"/>
        <v>909776.34</v>
      </c>
      <c r="F170" s="46">
        <f t="shared" si="25"/>
        <v>383.40333333333336</v>
      </c>
      <c r="G170" s="29">
        <f t="shared" si="22"/>
        <v>383.4</v>
      </c>
    </row>
    <row r="171" spans="1:7" x14ac:dyDescent="0.25">
      <c r="A171" s="47">
        <v>41964</v>
      </c>
      <c r="B171" s="48">
        <v>1</v>
      </c>
      <c r="C171" s="171">
        <v>0</v>
      </c>
      <c r="D171" s="29">
        <f t="shared" si="23"/>
        <v>932948.24</v>
      </c>
      <c r="E171" s="29">
        <f t="shared" si="24"/>
        <v>909776.34</v>
      </c>
      <c r="F171" s="46">
        <f t="shared" si="25"/>
        <v>383.40333333333336</v>
      </c>
      <c r="G171" s="29">
        <f t="shared" si="22"/>
        <v>383.4</v>
      </c>
    </row>
    <row r="172" spans="1:7" x14ac:dyDescent="0.25">
      <c r="A172" s="47">
        <v>41965</v>
      </c>
      <c r="B172" s="48">
        <v>1</v>
      </c>
      <c r="C172" s="171">
        <v>0</v>
      </c>
      <c r="D172" s="29">
        <f t="shared" si="23"/>
        <v>932948.24</v>
      </c>
      <c r="E172" s="29">
        <f t="shared" si="24"/>
        <v>909776.34</v>
      </c>
      <c r="F172" s="46">
        <f t="shared" si="25"/>
        <v>383.40333333333336</v>
      </c>
      <c r="G172" s="29">
        <f t="shared" si="22"/>
        <v>383.4</v>
      </c>
    </row>
    <row r="173" spans="1:7" x14ac:dyDescent="0.25">
      <c r="A173" s="47">
        <v>41966</v>
      </c>
      <c r="B173" s="48">
        <v>1</v>
      </c>
      <c r="C173" s="171">
        <v>0</v>
      </c>
      <c r="D173" s="29">
        <f t="shared" si="23"/>
        <v>932948.24</v>
      </c>
      <c r="E173" s="29">
        <f t="shared" si="24"/>
        <v>909776.34</v>
      </c>
      <c r="F173" s="46">
        <f t="shared" si="25"/>
        <v>383.40333333333336</v>
      </c>
      <c r="G173" s="29">
        <f t="shared" si="22"/>
        <v>383.4</v>
      </c>
    </row>
    <row r="174" spans="1:7" x14ac:dyDescent="0.25">
      <c r="A174" s="47">
        <v>41967</v>
      </c>
      <c r="B174" s="48">
        <v>1</v>
      </c>
      <c r="C174" s="171">
        <v>0</v>
      </c>
      <c r="D174" s="29">
        <f t="shared" si="23"/>
        <v>932948.24</v>
      </c>
      <c r="E174" s="29">
        <f t="shared" si="24"/>
        <v>909776.34</v>
      </c>
      <c r="F174" s="46">
        <f t="shared" si="25"/>
        <v>383.40333333333336</v>
      </c>
      <c r="G174" s="29">
        <f t="shared" si="22"/>
        <v>383.4</v>
      </c>
    </row>
    <row r="175" spans="1:7" x14ac:dyDescent="0.25">
      <c r="A175" s="47">
        <v>41968</v>
      </c>
      <c r="B175" s="48">
        <v>1</v>
      </c>
      <c r="C175" s="171">
        <v>0</v>
      </c>
      <c r="D175" s="29">
        <f t="shared" si="23"/>
        <v>932948.24</v>
      </c>
      <c r="E175" s="29">
        <f t="shared" si="24"/>
        <v>909776.34</v>
      </c>
      <c r="F175" s="46">
        <f t="shared" si="25"/>
        <v>383.40333333333336</v>
      </c>
      <c r="G175" s="29">
        <f t="shared" si="22"/>
        <v>383.4</v>
      </c>
    </row>
    <row r="176" spans="1:7" x14ac:dyDescent="0.25">
      <c r="A176" s="47">
        <v>41969</v>
      </c>
      <c r="B176" s="48">
        <v>1</v>
      </c>
      <c r="C176" s="171">
        <v>0</v>
      </c>
      <c r="D176" s="29">
        <f t="shared" si="23"/>
        <v>932948.24</v>
      </c>
      <c r="E176" s="29">
        <f t="shared" si="24"/>
        <v>909776.34</v>
      </c>
      <c r="F176" s="46">
        <f t="shared" si="25"/>
        <v>383.40333333333336</v>
      </c>
      <c r="G176" s="29">
        <f t="shared" si="22"/>
        <v>383.4</v>
      </c>
    </row>
    <row r="177" spans="1:7" x14ac:dyDescent="0.25">
      <c r="A177" s="47">
        <v>41970</v>
      </c>
      <c r="B177" s="48">
        <v>1</v>
      </c>
      <c r="C177" s="171">
        <v>0</v>
      </c>
      <c r="D177" s="29">
        <f t="shared" si="23"/>
        <v>932948.24</v>
      </c>
      <c r="E177" s="29">
        <f t="shared" si="24"/>
        <v>909776.34</v>
      </c>
      <c r="F177" s="46">
        <f t="shared" si="25"/>
        <v>383.40333333333336</v>
      </c>
      <c r="G177" s="29">
        <f t="shared" si="22"/>
        <v>383.4</v>
      </c>
    </row>
    <row r="178" spans="1:7" x14ac:dyDescent="0.25">
      <c r="A178" s="47">
        <v>41971</v>
      </c>
      <c r="B178" s="48">
        <v>1</v>
      </c>
      <c r="C178" s="171">
        <v>0</v>
      </c>
      <c r="D178" s="29">
        <f t="shared" si="23"/>
        <v>932948.24</v>
      </c>
      <c r="E178" s="29">
        <f t="shared" si="24"/>
        <v>909776.34</v>
      </c>
      <c r="F178" s="46">
        <f t="shared" si="25"/>
        <v>383.40333333333336</v>
      </c>
      <c r="G178" s="29">
        <f t="shared" si="22"/>
        <v>383.4</v>
      </c>
    </row>
    <row r="179" spans="1:7" x14ac:dyDescent="0.25">
      <c r="A179" s="47">
        <v>41972</v>
      </c>
      <c r="B179" s="48">
        <v>1</v>
      </c>
      <c r="C179" s="171">
        <v>0</v>
      </c>
      <c r="D179" s="29">
        <f t="shared" si="23"/>
        <v>932948.24</v>
      </c>
      <c r="E179" s="29">
        <f t="shared" si="24"/>
        <v>909776.34</v>
      </c>
      <c r="F179" s="46">
        <f t="shared" si="25"/>
        <v>383.40333333333336</v>
      </c>
      <c r="G179" s="29">
        <f t="shared" si="22"/>
        <v>383.4</v>
      </c>
    </row>
    <row r="180" spans="1:7" x14ac:dyDescent="0.25">
      <c r="A180" s="47">
        <v>41973</v>
      </c>
      <c r="B180" s="48">
        <v>1</v>
      </c>
      <c r="C180" s="171">
        <v>0</v>
      </c>
      <c r="D180" s="29">
        <f t="shared" si="23"/>
        <v>932948.24</v>
      </c>
      <c r="E180" s="29">
        <f t="shared" si="24"/>
        <v>909776.34</v>
      </c>
      <c r="F180" s="46">
        <f t="shared" si="25"/>
        <v>383.40333333333336</v>
      </c>
      <c r="G180" s="29">
        <f t="shared" si="22"/>
        <v>383.4</v>
      </c>
    </row>
    <row r="181" spans="1:7" x14ac:dyDescent="0.25">
      <c r="A181" s="47">
        <v>41974</v>
      </c>
      <c r="B181" s="48">
        <v>1</v>
      </c>
      <c r="C181" s="171">
        <v>0</v>
      </c>
      <c r="D181" s="29">
        <f t="shared" si="23"/>
        <v>932948.24</v>
      </c>
      <c r="E181" s="29">
        <f t="shared" si="24"/>
        <v>909776.34</v>
      </c>
      <c r="F181" s="46">
        <f t="shared" si="25"/>
        <v>383.40333333333336</v>
      </c>
      <c r="G181" s="29">
        <f t="shared" si="22"/>
        <v>383.4</v>
      </c>
    </row>
    <row r="182" spans="1:7" x14ac:dyDescent="0.25">
      <c r="A182" s="47">
        <v>41975</v>
      </c>
      <c r="B182" s="48">
        <v>1</v>
      </c>
      <c r="C182" s="171">
        <v>0</v>
      </c>
      <c r="D182" s="29">
        <f t="shared" si="23"/>
        <v>932948.24</v>
      </c>
      <c r="E182" s="29">
        <f t="shared" si="24"/>
        <v>909776.34</v>
      </c>
      <c r="F182" s="46">
        <f t="shared" si="25"/>
        <v>383.40333333333336</v>
      </c>
      <c r="G182" s="29">
        <f t="shared" si="22"/>
        <v>383.4</v>
      </c>
    </row>
    <row r="183" spans="1:7" x14ac:dyDescent="0.25">
      <c r="A183" s="47">
        <v>41976</v>
      </c>
      <c r="B183" s="48">
        <v>1</v>
      </c>
      <c r="C183" s="171">
        <v>0</v>
      </c>
      <c r="D183" s="29">
        <f t="shared" si="23"/>
        <v>932948.24</v>
      </c>
      <c r="E183" s="29">
        <f t="shared" si="24"/>
        <v>909776.34</v>
      </c>
      <c r="F183" s="46">
        <f t="shared" si="25"/>
        <v>383.40333333333336</v>
      </c>
      <c r="G183" s="29">
        <f t="shared" si="22"/>
        <v>383.4</v>
      </c>
    </row>
    <row r="184" spans="1:7" x14ac:dyDescent="0.25">
      <c r="A184" s="47">
        <v>41977</v>
      </c>
      <c r="B184" s="48">
        <v>1</v>
      </c>
      <c r="C184" s="171">
        <v>0</v>
      </c>
      <c r="D184" s="29">
        <f t="shared" si="23"/>
        <v>932948.24</v>
      </c>
      <c r="E184" s="29">
        <f t="shared" si="24"/>
        <v>909776.34</v>
      </c>
      <c r="F184" s="46">
        <f t="shared" si="25"/>
        <v>383.40333333333336</v>
      </c>
      <c r="G184" s="29">
        <f t="shared" si="22"/>
        <v>383.4</v>
      </c>
    </row>
    <row r="185" spans="1:7" x14ac:dyDescent="0.25">
      <c r="A185" s="47">
        <v>41978</v>
      </c>
      <c r="B185" s="48">
        <v>1</v>
      </c>
      <c r="C185" s="171">
        <v>0</v>
      </c>
      <c r="D185" s="29">
        <f t="shared" si="23"/>
        <v>932948.24</v>
      </c>
      <c r="E185" s="29">
        <f t="shared" si="24"/>
        <v>909776.34</v>
      </c>
      <c r="F185" s="46">
        <f t="shared" si="25"/>
        <v>383.40333333333336</v>
      </c>
      <c r="G185" s="29">
        <f t="shared" si="22"/>
        <v>383.4</v>
      </c>
    </row>
    <row r="186" spans="1:7" x14ac:dyDescent="0.25">
      <c r="A186" s="47">
        <v>41979</v>
      </c>
      <c r="B186" s="48">
        <v>0</v>
      </c>
      <c r="C186" s="171">
        <v>1</v>
      </c>
      <c r="D186" s="29">
        <f>$E$181</f>
        <v>909776.34</v>
      </c>
      <c r="E186" s="29">
        <f>$D$186-$D$8</f>
        <v>886692.64</v>
      </c>
      <c r="F186" s="46">
        <f t="shared" ref="F186:F216" si="26">($E$7/$B$7)*0+($E$8/$B$8)*1</f>
        <v>373.88064516129032</v>
      </c>
      <c r="G186" s="29">
        <f t="shared" si="22"/>
        <v>373.88</v>
      </c>
    </row>
    <row r="187" spans="1:7" x14ac:dyDescent="0.25">
      <c r="A187" s="47">
        <v>41980</v>
      </c>
      <c r="B187" s="48">
        <v>1</v>
      </c>
      <c r="C187" s="171">
        <v>0</v>
      </c>
      <c r="D187" s="29">
        <f t="shared" ref="D187:D216" si="27">$E$181</f>
        <v>909776.34</v>
      </c>
      <c r="E187" s="29">
        <f t="shared" ref="E187:E216" si="28">$D$186-$D$8</f>
        <v>886692.64</v>
      </c>
      <c r="F187" s="46">
        <f t="shared" si="26"/>
        <v>373.88064516129032</v>
      </c>
      <c r="G187" s="29">
        <f t="shared" si="22"/>
        <v>373.88</v>
      </c>
    </row>
    <row r="188" spans="1:7" x14ac:dyDescent="0.25">
      <c r="A188" s="47">
        <v>41981</v>
      </c>
      <c r="B188" s="48">
        <v>1</v>
      </c>
      <c r="C188" s="171">
        <v>0</v>
      </c>
      <c r="D188" s="29">
        <f t="shared" si="27"/>
        <v>909776.34</v>
      </c>
      <c r="E188" s="29">
        <f t="shared" si="28"/>
        <v>886692.64</v>
      </c>
      <c r="F188" s="46">
        <f t="shared" si="26"/>
        <v>373.88064516129032</v>
      </c>
      <c r="G188" s="29">
        <f t="shared" si="22"/>
        <v>373.88</v>
      </c>
    </row>
    <row r="189" spans="1:7" x14ac:dyDescent="0.25">
      <c r="A189" s="47">
        <v>41982</v>
      </c>
      <c r="B189" s="48">
        <v>1</v>
      </c>
      <c r="C189" s="171">
        <v>0</v>
      </c>
      <c r="D189" s="29">
        <f t="shared" si="27"/>
        <v>909776.34</v>
      </c>
      <c r="E189" s="29">
        <f t="shared" si="28"/>
        <v>886692.64</v>
      </c>
      <c r="F189" s="46">
        <f t="shared" si="26"/>
        <v>373.88064516129032</v>
      </c>
      <c r="G189" s="29">
        <f t="shared" si="22"/>
        <v>373.88</v>
      </c>
    </row>
    <row r="190" spans="1:7" x14ac:dyDescent="0.25">
      <c r="A190" s="47">
        <v>41983</v>
      </c>
      <c r="B190" s="48">
        <v>1</v>
      </c>
      <c r="C190" s="171">
        <v>0</v>
      </c>
      <c r="D190" s="29">
        <f t="shared" si="27"/>
        <v>909776.34</v>
      </c>
      <c r="E190" s="29">
        <f t="shared" si="28"/>
        <v>886692.64</v>
      </c>
      <c r="F190" s="46">
        <f t="shared" si="26"/>
        <v>373.88064516129032</v>
      </c>
      <c r="G190" s="29">
        <f t="shared" si="22"/>
        <v>373.88</v>
      </c>
    </row>
    <row r="191" spans="1:7" x14ac:dyDescent="0.25">
      <c r="A191" s="47">
        <v>41984</v>
      </c>
      <c r="B191" s="48">
        <v>1</v>
      </c>
      <c r="C191" s="171">
        <v>0</v>
      </c>
      <c r="D191" s="29">
        <f t="shared" si="27"/>
        <v>909776.34</v>
      </c>
      <c r="E191" s="29">
        <f t="shared" si="28"/>
        <v>886692.64</v>
      </c>
      <c r="F191" s="46">
        <f t="shared" si="26"/>
        <v>373.88064516129032</v>
      </c>
      <c r="G191" s="29">
        <f t="shared" si="22"/>
        <v>373.88</v>
      </c>
    </row>
    <row r="192" spans="1:7" x14ac:dyDescent="0.25">
      <c r="A192" s="47">
        <v>41985</v>
      </c>
      <c r="B192" s="48">
        <v>1</v>
      </c>
      <c r="C192" s="171">
        <v>0</v>
      </c>
      <c r="D192" s="29">
        <f t="shared" si="27"/>
        <v>909776.34</v>
      </c>
      <c r="E192" s="29">
        <f t="shared" si="28"/>
        <v>886692.64</v>
      </c>
      <c r="F192" s="46">
        <f t="shared" si="26"/>
        <v>373.88064516129032</v>
      </c>
      <c r="G192" s="29">
        <f t="shared" ref="G192:G255" si="29">ROUND(F192,2)</f>
        <v>373.88</v>
      </c>
    </row>
    <row r="193" spans="1:7" x14ac:dyDescent="0.25">
      <c r="A193" s="47">
        <v>41986</v>
      </c>
      <c r="B193" s="48">
        <v>1</v>
      </c>
      <c r="C193" s="171">
        <v>0</v>
      </c>
      <c r="D193" s="29">
        <f t="shared" si="27"/>
        <v>909776.34</v>
      </c>
      <c r="E193" s="29">
        <f t="shared" si="28"/>
        <v>886692.64</v>
      </c>
      <c r="F193" s="46">
        <f t="shared" si="26"/>
        <v>373.88064516129032</v>
      </c>
      <c r="G193" s="29">
        <f t="shared" si="29"/>
        <v>373.88</v>
      </c>
    </row>
    <row r="194" spans="1:7" x14ac:dyDescent="0.25">
      <c r="A194" s="47">
        <v>41987</v>
      </c>
      <c r="B194" s="48">
        <v>1</v>
      </c>
      <c r="C194" s="171">
        <v>0</v>
      </c>
      <c r="D194" s="29">
        <f t="shared" si="27"/>
        <v>909776.34</v>
      </c>
      <c r="E194" s="29">
        <f t="shared" si="28"/>
        <v>886692.64</v>
      </c>
      <c r="F194" s="46">
        <f t="shared" si="26"/>
        <v>373.88064516129032</v>
      </c>
      <c r="G194" s="29">
        <f t="shared" si="29"/>
        <v>373.88</v>
      </c>
    </row>
    <row r="195" spans="1:7" x14ac:dyDescent="0.25">
      <c r="A195" s="47">
        <v>41988</v>
      </c>
      <c r="B195" s="48">
        <v>1</v>
      </c>
      <c r="C195" s="171">
        <v>0</v>
      </c>
      <c r="D195" s="29">
        <f t="shared" si="27"/>
        <v>909776.34</v>
      </c>
      <c r="E195" s="29">
        <f t="shared" si="28"/>
        <v>886692.64</v>
      </c>
      <c r="F195" s="46">
        <f t="shared" si="26"/>
        <v>373.88064516129032</v>
      </c>
      <c r="G195" s="29">
        <f t="shared" si="29"/>
        <v>373.88</v>
      </c>
    </row>
    <row r="196" spans="1:7" x14ac:dyDescent="0.25">
      <c r="A196" s="47">
        <v>41989</v>
      </c>
      <c r="B196" s="48">
        <v>1</v>
      </c>
      <c r="C196" s="171">
        <v>0</v>
      </c>
      <c r="D196" s="29">
        <f t="shared" si="27"/>
        <v>909776.34</v>
      </c>
      <c r="E196" s="29">
        <f t="shared" si="28"/>
        <v>886692.64</v>
      </c>
      <c r="F196" s="46">
        <f t="shared" si="26"/>
        <v>373.88064516129032</v>
      </c>
      <c r="G196" s="29">
        <f t="shared" si="29"/>
        <v>373.88</v>
      </c>
    </row>
    <row r="197" spans="1:7" x14ac:dyDescent="0.25">
      <c r="A197" s="47">
        <v>41990</v>
      </c>
      <c r="B197" s="48">
        <v>1</v>
      </c>
      <c r="C197" s="171">
        <v>0</v>
      </c>
      <c r="D197" s="29">
        <f t="shared" si="27"/>
        <v>909776.34</v>
      </c>
      <c r="E197" s="29">
        <f t="shared" si="28"/>
        <v>886692.64</v>
      </c>
      <c r="F197" s="46">
        <f t="shared" si="26"/>
        <v>373.88064516129032</v>
      </c>
      <c r="G197" s="29">
        <f t="shared" si="29"/>
        <v>373.88</v>
      </c>
    </row>
    <row r="198" spans="1:7" x14ac:dyDescent="0.25">
      <c r="A198" s="47">
        <v>41991</v>
      </c>
      <c r="B198" s="48">
        <v>1</v>
      </c>
      <c r="C198" s="171">
        <v>0</v>
      </c>
      <c r="D198" s="29">
        <f t="shared" si="27"/>
        <v>909776.34</v>
      </c>
      <c r="E198" s="29">
        <f t="shared" si="28"/>
        <v>886692.64</v>
      </c>
      <c r="F198" s="46">
        <f t="shared" si="26"/>
        <v>373.88064516129032</v>
      </c>
      <c r="G198" s="29">
        <f t="shared" si="29"/>
        <v>373.88</v>
      </c>
    </row>
    <row r="199" spans="1:7" x14ac:dyDescent="0.25">
      <c r="A199" s="47">
        <v>41992</v>
      </c>
      <c r="B199" s="48">
        <v>1</v>
      </c>
      <c r="C199" s="171">
        <v>0</v>
      </c>
      <c r="D199" s="29">
        <f t="shared" si="27"/>
        <v>909776.34</v>
      </c>
      <c r="E199" s="29">
        <f t="shared" si="28"/>
        <v>886692.64</v>
      </c>
      <c r="F199" s="46">
        <f t="shared" si="26"/>
        <v>373.88064516129032</v>
      </c>
      <c r="G199" s="29">
        <f t="shared" si="29"/>
        <v>373.88</v>
      </c>
    </row>
    <row r="200" spans="1:7" x14ac:dyDescent="0.25">
      <c r="A200" s="47">
        <v>41993</v>
      </c>
      <c r="B200" s="48">
        <v>1</v>
      </c>
      <c r="C200" s="171">
        <v>0</v>
      </c>
      <c r="D200" s="29">
        <f t="shared" si="27"/>
        <v>909776.34</v>
      </c>
      <c r="E200" s="29">
        <f t="shared" si="28"/>
        <v>886692.64</v>
      </c>
      <c r="F200" s="46">
        <f t="shared" si="26"/>
        <v>373.88064516129032</v>
      </c>
      <c r="G200" s="29">
        <f t="shared" si="29"/>
        <v>373.88</v>
      </c>
    </row>
    <row r="201" spans="1:7" x14ac:dyDescent="0.25">
      <c r="A201" s="47">
        <v>41994</v>
      </c>
      <c r="B201" s="48">
        <v>1</v>
      </c>
      <c r="C201" s="171">
        <v>0</v>
      </c>
      <c r="D201" s="29">
        <f t="shared" si="27"/>
        <v>909776.34</v>
      </c>
      <c r="E201" s="29">
        <f t="shared" si="28"/>
        <v>886692.64</v>
      </c>
      <c r="F201" s="46">
        <f t="shared" si="26"/>
        <v>373.88064516129032</v>
      </c>
      <c r="G201" s="29">
        <f t="shared" si="29"/>
        <v>373.88</v>
      </c>
    </row>
    <row r="202" spans="1:7" x14ac:dyDescent="0.25">
      <c r="A202" s="47">
        <v>41995</v>
      </c>
      <c r="B202" s="48">
        <v>1</v>
      </c>
      <c r="C202" s="171">
        <v>0</v>
      </c>
      <c r="D202" s="29">
        <f t="shared" si="27"/>
        <v>909776.34</v>
      </c>
      <c r="E202" s="29">
        <f t="shared" si="28"/>
        <v>886692.64</v>
      </c>
      <c r="F202" s="46">
        <f t="shared" si="26"/>
        <v>373.88064516129032</v>
      </c>
      <c r="G202" s="29">
        <f t="shared" si="29"/>
        <v>373.88</v>
      </c>
    </row>
    <row r="203" spans="1:7" x14ac:dyDescent="0.25">
      <c r="A203" s="47">
        <v>41996</v>
      </c>
      <c r="B203" s="48">
        <v>1</v>
      </c>
      <c r="C203" s="171">
        <v>0</v>
      </c>
      <c r="D203" s="29">
        <f t="shared" si="27"/>
        <v>909776.34</v>
      </c>
      <c r="E203" s="29">
        <f t="shared" si="28"/>
        <v>886692.64</v>
      </c>
      <c r="F203" s="46">
        <f t="shared" si="26"/>
        <v>373.88064516129032</v>
      </c>
      <c r="G203" s="29">
        <f t="shared" si="29"/>
        <v>373.88</v>
      </c>
    </row>
    <row r="204" spans="1:7" x14ac:dyDescent="0.25">
      <c r="A204" s="47">
        <v>41997</v>
      </c>
      <c r="B204" s="48">
        <v>1</v>
      </c>
      <c r="C204" s="171">
        <v>0</v>
      </c>
      <c r="D204" s="29">
        <f t="shared" si="27"/>
        <v>909776.34</v>
      </c>
      <c r="E204" s="29">
        <f t="shared" si="28"/>
        <v>886692.64</v>
      </c>
      <c r="F204" s="46">
        <f t="shared" si="26"/>
        <v>373.88064516129032</v>
      </c>
      <c r="G204" s="29">
        <f t="shared" si="29"/>
        <v>373.88</v>
      </c>
    </row>
    <row r="205" spans="1:7" x14ac:dyDescent="0.25">
      <c r="A205" s="47">
        <v>41998</v>
      </c>
      <c r="B205" s="48">
        <v>1</v>
      </c>
      <c r="C205" s="171">
        <v>0</v>
      </c>
      <c r="D205" s="29">
        <f t="shared" si="27"/>
        <v>909776.34</v>
      </c>
      <c r="E205" s="29">
        <f t="shared" si="28"/>
        <v>886692.64</v>
      </c>
      <c r="F205" s="46">
        <f t="shared" si="26"/>
        <v>373.88064516129032</v>
      </c>
      <c r="G205" s="29">
        <f t="shared" si="29"/>
        <v>373.88</v>
      </c>
    </row>
    <row r="206" spans="1:7" x14ac:dyDescent="0.25">
      <c r="A206" s="47">
        <v>41999</v>
      </c>
      <c r="B206" s="48">
        <v>1</v>
      </c>
      <c r="C206" s="171">
        <v>0</v>
      </c>
      <c r="D206" s="29">
        <f t="shared" si="27"/>
        <v>909776.34</v>
      </c>
      <c r="E206" s="29">
        <f t="shared" si="28"/>
        <v>886692.64</v>
      </c>
      <c r="F206" s="46">
        <f t="shared" si="26"/>
        <v>373.88064516129032</v>
      </c>
      <c r="G206" s="29">
        <f t="shared" si="29"/>
        <v>373.88</v>
      </c>
    </row>
    <row r="207" spans="1:7" x14ac:dyDescent="0.25">
      <c r="A207" s="47">
        <v>42000</v>
      </c>
      <c r="B207" s="48">
        <v>1</v>
      </c>
      <c r="C207" s="171">
        <v>0</v>
      </c>
      <c r="D207" s="29">
        <f t="shared" si="27"/>
        <v>909776.34</v>
      </c>
      <c r="E207" s="29">
        <f t="shared" si="28"/>
        <v>886692.64</v>
      </c>
      <c r="F207" s="46">
        <f t="shared" si="26"/>
        <v>373.88064516129032</v>
      </c>
      <c r="G207" s="29">
        <f t="shared" si="29"/>
        <v>373.88</v>
      </c>
    </row>
    <row r="208" spans="1:7" x14ac:dyDescent="0.25">
      <c r="A208" s="47">
        <v>42001</v>
      </c>
      <c r="B208" s="48">
        <v>1</v>
      </c>
      <c r="C208" s="171">
        <v>0</v>
      </c>
      <c r="D208" s="29">
        <f t="shared" si="27"/>
        <v>909776.34</v>
      </c>
      <c r="E208" s="29">
        <f t="shared" si="28"/>
        <v>886692.64</v>
      </c>
      <c r="F208" s="46">
        <f t="shared" si="26"/>
        <v>373.88064516129032</v>
      </c>
      <c r="G208" s="29">
        <f t="shared" si="29"/>
        <v>373.88</v>
      </c>
    </row>
    <row r="209" spans="1:7" x14ac:dyDescent="0.25">
      <c r="A209" s="47">
        <v>42002</v>
      </c>
      <c r="B209" s="48">
        <v>1</v>
      </c>
      <c r="C209" s="171">
        <v>0</v>
      </c>
      <c r="D209" s="29">
        <f t="shared" si="27"/>
        <v>909776.34</v>
      </c>
      <c r="E209" s="29">
        <f t="shared" si="28"/>
        <v>886692.64</v>
      </c>
      <c r="F209" s="46">
        <f t="shared" si="26"/>
        <v>373.88064516129032</v>
      </c>
      <c r="G209" s="29">
        <f t="shared" si="29"/>
        <v>373.88</v>
      </c>
    </row>
    <row r="210" spans="1:7" x14ac:dyDescent="0.25">
      <c r="A210" s="47">
        <v>42003</v>
      </c>
      <c r="B210" s="48">
        <v>1</v>
      </c>
      <c r="C210" s="171">
        <v>0</v>
      </c>
      <c r="D210" s="29">
        <f t="shared" si="27"/>
        <v>909776.34</v>
      </c>
      <c r="E210" s="29">
        <f t="shared" si="28"/>
        <v>886692.64</v>
      </c>
      <c r="F210" s="46">
        <f t="shared" si="26"/>
        <v>373.88064516129032</v>
      </c>
      <c r="G210" s="29">
        <f t="shared" si="29"/>
        <v>373.88</v>
      </c>
    </row>
    <row r="211" spans="1:7" x14ac:dyDescent="0.25">
      <c r="A211" s="47">
        <v>42004</v>
      </c>
      <c r="B211" s="48">
        <v>1</v>
      </c>
      <c r="C211" s="171">
        <v>0</v>
      </c>
      <c r="D211" s="29">
        <f t="shared" si="27"/>
        <v>909776.34</v>
      </c>
      <c r="E211" s="29">
        <f t="shared" si="28"/>
        <v>886692.64</v>
      </c>
      <c r="F211" s="46">
        <f t="shared" si="26"/>
        <v>373.88064516129032</v>
      </c>
      <c r="G211" s="29">
        <f t="shared" si="29"/>
        <v>373.88</v>
      </c>
    </row>
    <row r="212" spans="1:7" x14ac:dyDescent="0.25">
      <c r="A212" s="47">
        <v>42005</v>
      </c>
      <c r="B212" s="48">
        <v>1</v>
      </c>
      <c r="C212" s="171">
        <v>0</v>
      </c>
      <c r="D212" s="29">
        <f t="shared" si="27"/>
        <v>909776.34</v>
      </c>
      <c r="E212" s="29">
        <f t="shared" si="28"/>
        <v>886692.64</v>
      </c>
      <c r="F212" s="46">
        <f t="shared" si="26"/>
        <v>373.88064516129032</v>
      </c>
      <c r="G212" s="29">
        <f t="shared" si="29"/>
        <v>373.88</v>
      </c>
    </row>
    <row r="213" spans="1:7" x14ac:dyDescent="0.25">
      <c r="A213" s="47">
        <v>42006</v>
      </c>
      <c r="B213" s="48">
        <v>1</v>
      </c>
      <c r="C213" s="171">
        <v>0</v>
      </c>
      <c r="D213" s="29">
        <f t="shared" si="27"/>
        <v>909776.34</v>
      </c>
      <c r="E213" s="29">
        <f t="shared" si="28"/>
        <v>886692.64</v>
      </c>
      <c r="F213" s="46">
        <f t="shared" si="26"/>
        <v>373.88064516129032</v>
      </c>
      <c r="G213" s="29">
        <f t="shared" si="29"/>
        <v>373.88</v>
      </c>
    </row>
    <row r="214" spans="1:7" x14ac:dyDescent="0.25">
      <c r="A214" s="47">
        <v>42007</v>
      </c>
      <c r="B214" s="48">
        <v>1</v>
      </c>
      <c r="C214" s="171">
        <v>0</v>
      </c>
      <c r="D214" s="29">
        <f t="shared" si="27"/>
        <v>909776.34</v>
      </c>
      <c r="E214" s="29">
        <f t="shared" si="28"/>
        <v>886692.64</v>
      </c>
      <c r="F214" s="46">
        <f t="shared" si="26"/>
        <v>373.88064516129032</v>
      </c>
      <c r="G214" s="29">
        <f t="shared" si="29"/>
        <v>373.88</v>
      </c>
    </row>
    <row r="215" spans="1:7" x14ac:dyDescent="0.25">
      <c r="A215" s="47">
        <v>42008</v>
      </c>
      <c r="B215" s="48">
        <v>1</v>
      </c>
      <c r="C215" s="171">
        <v>0</v>
      </c>
      <c r="D215" s="29">
        <f t="shared" si="27"/>
        <v>909776.34</v>
      </c>
      <c r="E215" s="29">
        <f t="shared" si="28"/>
        <v>886692.64</v>
      </c>
      <c r="F215" s="46">
        <f t="shared" si="26"/>
        <v>373.88064516129032</v>
      </c>
      <c r="G215" s="29">
        <f t="shared" si="29"/>
        <v>373.88</v>
      </c>
    </row>
    <row r="216" spans="1:7" x14ac:dyDescent="0.25">
      <c r="A216" s="47">
        <v>42009</v>
      </c>
      <c r="B216" s="48">
        <v>1</v>
      </c>
      <c r="C216" s="171">
        <v>0</v>
      </c>
      <c r="D216" s="29">
        <f t="shared" si="27"/>
        <v>909776.34</v>
      </c>
      <c r="E216" s="29">
        <f t="shared" si="28"/>
        <v>886692.64</v>
      </c>
      <c r="F216" s="46">
        <f t="shared" si="26"/>
        <v>373.88064516129032</v>
      </c>
      <c r="G216" s="29">
        <f t="shared" si="29"/>
        <v>373.88</v>
      </c>
    </row>
    <row r="217" spans="1:7" x14ac:dyDescent="0.25">
      <c r="A217" s="47">
        <v>42010</v>
      </c>
      <c r="B217" s="48">
        <v>0</v>
      </c>
      <c r="C217" s="171">
        <v>1</v>
      </c>
      <c r="D217" s="29">
        <f>$E$216</f>
        <v>886692.64</v>
      </c>
      <c r="E217" s="29">
        <f>$D$217-$D$9</f>
        <v>863314.86</v>
      </c>
      <c r="F217" s="46">
        <f t="shared" ref="F217:F247" si="30">($E$8/$B$8)*0+($E$9/$B$9)*1</f>
        <v>364.39419354838708</v>
      </c>
      <c r="G217" s="29">
        <f t="shared" si="29"/>
        <v>364.39</v>
      </c>
    </row>
    <row r="218" spans="1:7" x14ac:dyDescent="0.25">
      <c r="A218" s="47">
        <v>42011</v>
      </c>
      <c r="B218" s="48">
        <v>1</v>
      </c>
      <c r="C218" s="171">
        <v>0</v>
      </c>
      <c r="D218" s="29">
        <f t="shared" ref="D218:D247" si="31">$E$216</f>
        <v>886692.64</v>
      </c>
      <c r="E218" s="29">
        <f t="shared" ref="E218:E247" si="32">$D$217-$D$9</f>
        <v>863314.86</v>
      </c>
      <c r="F218" s="46">
        <f t="shared" si="30"/>
        <v>364.39419354838708</v>
      </c>
      <c r="G218" s="29">
        <f t="shared" si="29"/>
        <v>364.39</v>
      </c>
    </row>
    <row r="219" spans="1:7" x14ac:dyDescent="0.25">
      <c r="A219" s="47">
        <v>42012</v>
      </c>
      <c r="B219" s="48">
        <v>1</v>
      </c>
      <c r="C219" s="171">
        <v>0</v>
      </c>
      <c r="D219" s="29">
        <f t="shared" si="31"/>
        <v>886692.64</v>
      </c>
      <c r="E219" s="29">
        <f t="shared" si="32"/>
        <v>863314.86</v>
      </c>
      <c r="F219" s="46">
        <f t="shared" si="30"/>
        <v>364.39419354838708</v>
      </c>
      <c r="G219" s="29">
        <f t="shared" si="29"/>
        <v>364.39</v>
      </c>
    </row>
    <row r="220" spans="1:7" x14ac:dyDescent="0.25">
      <c r="A220" s="47">
        <v>42013</v>
      </c>
      <c r="B220" s="48">
        <v>1</v>
      </c>
      <c r="C220" s="171">
        <v>0</v>
      </c>
      <c r="D220" s="29">
        <f t="shared" si="31"/>
        <v>886692.64</v>
      </c>
      <c r="E220" s="29">
        <f t="shared" si="32"/>
        <v>863314.86</v>
      </c>
      <c r="F220" s="46">
        <f t="shared" si="30"/>
        <v>364.39419354838708</v>
      </c>
      <c r="G220" s="29">
        <f t="shared" si="29"/>
        <v>364.39</v>
      </c>
    </row>
    <row r="221" spans="1:7" x14ac:dyDescent="0.25">
      <c r="A221" s="47">
        <v>42014</v>
      </c>
      <c r="B221" s="48">
        <v>1</v>
      </c>
      <c r="C221" s="171">
        <v>0</v>
      </c>
      <c r="D221" s="29">
        <f t="shared" si="31"/>
        <v>886692.64</v>
      </c>
      <c r="E221" s="29">
        <f t="shared" si="32"/>
        <v>863314.86</v>
      </c>
      <c r="F221" s="46">
        <f t="shared" si="30"/>
        <v>364.39419354838708</v>
      </c>
      <c r="G221" s="29">
        <f t="shared" si="29"/>
        <v>364.39</v>
      </c>
    </row>
    <row r="222" spans="1:7" x14ac:dyDescent="0.25">
      <c r="A222" s="47">
        <v>42015</v>
      </c>
      <c r="B222" s="48">
        <v>1</v>
      </c>
      <c r="C222" s="171">
        <v>0</v>
      </c>
      <c r="D222" s="29">
        <f t="shared" si="31"/>
        <v>886692.64</v>
      </c>
      <c r="E222" s="29">
        <f t="shared" si="32"/>
        <v>863314.86</v>
      </c>
      <c r="F222" s="46">
        <f t="shared" si="30"/>
        <v>364.39419354838708</v>
      </c>
      <c r="G222" s="29">
        <f t="shared" si="29"/>
        <v>364.39</v>
      </c>
    </row>
    <row r="223" spans="1:7" x14ac:dyDescent="0.25">
      <c r="A223" s="47">
        <v>42016</v>
      </c>
      <c r="B223" s="48">
        <v>1</v>
      </c>
      <c r="C223" s="171">
        <v>0</v>
      </c>
      <c r="D223" s="29">
        <f t="shared" si="31"/>
        <v>886692.64</v>
      </c>
      <c r="E223" s="29">
        <f t="shared" si="32"/>
        <v>863314.86</v>
      </c>
      <c r="F223" s="46">
        <f t="shared" si="30"/>
        <v>364.39419354838708</v>
      </c>
      <c r="G223" s="29">
        <f t="shared" si="29"/>
        <v>364.39</v>
      </c>
    </row>
    <row r="224" spans="1:7" x14ac:dyDescent="0.25">
      <c r="A224" s="47">
        <v>42017</v>
      </c>
      <c r="B224" s="48">
        <v>1</v>
      </c>
      <c r="C224" s="171">
        <v>0</v>
      </c>
      <c r="D224" s="29">
        <f t="shared" si="31"/>
        <v>886692.64</v>
      </c>
      <c r="E224" s="29">
        <f t="shared" si="32"/>
        <v>863314.86</v>
      </c>
      <c r="F224" s="46">
        <f t="shared" si="30"/>
        <v>364.39419354838708</v>
      </c>
      <c r="G224" s="29">
        <f t="shared" si="29"/>
        <v>364.39</v>
      </c>
    </row>
    <row r="225" spans="1:7" x14ac:dyDescent="0.25">
      <c r="A225" s="47">
        <v>42018</v>
      </c>
      <c r="B225" s="48">
        <v>1</v>
      </c>
      <c r="C225" s="171">
        <v>0</v>
      </c>
      <c r="D225" s="29">
        <f t="shared" si="31"/>
        <v>886692.64</v>
      </c>
      <c r="E225" s="29">
        <f t="shared" si="32"/>
        <v>863314.86</v>
      </c>
      <c r="F225" s="46">
        <f t="shared" si="30"/>
        <v>364.39419354838708</v>
      </c>
      <c r="G225" s="29">
        <f t="shared" si="29"/>
        <v>364.39</v>
      </c>
    </row>
    <row r="226" spans="1:7" x14ac:dyDescent="0.25">
      <c r="A226" s="47">
        <v>42019</v>
      </c>
      <c r="B226" s="48">
        <v>1</v>
      </c>
      <c r="C226" s="171">
        <v>0</v>
      </c>
      <c r="D226" s="29">
        <f t="shared" si="31"/>
        <v>886692.64</v>
      </c>
      <c r="E226" s="29">
        <f t="shared" si="32"/>
        <v>863314.86</v>
      </c>
      <c r="F226" s="46">
        <f t="shared" si="30"/>
        <v>364.39419354838708</v>
      </c>
      <c r="G226" s="29">
        <f t="shared" si="29"/>
        <v>364.39</v>
      </c>
    </row>
    <row r="227" spans="1:7" x14ac:dyDescent="0.25">
      <c r="A227" s="47">
        <v>42020</v>
      </c>
      <c r="B227" s="48">
        <v>1</v>
      </c>
      <c r="C227" s="171">
        <v>0</v>
      </c>
      <c r="D227" s="29">
        <f t="shared" si="31"/>
        <v>886692.64</v>
      </c>
      <c r="E227" s="29">
        <f t="shared" si="32"/>
        <v>863314.86</v>
      </c>
      <c r="F227" s="46">
        <f t="shared" si="30"/>
        <v>364.39419354838708</v>
      </c>
      <c r="G227" s="29">
        <f t="shared" si="29"/>
        <v>364.39</v>
      </c>
    </row>
    <row r="228" spans="1:7" x14ac:dyDescent="0.25">
      <c r="A228" s="47">
        <v>42021</v>
      </c>
      <c r="B228" s="48">
        <v>1</v>
      </c>
      <c r="C228" s="171">
        <v>0</v>
      </c>
      <c r="D228" s="29">
        <f t="shared" si="31"/>
        <v>886692.64</v>
      </c>
      <c r="E228" s="29">
        <f t="shared" si="32"/>
        <v>863314.86</v>
      </c>
      <c r="F228" s="46">
        <f t="shared" si="30"/>
        <v>364.39419354838708</v>
      </c>
      <c r="G228" s="29">
        <f t="shared" si="29"/>
        <v>364.39</v>
      </c>
    </row>
    <row r="229" spans="1:7" x14ac:dyDescent="0.25">
      <c r="A229" s="47">
        <v>42022</v>
      </c>
      <c r="B229" s="48">
        <v>1</v>
      </c>
      <c r="C229" s="171">
        <v>0</v>
      </c>
      <c r="D229" s="29">
        <f t="shared" si="31"/>
        <v>886692.64</v>
      </c>
      <c r="E229" s="29">
        <f t="shared" si="32"/>
        <v>863314.86</v>
      </c>
      <c r="F229" s="46">
        <f t="shared" si="30"/>
        <v>364.39419354838708</v>
      </c>
      <c r="G229" s="29">
        <f t="shared" si="29"/>
        <v>364.39</v>
      </c>
    </row>
    <row r="230" spans="1:7" x14ac:dyDescent="0.25">
      <c r="A230" s="47">
        <v>42023</v>
      </c>
      <c r="B230" s="48">
        <v>1</v>
      </c>
      <c r="C230" s="171">
        <v>0</v>
      </c>
      <c r="D230" s="29">
        <f t="shared" si="31"/>
        <v>886692.64</v>
      </c>
      <c r="E230" s="29">
        <f t="shared" si="32"/>
        <v>863314.86</v>
      </c>
      <c r="F230" s="46">
        <f t="shared" si="30"/>
        <v>364.39419354838708</v>
      </c>
      <c r="G230" s="29">
        <f t="shared" si="29"/>
        <v>364.39</v>
      </c>
    </row>
    <row r="231" spans="1:7" x14ac:dyDescent="0.25">
      <c r="A231" s="47">
        <v>42024</v>
      </c>
      <c r="B231" s="48">
        <v>1</v>
      </c>
      <c r="C231" s="171">
        <v>0</v>
      </c>
      <c r="D231" s="29">
        <f t="shared" si="31"/>
        <v>886692.64</v>
      </c>
      <c r="E231" s="29">
        <f t="shared" si="32"/>
        <v>863314.86</v>
      </c>
      <c r="F231" s="46">
        <f t="shared" si="30"/>
        <v>364.39419354838708</v>
      </c>
      <c r="G231" s="29">
        <f t="shared" si="29"/>
        <v>364.39</v>
      </c>
    </row>
    <row r="232" spans="1:7" x14ac:dyDescent="0.25">
      <c r="A232" s="47">
        <v>42025</v>
      </c>
      <c r="B232" s="48">
        <v>1</v>
      </c>
      <c r="C232" s="171">
        <v>0</v>
      </c>
      <c r="D232" s="29">
        <f t="shared" si="31"/>
        <v>886692.64</v>
      </c>
      <c r="E232" s="29">
        <f t="shared" si="32"/>
        <v>863314.86</v>
      </c>
      <c r="F232" s="46">
        <f t="shared" si="30"/>
        <v>364.39419354838708</v>
      </c>
      <c r="G232" s="29">
        <f t="shared" si="29"/>
        <v>364.39</v>
      </c>
    </row>
    <row r="233" spans="1:7" x14ac:dyDescent="0.25">
      <c r="A233" s="47">
        <v>42026</v>
      </c>
      <c r="B233" s="48">
        <v>1</v>
      </c>
      <c r="C233" s="171">
        <v>0</v>
      </c>
      <c r="D233" s="29">
        <f t="shared" si="31"/>
        <v>886692.64</v>
      </c>
      <c r="E233" s="29">
        <f t="shared" si="32"/>
        <v>863314.86</v>
      </c>
      <c r="F233" s="46">
        <f t="shared" si="30"/>
        <v>364.39419354838708</v>
      </c>
      <c r="G233" s="29">
        <f t="shared" si="29"/>
        <v>364.39</v>
      </c>
    </row>
    <row r="234" spans="1:7" x14ac:dyDescent="0.25">
      <c r="A234" s="47">
        <v>42027</v>
      </c>
      <c r="B234" s="48">
        <v>1</v>
      </c>
      <c r="C234" s="171">
        <v>0</v>
      </c>
      <c r="D234" s="29">
        <f t="shared" si="31"/>
        <v>886692.64</v>
      </c>
      <c r="E234" s="29">
        <f t="shared" si="32"/>
        <v>863314.86</v>
      </c>
      <c r="F234" s="46">
        <f t="shared" si="30"/>
        <v>364.39419354838708</v>
      </c>
      <c r="G234" s="29">
        <f t="shared" si="29"/>
        <v>364.39</v>
      </c>
    </row>
    <row r="235" spans="1:7" x14ac:dyDescent="0.25">
      <c r="A235" s="47">
        <v>42028</v>
      </c>
      <c r="B235" s="48">
        <v>1</v>
      </c>
      <c r="C235" s="171">
        <v>0</v>
      </c>
      <c r="D235" s="29">
        <f t="shared" si="31"/>
        <v>886692.64</v>
      </c>
      <c r="E235" s="29">
        <f t="shared" si="32"/>
        <v>863314.86</v>
      </c>
      <c r="F235" s="46">
        <f t="shared" si="30"/>
        <v>364.39419354838708</v>
      </c>
      <c r="G235" s="29">
        <f t="shared" si="29"/>
        <v>364.39</v>
      </c>
    </row>
    <row r="236" spans="1:7" x14ac:dyDescent="0.25">
      <c r="A236" s="47">
        <v>42029</v>
      </c>
      <c r="B236" s="48">
        <v>1</v>
      </c>
      <c r="C236" s="171">
        <v>0</v>
      </c>
      <c r="D236" s="29">
        <f t="shared" si="31"/>
        <v>886692.64</v>
      </c>
      <c r="E236" s="29">
        <f t="shared" si="32"/>
        <v>863314.86</v>
      </c>
      <c r="F236" s="46">
        <f t="shared" si="30"/>
        <v>364.39419354838708</v>
      </c>
      <c r="G236" s="29">
        <f t="shared" si="29"/>
        <v>364.39</v>
      </c>
    </row>
    <row r="237" spans="1:7" x14ac:dyDescent="0.25">
      <c r="A237" s="47">
        <v>42030</v>
      </c>
      <c r="B237" s="48">
        <v>1</v>
      </c>
      <c r="C237" s="171">
        <v>0</v>
      </c>
      <c r="D237" s="29">
        <f t="shared" si="31"/>
        <v>886692.64</v>
      </c>
      <c r="E237" s="29">
        <f t="shared" si="32"/>
        <v>863314.86</v>
      </c>
      <c r="F237" s="46">
        <f t="shared" si="30"/>
        <v>364.39419354838708</v>
      </c>
      <c r="G237" s="29">
        <f t="shared" si="29"/>
        <v>364.39</v>
      </c>
    </row>
    <row r="238" spans="1:7" x14ac:dyDescent="0.25">
      <c r="A238" s="47">
        <v>42031</v>
      </c>
      <c r="B238" s="48">
        <v>1</v>
      </c>
      <c r="C238" s="171">
        <v>0</v>
      </c>
      <c r="D238" s="29">
        <f t="shared" si="31"/>
        <v>886692.64</v>
      </c>
      <c r="E238" s="29">
        <f t="shared" si="32"/>
        <v>863314.86</v>
      </c>
      <c r="F238" s="46">
        <f t="shared" si="30"/>
        <v>364.39419354838708</v>
      </c>
      <c r="G238" s="29">
        <f t="shared" si="29"/>
        <v>364.39</v>
      </c>
    </row>
    <row r="239" spans="1:7" x14ac:dyDescent="0.25">
      <c r="A239" s="47">
        <v>42032</v>
      </c>
      <c r="B239" s="48">
        <v>1</v>
      </c>
      <c r="C239" s="171">
        <v>0</v>
      </c>
      <c r="D239" s="29">
        <f t="shared" si="31"/>
        <v>886692.64</v>
      </c>
      <c r="E239" s="29">
        <f t="shared" si="32"/>
        <v>863314.86</v>
      </c>
      <c r="F239" s="46">
        <f t="shared" si="30"/>
        <v>364.39419354838708</v>
      </c>
      <c r="G239" s="29">
        <f t="shared" si="29"/>
        <v>364.39</v>
      </c>
    </row>
    <row r="240" spans="1:7" x14ac:dyDescent="0.25">
      <c r="A240" s="47">
        <v>42033</v>
      </c>
      <c r="B240" s="48">
        <v>1</v>
      </c>
      <c r="C240" s="171">
        <v>0</v>
      </c>
      <c r="D240" s="29">
        <f t="shared" si="31"/>
        <v>886692.64</v>
      </c>
      <c r="E240" s="29">
        <f t="shared" si="32"/>
        <v>863314.86</v>
      </c>
      <c r="F240" s="46">
        <f t="shared" si="30"/>
        <v>364.39419354838708</v>
      </c>
      <c r="G240" s="29">
        <f t="shared" si="29"/>
        <v>364.39</v>
      </c>
    </row>
    <row r="241" spans="1:7" x14ac:dyDescent="0.25">
      <c r="A241" s="47">
        <v>42034</v>
      </c>
      <c r="B241" s="48">
        <v>1</v>
      </c>
      <c r="C241" s="171">
        <v>0</v>
      </c>
      <c r="D241" s="29">
        <f t="shared" si="31"/>
        <v>886692.64</v>
      </c>
      <c r="E241" s="29">
        <f t="shared" si="32"/>
        <v>863314.86</v>
      </c>
      <c r="F241" s="46">
        <f t="shared" si="30"/>
        <v>364.39419354838708</v>
      </c>
      <c r="G241" s="29">
        <f t="shared" si="29"/>
        <v>364.39</v>
      </c>
    </row>
    <row r="242" spans="1:7" x14ac:dyDescent="0.25">
      <c r="A242" s="47">
        <v>42035</v>
      </c>
      <c r="B242" s="48">
        <v>1</v>
      </c>
      <c r="C242" s="171">
        <v>0</v>
      </c>
      <c r="D242" s="29">
        <f t="shared" si="31"/>
        <v>886692.64</v>
      </c>
      <c r="E242" s="29">
        <f t="shared" si="32"/>
        <v>863314.86</v>
      </c>
      <c r="F242" s="46">
        <f t="shared" si="30"/>
        <v>364.39419354838708</v>
      </c>
      <c r="G242" s="29">
        <f t="shared" si="29"/>
        <v>364.39</v>
      </c>
    </row>
    <row r="243" spans="1:7" x14ac:dyDescent="0.25">
      <c r="A243" s="47">
        <v>42036</v>
      </c>
      <c r="B243" s="48">
        <v>1</v>
      </c>
      <c r="C243" s="171">
        <v>0</v>
      </c>
      <c r="D243" s="29">
        <f t="shared" si="31"/>
        <v>886692.64</v>
      </c>
      <c r="E243" s="29">
        <f t="shared" si="32"/>
        <v>863314.86</v>
      </c>
      <c r="F243" s="46">
        <f t="shared" si="30"/>
        <v>364.39419354838708</v>
      </c>
      <c r="G243" s="29">
        <f t="shared" si="29"/>
        <v>364.39</v>
      </c>
    </row>
    <row r="244" spans="1:7" x14ac:dyDescent="0.25">
      <c r="A244" s="47">
        <v>42037</v>
      </c>
      <c r="B244" s="48">
        <v>1</v>
      </c>
      <c r="C244" s="171">
        <v>0</v>
      </c>
      <c r="D244" s="29">
        <f t="shared" si="31"/>
        <v>886692.64</v>
      </c>
      <c r="E244" s="29">
        <f t="shared" si="32"/>
        <v>863314.86</v>
      </c>
      <c r="F244" s="46">
        <f t="shared" si="30"/>
        <v>364.39419354838708</v>
      </c>
      <c r="G244" s="29">
        <f t="shared" si="29"/>
        <v>364.39</v>
      </c>
    </row>
    <row r="245" spans="1:7" x14ac:dyDescent="0.25">
      <c r="A245" s="47">
        <v>42038</v>
      </c>
      <c r="B245" s="48">
        <v>1</v>
      </c>
      <c r="C245" s="171">
        <v>0</v>
      </c>
      <c r="D245" s="29">
        <f t="shared" si="31"/>
        <v>886692.64</v>
      </c>
      <c r="E245" s="29">
        <f t="shared" si="32"/>
        <v>863314.86</v>
      </c>
      <c r="F245" s="46">
        <f t="shared" si="30"/>
        <v>364.39419354838708</v>
      </c>
      <c r="G245" s="29">
        <f t="shared" si="29"/>
        <v>364.39</v>
      </c>
    </row>
    <row r="246" spans="1:7" x14ac:dyDescent="0.25">
      <c r="A246" s="47">
        <v>42039</v>
      </c>
      <c r="B246" s="48">
        <v>1</v>
      </c>
      <c r="C246" s="171">
        <v>0</v>
      </c>
      <c r="D246" s="29">
        <f t="shared" si="31"/>
        <v>886692.64</v>
      </c>
      <c r="E246" s="29">
        <f t="shared" si="32"/>
        <v>863314.86</v>
      </c>
      <c r="F246" s="46">
        <f t="shared" si="30"/>
        <v>364.39419354838708</v>
      </c>
      <c r="G246" s="29">
        <f t="shared" si="29"/>
        <v>364.39</v>
      </c>
    </row>
    <row r="247" spans="1:7" x14ac:dyDescent="0.25">
      <c r="A247" s="47">
        <v>42040</v>
      </c>
      <c r="B247" s="48">
        <v>1</v>
      </c>
      <c r="C247" s="171">
        <v>0</v>
      </c>
      <c r="D247" s="29">
        <f t="shared" si="31"/>
        <v>886692.64</v>
      </c>
      <c r="E247" s="29">
        <f t="shared" si="32"/>
        <v>863314.86</v>
      </c>
      <c r="F247" s="46">
        <f t="shared" si="30"/>
        <v>364.39419354838708</v>
      </c>
      <c r="G247" s="29">
        <f t="shared" si="29"/>
        <v>364.39</v>
      </c>
    </row>
    <row r="248" spans="1:7" x14ac:dyDescent="0.25">
      <c r="A248" s="47">
        <v>42041</v>
      </c>
      <c r="B248" s="48">
        <v>0</v>
      </c>
      <c r="C248" s="171">
        <v>1</v>
      </c>
      <c r="D248" s="29">
        <f>$E$247</f>
        <v>863314.86</v>
      </c>
      <c r="E248" s="29">
        <f>$D$248-$D$10</f>
        <v>838574.89</v>
      </c>
      <c r="F248" s="46">
        <f t="shared" ref="F248:F275" si="33">($E$9/$B$9)*0+($E$10/$B$10)*1</f>
        <v>354.78678571428571</v>
      </c>
      <c r="G248" s="29">
        <f t="shared" si="29"/>
        <v>354.79</v>
      </c>
    </row>
    <row r="249" spans="1:7" x14ac:dyDescent="0.25">
      <c r="A249" s="47">
        <v>42042</v>
      </c>
      <c r="B249" s="48">
        <v>1</v>
      </c>
      <c r="C249" s="171">
        <v>0</v>
      </c>
      <c r="D249" s="29">
        <f t="shared" ref="D249:D275" si="34">$E$247</f>
        <v>863314.86</v>
      </c>
      <c r="E249" s="29">
        <f t="shared" ref="E249:E275" si="35">$D$248-$D$10</f>
        <v>838574.89</v>
      </c>
      <c r="F249" s="46">
        <f t="shared" si="33"/>
        <v>354.78678571428571</v>
      </c>
      <c r="G249" s="29">
        <f t="shared" si="29"/>
        <v>354.79</v>
      </c>
    </row>
    <row r="250" spans="1:7" x14ac:dyDescent="0.25">
      <c r="A250" s="47">
        <v>42043</v>
      </c>
      <c r="B250" s="48">
        <v>1</v>
      </c>
      <c r="C250" s="171">
        <v>0</v>
      </c>
      <c r="D250" s="29">
        <f t="shared" si="34"/>
        <v>863314.86</v>
      </c>
      <c r="E250" s="29">
        <f t="shared" si="35"/>
        <v>838574.89</v>
      </c>
      <c r="F250" s="46">
        <f t="shared" si="33"/>
        <v>354.78678571428571</v>
      </c>
      <c r="G250" s="29">
        <f t="shared" si="29"/>
        <v>354.79</v>
      </c>
    </row>
    <row r="251" spans="1:7" x14ac:dyDescent="0.25">
      <c r="A251" s="47">
        <v>42044</v>
      </c>
      <c r="B251" s="48">
        <v>1</v>
      </c>
      <c r="C251" s="171">
        <v>0</v>
      </c>
      <c r="D251" s="29">
        <f t="shared" si="34"/>
        <v>863314.86</v>
      </c>
      <c r="E251" s="29">
        <f t="shared" si="35"/>
        <v>838574.89</v>
      </c>
      <c r="F251" s="46">
        <f t="shared" si="33"/>
        <v>354.78678571428571</v>
      </c>
      <c r="G251" s="29">
        <f t="shared" si="29"/>
        <v>354.79</v>
      </c>
    </row>
    <row r="252" spans="1:7" x14ac:dyDescent="0.25">
      <c r="A252" s="47">
        <v>42045</v>
      </c>
      <c r="B252" s="48">
        <v>1</v>
      </c>
      <c r="C252" s="171">
        <v>0</v>
      </c>
      <c r="D252" s="29">
        <f t="shared" si="34"/>
        <v>863314.86</v>
      </c>
      <c r="E252" s="29">
        <f t="shared" si="35"/>
        <v>838574.89</v>
      </c>
      <c r="F252" s="46">
        <f t="shared" si="33"/>
        <v>354.78678571428571</v>
      </c>
      <c r="G252" s="29">
        <f t="shared" si="29"/>
        <v>354.79</v>
      </c>
    </row>
    <row r="253" spans="1:7" x14ac:dyDescent="0.25">
      <c r="A253" s="47">
        <v>42046</v>
      </c>
      <c r="B253" s="48">
        <v>1</v>
      </c>
      <c r="C253" s="171">
        <v>0</v>
      </c>
      <c r="D253" s="29">
        <f t="shared" si="34"/>
        <v>863314.86</v>
      </c>
      <c r="E253" s="29">
        <f t="shared" si="35"/>
        <v>838574.89</v>
      </c>
      <c r="F253" s="46">
        <f t="shared" si="33"/>
        <v>354.78678571428571</v>
      </c>
      <c r="G253" s="29">
        <f t="shared" si="29"/>
        <v>354.79</v>
      </c>
    </row>
    <row r="254" spans="1:7" x14ac:dyDescent="0.25">
      <c r="A254" s="47">
        <v>42047</v>
      </c>
      <c r="B254" s="48">
        <v>1</v>
      </c>
      <c r="C254" s="171">
        <v>0</v>
      </c>
      <c r="D254" s="29">
        <f t="shared" si="34"/>
        <v>863314.86</v>
      </c>
      <c r="E254" s="29">
        <f t="shared" si="35"/>
        <v>838574.89</v>
      </c>
      <c r="F254" s="46">
        <f t="shared" si="33"/>
        <v>354.78678571428571</v>
      </c>
      <c r="G254" s="29">
        <f t="shared" si="29"/>
        <v>354.79</v>
      </c>
    </row>
    <row r="255" spans="1:7" x14ac:dyDescent="0.25">
      <c r="A255" s="47">
        <v>42048</v>
      </c>
      <c r="B255" s="48">
        <v>1</v>
      </c>
      <c r="C255" s="171">
        <v>0</v>
      </c>
      <c r="D255" s="29">
        <f t="shared" si="34"/>
        <v>863314.86</v>
      </c>
      <c r="E255" s="29">
        <f t="shared" si="35"/>
        <v>838574.89</v>
      </c>
      <c r="F255" s="46">
        <f t="shared" si="33"/>
        <v>354.78678571428571</v>
      </c>
      <c r="G255" s="29">
        <f t="shared" si="29"/>
        <v>354.79</v>
      </c>
    </row>
    <row r="256" spans="1:7" x14ac:dyDescent="0.25">
      <c r="A256" s="47">
        <v>42049</v>
      </c>
      <c r="B256" s="48">
        <v>1</v>
      </c>
      <c r="C256" s="171">
        <v>0</v>
      </c>
      <c r="D256" s="29">
        <f t="shared" si="34"/>
        <v>863314.86</v>
      </c>
      <c r="E256" s="29">
        <f t="shared" si="35"/>
        <v>838574.89</v>
      </c>
      <c r="F256" s="46">
        <f t="shared" si="33"/>
        <v>354.78678571428571</v>
      </c>
      <c r="G256" s="29">
        <f t="shared" ref="G256:G319" si="36">ROUND(F256,2)</f>
        <v>354.79</v>
      </c>
    </row>
    <row r="257" spans="1:7" x14ac:dyDescent="0.25">
      <c r="A257" s="47">
        <v>42050</v>
      </c>
      <c r="B257" s="48">
        <v>1</v>
      </c>
      <c r="C257" s="171">
        <v>0</v>
      </c>
      <c r="D257" s="29">
        <f t="shared" si="34"/>
        <v>863314.86</v>
      </c>
      <c r="E257" s="29">
        <f t="shared" si="35"/>
        <v>838574.89</v>
      </c>
      <c r="F257" s="46">
        <f t="shared" si="33"/>
        <v>354.78678571428571</v>
      </c>
      <c r="G257" s="29">
        <f t="shared" si="36"/>
        <v>354.79</v>
      </c>
    </row>
    <row r="258" spans="1:7" x14ac:dyDescent="0.25">
      <c r="A258" s="47">
        <v>42051</v>
      </c>
      <c r="B258" s="48">
        <v>1</v>
      </c>
      <c r="C258" s="171">
        <v>0</v>
      </c>
      <c r="D258" s="29">
        <f t="shared" si="34"/>
        <v>863314.86</v>
      </c>
      <c r="E258" s="29">
        <f t="shared" si="35"/>
        <v>838574.89</v>
      </c>
      <c r="F258" s="46">
        <f t="shared" si="33"/>
        <v>354.78678571428571</v>
      </c>
      <c r="G258" s="29">
        <f t="shared" si="36"/>
        <v>354.79</v>
      </c>
    </row>
    <row r="259" spans="1:7" x14ac:dyDescent="0.25">
      <c r="A259" s="47">
        <v>42052</v>
      </c>
      <c r="B259" s="48">
        <v>1</v>
      </c>
      <c r="C259" s="171">
        <v>0</v>
      </c>
      <c r="D259" s="29">
        <f t="shared" si="34"/>
        <v>863314.86</v>
      </c>
      <c r="E259" s="29">
        <f t="shared" si="35"/>
        <v>838574.89</v>
      </c>
      <c r="F259" s="46">
        <f t="shared" si="33"/>
        <v>354.78678571428571</v>
      </c>
      <c r="G259" s="29">
        <f t="shared" si="36"/>
        <v>354.79</v>
      </c>
    </row>
    <row r="260" spans="1:7" x14ac:dyDescent="0.25">
      <c r="A260" s="47">
        <v>42053</v>
      </c>
      <c r="B260" s="48">
        <v>1</v>
      </c>
      <c r="C260" s="171">
        <v>0</v>
      </c>
      <c r="D260" s="29">
        <f t="shared" si="34"/>
        <v>863314.86</v>
      </c>
      <c r="E260" s="29">
        <f t="shared" si="35"/>
        <v>838574.89</v>
      </c>
      <c r="F260" s="46">
        <f t="shared" si="33"/>
        <v>354.78678571428571</v>
      </c>
      <c r="G260" s="29">
        <f t="shared" si="36"/>
        <v>354.79</v>
      </c>
    </row>
    <row r="261" spans="1:7" x14ac:dyDescent="0.25">
      <c r="A261" s="47">
        <v>42054</v>
      </c>
      <c r="B261" s="48">
        <v>1</v>
      </c>
      <c r="C261" s="171">
        <v>0</v>
      </c>
      <c r="D261" s="29">
        <f t="shared" si="34"/>
        <v>863314.86</v>
      </c>
      <c r="E261" s="29">
        <f t="shared" si="35"/>
        <v>838574.89</v>
      </c>
      <c r="F261" s="46">
        <f t="shared" si="33"/>
        <v>354.78678571428571</v>
      </c>
      <c r="G261" s="29">
        <f t="shared" si="36"/>
        <v>354.79</v>
      </c>
    </row>
    <row r="262" spans="1:7" x14ac:dyDescent="0.25">
      <c r="A262" s="47">
        <v>42055</v>
      </c>
      <c r="B262" s="48">
        <v>1</v>
      </c>
      <c r="C262" s="171">
        <v>0</v>
      </c>
      <c r="D262" s="29">
        <f t="shared" si="34"/>
        <v>863314.86</v>
      </c>
      <c r="E262" s="29">
        <f t="shared" si="35"/>
        <v>838574.89</v>
      </c>
      <c r="F262" s="46">
        <f t="shared" si="33"/>
        <v>354.78678571428571</v>
      </c>
      <c r="G262" s="29">
        <f t="shared" si="36"/>
        <v>354.79</v>
      </c>
    </row>
    <row r="263" spans="1:7" x14ac:dyDescent="0.25">
      <c r="A263" s="47">
        <v>42056</v>
      </c>
      <c r="B263" s="48">
        <v>1</v>
      </c>
      <c r="C263" s="171">
        <v>0</v>
      </c>
      <c r="D263" s="29">
        <f t="shared" si="34"/>
        <v>863314.86</v>
      </c>
      <c r="E263" s="29">
        <f t="shared" si="35"/>
        <v>838574.89</v>
      </c>
      <c r="F263" s="46">
        <f t="shared" si="33"/>
        <v>354.78678571428571</v>
      </c>
      <c r="G263" s="29">
        <f t="shared" si="36"/>
        <v>354.79</v>
      </c>
    </row>
    <row r="264" spans="1:7" x14ac:dyDescent="0.25">
      <c r="A264" s="47">
        <v>42057</v>
      </c>
      <c r="B264" s="48">
        <v>1</v>
      </c>
      <c r="C264" s="171">
        <v>0</v>
      </c>
      <c r="D264" s="29">
        <f t="shared" si="34"/>
        <v>863314.86</v>
      </c>
      <c r="E264" s="29">
        <f t="shared" si="35"/>
        <v>838574.89</v>
      </c>
      <c r="F264" s="46">
        <f t="shared" si="33"/>
        <v>354.78678571428571</v>
      </c>
      <c r="G264" s="29">
        <f t="shared" si="36"/>
        <v>354.79</v>
      </c>
    </row>
    <row r="265" spans="1:7" x14ac:dyDescent="0.25">
      <c r="A265" s="47">
        <v>42058</v>
      </c>
      <c r="B265" s="48">
        <v>1</v>
      </c>
      <c r="C265" s="171">
        <v>0</v>
      </c>
      <c r="D265" s="29">
        <f t="shared" si="34"/>
        <v>863314.86</v>
      </c>
      <c r="E265" s="29">
        <f t="shared" si="35"/>
        <v>838574.89</v>
      </c>
      <c r="F265" s="46">
        <f t="shared" si="33"/>
        <v>354.78678571428571</v>
      </c>
      <c r="G265" s="29">
        <f t="shared" si="36"/>
        <v>354.79</v>
      </c>
    </row>
    <row r="266" spans="1:7" x14ac:dyDescent="0.25">
      <c r="A266" s="47">
        <v>42059</v>
      </c>
      <c r="B266" s="48">
        <v>1</v>
      </c>
      <c r="C266" s="171">
        <v>0</v>
      </c>
      <c r="D266" s="29">
        <f t="shared" si="34"/>
        <v>863314.86</v>
      </c>
      <c r="E266" s="29">
        <f t="shared" si="35"/>
        <v>838574.89</v>
      </c>
      <c r="F266" s="46">
        <f t="shared" si="33"/>
        <v>354.78678571428571</v>
      </c>
      <c r="G266" s="29">
        <f t="shared" si="36"/>
        <v>354.79</v>
      </c>
    </row>
    <row r="267" spans="1:7" x14ac:dyDescent="0.25">
      <c r="A267" s="47">
        <v>42060</v>
      </c>
      <c r="B267" s="48">
        <v>1</v>
      </c>
      <c r="C267" s="171">
        <v>0</v>
      </c>
      <c r="D267" s="29">
        <f t="shared" si="34"/>
        <v>863314.86</v>
      </c>
      <c r="E267" s="29">
        <f t="shared" si="35"/>
        <v>838574.89</v>
      </c>
      <c r="F267" s="46">
        <f t="shared" si="33"/>
        <v>354.78678571428571</v>
      </c>
      <c r="G267" s="29">
        <f t="shared" si="36"/>
        <v>354.79</v>
      </c>
    </row>
    <row r="268" spans="1:7" x14ac:dyDescent="0.25">
      <c r="A268" s="47">
        <v>42061</v>
      </c>
      <c r="B268" s="48">
        <v>1</v>
      </c>
      <c r="C268" s="171">
        <v>0</v>
      </c>
      <c r="D268" s="29">
        <f t="shared" si="34"/>
        <v>863314.86</v>
      </c>
      <c r="E268" s="29">
        <f t="shared" si="35"/>
        <v>838574.89</v>
      </c>
      <c r="F268" s="46">
        <f t="shared" si="33"/>
        <v>354.78678571428571</v>
      </c>
      <c r="G268" s="29">
        <f t="shared" si="36"/>
        <v>354.79</v>
      </c>
    </row>
    <row r="269" spans="1:7" x14ac:dyDescent="0.25">
      <c r="A269" s="47">
        <v>42062</v>
      </c>
      <c r="B269" s="48">
        <v>1</v>
      </c>
      <c r="C269" s="171">
        <v>0</v>
      </c>
      <c r="D269" s="29">
        <f t="shared" si="34"/>
        <v>863314.86</v>
      </c>
      <c r="E269" s="29">
        <f t="shared" si="35"/>
        <v>838574.89</v>
      </c>
      <c r="F269" s="46">
        <f t="shared" si="33"/>
        <v>354.78678571428571</v>
      </c>
      <c r="G269" s="29">
        <f t="shared" si="36"/>
        <v>354.79</v>
      </c>
    </row>
    <row r="270" spans="1:7" x14ac:dyDescent="0.25">
      <c r="A270" s="47">
        <v>42063</v>
      </c>
      <c r="B270" s="48">
        <v>1</v>
      </c>
      <c r="C270" s="171">
        <v>0</v>
      </c>
      <c r="D270" s="29">
        <f t="shared" si="34"/>
        <v>863314.86</v>
      </c>
      <c r="E270" s="29">
        <f t="shared" si="35"/>
        <v>838574.89</v>
      </c>
      <c r="F270" s="46">
        <f t="shared" si="33"/>
        <v>354.78678571428571</v>
      </c>
      <c r="G270" s="29">
        <f t="shared" si="36"/>
        <v>354.79</v>
      </c>
    </row>
    <row r="271" spans="1:7" x14ac:dyDescent="0.25">
      <c r="A271" s="47">
        <v>42064</v>
      </c>
      <c r="B271" s="48">
        <v>1</v>
      </c>
      <c r="C271" s="171">
        <v>0</v>
      </c>
      <c r="D271" s="29">
        <f t="shared" si="34"/>
        <v>863314.86</v>
      </c>
      <c r="E271" s="29">
        <f t="shared" si="35"/>
        <v>838574.89</v>
      </c>
      <c r="F271" s="46">
        <f t="shared" si="33"/>
        <v>354.78678571428571</v>
      </c>
      <c r="G271" s="29">
        <f t="shared" si="36"/>
        <v>354.79</v>
      </c>
    </row>
    <row r="272" spans="1:7" x14ac:dyDescent="0.25">
      <c r="A272" s="47">
        <v>42065</v>
      </c>
      <c r="B272" s="48">
        <v>1</v>
      </c>
      <c r="C272" s="171">
        <v>0</v>
      </c>
      <c r="D272" s="29">
        <f t="shared" si="34"/>
        <v>863314.86</v>
      </c>
      <c r="E272" s="29">
        <f t="shared" si="35"/>
        <v>838574.89</v>
      </c>
      <c r="F272" s="46">
        <f t="shared" si="33"/>
        <v>354.78678571428571</v>
      </c>
      <c r="G272" s="29">
        <f t="shared" si="36"/>
        <v>354.79</v>
      </c>
    </row>
    <row r="273" spans="1:7" x14ac:dyDescent="0.25">
      <c r="A273" s="47">
        <v>42066</v>
      </c>
      <c r="B273" s="48">
        <v>1</v>
      </c>
      <c r="C273" s="171">
        <v>0</v>
      </c>
      <c r="D273" s="29">
        <f t="shared" si="34"/>
        <v>863314.86</v>
      </c>
      <c r="E273" s="29">
        <f t="shared" si="35"/>
        <v>838574.89</v>
      </c>
      <c r="F273" s="46">
        <f t="shared" si="33"/>
        <v>354.78678571428571</v>
      </c>
      <c r="G273" s="29">
        <f t="shared" si="36"/>
        <v>354.79</v>
      </c>
    </row>
    <row r="274" spans="1:7" x14ac:dyDescent="0.25">
      <c r="A274" s="47">
        <v>42067</v>
      </c>
      <c r="B274" s="48">
        <v>1</v>
      </c>
      <c r="C274" s="171">
        <v>0</v>
      </c>
      <c r="D274" s="29">
        <f t="shared" si="34"/>
        <v>863314.86</v>
      </c>
      <c r="E274" s="29">
        <f t="shared" si="35"/>
        <v>838574.89</v>
      </c>
      <c r="F274" s="46">
        <f t="shared" si="33"/>
        <v>354.78678571428571</v>
      </c>
      <c r="G274" s="29">
        <f t="shared" si="36"/>
        <v>354.79</v>
      </c>
    </row>
    <row r="275" spans="1:7" x14ac:dyDescent="0.25">
      <c r="A275" s="47">
        <v>42068</v>
      </c>
      <c r="B275" s="48">
        <v>1</v>
      </c>
      <c r="C275" s="171">
        <v>0</v>
      </c>
      <c r="D275" s="29">
        <f t="shared" si="34"/>
        <v>863314.86</v>
      </c>
      <c r="E275" s="29">
        <f t="shared" si="35"/>
        <v>838574.89</v>
      </c>
      <c r="F275" s="46">
        <f t="shared" si="33"/>
        <v>354.78678571428571</v>
      </c>
      <c r="G275" s="29">
        <f t="shared" si="36"/>
        <v>354.79</v>
      </c>
    </row>
    <row r="276" spans="1:7" x14ac:dyDescent="0.25">
      <c r="A276" s="47">
        <v>42069</v>
      </c>
      <c r="B276" s="48">
        <v>0</v>
      </c>
      <c r="C276" s="171">
        <v>1</v>
      </c>
      <c r="D276" s="29">
        <f>$E$275</f>
        <v>838574.89</v>
      </c>
      <c r="E276" s="29">
        <f>$D$276-$D$11</f>
        <v>814584.1</v>
      </c>
      <c r="F276" s="46">
        <f>($E$10/$B$10*0+($E$11/$B$11)*1)</f>
        <v>344.61967741935479</v>
      </c>
      <c r="G276" s="29">
        <f t="shared" si="36"/>
        <v>344.62</v>
      </c>
    </row>
    <row r="277" spans="1:7" x14ac:dyDescent="0.25">
      <c r="A277" s="47">
        <v>42070</v>
      </c>
      <c r="B277" s="48">
        <v>1</v>
      </c>
      <c r="C277" s="171">
        <v>0</v>
      </c>
      <c r="D277" s="29">
        <f t="shared" ref="D277:D306" si="37">$E$275</f>
        <v>838574.89</v>
      </c>
      <c r="E277" s="29">
        <f t="shared" ref="E277:E306" si="38">$D$276-$D$11</f>
        <v>814584.1</v>
      </c>
      <c r="F277" s="46">
        <f>($E$10/$B$10*0+($E$11/$B$11)*1)</f>
        <v>344.61967741935479</v>
      </c>
      <c r="G277" s="29">
        <f t="shared" si="36"/>
        <v>344.62</v>
      </c>
    </row>
    <row r="278" spans="1:7" x14ac:dyDescent="0.25">
      <c r="A278" s="47">
        <v>42071</v>
      </c>
      <c r="B278" s="48">
        <v>1</v>
      </c>
      <c r="C278" s="171">
        <v>0</v>
      </c>
      <c r="D278" s="29">
        <f t="shared" si="37"/>
        <v>838574.89</v>
      </c>
      <c r="E278" s="29">
        <f t="shared" si="38"/>
        <v>814584.1</v>
      </c>
      <c r="F278" s="46">
        <f>($E$10/$B$10*0+($E$11/$B$11)*1)</f>
        <v>344.61967741935479</v>
      </c>
      <c r="G278" s="29">
        <f t="shared" si="36"/>
        <v>344.62</v>
      </c>
    </row>
    <row r="279" spans="1:7" x14ac:dyDescent="0.25">
      <c r="A279" s="47">
        <v>42072</v>
      </c>
      <c r="B279" s="48">
        <v>1</v>
      </c>
      <c r="C279" s="171">
        <v>0</v>
      </c>
      <c r="D279" s="29">
        <f t="shared" si="37"/>
        <v>838574.89</v>
      </c>
      <c r="E279" s="29">
        <f t="shared" si="38"/>
        <v>814584.1</v>
      </c>
      <c r="F279" s="46">
        <f t="shared" ref="F279:F306" si="39">($E$10/$B$10*0+($E$11/$B$11)*1)</f>
        <v>344.61967741935479</v>
      </c>
      <c r="G279" s="29">
        <f t="shared" si="36"/>
        <v>344.62</v>
      </c>
    </row>
    <row r="280" spans="1:7" x14ac:dyDescent="0.25">
      <c r="A280" s="47">
        <v>42073</v>
      </c>
      <c r="B280" s="48">
        <v>1</v>
      </c>
      <c r="C280" s="171">
        <v>0</v>
      </c>
      <c r="D280" s="29">
        <f t="shared" si="37"/>
        <v>838574.89</v>
      </c>
      <c r="E280" s="29">
        <f t="shared" si="38"/>
        <v>814584.1</v>
      </c>
      <c r="F280" s="46">
        <f t="shared" si="39"/>
        <v>344.61967741935479</v>
      </c>
      <c r="G280" s="29">
        <f t="shared" si="36"/>
        <v>344.62</v>
      </c>
    </row>
    <row r="281" spans="1:7" x14ac:dyDescent="0.25">
      <c r="A281" s="47">
        <v>42074</v>
      </c>
      <c r="B281" s="48">
        <v>1</v>
      </c>
      <c r="C281" s="171">
        <v>0</v>
      </c>
      <c r="D281" s="29">
        <f t="shared" si="37"/>
        <v>838574.89</v>
      </c>
      <c r="E281" s="29">
        <f t="shared" si="38"/>
        <v>814584.1</v>
      </c>
      <c r="F281" s="46">
        <f t="shared" si="39"/>
        <v>344.61967741935479</v>
      </c>
      <c r="G281" s="29">
        <f t="shared" si="36"/>
        <v>344.62</v>
      </c>
    </row>
    <row r="282" spans="1:7" x14ac:dyDescent="0.25">
      <c r="A282" s="47">
        <v>42075</v>
      </c>
      <c r="B282" s="48">
        <v>1</v>
      </c>
      <c r="C282" s="171">
        <v>0</v>
      </c>
      <c r="D282" s="29">
        <f t="shared" si="37"/>
        <v>838574.89</v>
      </c>
      <c r="E282" s="29">
        <f t="shared" si="38"/>
        <v>814584.1</v>
      </c>
      <c r="F282" s="46">
        <f t="shared" si="39"/>
        <v>344.61967741935479</v>
      </c>
      <c r="G282" s="29">
        <f t="shared" si="36"/>
        <v>344.62</v>
      </c>
    </row>
    <row r="283" spans="1:7" x14ac:dyDescent="0.25">
      <c r="A283" s="47">
        <v>42076</v>
      </c>
      <c r="B283" s="48">
        <v>1</v>
      </c>
      <c r="C283" s="171">
        <v>0</v>
      </c>
      <c r="D283" s="29">
        <f t="shared" si="37"/>
        <v>838574.89</v>
      </c>
      <c r="E283" s="29">
        <f t="shared" si="38"/>
        <v>814584.1</v>
      </c>
      <c r="F283" s="46">
        <f t="shared" si="39"/>
        <v>344.61967741935479</v>
      </c>
      <c r="G283" s="29">
        <f t="shared" si="36"/>
        <v>344.62</v>
      </c>
    </row>
    <row r="284" spans="1:7" x14ac:dyDescent="0.25">
      <c r="A284" s="47">
        <v>42077</v>
      </c>
      <c r="B284" s="48">
        <v>1</v>
      </c>
      <c r="C284" s="171">
        <v>0</v>
      </c>
      <c r="D284" s="29">
        <f t="shared" si="37"/>
        <v>838574.89</v>
      </c>
      <c r="E284" s="29">
        <f t="shared" si="38"/>
        <v>814584.1</v>
      </c>
      <c r="F284" s="46">
        <f t="shared" si="39"/>
        <v>344.61967741935479</v>
      </c>
      <c r="G284" s="29">
        <f t="shared" si="36"/>
        <v>344.62</v>
      </c>
    </row>
    <row r="285" spans="1:7" x14ac:dyDescent="0.25">
      <c r="A285" s="47">
        <v>42078</v>
      </c>
      <c r="B285" s="48">
        <v>1</v>
      </c>
      <c r="C285" s="171">
        <v>0</v>
      </c>
      <c r="D285" s="29">
        <f t="shared" si="37"/>
        <v>838574.89</v>
      </c>
      <c r="E285" s="29">
        <f t="shared" si="38"/>
        <v>814584.1</v>
      </c>
      <c r="F285" s="46">
        <f t="shared" si="39"/>
        <v>344.61967741935479</v>
      </c>
      <c r="G285" s="29">
        <f t="shared" si="36"/>
        <v>344.62</v>
      </c>
    </row>
    <row r="286" spans="1:7" x14ac:dyDescent="0.25">
      <c r="A286" s="47">
        <v>42079</v>
      </c>
      <c r="B286" s="48">
        <v>1</v>
      </c>
      <c r="C286" s="171">
        <v>0</v>
      </c>
      <c r="D286" s="29">
        <f t="shared" si="37"/>
        <v>838574.89</v>
      </c>
      <c r="E286" s="29">
        <f t="shared" si="38"/>
        <v>814584.1</v>
      </c>
      <c r="F286" s="46">
        <f t="shared" si="39"/>
        <v>344.61967741935479</v>
      </c>
      <c r="G286" s="29">
        <f t="shared" si="36"/>
        <v>344.62</v>
      </c>
    </row>
    <row r="287" spans="1:7" x14ac:dyDescent="0.25">
      <c r="A287" s="47">
        <v>42080</v>
      </c>
      <c r="B287" s="48">
        <v>1</v>
      </c>
      <c r="C287" s="171">
        <v>0</v>
      </c>
      <c r="D287" s="29">
        <f t="shared" si="37"/>
        <v>838574.89</v>
      </c>
      <c r="E287" s="29">
        <f t="shared" si="38"/>
        <v>814584.1</v>
      </c>
      <c r="F287" s="46">
        <f t="shared" si="39"/>
        <v>344.61967741935479</v>
      </c>
      <c r="G287" s="29">
        <f t="shared" si="36"/>
        <v>344.62</v>
      </c>
    </row>
    <row r="288" spans="1:7" x14ac:dyDescent="0.25">
      <c r="A288" s="47">
        <v>42081</v>
      </c>
      <c r="B288" s="48">
        <v>1</v>
      </c>
      <c r="C288" s="171">
        <v>0</v>
      </c>
      <c r="D288" s="29">
        <f t="shared" si="37"/>
        <v>838574.89</v>
      </c>
      <c r="E288" s="29">
        <f t="shared" si="38"/>
        <v>814584.1</v>
      </c>
      <c r="F288" s="46">
        <f t="shared" si="39"/>
        <v>344.61967741935479</v>
      </c>
      <c r="G288" s="29">
        <f t="shared" si="36"/>
        <v>344.62</v>
      </c>
    </row>
    <row r="289" spans="1:7" x14ac:dyDescent="0.25">
      <c r="A289" s="47">
        <v>42082</v>
      </c>
      <c r="B289" s="48">
        <v>1</v>
      </c>
      <c r="C289" s="171">
        <v>0</v>
      </c>
      <c r="D289" s="29">
        <f t="shared" si="37"/>
        <v>838574.89</v>
      </c>
      <c r="E289" s="29">
        <f t="shared" si="38"/>
        <v>814584.1</v>
      </c>
      <c r="F289" s="46">
        <f t="shared" si="39"/>
        <v>344.61967741935479</v>
      </c>
      <c r="G289" s="29">
        <f t="shared" si="36"/>
        <v>344.62</v>
      </c>
    </row>
    <row r="290" spans="1:7" x14ac:dyDescent="0.25">
      <c r="A290" s="47">
        <v>42083</v>
      </c>
      <c r="B290" s="48">
        <v>1</v>
      </c>
      <c r="C290" s="171">
        <v>0</v>
      </c>
      <c r="D290" s="29">
        <f t="shared" si="37"/>
        <v>838574.89</v>
      </c>
      <c r="E290" s="29">
        <f t="shared" si="38"/>
        <v>814584.1</v>
      </c>
      <c r="F290" s="46">
        <f t="shared" si="39"/>
        <v>344.61967741935479</v>
      </c>
      <c r="G290" s="29">
        <f t="shared" si="36"/>
        <v>344.62</v>
      </c>
    </row>
    <row r="291" spans="1:7" x14ac:dyDescent="0.25">
      <c r="A291" s="47">
        <v>42084</v>
      </c>
      <c r="B291" s="48">
        <v>1</v>
      </c>
      <c r="C291" s="171">
        <v>0</v>
      </c>
      <c r="D291" s="29">
        <f t="shared" si="37"/>
        <v>838574.89</v>
      </c>
      <c r="E291" s="29">
        <f t="shared" si="38"/>
        <v>814584.1</v>
      </c>
      <c r="F291" s="46">
        <f t="shared" si="39"/>
        <v>344.61967741935479</v>
      </c>
      <c r="G291" s="29">
        <f t="shared" si="36"/>
        <v>344.62</v>
      </c>
    </row>
    <row r="292" spans="1:7" x14ac:dyDescent="0.25">
      <c r="A292" s="47">
        <v>42085</v>
      </c>
      <c r="B292" s="48">
        <v>1</v>
      </c>
      <c r="C292" s="171">
        <v>0</v>
      </c>
      <c r="D292" s="29">
        <f t="shared" si="37"/>
        <v>838574.89</v>
      </c>
      <c r="E292" s="29">
        <f t="shared" si="38"/>
        <v>814584.1</v>
      </c>
      <c r="F292" s="46">
        <f t="shared" si="39"/>
        <v>344.61967741935479</v>
      </c>
      <c r="G292" s="29">
        <f t="shared" si="36"/>
        <v>344.62</v>
      </c>
    </row>
    <row r="293" spans="1:7" x14ac:dyDescent="0.25">
      <c r="A293" s="47">
        <v>42086</v>
      </c>
      <c r="B293" s="48">
        <v>1</v>
      </c>
      <c r="C293" s="171">
        <v>0</v>
      </c>
      <c r="D293" s="29">
        <f t="shared" si="37"/>
        <v>838574.89</v>
      </c>
      <c r="E293" s="29">
        <f t="shared" si="38"/>
        <v>814584.1</v>
      </c>
      <c r="F293" s="46">
        <f t="shared" si="39"/>
        <v>344.61967741935479</v>
      </c>
      <c r="G293" s="29">
        <f t="shared" si="36"/>
        <v>344.62</v>
      </c>
    </row>
    <row r="294" spans="1:7" x14ac:dyDescent="0.25">
      <c r="A294" s="47">
        <v>42087</v>
      </c>
      <c r="B294" s="48">
        <v>1</v>
      </c>
      <c r="C294" s="171">
        <v>0</v>
      </c>
      <c r="D294" s="29">
        <f t="shared" si="37"/>
        <v>838574.89</v>
      </c>
      <c r="E294" s="29">
        <f t="shared" si="38"/>
        <v>814584.1</v>
      </c>
      <c r="F294" s="46">
        <f t="shared" si="39"/>
        <v>344.61967741935479</v>
      </c>
      <c r="G294" s="29">
        <f t="shared" si="36"/>
        <v>344.62</v>
      </c>
    </row>
    <row r="295" spans="1:7" x14ac:dyDescent="0.25">
      <c r="A295" s="47">
        <v>42088</v>
      </c>
      <c r="B295" s="48">
        <v>1</v>
      </c>
      <c r="C295" s="171">
        <v>0</v>
      </c>
      <c r="D295" s="29">
        <f t="shared" si="37"/>
        <v>838574.89</v>
      </c>
      <c r="E295" s="29">
        <f t="shared" si="38"/>
        <v>814584.1</v>
      </c>
      <c r="F295" s="46">
        <f t="shared" si="39"/>
        <v>344.61967741935479</v>
      </c>
      <c r="G295" s="29">
        <f t="shared" si="36"/>
        <v>344.62</v>
      </c>
    </row>
    <row r="296" spans="1:7" x14ac:dyDescent="0.25">
      <c r="A296" s="47">
        <v>42089</v>
      </c>
      <c r="B296" s="48">
        <v>1</v>
      </c>
      <c r="C296" s="171">
        <v>0</v>
      </c>
      <c r="D296" s="29">
        <f t="shared" si="37"/>
        <v>838574.89</v>
      </c>
      <c r="E296" s="29">
        <f t="shared" si="38"/>
        <v>814584.1</v>
      </c>
      <c r="F296" s="46">
        <f t="shared" si="39"/>
        <v>344.61967741935479</v>
      </c>
      <c r="G296" s="29">
        <f t="shared" si="36"/>
        <v>344.62</v>
      </c>
    </row>
    <row r="297" spans="1:7" x14ac:dyDescent="0.25">
      <c r="A297" s="47">
        <v>42090</v>
      </c>
      <c r="B297" s="48">
        <v>1</v>
      </c>
      <c r="C297" s="171">
        <v>0</v>
      </c>
      <c r="D297" s="29">
        <f t="shared" si="37"/>
        <v>838574.89</v>
      </c>
      <c r="E297" s="29">
        <f t="shared" si="38"/>
        <v>814584.1</v>
      </c>
      <c r="F297" s="46">
        <f t="shared" si="39"/>
        <v>344.61967741935479</v>
      </c>
      <c r="G297" s="29">
        <f t="shared" si="36"/>
        <v>344.62</v>
      </c>
    </row>
    <row r="298" spans="1:7" x14ac:dyDescent="0.25">
      <c r="A298" s="47">
        <v>42091</v>
      </c>
      <c r="B298" s="48">
        <v>1</v>
      </c>
      <c r="C298" s="171">
        <v>0</v>
      </c>
      <c r="D298" s="29">
        <f t="shared" si="37"/>
        <v>838574.89</v>
      </c>
      <c r="E298" s="29">
        <f t="shared" si="38"/>
        <v>814584.1</v>
      </c>
      <c r="F298" s="46">
        <f t="shared" si="39"/>
        <v>344.61967741935479</v>
      </c>
      <c r="G298" s="29">
        <f t="shared" si="36"/>
        <v>344.62</v>
      </c>
    </row>
    <row r="299" spans="1:7" x14ac:dyDescent="0.25">
      <c r="A299" s="47">
        <v>42092</v>
      </c>
      <c r="B299" s="48">
        <v>1</v>
      </c>
      <c r="C299" s="171">
        <v>0</v>
      </c>
      <c r="D299" s="29">
        <f t="shared" si="37"/>
        <v>838574.89</v>
      </c>
      <c r="E299" s="29">
        <f t="shared" si="38"/>
        <v>814584.1</v>
      </c>
      <c r="F299" s="46">
        <f t="shared" si="39"/>
        <v>344.61967741935479</v>
      </c>
      <c r="G299" s="29">
        <f t="shared" si="36"/>
        <v>344.62</v>
      </c>
    </row>
    <row r="300" spans="1:7" x14ac:dyDescent="0.25">
      <c r="A300" s="47">
        <v>42093</v>
      </c>
      <c r="B300" s="48">
        <v>1</v>
      </c>
      <c r="C300" s="171">
        <v>0</v>
      </c>
      <c r="D300" s="29">
        <f t="shared" si="37"/>
        <v>838574.89</v>
      </c>
      <c r="E300" s="29">
        <f t="shared" si="38"/>
        <v>814584.1</v>
      </c>
      <c r="F300" s="46">
        <f t="shared" si="39"/>
        <v>344.61967741935479</v>
      </c>
      <c r="G300" s="29">
        <f t="shared" si="36"/>
        <v>344.62</v>
      </c>
    </row>
    <row r="301" spans="1:7" x14ac:dyDescent="0.25">
      <c r="A301" s="47">
        <v>42094</v>
      </c>
      <c r="B301" s="48">
        <v>1</v>
      </c>
      <c r="C301" s="171">
        <v>0</v>
      </c>
      <c r="D301" s="29">
        <f t="shared" si="37"/>
        <v>838574.89</v>
      </c>
      <c r="E301" s="29">
        <f t="shared" si="38"/>
        <v>814584.1</v>
      </c>
      <c r="F301" s="46">
        <f t="shared" si="39"/>
        <v>344.61967741935479</v>
      </c>
      <c r="G301" s="29">
        <f t="shared" si="36"/>
        <v>344.62</v>
      </c>
    </row>
    <row r="302" spans="1:7" x14ac:dyDescent="0.25">
      <c r="A302" s="47">
        <v>42095</v>
      </c>
      <c r="B302" s="48">
        <v>1</v>
      </c>
      <c r="C302" s="171">
        <v>0</v>
      </c>
      <c r="D302" s="29">
        <f t="shared" si="37"/>
        <v>838574.89</v>
      </c>
      <c r="E302" s="29">
        <f t="shared" si="38"/>
        <v>814584.1</v>
      </c>
      <c r="F302" s="46">
        <f t="shared" si="39"/>
        <v>344.61967741935479</v>
      </c>
      <c r="G302" s="29">
        <f t="shared" si="36"/>
        <v>344.62</v>
      </c>
    </row>
    <row r="303" spans="1:7" x14ac:dyDescent="0.25">
      <c r="A303" s="47">
        <v>42096</v>
      </c>
      <c r="B303" s="48">
        <v>1</v>
      </c>
      <c r="C303" s="171">
        <v>0</v>
      </c>
      <c r="D303" s="29">
        <f t="shared" si="37"/>
        <v>838574.89</v>
      </c>
      <c r="E303" s="29">
        <f t="shared" si="38"/>
        <v>814584.1</v>
      </c>
      <c r="F303" s="46">
        <f t="shared" si="39"/>
        <v>344.61967741935479</v>
      </c>
      <c r="G303" s="29">
        <f t="shared" si="36"/>
        <v>344.62</v>
      </c>
    </row>
    <row r="304" spans="1:7" x14ac:dyDescent="0.25">
      <c r="A304" s="47">
        <v>42097</v>
      </c>
      <c r="B304" s="48">
        <v>1</v>
      </c>
      <c r="C304" s="171">
        <v>0</v>
      </c>
      <c r="D304" s="29">
        <f t="shared" si="37"/>
        <v>838574.89</v>
      </c>
      <c r="E304" s="29">
        <f t="shared" si="38"/>
        <v>814584.1</v>
      </c>
      <c r="F304" s="46">
        <f t="shared" si="39"/>
        <v>344.61967741935479</v>
      </c>
      <c r="G304" s="29">
        <f t="shared" si="36"/>
        <v>344.62</v>
      </c>
    </row>
    <row r="305" spans="1:7" x14ac:dyDescent="0.25">
      <c r="A305" s="47">
        <v>42098</v>
      </c>
      <c r="B305" s="48">
        <v>1</v>
      </c>
      <c r="C305" s="171">
        <v>0</v>
      </c>
      <c r="D305" s="29">
        <f t="shared" si="37"/>
        <v>838574.89</v>
      </c>
      <c r="E305" s="29">
        <f t="shared" si="38"/>
        <v>814584.1</v>
      </c>
      <c r="F305" s="46">
        <f t="shared" si="39"/>
        <v>344.61967741935479</v>
      </c>
      <c r="G305" s="29">
        <f t="shared" si="36"/>
        <v>344.62</v>
      </c>
    </row>
    <row r="306" spans="1:7" x14ac:dyDescent="0.25">
      <c r="A306" s="47">
        <v>42099</v>
      </c>
      <c r="B306" s="48">
        <v>1</v>
      </c>
      <c r="C306" s="171">
        <v>0</v>
      </c>
      <c r="D306" s="29">
        <f t="shared" si="37"/>
        <v>838574.89</v>
      </c>
      <c r="E306" s="29">
        <f t="shared" si="38"/>
        <v>814584.1</v>
      </c>
      <c r="F306" s="46">
        <f t="shared" si="39"/>
        <v>344.61967741935479</v>
      </c>
      <c r="G306" s="29">
        <f t="shared" si="36"/>
        <v>344.62</v>
      </c>
    </row>
    <row r="307" spans="1:7" x14ac:dyDescent="0.25">
      <c r="A307" s="47">
        <v>42100</v>
      </c>
      <c r="B307" s="48">
        <v>0</v>
      </c>
      <c r="C307" s="171">
        <v>1</v>
      </c>
      <c r="D307" s="29">
        <f>$E$306</f>
        <v>814584.1</v>
      </c>
      <c r="E307" s="29">
        <f>$D$307-$D$12</f>
        <v>789952.91999999993</v>
      </c>
      <c r="F307" s="46">
        <f t="shared" ref="F307:F336" si="40">($E$11/$B$11*0+($E$12/$B$12)*1)</f>
        <v>334.76066666666668</v>
      </c>
      <c r="G307" s="29">
        <f t="shared" si="36"/>
        <v>334.76</v>
      </c>
    </row>
    <row r="308" spans="1:7" x14ac:dyDescent="0.25">
      <c r="A308" s="47">
        <v>42101</v>
      </c>
      <c r="B308" s="48">
        <v>1</v>
      </c>
      <c r="C308" s="171">
        <v>0</v>
      </c>
      <c r="D308" s="29">
        <f t="shared" ref="D308:D336" si="41">$E$306</f>
        <v>814584.1</v>
      </c>
      <c r="E308" s="29">
        <f t="shared" ref="E308:E336" si="42">$D$307-$D$12</f>
        <v>789952.91999999993</v>
      </c>
      <c r="F308" s="46">
        <f t="shared" si="40"/>
        <v>334.76066666666668</v>
      </c>
      <c r="G308" s="29">
        <f t="shared" si="36"/>
        <v>334.76</v>
      </c>
    </row>
    <row r="309" spans="1:7" x14ac:dyDescent="0.25">
      <c r="A309" s="47">
        <v>42102</v>
      </c>
      <c r="B309" s="48">
        <v>1</v>
      </c>
      <c r="C309" s="171">
        <v>0</v>
      </c>
      <c r="D309" s="29">
        <f t="shared" si="41"/>
        <v>814584.1</v>
      </c>
      <c r="E309" s="29">
        <f t="shared" si="42"/>
        <v>789952.91999999993</v>
      </c>
      <c r="F309" s="46">
        <f t="shared" si="40"/>
        <v>334.76066666666668</v>
      </c>
      <c r="G309" s="29">
        <f t="shared" si="36"/>
        <v>334.76</v>
      </c>
    </row>
    <row r="310" spans="1:7" x14ac:dyDescent="0.25">
      <c r="A310" s="47">
        <v>42103</v>
      </c>
      <c r="B310" s="48">
        <v>1</v>
      </c>
      <c r="C310" s="171">
        <v>0</v>
      </c>
      <c r="D310" s="29">
        <f t="shared" si="41"/>
        <v>814584.1</v>
      </c>
      <c r="E310" s="29">
        <f t="shared" si="42"/>
        <v>789952.91999999993</v>
      </c>
      <c r="F310" s="46">
        <f t="shared" si="40"/>
        <v>334.76066666666668</v>
      </c>
      <c r="G310" s="29">
        <f t="shared" si="36"/>
        <v>334.76</v>
      </c>
    </row>
    <row r="311" spans="1:7" x14ac:dyDescent="0.25">
      <c r="A311" s="47">
        <v>42104</v>
      </c>
      <c r="B311" s="48">
        <v>1</v>
      </c>
      <c r="C311" s="171">
        <v>0</v>
      </c>
      <c r="D311" s="29">
        <f t="shared" si="41"/>
        <v>814584.1</v>
      </c>
      <c r="E311" s="29">
        <f t="shared" si="42"/>
        <v>789952.91999999993</v>
      </c>
      <c r="F311" s="46">
        <f t="shared" si="40"/>
        <v>334.76066666666668</v>
      </c>
      <c r="G311" s="29">
        <f t="shared" si="36"/>
        <v>334.76</v>
      </c>
    </row>
    <row r="312" spans="1:7" x14ac:dyDescent="0.25">
      <c r="A312" s="47">
        <v>42105</v>
      </c>
      <c r="B312" s="48">
        <v>1</v>
      </c>
      <c r="C312" s="171">
        <v>0</v>
      </c>
      <c r="D312" s="29">
        <f t="shared" si="41"/>
        <v>814584.1</v>
      </c>
      <c r="E312" s="29">
        <f t="shared" si="42"/>
        <v>789952.91999999993</v>
      </c>
      <c r="F312" s="46">
        <f t="shared" si="40"/>
        <v>334.76066666666668</v>
      </c>
      <c r="G312" s="29">
        <f t="shared" si="36"/>
        <v>334.76</v>
      </c>
    </row>
    <row r="313" spans="1:7" x14ac:dyDescent="0.25">
      <c r="A313" s="47">
        <v>42106</v>
      </c>
      <c r="B313" s="48">
        <v>1</v>
      </c>
      <c r="C313" s="171">
        <v>0</v>
      </c>
      <c r="D313" s="29">
        <f t="shared" si="41"/>
        <v>814584.1</v>
      </c>
      <c r="E313" s="29">
        <f t="shared" si="42"/>
        <v>789952.91999999993</v>
      </c>
      <c r="F313" s="46">
        <f t="shared" si="40"/>
        <v>334.76066666666668</v>
      </c>
      <c r="G313" s="29">
        <f t="shared" si="36"/>
        <v>334.76</v>
      </c>
    </row>
    <row r="314" spans="1:7" x14ac:dyDescent="0.25">
      <c r="A314" s="47">
        <v>42107</v>
      </c>
      <c r="B314" s="48">
        <v>1</v>
      </c>
      <c r="C314" s="171">
        <v>0</v>
      </c>
      <c r="D314" s="29">
        <f t="shared" si="41"/>
        <v>814584.1</v>
      </c>
      <c r="E314" s="29">
        <f t="shared" si="42"/>
        <v>789952.91999999993</v>
      </c>
      <c r="F314" s="46">
        <f t="shared" si="40"/>
        <v>334.76066666666668</v>
      </c>
      <c r="G314" s="29">
        <f t="shared" si="36"/>
        <v>334.76</v>
      </c>
    </row>
    <row r="315" spans="1:7" x14ac:dyDescent="0.25">
      <c r="A315" s="47">
        <v>42108</v>
      </c>
      <c r="B315" s="48">
        <v>1</v>
      </c>
      <c r="C315" s="171">
        <v>0</v>
      </c>
      <c r="D315" s="29">
        <f t="shared" si="41"/>
        <v>814584.1</v>
      </c>
      <c r="E315" s="29">
        <f t="shared" si="42"/>
        <v>789952.91999999993</v>
      </c>
      <c r="F315" s="46">
        <f t="shared" si="40"/>
        <v>334.76066666666668</v>
      </c>
      <c r="G315" s="29">
        <f t="shared" si="36"/>
        <v>334.76</v>
      </c>
    </row>
    <row r="316" spans="1:7" x14ac:dyDescent="0.25">
      <c r="A316" s="47">
        <v>42109</v>
      </c>
      <c r="B316" s="48">
        <v>1</v>
      </c>
      <c r="C316" s="171">
        <v>0</v>
      </c>
      <c r="D316" s="29">
        <f t="shared" si="41"/>
        <v>814584.1</v>
      </c>
      <c r="E316" s="29">
        <f t="shared" si="42"/>
        <v>789952.91999999993</v>
      </c>
      <c r="F316" s="46">
        <f t="shared" si="40"/>
        <v>334.76066666666668</v>
      </c>
      <c r="G316" s="29">
        <f t="shared" si="36"/>
        <v>334.76</v>
      </c>
    </row>
    <row r="317" spans="1:7" x14ac:dyDescent="0.25">
      <c r="A317" s="47">
        <v>42110</v>
      </c>
      <c r="B317" s="48">
        <v>1</v>
      </c>
      <c r="C317" s="171">
        <v>0</v>
      </c>
      <c r="D317" s="29">
        <f t="shared" si="41"/>
        <v>814584.1</v>
      </c>
      <c r="E317" s="29">
        <f t="shared" si="42"/>
        <v>789952.91999999993</v>
      </c>
      <c r="F317" s="46">
        <f t="shared" si="40"/>
        <v>334.76066666666668</v>
      </c>
      <c r="G317" s="29">
        <f t="shared" si="36"/>
        <v>334.76</v>
      </c>
    </row>
    <row r="318" spans="1:7" x14ac:dyDescent="0.25">
      <c r="A318" s="47">
        <v>42111</v>
      </c>
      <c r="B318" s="48">
        <v>1</v>
      </c>
      <c r="C318" s="171">
        <v>0</v>
      </c>
      <c r="D318" s="29">
        <f t="shared" si="41"/>
        <v>814584.1</v>
      </c>
      <c r="E318" s="29">
        <f t="shared" si="42"/>
        <v>789952.91999999993</v>
      </c>
      <c r="F318" s="46">
        <f t="shared" si="40"/>
        <v>334.76066666666668</v>
      </c>
      <c r="G318" s="29">
        <f t="shared" si="36"/>
        <v>334.76</v>
      </c>
    </row>
    <row r="319" spans="1:7" x14ac:dyDescent="0.25">
      <c r="A319" s="47">
        <v>42112</v>
      </c>
      <c r="B319" s="48">
        <v>1</v>
      </c>
      <c r="C319" s="171">
        <v>0</v>
      </c>
      <c r="D319" s="29">
        <f t="shared" si="41"/>
        <v>814584.1</v>
      </c>
      <c r="E319" s="29">
        <f t="shared" si="42"/>
        <v>789952.91999999993</v>
      </c>
      <c r="F319" s="46">
        <f t="shared" si="40"/>
        <v>334.76066666666668</v>
      </c>
      <c r="G319" s="29">
        <f t="shared" si="36"/>
        <v>334.76</v>
      </c>
    </row>
    <row r="320" spans="1:7" x14ac:dyDescent="0.25">
      <c r="A320" s="47">
        <v>42113</v>
      </c>
      <c r="B320" s="48">
        <v>1</v>
      </c>
      <c r="C320" s="171">
        <v>0</v>
      </c>
      <c r="D320" s="29">
        <f t="shared" si="41"/>
        <v>814584.1</v>
      </c>
      <c r="E320" s="29">
        <f t="shared" si="42"/>
        <v>789952.91999999993</v>
      </c>
      <c r="F320" s="46">
        <f t="shared" si="40"/>
        <v>334.76066666666668</v>
      </c>
      <c r="G320" s="29">
        <f t="shared" ref="G320:G383" si="43">ROUND(F320,2)</f>
        <v>334.76</v>
      </c>
    </row>
    <row r="321" spans="1:7" x14ac:dyDescent="0.25">
      <c r="A321" s="47">
        <v>42114</v>
      </c>
      <c r="B321" s="48">
        <v>1</v>
      </c>
      <c r="C321" s="171">
        <v>0</v>
      </c>
      <c r="D321" s="29">
        <f t="shared" si="41"/>
        <v>814584.1</v>
      </c>
      <c r="E321" s="29">
        <f t="shared" si="42"/>
        <v>789952.91999999993</v>
      </c>
      <c r="F321" s="46">
        <f t="shared" si="40"/>
        <v>334.76066666666668</v>
      </c>
      <c r="G321" s="29">
        <f t="shared" si="43"/>
        <v>334.76</v>
      </c>
    </row>
    <row r="322" spans="1:7" x14ac:dyDescent="0.25">
      <c r="A322" s="47">
        <v>42115</v>
      </c>
      <c r="B322" s="48">
        <v>1</v>
      </c>
      <c r="C322" s="171">
        <v>0</v>
      </c>
      <c r="D322" s="29">
        <f t="shared" si="41"/>
        <v>814584.1</v>
      </c>
      <c r="E322" s="29">
        <f t="shared" si="42"/>
        <v>789952.91999999993</v>
      </c>
      <c r="F322" s="46">
        <f t="shared" si="40"/>
        <v>334.76066666666668</v>
      </c>
      <c r="G322" s="29">
        <f t="shared" si="43"/>
        <v>334.76</v>
      </c>
    </row>
    <row r="323" spans="1:7" x14ac:dyDescent="0.25">
      <c r="A323" s="47">
        <v>42116</v>
      </c>
      <c r="B323" s="48">
        <v>1</v>
      </c>
      <c r="C323" s="171">
        <v>0</v>
      </c>
      <c r="D323" s="29">
        <f t="shared" si="41"/>
        <v>814584.1</v>
      </c>
      <c r="E323" s="29">
        <f t="shared" si="42"/>
        <v>789952.91999999993</v>
      </c>
      <c r="F323" s="46">
        <f t="shared" si="40"/>
        <v>334.76066666666668</v>
      </c>
      <c r="G323" s="29">
        <f t="shared" si="43"/>
        <v>334.76</v>
      </c>
    </row>
    <row r="324" spans="1:7" x14ac:dyDescent="0.25">
      <c r="A324" s="47">
        <v>42117</v>
      </c>
      <c r="B324" s="48">
        <v>1</v>
      </c>
      <c r="C324" s="171">
        <v>0</v>
      </c>
      <c r="D324" s="29">
        <f t="shared" si="41"/>
        <v>814584.1</v>
      </c>
      <c r="E324" s="29">
        <f t="shared" si="42"/>
        <v>789952.91999999993</v>
      </c>
      <c r="F324" s="46">
        <f t="shared" si="40"/>
        <v>334.76066666666668</v>
      </c>
      <c r="G324" s="29">
        <f t="shared" si="43"/>
        <v>334.76</v>
      </c>
    </row>
    <row r="325" spans="1:7" x14ac:dyDescent="0.25">
      <c r="A325" s="47">
        <v>42118</v>
      </c>
      <c r="B325" s="48">
        <v>1</v>
      </c>
      <c r="C325" s="171">
        <v>0</v>
      </c>
      <c r="D325" s="29">
        <f t="shared" si="41"/>
        <v>814584.1</v>
      </c>
      <c r="E325" s="29">
        <f t="shared" si="42"/>
        <v>789952.91999999993</v>
      </c>
      <c r="F325" s="46">
        <f t="shared" si="40"/>
        <v>334.76066666666668</v>
      </c>
      <c r="G325" s="29">
        <f t="shared" si="43"/>
        <v>334.76</v>
      </c>
    </row>
    <row r="326" spans="1:7" x14ac:dyDescent="0.25">
      <c r="A326" s="47">
        <v>42119</v>
      </c>
      <c r="B326" s="48">
        <v>1</v>
      </c>
      <c r="C326" s="171">
        <v>0</v>
      </c>
      <c r="D326" s="29">
        <f t="shared" si="41"/>
        <v>814584.1</v>
      </c>
      <c r="E326" s="29">
        <f t="shared" si="42"/>
        <v>789952.91999999993</v>
      </c>
      <c r="F326" s="46">
        <f t="shared" si="40"/>
        <v>334.76066666666668</v>
      </c>
      <c r="G326" s="29">
        <f t="shared" si="43"/>
        <v>334.76</v>
      </c>
    </row>
    <row r="327" spans="1:7" x14ac:dyDescent="0.25">
      <c r="A327" s="47">
        <v>42120</v>
      </c>
      <c r="B327" s="48">
        <v>1</v>
      </c>
      <c r="C327" s="171">
        <v>0</v>
      </c>
      <c r="D327" s="29">
        <f t="shared" si="41"/>
        <v>814584.1</v>
      </c>
      <c r="E327" s="29">
        <f t="shared" si="42"/>
        <v>789952.91999999993</v>
      </c>
      <c r="F327" s="46">
        <f t="shared" si="40"/>
        <v>334.76066666666668</v>
      </c>
      <c r="G327" s="29">
        <f t="shared" si="43"/>
        <v>334.76</v>
      </c>
    </row>
    <row r="328" spans="1:7" x14ac:dyDescent="0.25">
      <c r="A328" s="47">
        <v>42121</v>
      </c>
      <c r="B328" s="48">
        <v>1</v>
      </c>
      <c r="C328" s="171">
        <v>0</v>
      </c>
      <c r="D328" s="29">
        <f t="shared" si="41"/>
        <v>814584.1</v>
      </c>
      <c r="E328" s="29">
        <f t="shared" si="42"/>
        <v>789952.91999999993</v>
      </c>
      <c r="F328" s="46">
        <f t="shared" si="40"/>
        <v>334.76066666666668</v>
      </c>
      <c r="G328" s="29">
        <f t="shared" si="43"/>
        <v>334.76</v>
      </c>
    </row>
    <row r="329" spans="1:7" x14ac:dyDescent="0.25">
      <c r="A329" s="47">
        <v>42122</v>
      </c>
      <c r="B329" s="48">
        <v>1</v>
      </c>
      <c r="C329" s="171">
        <v>0</v>
      </c>
      <c r="D329" s="29">
        <f t="shared" si="41"/>
        <v>814584.1</v>
      </c>
      <c r="E329" s="29">
        <f t="shared" si="42"/>
        <v>789952.91999999993</v>
      </c>
      <c r="F329" s="46">
        <f t="shared" si="40"/>
        <v>334.76066666666668</v>
      </c>
      <c r="G329" s="29">
        <f t="shared" si="43"/>
        <v>334.76</v>
      </c>
    </row>
    <row r="330" spans="1:7" x14ac:dyDescent="0.25">
      <c r="A330" s="47">
        <v>42123</v>
      </c>
      <c r="B330" s="48">
        <v>1</v>
      </c>
      <c r="C330" s="171">
        <v>0</v>
      </c>
      <c r="D330" s="29">
        <f t="shared" si="41"/>
        <v>814584.1</v>
      </c>
      <c r="E330" s="29">
        <f t="shared" si="42"/>
        <v>789952.91999999993</v>
      </c>
      <c r="F330" s="46">
        <f t="shared" si="40"/>
        <v>334.76066666666668</v>
      </c>
      <c r="G330" s="29">
        <f t="shared" si="43"/>
        <v>334.76</v>
      </c>
    </row>
    <row r="331" spans="1:7" x14ac:dyDescent="0.25">
      <c r="A331" s="47">
        <v>42124</v>
      </c>
      <c r="B331" s="48">
        <v>1</v>
      </c>
      <c r="C331" s="171">
        <v>0</v>
      </c>
      <c r="D331" s="29">
        <f t="shared" si="41"/>
        <v>814584.1</v>
      </c>
      <c r="E331" s="29">
        <f t="shared" si="42"/>
        <v>789952.91999999993</v>
      </c>
      <c r="F331" s="46">
        <f t="shared" si="40"/>
        <v>334.76066666666668</v>
      </c>
      <c r="G331" s="29">
        <f t="shared" si="43"/>
        <v>334.76</v>
      </c>
    </row>
    <row r="332" spans="1:7" x14ac:dyDescent="0.25">
      <c r="A332" s="47">
        <v>42125</v>
      </c>
      <c r="B332" s="48">
        <v>1</v>
      </c>
      <c r="C332" s="171">
        <v>0</v>
      </c>
      <c r="D332" s="29">
        <f t="shared" si="41"/>
        <v>814584.1</v>
      </c>
      <c r="E332" s="29">
        <f t="shared" si="42"/>
        <v>789952.91999999993</v>
      </c>
      <c r="F332" s="46">
        <f t="shared" si="40"/>
        <v>334.76066666666668</v>
      </c>
      <c r="G332" s="29">
        <f t="shared" si="43"/>
        <v>334.76</v>
      </c>
    </row>
    <row r="333" spans="1:7" x14ac:dyDescent="0.25">
      <c r="A333" s="47">
        <v>42126</v>
      </c>
      <c r="B333" s="48">
        <v>1</v>
      </c>
      <c r="C333" s="171">
        <v>0</v>
      </c>
      <c r="D333" s="29">
        <f t="shared" si="41"/>
        <v>814584.1</v>
      </c>
      <c r="E333" s="29">
        <f t="shared" si="42"/>
        <v>789952.91999999993</v>
      </c>
      <c r="F333" s="46">
        <f t="shared" si="40"/>
        <v>334.76066666666668</v>
      </c>
      <c r="G333" s="29">
        <f t="shared" si="43"/>
        <v>334.76</v>
      </c>
    </row>
    <row r="334" spans="1:7" x14ac:dyDescent="0.25">
      <c r="A334" s="47">
        <v>42127</v>
      </c>
      <c r="B334" s="48">
        <v>1</v>
      </c>
      <c r="C334" s="171">
        <v>0</v>
      </c>
      <c r="D334" s="29">
        <f t="shared" si="41"/>
        <v>814584.1</v>
      </c>
      <c r="E334" s="29">
        <f t="shared" si="42"/>
        <v>789952.91999999993</v>
      </c>
      <c r="F334" s="46">
        <f t="shared" si="40"/>
        <v>334.76066666666668</v>
      </c>
      <c r="G334" s="29">
        <f t="shared" si="43"/>
        <v>334.76</v>
      </c>
    </row>
    <row r="335" spans="1:7" x14ac:dyDescent="0.25">
      <c r="A335" s="47">
        <v>42128</v>
      </c>
      <c r="B335" s="48">
        <v>1</v>
      </c>
      <c r="C335" s="171">
        <v>0</v>
      </c>
      <c r="D335" s="29">
        <f t="shared" si="41"/>
        <v>814584.1</v>
      </c>
      <c r="E335" s="29">
        <f t="shared" si="42"/>
        <v>789952.91999999993</v>
      </c>
      <c r="F335" s="46">
        <f t="shared" si="40"/>
        <v>334.76066666666668</v>
      </c>
      <c r="G335" s="29">
        <f t="shared" si="43"/>
        <v>334.76</v>
      </c>
    </row>
    <row r="336" spans="1:7" x14ac:dyDescent="0.25">
      <c r="A336" s="47">
        <v>42129</v>
      </c>
      <c r="B336" s="48">
        <v>1</v>
      </c>
      <c r="C336" s="171">
        <v>0</v>
      </c>
      <c r="D336" s="29">
        <f t="shared" si="41"/>
        <v>814584.1</v>
      </c>
      <c r="E336" s="29">
        <f t="shared" si="42"/>
        <v>789952.91999999993</v>
      </c>
      <c r="F336" s="46">
        <f t="shared" si="40"/>
        <v>334.76066666666668</v>
      </c>
      <c r="G336" s="29">
        <f t="shared" si="43"/>
        <v>334.76</v>
      </c>
    </row>
    <row r="337" spans="1:7" x14ac:dyDescent="0.25">
      <c r="A337" s="47">
        <v>42130</v>
      </c>
      <c r="B337" s="48">
        <v>0</v>
      </c>
      <c r="C337" s="171">
        <v>1</v>
      </c>
      <c r="D337" s="29">
        <f>$E$336</f>
        <v>789952.91999999993</v>
      </c>
      <c r="E337" s="29">
        <f>$D$337-$D$13</f>
        <v>765342.7</v>
      </c>
      <c r="F337" s="46">
        <f>($E$12/$B$12*0+($E$13/$B$13)*1)</f>
        <v>324.63806451612908</v>
      </c>
      <c r="G337" s="29">
        <f t="shared" si="43"/>
        <v>324.64</v>
      </c>
    </row>
    <row r="338" spans="1:7" x14ac:dyDescent="0.25">
      <c r="A338" s="47">
        <v>42131</v>
      </c>
      <c r="B338" s="48">
        <v>1</v>
      </c>
      <c r="C338" s="171">
        <v>0</v>
      </c>
      <c r="D338" s="29">
        <f t="shared" ref="D338:D367" si="44">$E$336</f>
        <v>789952.91999999993</v>
      </c>
      <c r="E338" s="29">
        <f t="shared" ref="E338:E367" si="45">$D$337-$D$13</f>
        <v>765342.7</v>
      </c>
      <c r="F338" s="46">
        <f t="shared" ref="F338:F367" si="46">($E$12/$B$12*0+($E$13/$B$13)*1)</f>
        <v>324.63806451612908</v>
      </c>
      <c r="G338" s="29">
        <f t="shared" si="43"/>
        <v>324.64</v>
      </c>
    </row>
    <row r="339" spans="1:7" x14ac:dyDescent="0.25">
      <c r="A339" s="47">
        <v>42132</v>
      </c>
      <c r="B339" s="48">
        <v>1</v>
      </c>
      <c r="C339" s="171">
        <v>0</v>
      </c>
      <c r="D339" s="29">
        <f t="shared" si="44"/>
        <v>789952.91999999993</v>
      </c>
      <c r="E339" s="29">
        <f t="shared" si="45"/>
        <v>765342.7</v>
      </c>
      <c r="F339" s="46">
        <f t="shared" si="46"/>
        <v>324.63806451612908</v>
      </c>
      <c r="G339" s="29">
        <f t="shared" si="43"/>
        <v>324.64</v>
      </c>
    </row>
    <row r="340" spans="1:7" x14ac:dyDescent="0.25">
      <c r="A340" s="47">
        <v>42133</v>
      </c>
      <c r="B340" s="48">
        <v>1</v>
      </c>
      <c r="C340" s="171">
        <v>0</v>
      </c>
      <c r="D340" s="29">
        <f t="shared" si="44"/>
        <v>789952.91999999993</v>
      </c>
      <c r="E340" s="29">
        <f t="shared" si="45"/>
        <v>765342.7</v>
      </c>
      <c r="F340" s="46">
        <f t="shared" si="46"/>
        <v>324.63806451612908</v>
      </c>
      <c r="G340" s="29">
        <f t="shared" si="43"/>
        <v>324.64</v>
      </c>
    </row>
    <row r="341" spans="1:7" x14ac:dyDescent="0.25">
      <c r="A341" s="47">
        <v>42134</v>
      </c>
      <c r="B341" s="48">
        <v>1</v>
      </c>
      <c r="C341" s="171">
        <v>0</v>
      </c>
      <c r="D341" s="29">
        <f t="shared" si="44"/>
        <v>789952.91999999993</v>
      </c>
      <c r="E341" s="29">
        <f t="shared" si="45"/>
        <v>765342.7</v>
      </c>
      <c r="F341" s="46">
        <f t="shared" si="46"/>
        <v>324.63806451612908</v>
      </c>
      <c r="G341" s="29">
        <f t="shared" si="43"/>
        <v>324.64</v>
      </c>
    </row>
    <row r="342" spans="1:7" x14ac:dyDescent="0.25">
      <c r="A342" s="47">
        <v>42135</v>
      </c>
      <c r="B342" s="48">
        <v>1</v>
      </c>
      <c r="C342" s="171">
        <v>0</v>
      </c>
      <c r="D342" s="29">
        <f t="shared" si="44"/>
        <v>789952.91999999993</v>
      </c>
      <c r="E342" s="29">
        <f t="shared" si="45"/>
        <v>765342.7</v>
      </c>
      <c r="F342" s="46">
        <f t="shared" si="46"/>
        <v>324.63806451612908</v>
      </c>
      <c r="G342" s="29">
        <f t="shared" si="43"/>
        <v>324.64</v>
      </c>
    </row>
    <row r="343" spans="1:7" x14ac:dyDescent="0.25">
      <c r="A343" s="47">
        <v>42136</v>
      </c>
      <c r="B343" s="48">
        <v>1</v>
      </c>
      <c r="C343" s="171">
        <v>0</v>
      </c>
      <c r="D343" s="29">
        <f t="shared" si="44"/>
        <v>789952.91999999993</v>
      </c>
      <c r="E343" s="29">
        <f t="shared" si="45"/>
        <v>765342.7</v>
      </c>
      <c r="F343" s="46">
        <f t="shared" si="46"/>
        <v>324.63806451612908</v>
      </c>
      <c r="G343" s="29">
        <f t="shared" si="43"/>
        <v>324.64</v>
      </c>
    </row>
    <row r="344" spans="1:7" x14ac:dyDescent="0.25">
      <c r="A344" s="47">
        <v>42137</v>
      </c>
      <c r="B344" s="48">
        <v>1</v>
      </c>
      <c r="C344" s="171">
        <v>0</v>
      </c>
      <c r="D344" s="29">
        <f t="shared" si="44"/>
        <v>789952.91999999993</v>
      </c>
      <c r="E344" s="29">
        <f t="shared" si="45"/>
        <v>765342.7</v>
      </c>
      <c r="F344" s="46">
        <f t="shared" si="46"/>
        <v>324.63806451612908</v>
      </c>
      <c r="G344" s="29">
        <f t="shared" si="43"/>
        <v>324.64</v>
      </c>
    </row>
    <row r="345" spans="1:7" x14ac:dyDescent="0.25">
      <c r="A345" s="47">
        <v>42138</v>
      </c>
      <c r="B345" s="48">
        <v>1</v>
      </c>
      <c r="C345" s="171">
        <v>0</v>
      </c>
      <c r="D345" s="29">
        <f t="shared" si="44"/>
        <v>789952.91999999993</v>
      </c>
      <c r="E345" s="29">
        <f t="shared" si="45"/>
        <v>765342.7</v>
      </c>
      <c r="F345" s="46">
        <f t="shared" si="46"/>
        <v>324.63806451612908</v>
      </c>
      <c r="G345" s="29">
        <f t="shared" si="43"/>
        <v>324.64</v>
      </c>
    </row>
    <row r="346" spans="1:7" x14ac:dyDescent="0.25">
      <c r="A346" s="47">
        <v>42139</v>
      </c>
      <c r="B346" s="48">
        <v>1</v>
      </c>
      <c r="C346" s="171">
        <v>0</v>
      </c>
      <c r="D346" s="29">
        <f t="shared" si="44"/>
        <v>789952.91999999993</v>
      </c>
      <c r="E346" s="29">
        <f t="shared" si="45"/>
        <v>765342.7</v>
      </c>
      <c r="F346" s="46">
        <f t="shared" si="46"/>
        <v>324.63806451612908</v>
      </c>
      <c r="G346" s="29">
        <f t="shared" si="43"/>
        <v>324.64</v>
      </c>
    </row>
    <row r="347" spans="1:7" x14ac:dyDescent="0.25">
      <c r="A347" s="47">
        <v>42140</v>
      </c>
      <c r="B347" s="48">
        <v>1</v>
      </c>
      <c r="C347" s="171">
        <v>0</v>
      </c>
      <c r="D347" s="29">
        <f t="shared" si="44"/>
        <v>789952.91999999993</v>
      </c>
      <c r="E347" s="29">
        <f t="shared" si="45"/>
        <v>765342.7</v>
      </c>
      <c r="F347" s="46">
        <f t="shared" si="46"/>
        <v>324.63806451612908</v>
      </c>
      <c r="G347" s="29">
        <f t="shared" si="43"/>
        <v>324.64</v>
      </c>
    </row>
    <row r="348" spans="1:7" x14ac:dyDescent="0.25">
      <c r="A348" s="47">
        <v>42141</v>
      </c>
      <c r="B348" s="48">
        <v>1</v>
      </c>
      <c r="C348" s="171">
        <v>0</v>
      </c>
      <c r="D348" s="29">
        <f t="shared" si="44"/>
        <v>789952.91999999993</v>
      </c>
      <c r="E348" s="29">
        <f t="shared" si="45"/>
        <v>765342.7</v>
      </c>
      <c r="F348" s="46">
        <f t="shared" si="46"/>
        <v>324.63806451612908</v>
      </c>
      <c r="G348" s="29">
        <f t="shared" si="43"/>
        <v>324.64</v>
      </c>
    </row>
    <row r="349" spans="1:7" x14ac:dyDescent="0.25">
      <c r="A349" s="47">
        <v>42142</v>
      </c>
      <c r="B349" s="48">
        <v>1</v>
      </c>
      <c r="C349" s="171">
        <v>0</v>
      </c>
      <c r="D349" s="29">
        <f t="shared" si="44"/>
        <v>789952.91999999993</v>
      </c>
      <c r="E349" s="29">
        <f t="shared" si="45"/>
        <v>765342.7</v>
      </c>
      <c r="F349" s="46">
        <f t="shared" si="46"/>
        <v>324.63806451612908</v>
      </c>
      <c r="G349" s="29">
        <f t="shared" si="43"/>
        <v>324.64</v>
      </c>
    </row>
    <row r="350" spans="1:7" x14ac:dyDescent="0.25">
      <c r="A350" s="47">
        <v>42143</v>
      </c>
      <c r="B350" s="48">
        <v>1</v>
      </c>
      <c r="C350" s="171">
        <v>0</v>
      </c>
      <c r="D350" s="29">
        <f t="shared" si="44"/>
        <v>789952.91999999993</v>
      </c>
      <c r="E350" s="29">
        <f t="shared" si="45"/>
        <v>765342.7</v>
      </c>
      <c r="F350" s="46">
        <f t="shared" si="46"/>
        <v>324.63806451612908</v>
      </c>
      <c r="G350" s="29">
        <f t="shared" si="43"/>
        <v>324.64</v>
      </c>
    </row>
    <row r="351" spans="1:7" x14ac:dyDescent="0.25">
      <c r="A351" s="47">
        <v>42144</v>
      </c>
      <c r="B351" s="48">
        <v>1</v>
      </c>
      <c r="C351" s="171">
        <v>0</v>
      </c>
      <c r="D351" s="29">
        <f t="shared" si="44"/>
        <v>789952.91999999993</v>
      </c>
      <c r="E351" s="29">
        <f t="shared" si="45"/>
        <v>765342.7</v>
      </c>
      <c r="F351" s="46">
        <f t="shared" si="46"/>
        <v>324.63806451612908</v>
      </c>
      <c r="G351" s="29">
        <f t="shared" si="43"/>
        <v>324.64</v>
      </c>
    </row>
    <row r="352" spans="1:7" x14ac:dyDescent="0.25">
      <c r="A352" s="47">
        <v>42145</v>
      </c>
      <c r="B352" s="48">
        <v>1</v>
      </c>
      <c r="C352" s="171">
        <v>0</v>
      </c>
      <c r="D352" s="29">
        <f t="shared" si="44"/>
        <v>789952.91999999993</v>
      </c>
      <c r="E352" s="29">
        <f t="shared" si="45"/>
        <v>765342.7</v>
      </c>
      <c r="F352" s="46">
        <f t="shared" si="46"/>
        <v>324.63806451612908</v>
      </c>
      <c r="G352" s="29">
        <f t="shared" si="43"/>
        <v>324.64</v>
      </c>
    </row>
    <row r="353" spans="1:7" x14ac:dyDescent="0.25">
      <c r="A353" s="47">
        <v>42146</v>
      </c>
      <c r="B353" s="48">
        <v>1</v>
      </c>
      <c r="C353" s="171">
        <v>0</v>
      </c>
      <c r="D353" s="29">
        <f t="shared" si="44"/>
        <v>789952.91999999993</v>
      </c>
      <c r="E353" s="29">
        <f t="shared" si="45"/>
        <v>765342.7</v>
      </c>
      <c r="F353" s="46">
        <f t="shared" si="46"/>
        <v>324.63806451612908</v>
      </c>
      <c r="G353" s="29">
        <f t="shared" si="43"/>
        <v>324.64</v>
      </c>
    </row>
    <row r="354" spans="1:7" x14ac:dyDescent="0.25">
      <c r="A354" s="47">
        <v>42147</v>
      </c>
      <c r="B354" s="48">
        <v>1</v>
      </c>
      <c r="C354" s="171">
        <v>0</v>
      </c>
      <c r="D354" s="29">
        <f t="shared" si="44"/>
        <v>789952.91999999993</v>
      </c>
      <c r="E354" s="29">
        <f t="shared" si="45"/>
        <v>765342.7</v>
      </c>
      <c r="F354" s="46">
        <f t="shared" si="46"/>
        <v>324.63806451612908</v>
      </c>
      <c r="G354" s="29">
        <f t="shared" si="43"/>
        <v>324.64</v>
      </c>
    </row>
    <row r="355" spans="1:7" x14ac:dyDescent="0.25">
      <c r="A355" s="47">
        <v>42148</v>
      </c>
      <c r="B355" s="48">
        <v>1</v>
      </c>
      <c r="C355" s="171">
        <v>0</v>
      </c>
      <c r="D355" s="29">
        <f t="shared" si="44"/>
        <v>789952.91999999993</v>
      </c>
      <c r="E355" s="29">
        <f t="shared" si="45"/>
        <v>765342.7</v>
      </c>
      <c r="F355" s="46">
        <f t="shared" si="46"/>
        <v>324.63806451612908</v>
      </c>
      <c r="G355" s="29">
        <f t="shared" si="43"/>
        <v>324.64</v>
      </c>
    </row>
    <row r="356" spans="1:7" x14ac:dyDescent="0.25">
      <c r="A356" s="47">
        <v>42149</v>
      </c>
      <c r="B356" s="48">
        <v>1</v>
      </c>
      <c r="C356" s="171">
        <v>0</v>
      </c>
      <c r="D356" s="29">
        <f t="shared" si="44"/>
        <v>789952.91999999993</v>
      </c>
      <c r="E356" s="29">
        <f t="shared" si="45"/>
        <v>765342.7</v>
      </c>
      <c r="F356" s="46">
        <f t="shared" si="46"/>
        <v>324.63806451612908</v>
      </c>
      <c r="G356" s="29">
        <f t="shared" si="43"/>
        <v>324.64</v>
      </c>
    </row>
    <row r="357" spans="1:7" x14ac:dyDescent="0.25">
      <c r="A357" s="47">
        <v>42150</v>
      </c>
      <c r="B357" s="48">
        <v>1</v>
      </c>
      <c r="C357" s="171">
        <v>0</v>
      </c>
      <c r="D357" s="29">
        <f t="shared" si="44"/>
        <v>789952.91999999993</v>
      </c>
      <c r="E357" s="29">
        <f t="shared" si="45"/>
        <v>765342.7</v>
      </c>
      <c r="F357" s="46">
        <f t="shared" si="46"/>
        <v>324.63806451612908</v>
      </c>
      <c r="G357" s="29">
        <f t="shared" si="43"/>
        <v>324.64</v>
      </c>
    </row>
    <row r="358" spans="1:7" x14ac:dyDescent="0.25">
      <c r="A358" s="47">
        <v>42151</v>
      </c>
      <c r="B358" s="48">
        <v>1</v>
      </c>
      <c r="C358" s="171">
        <v>0</v>
      </c>
      <c r="D358" s="29">
        <f t="shared" si="44"/>
        <v>789952.91999999993</v>
      </c>
      <c r="E358" s="29">
        <f t="shared" si="45"/>
        <v>765342.7</v>
      </c>
      <c r="F358" s="46">
        <f t="shared" si="46"/>
        <v>324.63806451612908</v>
      </c>
      <c r="G358" s="29">
        <f t="shared" si="43"/>
        <v>324.64</v>
      </c>
    </row>
    <row r="359" spans="1:7" x14ac:dyDescent="0.25">
      <c r="A359" s="47">
        <v>42152</v>
      </c>
      <c r="B359" s="48">
        <v>1</v>
      </c>
      <c r="C359" s="171">
        <v>0</v>
      </c>
      <c r="D359" s="29">
        <f t="shared" si="44"/>
        <v>789952.91999999993</v>
      </c>
      <c r="E359" s="29">
        <f t="shared" si="45"/>
        <v>765342.7</v>
      </c>
      <c r="F359" s="46">
        <f t="shared" si="46"/>
        <v>324.63806451612908</v>
      </c>
      <c r="G359" s="29">
        <f t="shared" si="43"/>
        <v>324.64</v>
      </c>
    </row>
    <row r="360" spans="1:7" x14ac:dyDescent="0.25">
      <c r="A360" s="47">
        <v>42153</v>
      </c>
      <c r="B360" s="48">
        <v>1</v>
      </c>
      <c r="C360" s="171">
        <v>0</v>
      </c>
      <c r="D360" s="29">
        <f t="shared" si="44"/>
        <v>789952.91999999993</v>
      </c>
      <c r="E360" s="29">
        <f t="shared" si="45"/>
        <v>765342.7</v>
      </c>
      <c r="F360" s="46">
        <f t="shared" si="46"/>
        <v>324.63806451612908</v>
      </c>
      <c r="G360" s="29">
        <f t="shared" si="43"/>
        <v>324.64</v>
      </c>
    </row>
    <row r="361" spans="1:7" x14ac:dyDescent="0.25">
      <c r="A361" s="47">
        <v>42154</v>
      </c>
      <c r="B361" s="48">
        <v>1</v>
      </c>
      <c r="C361" s="171">
        <v>0</v>
      </c>
      <c r="D361" s="29">
        <f t="shared" si="44"/>
        <v>789952.91999999993</v>
      </c>
      <c r="E361" s="29">
        <f t="shared" si="45"/>
        <v>765342.7</v>
      </c>
      <c r="F361" s="46">
        <f t="shared" si="46"/>
        <v>324.63806451612908</v>
      </c>
      <c r="G361" s="29">
        <f t="shared" si="43"/>
        <v>324.64</v>
      </c>
    </row>
    <row r="362" spans="1:7" x14ac:dyDescent="0.25">
      <c r="A362" s="47">
        <v>42155</v>
      </c>
      <c r="B362" s="48">
        <v>1</v>
      </c>
      <c r="C362" s="171">
        <v>0</v>
      </c>
      <c r="D362" s="29">
        <f t="shared" si="44"/>
        <v>789952.91999999993</v>
      </c>
      <c r="E362" s="29">
        <f t="shared" si="45"/>
        <v>765342.7</v>
      </c>
      <c r="F362" s="46">
        <f t="shared" si="46"/>
        <v>324.63806451612908</v>
      </c>
      <c r="G362" s="29">
        <f t="shared" si="43"/>
        <v>324.64</v>
      </c>
    </row>
    <row r="363" spans="1:7" x14ac:dyDescent="0.25">
      <c r="A363" s="47">
        <v>42156</v>
      </c>
      <c r="B363" s="48">
        <v>1</v>
      </c>
      <c r="C363" s="171">
        <v>0</v>
      </c>
      <c r="D363" s="29">
        <f t="shared" si="44"/>
        <v>789952.91999999993</v>
      </c>
      <c r="E363" s="29">
        <f t="shared" si="45"/>
        <v>765342.7</v>
      </c>
      <c r="F363" s="46">
        <f t="shared" si="46"/>
        <v>324.63806451612908</v>
      </c>
      <c r="G363" s="29">
        <f t="shared" si="43"/>
        <v>324.64</v>
      </c>
    </row>
    <row r="364" spans="1:7" x14ac:dyDescent="0.25">
      <c r="A364" s="47">
        <v>42157</v>
      </c>
      <c r="B364" s="48">
        <v>1</v>
      </c>
      <c r="C364" s="171">
        <v>0</v>
      </c>
      <c r="D364" s="29">
        <f t="shared" si="44"/>
        <v>789952.91999999993</v>
      </c>
      <c r="E364" s="29">
        <f t="shared" si="45"/>
        <v>765342.7</v>
      </c>
      <c r="F364" s="46">
        <f t="shared" si="46"/>
        <v>324.63806451612908</v>
      </c>
      <c r="G364" s="29">
        <f t="shared" si="43"/>
        <v>324.64</v>
      </c>
    </row>
    <row r="365" spans="1:7" x14ac:dyDescent="0.25">
      <c r="A365" s="47">
        <v>42158</v>
      </c>
      <c r="B365" s="48">
        <v>1</v>
      </c>
      <c r="C365" s="171">
        <v>0</v>
      </c>
      <c r="D365" s="29">
        <f t="shared" si="44"/>
        <v>789952.91999999993</v>
      </c>
      <c r="E365" s="29">
        <f t="shared" si="45"/>
        <v>765342.7</v>
      </c>
      <c r="F365" s="46">
        <f t="shared" si="46"/>
        <v>324.63806451612908</v>
      </c>
      <c r="G365" s="29">
        <f t="shared" si="43"/>
        <v>324.64</v>
      </c>
    </row>
    <row r="366" spans="1:7" x14ac:dyDescent="0.25">
      <c r="A366" s="47">
        <v>42159</v>
      </c>
      <c r="B366" s="48">
        <v>1</v>
      </c>
      <c r="C366" s="171">
        <v>0</v>
      </c>
      <c r="D366" s="172">
        <f t="shared" si="44"/>
        <v>789952.91999999993</v>
      </c>
      <c r="E366" s="29">
        <f t="shared" si="45"/>
        <v>765342.7</v>
      </c>
      <c r="F366" s="46">
        <f t="shared" si="46"/>
        <v>324.63806451612908</v>
      </c>
      <c r="G366" s="29">
        <f t="shared" si="43"/>
        <v>324.64</v>
      </c>
    </row>
    <row r="367" spans="1:7" x14ac:dyDescent="0.25">
      <c r="A367" s="47">
        <v>42160</v>
      </c>
      <c r="B367" s="48">
        <v>1</v>
      </c>
      <c r="C367" s="171">
        <v>0</v>
      </c>
      <c r="D367" s="134">
        <f t="shared" si="44"/>
        <v>789952.91999999993</v>
      </c>
      <c r="E367" s="29">
        <f t="shared" si="45"/>
        <v>765342.7</v>
      </c>
      <c r="F367" s="46">
        <f t="shared" si="46"/>
        <v>324.63806451612908</v>
      </c>
      <c r="G367" s="29">
        <f t="shared" si="43"/>
        <v>324.64</v>
      </c>
    </row>
    <row r="368" spans="1:7" x14ac:dyDescent="0.25">
      <c r="A368" s="47">
        <v>42161</v>
      </c>
      <c r="B368" s="48">
        <v>0</v>
      </c>
      <c r="C368" s="171">
        <v>1</v>
      </c>
      <c r="D368" s="134">
        <f>$E$337</f>
        <v>765342.7</v>
      </c>
      <c r="E368" s="29">
        <f>$D$368-$D$14</f>
        <v>740104.42999999993</v>
      </c>
      <c r="F368" s="46">
        <f t="shared" ref="F368:F397" si="47">($E$13/$B$13*0+($E$14/$B$14)*1)</f>
        <v>314.52433333333335</v>
      </c>
      <c r="G368" s="29">
        <f t="shared" si="43"/>
        <v>314.52</v>
      </c>
    </row>
    <row r="369" spans="1:7" x14ac:dyDescent="0.25">
      <c r="A369" s="47">
        <v>42162</v>
      </c>
      <c r="B369" s="48">
        <v>1</v>
      </c>
      <c r="C369" s="171">
        <v>0</v>
      </c>
      <c r="D369" s="134">
        <f t="shared" ref="D369:D397" si="48">$E$337</f>
        <v>765342.7</v>
      </c>
      <c r="E369" s="29">
        <f t="shared" ref="E369:E397" si="49">$D$368-$D$14</f>
        <v>740104.42999999993</v>
      </c>
      <c r="F369" s="46">
        <f t="shared" si="47"/>
        <v>314.52433333333335</v>
      </c>
      <c r="G369" s="29">
        <f t="shared" si="43"/>
        <v>314.52</v>
      </c>
    </row>
    <row r="370" spans="1:7" x14ac:dyDescent="0.25">
      <c r="A370" s="47">
        <v>42163</v>
      </c>
      <c r="B370" s="48">
        <v>1</v>
      </c>
      <c r="C370" s="171">
        <v>0</v>
      </c>
      <c r="D370" s="134">
        <f t="shared" si="48"/>
        <v>765342.7</v>
      </c>
      <c r="E370" s="29">
        <f t="shared" si="49"/>
        <v>740104.42999999993</v>
      </c>
      <c r="F370" s="46">
        <f t="shared" si="47"/>
        <v>314.52433333333335</v>
      </c>
      <c r="G370" s="29">
        <f t="shared" si="43"/>
        <v>314.52</v>
      </c>
    </row>
    <row r="371" spans="1:7" x14ac:dyDescent="0.25">
      <c r="A371" s="47">
        <v>42164</v>
      </c>
      <c r="B371" s="48">
        <v>1</v>
      </c>
      <c r="C371" s="171">
        <v>0</v>
      </c>
      <c r="D371" s="134">
        <f t="shared" si="48"/>
        <v>765342.7</v>
      </c>
      <c r="E371" s="29">
        <f t="shared" si="49"/>
        <v>740104.42999999993</v>
      </c>
      <c r="F371" s="46">
        <f t="shared" si="47"/>
        <v>314.52433333333335</v>
      </c>
      <c r="G371" s="29">
        <f t="shared" si="43"/>
        <v>314.52</v>
      </c>
    </row>
    <row r="372" spans="1:7" x14ac:dyDescent="0.25">
      <c r="A372" s="47">
        <v>42165</v>
      </c>
      <c r="B372" s="48">
        <v>1</v>
      </c>
      <c r="C372" s="171">
        <v>0</v>
      </c>
      <c r="D372" s="134">
        <f t="shared" si="48"/>
        <v>765342.7</v>
      </c>
      <c r="E372" s="29">
        <f t="shared" si="49"/>
        <v>740104.42999999993</v>
      </c>
      <c r="F372" s="46">
        <f t="shared" si="47"/>
        <v>314.52433333333335</v>
      </c>
      <c r="G372" s="29">
        <f t="shared" si="43"/>
        <v>314.52</v>
      </c>
    </row>
    <row r="373" spans="1:7" x14ac:dyDescent="0.25">
      <c r="A373" s="47">
        <v>42166</v>
      </c>
      <c r="B373" s="48">
        <v>1</v>
      </c>
      <c r="C373" s="171">
        <v>0</v>
      </c>
      <c r="D373" s="134">
        <f t="shared" si="48"/>
        <v>765342.7</v>
      </c>
      <c r="E373" s="29">
        <f t="shared" si="49"/>
        <v>740104.42999999993</v>
      </c>
      <c r="F373" s="46">
        <f t="shared" si="47"/>
        <v>314.52433333333335</v>
      </c>
      <c r="G373" s="29">
        <f t="shared" si="43"/>
        <v>314.52</v>
      </c>
    </row>
    <row r="374" spans="1:7" x14ac:dyDescent="0.25">
      <c r="A374" s="47">
        <v>42167</v>
      </c>
      <c r="B374" s="48">
        <v>1</v>
      </c>
      <c r="C374" s="171">
        <v>0</v>
      </c>
      <c r="D374" s="134">
        <f t="shared" si="48"/>
        <v>765342.7</v>
      </c>
      <c r="E374" s="29">
        <f t="shared" si="49"/>
        <v>740104.42999999993</v>
      </c>
      <c r="F374" s="46">
        <f t="shared" si="47"/>
        <v>314.52433333333335</v>
      </c>
      <c r="G374" s="29">
        <f t="shared" si="43"/>
        <v>314.52</v>
      </c>
    </row>
    <row r="375" spans="1:7" x14ac:dyDescent="0.25">
      <c r="A375" s="47">
        <v>42168</v>
      </c>
      <c r="B375" s="48">
        <v>1</v>
      </c>
      <c r="C375" s="171">
        <v>0</v>
      </c>
      <c r="D375" s="134">
        <f t="shared" si="48"/>
        <v>765342.7</v>
      </c>
      <c r="E375" s="29">
        <f t="shared" si="49"/>
        <v>740104.42999999993</v>
      </c>
      <c r="F375" s="46">
        <f t="shared" si="47"/>
        <v>314.52433333333335</v>
      </c>
      <c r="G375" s="29">
        <f t="shared" si="43"/>
        <v>314.52</v>
      </c>
    </row>
    <row r="376" spans="1:7" x14ac:dyDescent="0.25">
      <c r="A376" s="47">
        <v>42169</v>
      </c>
      <c r="B376" s="48">
        <v>1</v>
      </c>
      <c r="C376" s="171">
        <v>0</v>
      </c>
      <c r="D376" s="134">
        <f t="shared" si="48"/>
        <v>765342.7</v>
      </c>
      <c r="E376" s="29">
        <f t="shared" si="49"/>
        <v>740104.42999999993</v>
      </c>
      <c r="F376" s="46">
        <f t="shared" si="47"/>
        <v>314.52433333333335</v>
      </c>
      <c r="G376" s="29">
        <f t="shared" si="43"/>
        <v>314.52</v>
      </c>
    </row>
    <row r="377" spans="1:7" x14ac:dyDescent="0.25">
      <c r="A377" s="47">
        <v>42170</v>
      </c>
      <c r="B377" s="48">
        <v>1</v>
      </c>
      <c r="C377" s="171">
        <v>0</v>
      </c>
      <c r="D377" s="134">
        <f t="shared" si="48"/>
        <v>765342.7</v>
      </c>
      <c r="E377" s="29">
        <f t="shared" si="49"/>
        <v>740104.42999999993</v>
      </c>
      <c r="F377" s="46">
        <f t="shared" si="47"/>
        <v>314.52433333333335</v>
      </c>
      <c r="G377" s="29">
        <f t="shared" si="43"/>
        <v>314.52</v>
      </c>
    </row>
    <row r="378" spans="1:7" x14ac:dyDescent="0.25">
      <c r="A378" s="47">
        <v>42171</v>
      </c>
      <c r="B378" s="48">
        <v>1</v>
      </c>
      <c r="C378" s="171">
        <v>0</v>
      </c>
      <c r="D378" s="134">
        <f t="shared" si="48"/>
        <v>765342.7</v>
      </c>
      <c r="E378" s="29">
        <f t="shared" si="49"/>
        <v>740104.42999999993</v>
      </c>
      <c r="F378" s="46">
        <f t="shared" si="47"/>
        <v>314.52433333333335</v>
      </c>
      <c r="G378" s="29">
        <f t="shared" si="43"/>
        <v>314.52</v>
      </c>
    </row>
    <row r="379" spans="1:7" x14ac:dyDescent="0.25">
      <c r="A379" s="47">
        <v>42172</v>
      </c>
      <c r="B379" s="48">
        <v>1</v>
      </c>
      <c r="C379" s="171">
        <v>0</v>
      </c>
      <c r="D379" s="134">
        <f t="shared" si="48"/>
        <v>765342.7</v>
      </c>
      <c r="E379" s="29">
        <f t="shared" si="49"/>
        <v>740104.42999999993</v>
      </c>
      <c r="F379" s="46">
        <f t="shared" si="47"/>
        <v>314.52433333333335</v>
      </c>
      <c r="G379" s="29">
        <f t="shared" si="43"/>
        <v>314.52</v>
      </c>
    </row>
    <row r="380" spans="1:7" x14ac:dyDescent="0.25">
      <c r="A380" s="47">
        <v>42173</v>
      </c>
      <c r="B380" s="48">
        <v>1</v>
      </c>
      <c r="C380" s="171">
        <v>0</v>
      </c>
      <c r="D380" s="134">
        <f t="shared" si="48"/>
        <v>765342.7</v>
      </c>
      <c r="E380" s="29">
        <f t="shared" si="49"/>
        <v>740104.42999999993</v>
      </c>
      <c r="F380" s="46">
        <f t="shared" si="47"/>
        <v>314.52433333333335</v>
      </c>
      <c r="G380" s="29">
        <f t="shared" si="43"/>
        <v>314.52</v>
      </c>
    </row>
    <row r="381" spans="1:7" x14ac:dyDescent="0.25">
      <c r="A381" s="47">
        <v>42174</v>
      </c>
      <c r="B381" s="48">
        <v>1</v>
      </c>
      <c r="C381" s="171">
        <v>0</v>
      </c>
      <c r="D381" s="134">
        <f t="shared" si="48"/>
        <v>765342.7</v>
      </c>
      <c r="E381" s="29">
        <f t="shared" si="49"/>
        <v>740104.42999999993</v>
      </c>
      <c r="F381" s="46">
        <f t="shared" si="47"/>
        <v>314.52433333333335</v>
      </c>
      <c r="G381" s="29">
        <f t="shared" si="43"/>
        <v>314.52</v>
      </c>
    </row>
    <row r="382" spans="1:7" x14ac:dyDescent="0.25">
      <c r="A382" s="47">
        <v>42175</v>
      </c>
      <c r="B382" s="48">
        <v>1</v>
      </c>
      <c r="C382" s="171">
        <v>0</v>
      </c>
      <c r="D382" s="134">
        <f t="shared" si="48"/>
        <v>765342.7</v>
      </c>
      <c r="E382" s="29">
        <f t="shared" si="49"/>
        <v>740104.42999999993</v>
      </c>
      <c r="F382" s="46">
        <f t="shared" si="47"/>
        <v>314.52433333333335</v>
      </c>
      <c r="G382" s="29">
        <f t="shared" si="43"/>
        <v>314.52</v>
      </c>
    </row>
    <row r="383" spans="1:7" x14ac:dyDescent="0.25">
      <c r="A383" s="47">
        <v>42176</v>
      </c>
      <c r="B383" s="48">
        <v>1</v>
      </c>
      <c r="C383" s="171">
        <v>0</v>
      </c>
      <c r="D383" s="134">
        <f t="shared" si="48"/>
        <v>765342.7</v>
      </c>
      <c r="E383" s="29">
        <f t="shared" si="49"/>
        <v>740104.42999999993</v>
      </c>
      <c r="F383" s="46">
        <f t="shared" si="47"/>
        <v>314.52433333333335</v>
      </c>
      <c r="G383" s="29">
        <f t="shared" si="43"/>
        <v>314.52</v>
      </c>
    </row>
    <row r="384" spans="1:7" x14ac:dyDescent="0.25">
      <c r="A384" s="47">
        <v>42177</v>
      </c>
      <c r="B384" s="48">
        <v>1</v>
      </c>
      <c r="C384" s="171">
        <v>0</v>
      </c>
      <c r="D384" s="134">
        <f t="shared" si="48"/>
        <v>765342.7</v>
      </c>
      <c r="E384" s="29">
        <f t="shared" si="49"/>
        <v>740104.42999999993</v>
      </c>
      <c r="F384" s="46">
        <f t="shared" si="47"/>
        <v>314.52433333333335</v>
      </c>
      <c r="G384" s="29">
        <f t="shared" ref="G384:G447" si="50">ROUND(F384,2)</f>
        <v>314.52</v>
      </c>
    </row>
    <row r="385" spans="1:7" x14ac:dyDescent="0.25">
      <c r="A385" s="47">
        <v>42178</v>
      </c>
      <c r="B385" s="48">
        <v>1</v>
      </c>
      <c r="C385" s="171">
        <v>0</v>
      </c>
      <c r="D385" s="134">
        <f t="shared" si="48"/>
        <v>765342.7</v>
      </c>
      <c r="E385" s="29">
        <f t="shared" si="49"/>
        <v>740104.42999999993</v>
      </c>
      <c r="F385" s="46">
        <f t="shared" si="47"/>
        <v>314.52433333333335</v>
      </c>
      <c r="G385" s="29">
        <f t="shared" si="50"/>
        <v>314.52</v>
      </c>
    </row>
    <row r="386" spans="1:7" x14ac:dyDescent="0.25">
      <c r="A386" s="47">
        <v>42179</v>
      </c>
      <c r="B386" s="48">
        <v>1</v>
      </c>
      <c r="C386" s="171">
        <v>0</v>
      </c>
      <c r="D386" s="134">
        <f t="shared" si="48"/>
        <v>765342.7</v>
      </c>
      <c r="E386" s="29">
        <f t="shared" si="49"/>
        <v>740104.42999999993</v>
      </c>
      <c r="F386" s="46">
        <f t="shared" si="47"/>
        <v>314.52433333333335</v>
      </c>
      <c r="G386" s="29">
        <f t="shared" si="50"/>
        <v>314.52</v>
      </c>
    </row>
    <row r="387" spans="1:7" x14ac:dyDescent="0.25">
      <c r="A387" s="47">
        <v>42180</v>
      </c>
      <c r="B387" s="48">
        <v>1</v>
      </c>
      <c r="C387" s="171">
        <v>0</v>
      </c>
      <c r="D387" s="134">
        <f t="shared" si="48"/>
        <v>765342.7</v>
      </c>
      <c r="E387" s="29">
        <f t="shared" si="49"/>
        <v>740104.42999999993</v>
      </c>
      <c r="F387" s="46">
        <f t="shared" si="47"/>
        <v>314.52433333333335</v>
      </c>
      <c r="G387" s="29">
        <f t="shared" si="50"/>
        <v>314.52</v>
      </c>
    </row>
    <row r="388" spans="1:7" x14ac:dyDescent="0.25">
      <c r="A388" s="47">
        <v>42181</v>
      </c>
      <c r="B388" s="48">
        <v>1</v>
      </c>
      <c r="C388" s="171">
        <v>0</v>
      </c>
      <c r="D388" s="134">
        <f t="shared" si="48"/>
        <v>765342.7</v>
      </c>
      <c r="E388" s="29">
        <f t="shared" si="49"/>
        <v>740104.42999999993</v>
      </c>
      <c r="F388" s="46">
        <f t="shared" si="47"/>
        <v>314.52433333333335</v>
      </c>
      <c r="G388" s="29">
        <f t="shared" si="50"/>
        <v>314.52</v>
      </c>
    </row>
    <row r="389" spans="1:7" x14ac:dyDescent="0.25">
      <c r="A389" s="47">
        <v>42182</v>
      </c>
      <c r="B389" s="48">
        <v>1</v>
      </c>
      <c r="C389" s="171">
        <v>0</v>
      </c>
      <c r="D389" s="134">
        <f t="shared" si="48"/>
        <v>765342.7</v>
      </c>
      <c r="E389" s="29">
        <f t="shared" si="49"/>
        <v>740104.42999999993</v>
      </c>
      <c r="F389" s="46">
        <f t="shared" si="47"/>
        <v>314.52433333333335</v>
      </c>
      <c r="G389" s="29">
        <f t="shared" si="50"/>
        <v>314.52</v>
      </c>
    </row>
    <row r="390" spans="1:7" x14ac:dyDescent="0.25">
      <c r="A390" s="47">
        <v>42183</v>
      </c>
      <c r="B390" s="48">
        <v>1</v>
      </c>
      <c r="C390" s="171">
        <v>0</v>
      </c>
      <c r="D390" s="134">
        <f t="shared" si="48"/>
        <v>765342.7</v>
      </c>
      <c r="E390" s="29">
        <f t="shared" si="49"/>
        <v>740104.42999999993</v>
      </c>
      <c r="F390" s="46">
        <f t="shared" si="47"/>
        <v>314.52433333333335</v>
      </c>
      <c r="G390" s="29">
        <f t="shared" si="50"/>
        <v>314.52</v>
      </c>
    </row>
    <row r="391" spans="1:7" x14ac:dyDescent="0.25">
      <c r="A391" s="47">
        <v>42184</v>
      </c>
      <c r="B391" s="48">
        <v>1</v>
      </c>
      <c r="C391" s="171">
        <v>0</v>
      </c>
      <c r="D391" s="134">
        <f t="shared" si="48"/>
        <v>765342.7</v>
      </c>
      <c r="E391" s="29">
        <f t="shared" si="49"/>
        <v>740104.42999999993</v>
      </c>
      <c r="F391" s="46">
        <f t="shared" si="47"/>
        <v>314.52433333333335</v>
      </c>
      <c r="G391" s="29">
        <f t="shared" si="50"/>
        <v>314.52</v>
      </c>
    </row>
    <row r="392" spans="1:7" x14ac:dyDescent="0.25">
      <c r="A392" s="47">
        <v>42185</v>
      </c>
      <c r="B392" s="48">
        <v>1</v>
      </c>
      <c r="C392" s="171">
        <v>0</v>
      </c>
      <c r="D392" s="134">
        <f t="shared" si="48"/>
        <v>765342.7</v>
      </c>
      <c r="E392" s="29">
        <f t="shared" si="49"/>
        <v>740104.42999999993</v>
      </c>
      <c r="F392" s="46">
        <f t="shared" si="47"/>
        <v>314.52433333333335</v>
      </c>
      <c r="G392" s="29">
        <f t="shared" si="50"/>
        <v>314.52</v>
      </c>
    </row>
    <row r="393" spans="1:7" x14ac:dyDescent="0.25">
      <c r="A393" s="47">
        <v>42186</v>
      </c>
      <c r="B393" s="48">
        <v>1</v>
      </c>
      <c r="C393" s="171">
        <v>0</v>
      </c>
      <c r="D393" s="134">
        <f t="shared" si="48"/>
        <v>765342.7</v>
      </c>
      <c r="E393" s="29">
        <f t="shared" si="49"/>
        <v>740104.42999999993</v>
      </c>
      <c r="F393" s="46">
        <f t="shared" si="47"/>
        <v>314.52433333333335</v>
      </c>
      <c r="G393" s="29">
        <f t="shared" si="50"/>
        <v>314.52</v>
      </c>
    </row>
    <row r="394" spans="1:7" x14ac:dyDescent="0.25">
      <c r="A394" s="47">
        <v>42187</v>
      </c>
      <c r="B394" s="48">
        <v>1</v>
      </c>
      <c r="C394" s="171">
        <v>0</v>
      </c>
      <c r="D394" s="134">
        <f t="shared" si="48"/>
        <v>765342.7</v>
      </c>
      <c r="E394" s="29">
        <f t="shared" si="49"/>
        <v>740104.42999999993</v>
      </c>
      <c r="F394" s="46">
        <f t="shared" si="47"/>
        <v>314.52433333333335</v>
      </c>
      <c r="G394" s="29">
        <f t="shared" si="50"/>
        <v>314.52</v>
      </c>
    </row>
    <row r="395" spans="1:7" x14ac:dyDescent="0.25">
      <c r="A395" s="47">
        <v>42188</v>
      </c>
      <c r="B395" s="48">
        <v>1</v>
      </c>
      <c r="C395" s="171">
        <v>0</v>
      </c>
      <c r="D395" s="134">
        <f t="shared" si="48"/>
        <v>765342.7</v>
      </c>
      <c r="E395" s="29">
        <f t="shared" si="49"/>
        <v>740104.42999999993</v>
      </c>
      <c r="F395" s="46">
        <f t="shared" si="47"/>
        <v>314.52433333333335</v>
      </c>
      <c r="G395" s="29">
        <f t="shared" si="50"/>
        <v>314.52</v>
      </c>
    </row>
    <row r="396" spans="1:7" x14ac:dyDescent="0.25">
      <c r="A396" s="47">
        <v>42189</v>
      </c>
      <c r="B396" s="48">
        <v>1</v>
      </c>
      <c r="C396" s="171">
        <v>0</v>
      </c>
      <c r="D396" s="134">
        <f t="shared" si="48"/>
        <v>765342.7</v>
      </c>
      <c r="E396" s="29">
        <f t="shared" si="49"/>
        <v>740104.42999999993</v>
      </c>
      <c r="F396" s="174">
        <f t="shared" si="47"/>
        <v>314.52433333333335</v>
      </c>
      <c r="G396" s="29">
        <f t="shared" si="50"/>
        <v>314.52</v>
      </c>
    </row>
    <row r="397" spans="1:7" x14ac:dyDescent="0.25">
      <c r="A397" s="47">
        <v>42190</v>
      </c>
      <c r="B397" s="48">
        <v>1</v>
      </c>
      <c r="C397" s="171">
        <v>0</v>
      </c>
      <c r="D397" s="134">
        <f t="shared" si="48"/>
        <v>765342.7</v>
      </c>
      <c r="E397" s="29">
        <f t="shared" si="49"/>
        <v>740104.42999999993</v>
      </c>
      <c r="F397" s="175">
        <f t="shared" si="47"/>
        <v>314.52433333333335</v>
      </c>
      <c r="G397" s="29">
        <f t="shared" si="50"/>
        <v>314.52</v>
      </c>
    </row>
    <row r="398" spans="1:7" x14ac:dyDescent="0.25">
      <c r="A398" s="47">
        <v>42191</v>
      </c>
      <c r="B398" s="48">
        <v>0</v>
      </c>
      <c r="C398" s="171">
        <v>1</v>
      </c>
      <c r="D398" s="134">
        <f>$E$397</f>
        <v>740104.42999999993</v>
      </c>
      <c r="E398" s="29">
        <f>$D$398-$D$15</f>
        <v>714859.15999999992</v>
      </c>
      <c r="F398" s="175">
        <f>($E$14/$B$14*0+($E$15/$B$15)*1)</f>
        <v>304.15258064516127</v>
      </c>
      <c r="G398" s="29">
        <f t="shared" si="50"/>
        <v>304.14999999999998</v>
      </c>
    </row>
    <row r="399" spans="1:7" x14ac:dyDescent="0.25">
      <c r="A399" s="47">
        <v>42192</v>
      </c>
      <c r="B399" s="48">
        <v>1</v>
      </c>
      <c r="C399" s="171">
        <v>0</v>
      </c>
      <c r="D399" s="134">
        <f t="shared" ref="D399:D428" si="51">$E$397</f>
        <v>740104.42999999993</v>
      </c>
      <c r="E399" s="29">
        <f t="shared" ref="E399:E428" si="52">$D$398-$D$15</f>
        <v>714859.15999999992</v>
      </c>
      <c r="F399" s="175">
        <f t="shared" ref="F399:F428" si="53">($E$14/$B$14*0+($E$15/$B$15)*1)</f>
        <v>304.15258064516127</v>
      </c>
      <c r="G399" s="29">
        <f t="shared" si="50"/>
        <v>304.14999999999998</v>
      </c>
    </row>
    <row r="400" spans="1:7" x14ac:dyDescent="0.25">
      <c r="A400" s="47">
        <v>42193</v>
      </c>
      <c r="B400" s="48">
        <v>1</v>
      </c>
      <c r="C400" s="171">
        <v>0</v>
      </c>
      <c r="D400" s="134">
        <f t="shared" si="51"/>
        <v>740104.42999999993</v>
      </c>
      <c r="E400" s="29">
        <f t="shared" si="52"/>
        <v>714859.15999999992</v>
      </c>
      <c r="F400" s="175">
        <f t="shared" si="53"/>
        <v>304.15258064516127</v>
      </c>
      <c r="G400" s="29">
        <f t="shared" si="50"/>
        <v>304.14999999999998</v>
      </c>
    </row>
    <row r="401" spans="1:7" x14ac:dyDescent="0.25">
      <c r="A401" s="47">
        <v>42194</v>
      </c>
      <c r="B401" s="48">
        <v>1</v>
      </c>
      <c r="C401" s="171">
        <v>0</v>
      </c>
      <c r="D401" s="134">
        <f t="shared" si="51"/>
        <v>740104.42999999993</v>
      </c>
      <c r="E401" s="29">
        <f t="shared" si="52"/>
        <v>714859.15999999992</v>
      </c>
      <c r="F401" s="175">
        <f t="shared" si="53"/>
        <v>304.15258064516127</v>
      </c>
      <c r="G401" s="29">
        <f t="shared" si="50"/>
        <v>304.14999999999998</v>
      </c>
    </row>
    <row r="402" spans="1:7" x14ac:dyDescent="0.25">
      <c r="A402" s="47">
        <v>42195</v>
      </c>
      <c r="B402" s="48">
        <v>1</v>
      </c>
      <c r="C402" s="171">
        <v>0</v>
      </c>
      <c r="D402" s="134">
        <f t="shared" si="51"/>
        <v>740104.42999999993</v>
      </c>
      <c r="E402" s="29">
        <f t="shared" si="52"/>
        <v>714859.15999999992</v>
      </c>
      <c r="F402" s="175">
        <f t="shared" si="53"/>
        <v>304.15258064516127</v>
      </c>
      <c r="G402" s="29">
        <f t="shared" si="50"/>
        <v>304.14999999999998</v>
      </c>
    </row>
    <row r="403" spans="1:7" x14ac:dyDescent="0.25">
      <c r="A403" s="47">
        <v>42196</v>
      </c>
      <c r="B403" s="48">
        <v>1</v>
      </c>
      <c r="C403" s="171">
        <v>0</v>
      </c>
      <c r="D403" s="134">
        <f t="shared" si="51"/>
        <v>740104.42999999993</v>
      </c>
      <c r="E403" s="29">
        <f t="shared" si="52"/>
        <v>714859.15999999992</v>
      </c>
      <c r="F403" s="175">
        <f t="shared" si="53"/>
        <v>304.15258064516127</v>
      </c>
      <c r="G403" s="29">
        <f t="shared" si="50"/>
        <v>304.14999999999998</v>
      </c>
    </row>
    <row r="404" spans="1:7" x14ac:dyDescent="0.25">
      <c r="A404" s="47">
        <v>42197</v>
      </c>
      <c r="B404" s="48">
        <v>1</v>
      </c>
      <c r="C404" s="171">
        <v>0</v>
      </c>
      <c r="D404" s="134">
        <f t="shared" si="51"/>
        <v>740104.42999999993</v>
      </c>
      <c r="E404" s="29">
        <f t="shared" si="52"/>
        <v>714859.15999999992</v>
      </c>
      <c r="F404" s="175">
        <f t="shared" si="53"/>
        <v>304.15258064516127</v>
      </c>
      <c r="G404" s="29">
        <f t="shared" si="50"/>
        <v>304.14999999999998</v>
      </c>
    </row>
    <row r="405" spans="1:7" x14ac:dyDescent="0.25">
      <c r="A405" s="47">
        <v>42198</v>
      </c>
      <c r="B405" s="48">
        <v>1</v>
      </c>
      <c r="C405" s="171">
        <v>0</v>
      </c>
      <c r="D405" s="134">
        <f t="shared" si="51"/>
        <v>740104.42999999993</v>
      </c>
      <c r="E405" s="29">
        <f t="shared" si="52"/>
        <v>714859.15999999992</v>
      </c>
      <c r="F405" s="175">
        <f t="shared" si="53"/>
        <v>304.15258064516127</v>
      </c>
      <c r="G405" s="29">
        <f t="shared" si="50"/>
        <v>304.14999999999998</v>
      </c>
    </row>
    <row r="406" spans="1:7" x14ac:dyDescent="0.25">
      <c r="A406" s="47">
        <v>42199</v>
      </c>
      <c r="B406" s="48">
        <v>1</v>
      </c>
      <c r="C406" s="171">
        <v>0</v>
      </c>
      <c r="D406" s="134">
        <f t="shared" si="51"/>
        <v>740104.42999999993</v>
      </c>
      <c r="E406" s="29">
        <f t="shared" si="52"/>
        <v>714859.15999999992</v>
      </c>
      <c r="F406" s="175">
        <f t="shared" si="53"/>
        <v>304.15258064516127</v>
      </c>
      <c r="G406" s="29">
        <f t="shared" si="50"/>
        <v>304.14999999999998</v>
      </c>
    </row>
    <row r="407" spans="1:7" x14ac:dyDescent="0.25">
      <c r="A407" s="47">
        <v>42200</v>
      </c>
      <c r="B407" s="48">
        <v>1</v>
      </c>
      <c r="C407" s="171">
        <v>0</v>
      </c>
      <c r="D407" s="134">
        <f t="shared" si="51"/>
        <v>740104.42999999993</v>
      </c>
      <c r="E407" s="29">
        <f t="shared" si="52"/>
        <v>714859.15999999992</v>
      </c>
      <c r="F407" s="175">
        <f t="shared" si="53"/>
        <v>304.15258064516127</v>
      </c>
      <c r="G407" s="29">
        <f t="shared" si="50"/>
        <v>304.14999999999998</v>
      </c>
    </row>
    <row r="408" spans="1:7" x14ac:dyDescent="0.25">
      <c r="A408" s="47">
        <v>42201</v>
      </c>
      <c r="B408" s="48">
        <v>1</v>
      </c>
      <c r="C408" s="171">
        <v>0</v>
      </c>
      <c r="D408" s="134">
        <f t="shared" si="51"/>
        <v>740104.42999999993</v>
      </c>
      <c r="E408" s="29">
        <f t="shared" si="52"/>
        <v>714859.15999999992</v>
      </c>
      <c r="F408" s="175">
        <f t="shared" si="53"/>
        <v>304.15258064516127</v>
      </c>
      <c r="G408" s="29">
        <f t="shared" si="50"/>
        <v>304.14999999999998</v>
      </c>
    </row>
    <row r="409" spans="1:7" x14ac:dyDescent="0.25">
      <c r="A409" s="47">
        <v>42202</v>
      </c>
      <c r="B409" s="48">
        <v>1</v>
      </c>
      <c r="C409" s="171">
        <v>0</v>
      </c>
      <c r="D409" s="134">
        <f t="shared" si="51"/>
        <v>740104.42999999993</v>
      </c>
      <c r="E409" s="29">
        <f t="shared" si="52"/>
        <v>714859.15999999992</v>
      </c>
      <c r="F409" s="175">
        <f t="shared" si="53"/>
        <v>304.15258064516127</v>
      </c>
      <c r="G409" s="29">
        <f t="shared" si="50"/>
        <v>304.14999999999998</v>
      </c>
    </row>
    <row r="410" spans="1:7" x14ac:dyDescent="0.25">
      <c r="A410" s="47">
        <v>42203</v>
      </c>
      <c r="B410" s="48">
        <v>1</v>
      </c>
      <c r="C410" s="171">
        <v>0</v>
      </c>
      <c r="D410" s="134">
        <f t="shared" si="51"/>
        <v>740104.42999999993</v>
      </c>
      <c r="E410" s="29">
        <f t="shared" si="52"/>
        <v>714859.15999999992</v>
      </c>
      <c r="F410" s="175">
        <f t="shared" si="53"/>
        <v>304.15258064516127</v>
      </c>
      <c r="G410" s="29">
        <f t="shared" si="50"/>
        <v>304.14999999999998</v>
      </c>
    </row>
    <row r="411" spans="1:7" x14ac:dyDescent="0.25">
      <c r="A411" s="47">
        <v>42204</v>
      </c>
      <c r="B411" s="48">
        <v>1</v>
      </c>
      <c r="C411" s="171">
        <v>0</v>
      </c>
      <c r="D411" s="134">
        <f t="shared" si="51"/>
        <v>740104.42999999993</v>
      </c>
      <c r="E411" s="29">
        <f t="shared" si="52"/>
        <v>714859.15999999992</v>
      </c>
      <c r="F411" s="175">
        <f t="shared" si="53"/>
        <v>304.15258064516127</v>
      </c>
      <c r="G411" s="29">
        <f t="shared" si="50"/>
        <v>304.14999999999998</v>
      </c>
    </row>
    <row r="412" spans="1:7" x14ac:dyDescent="0.25">
      <c r="A412" s="47">
        <v>42205</v>
      </c>
      <c r="B412" s="48">
        <v>1</v>
      </c>
      <c r="C412" s="171">
        <v>0</v>
      </c>
      <c r="D412" s="134">
        <f t="shared" si="51"/>
        <v>740104.42999999993</v>
      </c>
      <c r="E412" s="29">
        <f t="shared" si="52"/>
        <v>714859.15999999992</v>
      </c>
      <c r="F412" s="175">
        <f t="shared" si="53"/>
        <v>304.15258064516127</v>
      </c>
      <c r="G412" s="29">
        <f t="shared" si="50"/>
        <v>304.14999999999998</v>
      </c>
    </row>
    <row r="413" spans="1:7" x14ac:dyDescent="0.25">
      <c r="A413" s="47">
        <v>42206</v>
      </c>
      <c r="B413" s="48">
        <v>1</v>
      </c>
      <c r="C413" s="171">
        <v>0</v>
      </c>
      <c r="D413" s="134">
        <f t="shared" si="51"/>
        <v>740104.42999999993</v>
      </c>
      <c r="E413" s="29">
        <f t="shared" si="52"/>
        <v>714859.15999999992</v>
      </c>
      <c r="F413" s="175">
        <f t="shared" si="53"/>
        <v>304.15258064516127</v>
      </c>
      <c r="G413" s="29">
        <f t="shared" si="50"/>
        <v>304.14999999999998</v>
      </c>
    </row>
    <row r="414" spans="1:7" x14ac:dyDescent="0.25">
      <c r="A414" s="47">
        <v>42207</v>
      </c>
      <c r="B414" s="48">
        <v>1</v>
      </c>
      <c r="C414" s="171">
        <v>0</v>
      </c>
      <c r="D414" s="134">
        <f t="shared" si="51"/>
        <v>740104.42999999993</v>
      </c>
      <c r="E414" s="29">
        <f t="shared" si="52"/>
        <v>714859.15999999992</v>
      </c>
      <c r="F414" s="175">
        <f t="shared" si="53"/>
        <v>304.15258064516127</v>
      </c>
      <c r="G414" s="29">
        <f t="shared" si="50"/>
        <v>304.14999999999998</v>
      </c>
    </row>
    <row r="415" spans="1:7" x14ac:dyDescent="0.25">
      <c r="A415" s="47">
        <v>42208</v>
      </c>
      <c r="B415" s="48">
        <v>1</v>
      </c>
      <c r="C415" s="171">
        <v>0</v>
      </c>
      <c r="D415" s="134">
        <f t="shared" si="51"/>
        <v>740104.42999999993</v>
      </c>
      <c r="E415" s="29">
        <f t="shared" si="52"/>
        <v>714859.15999999992</v>
      </c>
      <c r="F415" s="175">
        <f t="shared" si="53"/>
        <v>304.15258064516127</v>
      </c>
      <c r="G415" s="29">
        <f t="shared" si="50"/>
        <v>304.14999999999998</v>
      </c>
    </row>
    <row r="416" spans="1:7" x14ac:dyDescent="0.25">
      <c r="A416" s="47">
        <v>42209</v>
      </c>
      <c r="B416" s="48">
        <v>1</v>
      </c>
      <c r="C416" s="171">
        <v>0</v>
      </c>
      <c r="D416" s="134">
        <f t="shared" si="51"/>
        <v>740104.42999999993</v>
      </c>
      <c r="E416" s="29">
        <f t="shared" si="52"/>
        <v>714859.15999999992</v>
      </c>
      <c r="F416" s="175">
        <f t="shared" si="53"/>
        <v>304.15258064516127</v>
      </c>
      <c r="G416" s="29">
        <f t="shared" si="50"/>
        <v>304.14999999999998</v>
      </c>
    </row>
    <row r="417" spans="1:7" x14ac:dyDescent="0.25">
      <c r="A417" s="47">
        <v>42210</v>
      </c>
      <c r="B417" s="48">
        <v>1</v>
      </c>
      <c r="C417" s="171">
        <v>0</v>
      </c>
      <c r="D417" s="134">
        <f t="shared" si="51"/>
        <v>740104.42999999993</v>
      </c>
      <c r="E417" s="29">
        <f t="shared" si="52"/>
        <v>714859.15999999992</v>
      </c>
      <c r="F417" s="175">
        <f t="shared" si="53"/>
        <v>304.15258064516127</v>
      </c>
      <c r="G417" s="29">
        <f t="shared" si="50"/>
        <v>304.14999999999998</v>
      </c>
    </row>
    <row r="418" spans="1:7" x14ac:dyDescent="0.25">
      <c r="A418" s="47">
        <v>42211</v>
      </c>
      <c r="B418" s="48">
        <v>1</v>
      </c>
      <c r="C418" s="171">
        <v>0</v>
      </c>
      <c r="D418" s="134">
        <f t="shared" si="51"/>
        <v>740104.42999999993</v>
      </c>
      <c r="E418" s="29">
        <f t="shared" si="52"/>
        <v>714859.15999999992</v>
      </c>
      <c r="F418" s="175">
        <f t="shared" si="53"/>
        <v>304.15258064516127</v>
      </c>
      <c r="G418" s="29">
        <f t="shared" si="50"/>
        <v>304.14999999999998</v>
      </c>
    </row>
    <row r="419" spans="1:7" x14ac:dyDescent="0.25">
      <c r="A419" s="47">
        <v>42212</v>
      </c>
      <c r="B419" s="48">
        <v>1</v>
      </c>
      <c r="C419" s="171">
        <v>0</v>
      </c>
      <c r="D419" s="134">
        <f t="shared" si="51"/>
        <v>740104.42999999993</v>
      </c>
      <c r="E419" s="29">
        <f t="shared" si="52"/>
        <v>714859.15999999992</v>
      </c>
      <c r="F419" s="175">
        <f t="shared" si="53"/>
        <v>304.15258064516127</v>
      </c>
      <c r="G419" s="29">
        <f t="shared" si="50"/>
        <v>304.14999999999998</v>
      </c>
    </row>
    <row r="420" spans="1:7" x14ac:dyDescent="0.25">
      <c r="A420" s="47">
        <v>42213</v>
      </c>
      <c r="B420" s="48">
        <v>1</v>
      </c>
      <c r="C420" s="171">
        <v>0</v>
      </c>
      <c r="D420" s="134">
        <f t="shared" si="51"/>
        <v>740104.42999999993</v>
      </c>
      <c r="E420" s="29">
        <f t="shared" si="52"/>
        <v>714859.15999999992</v>
      </c>
      <c r="F420" s="175">
        <f t="shared" si="53"/>
        <v>304.15258064516127</v>
      </c>
      <c r="G420" s="29">
        <f t="shared" si="50"/>
        <v>304.14999999999998</v>
      </c>
    </row>
    <row r="421" spans="1:7" x14ac:dyDescent="0.25">
      <c r="A421" s="47">
        <v>42214</v>
      </c>
      <c r="B421" s="48">
        <v>1</v>
      </c>
      <c r="C421" s="171">
        <v>0</v>
      </c>
      <c r="D421" s="134">
        <f t="shared" si="51"/>
        <v>740104.42999999993</v>
      </c>
      <c r="E421" s="29">
        <f t="shared" si="52"/>
        <v>714859.15999999992</v>
      </c>
      <c r="F421" s="175">
        <f t="shared" si="53"/>
        <v>304.15258064516127</v>
      </c>
      <c r="G421" s="29">
        <f t="shared" si="50"/>
        <v>304.14999999999998</v>
      </c>
    </row>
    <row r="422" spans="1:7" x14ac:dyDescent="0.25">
      <c r="A422" s="47">
        <v>42215</v>
      </c>
      <c r="B422" s="48">
        <v>1</v>
      </c>
      <c r="C422" s="171">
        <v>0</v>
      </c>
      <c r="D422" s="134">
        <f t="shared" si="51"/>
        <v>740104.42999999993</v>
      </c>
      <c r="E422" s="29">
        <f t="shared" si="52"/>
        <v>714859.15999999992</v>
      </c>
      <c r="F422" s="175">
        <f t="shared" si="53"/>
        <v>304.15258064516127</v>
      </c>
      <c r="G422" s="29">
        <f t="shared" si="50"/>
        <v>304.14999999999998</v>
      </c>
    </row>
    <row r="423" spans="1:7" x14ac:dyDescent="0.25">
      <c r="A423" s="47">
        <v>42216</v>
      </c>
      <c r="B423" s="48">
        <v>1</v>
      </c>
      <c r="C423" s="171">
        <v>0</v>
      </c>
      <c r="D423" s="134">
        <f t="shared" si="51"/>
        <v>740104.42999999993</v>
      </c>
      <c r="E423" s="29">
        <f t="shared" si="52"/>
        <v>714859.15999999992</v>
      </c>
      <c r="F423" s="175">
        <f t="shared" si="53"/>
        <v>304.15258064516127</v>
      </c>
      <c r="G423" s="29">
        <f t="shared" si="50"/>
        <v>304.14999999999998</v>
      </c>
    </row>
    <row r="424" spans="1:7" x14ac:dyDescent="0.25">
      <c r="A424" s="47">
        <v>42217</v>
      </c>
      <c r="B424" s="48">
        <v>1</v>
      </c>
      <c r="C424" s="171">
        <v>0</v>
      </c>
      <c r="D424" s="134">
        <f t="shared" si="51"/>
        <v>740104.42999999993</v>
      </c>
      <c r="E424" s="29">
        <f t="shared" si="52"/>
        <v>714859.15999999992</v>
      </c>
      <c r="F424" s="175">
        <f t="shared" si="53"/>
        <v>304.15258064516127</v>
      </c>
      <c r="G424" s="29">
        <f t="shared" si="50"/>
        <v>304.14999999999998</v>
      </c>
    </row>
    <row r="425" spans="1:7" x14ac:dyDescent="0.25">
      <c r="A425" s="47">
        <v>42218</v>
      </c>
      <c r="B425" s="48">
        <v>1</v>
      </c>
      <c r="C425" s="171">
        <v>0</v>
      </c>
      <c r="D425" s="134">
        <f t="shared" si="51"/>
        <v>740104.42999999993</v>
      </c>
      <c r="E425" s="29">
        <f t="shared" si="52"/>
        <v>714859.15999999992</v>
      </c>
      <c r="F425" s="175">
        <f t="shared" si="53"/>
        <v>304.15258064516127</v>
      </c>
      <c r="G425" s="29">
        <f t="shared" si="50"/>
        <v>304.14999999999998</v>
      </c>
    </row>
    <row r="426" spans="1:7" x14ac:dyDescent="0.25">
      <c r="A426" s="47">
        <v>42219</v>
      </c>
      <c r="B426" s="48">
        <v>1</v>
      </c>
      <c r="C426" s="171">
        <v>0</v>
      </c>
      <c r="D426" s="134">
        <f t="shared" si="51"/>
        <v>740104.42999999993</v>
      </c>
      <c r="E426" s="29">
        <f t="shared" si="52"/>
        <v>714859.15999999992</v>
      </c>
      <c r="F426" s="175">
        <f t="shared" si="53"/>
        <v>304.15258064516127</v>
      </c>
      <c r="G426" s="29">
        <f t="shared" si="50"/>
        <v>304.14999999999998</v>
      </c>
    </row>
    <row r="427" spans="1:7" x14ac:dyDescent="0.25">
      <c r="A427" s="47">
        <v>42220</v>
      </c>
      <c r="B427" s="48">
        <v>1</v>
      </c>
      <c r="C427" s="171">
        <v>0</v>
      </c>
      <c r="D427" s="134">
        <f t="shared" si="51"/>
        <v>740104.42999999993</v>
      </c>
      <c r="E427" s="29">
        <f t="shared" si="52"/>
        <v>714859.15999999992</v>
      </c>
      <c r="F427" s="175">
        <f t="shared" si="53"/>
        <v>304.15258064516127</v>
      </c>
      <c r="G427" s="29">
        <f t="shared" si="50"/>
        <v>304.14999999999998</v>
      </c>
    </row>
    <row r="428" spans="1:7" x14ac:dyDescent="0.25">
      <c r="A428" s="47">
        <v>42221</v>
      </c>
      <c r="B428" s="48">
        <v>1</v>
      </c>
      <c r="C428" s="171">
        <v>0</v>
      </c>
      <c r="D428" s="134">
        <f t="shared" si="51"/>
        <v>740104.42999999993</v>
      </c>
      <c r="E428" s="29">
        <f t="shared" si="52"/>
        <v>714859.15999999992</v>
      </c>
      <c r="F428" s="175">
        <f t="shared" si="53"/>
        <v>304.15258064516127</v>
      </c>
      <c r="G428" s="29">
        <f t="shared" si="50"/>
        <v>304.14999999999998</v>
      </c>
    </row>
    <row r="429" spans="1:7" x14ac:dyDescent="0.25">
      <c r="A429" s="47">
        <v>42222</v>
      </c>
      <c r="B429" s="48">
        <v>0</v>
      </c>
      <c r="C429" s="171">
        <v>1</v>
      </c>
      <c r="D429" s="134">
        <f>$E$428</f>
        <v>714859.15999999992</v>
      </c>
      <c r="E429" s="29">
        <f>$D$429-$D$40</f>
        <v>659427.2699999999</v>
      </c>
      <c r="F429" s="175">
        <f>($E$15/$B$15*0+($E$40/$B$40)*1)</f>
        <v>293.7777419354839</v>
      </c>
      <c r="G429" s="29">
        <f t="shared" si="50"/>
        <v>293.77999999999997</v>
      </c>
    </row>
    <row r="430" spans="1:7" x14ac:dyDescent="0.25">
      <c r="A430" s="47">
        <v>42223</v>
      </c>
      <c r="B430" s="48">
        <v>1</v>
      </c>
      <c r="C430" s="171">
        <v>0</v>
      </c>
      <c r="D430" s="134">
        <f t="shared" ref="D430:D459" si="54">$E$428</f>
        <v>714859.15999999992</v>
      </c>
      <c r="E430" s="29">
        <f t="shared" ref="E430:E459" si="55">$D$429-$D$40</f>
        <v>659427.2699999999</v>
      </c>
      <c r="F430" s="175">
        <f t="shared" ref="F430:F459" si="56">($E$15/$B$15*0+($E$40/$B$40)*1)</f>
        <v>293.7777419354839</v>
      </c>
      <c r="G430" s="29">
        <f t="shared" si="50"/>
        <v>293.77999999999997</v>
      </c>
    </row>
    <row r="431" spans="1:7" x14ac:dyDescent="0.25">
      <c r="A431" s="47">
        <v>42224</v>
      </c>
      <c r="B431" s="48">
        <v>1</v>
      </c>
      <c r="C431" s="171">
        <v>0</v>
      </c>
      <c r="D431" s="134">
        <f t="shared" si="54"/>
        <v>714859.15999999992</v>
      </c>
      <c r="E431" s="29">
        <f t="shared" si="55"/>
        <v>659427.2699999999</v>
      </c>
      <c r="F431" s="175">
        <f t="shared" si="56"/>
        <v>293.7777419354839</v>
      </c>
      <c r="G431" s="29">
        <f t="shared" si="50"/>
        <v>293.77999999999997</v>
      </c>
    </row>
    <row r="432" spans="1:7" x14ac:dyDescent="0.25">
      <c r="A432" s="47">
        <v>42225</v>
      </c>
      <c r="B432" s="48">
        <v>1</v>
      </c>
      <c r="C432" s="171">
        <v>0</v>
      </c>
      <c r="D432" s="134">
        <f t="shared" si="54"/>
        <v>714859.15999999992</v>
      </c>
      <c r="E432" s="29">
        <f t="shared" si="55"/>
        <v>659427.2699999999</v>
      </c>
      <c r="F432" s="175">
        <f t="shared" si="56"/>
        <v>293.7777419354839</v>
      </c>
      <c r="G432" s="29">
        <f t="shared" si="50"/>
        <v>293.77999999999997</v>
      </c>
    </row>
    <row r="433" spans="1:7" x14ac:dyDescent="0.25">
      <c r="A433" s="47">
        <v>42226</v>
      </c>
      <c r="B433" s="48">
        <v>1</v>
      </c>
      <c r="C433" s="171">
        <v>0</v>
      </c>
      <c r="D433" s="134">
        <f t="shared" si="54"/>
        <v>714859.15999999992</v>
      </c>
      <c r="E433" s="29">
        <f t="shared" si="55"/>
        <v>659427.2699999999</v>
      </c>
      <c r="F433" s="175">
        <f t="shared" si="56"/>
        <v>293.7777419354839</v>
      </c>
      <c r="G433" s="29">
        <f t="shared" si="50"/>
        <v>293.77999999999997</v>
      </c>
    </row>
    <row r="434" spans="1:7" x14ac:dyDescent="0.25">
      <c r="A434" s="47">
        <v>42227</v>
      </c>
      <c r="B434" s="48">
        <v>1</v>
      </c>
      <c r="C434" s="171">
        <v>0</v>
      </c>
      <c r="D434" s="134">
        <f t="shared" si="54"/>
        <v>714859.15999999992</v>
      </c>
      <c r="E434" s="29">
        <f t="shared" si="55"/>
        <v>659427.2699999999</v>
      </c>
      <c r="F434" s="175">
        <f t="shared" si="56"/>
        <v>293.7777419354839</v>
      </c>
      <c r="G434" s="29">
        <f t="shared" si="50"/>
        <v>293.77999999999997</v>
      </c>
    </row>
    <row r="435" spans="1:7" x14ac:dyDescent="0.25">
      <c r="A435" s="47">
        <v>42228</v>
      </c>
      <c r="B435" s="48">
        <v>1</v>
      </c>
      <c r="C435" s="171">
        <v>0</v>
      </c>
      <c r="D435" s="134">
        <f t="shared" si="54"/>
        <v>714859.15999999992</v>
      </c>
      <c r="E435" s="29">
        <f t="shared" si="55"/>
        <v>659427.2699999999</v>
      </c>
      <c r="F435" s="175">
        <f t="shared" si="56"/>
        <v>293.7777419354839</v>
      </c>
      <c r="G435" s="29">
        <f t="shared" si="50"/>
        <v>293.77999999999997</v>
      </c>
    </row>
    <row r="436" spans="1:7" x14ac:dyDescent="0.25">
      <c r="A436" s="47">
        <v>42229</v>
      </c>
      <c r="B436" s="48">
        <v>1</v>
      </c>
      <c r="C436" s="171">
        <v>0</v>
      </c>
      <c r="D436" s="134">
        <f t="shared" si="54"/>
        <v>714859.15999999992</v>
      </c>
      <c r="E436" s="29">
        <f t="shared" si="55"/>
        <v>659427.2699999999</v>
      </c>
      <c r="F436" s="175">
        <f t="shared" si="56"/>
        <v>293.7777419354839</v>
      </c>
      <c r="G436" s="29">
        <f t="shared" si="50"/>
        <v>293.77999999999997</v>
      </c>
    </row>
    <row r="437" spans="1:7" x14ac:dyDescent="0.25">
      <c r="A437" s="47">
        <v>42230</v>
      </c>
      <c r="B437" s="48">
        <v>1</v>
      </c>
      <c r="C437" s="171">
        <v>0</v>
      </c>
      <c r="D437" s="134">
        <f t="shared" si="54"/>
        <v>714859.15999999992</v>
      </c>
      <c r="E437" s="29">
        <f t="shared" si="55"/>
        <v>659427.2699999999</v>
      </c>
      <c r="F437" s="175">
        <f t="shared" si="56"/>
        <v>293.7777419354839</v>
      </c>
      <c r="G437" s="29">
        <f t="shared" si="50"/>
        <v>293.77999999999997</v>
      </c>
    </row>
    <row r="438" spans="1:7" x14ac:dyDescent="0.25">
      <c r="A438" s="47">
        <v>42231</v>
      </c>
      <c r="B438" s="48">
        <v>1</v>
      </c>
      <c r="C438" s="171">
        <v>0</v>
      </c>
      <c r="D438" s="134">
        <f t="shared" si="54"/>
        <v>714859.15999999992</v>
      </c>
      <c r="E438" s="29">
        <f t="shared" si="55"/>
        <v>659427.2699999999</v>
      </c>
      <c r="F438" s="175">
        <f t="shared" si="56"/>
        <v>293.7777419354839</v>
      </c>
      <c r="G438" s="29">
        <f t="shared" si="50"/>
        <v>293.77999999999997</v>
      </c>
    </row>
    <row r="439" spans="1:7" x14ac:dyDescent="0.25">
      <c r="A439" s="47">
        <v>42232</v>
      </c>
      <c r="B439" s="48">
        <v>1</v>
      </c>
      <c r="C439" s="171">
        <v>0</v>
      </c>
      <c r="D439" s="134">
        <f t="shared" si="54"/>
        <v>714859.15999999992</v>
      </c>
      <c r="E439" s="29">
        <f t="shared" si="55"/>
        <v>659427.2699999999</v>
      </c>
      <c r="F439" s="175">
        <f t="shared" si="56"/>
        <v>293.7777419354839</v>
      </c>
      <c r="G439" s="29">
        <f t="shared" si="50"/>
        <v>293.77999999999997</v>
      </c>
    </row>
    <row r="440" spans="1:7" x14ac:dyDescent="0.25">
      <c r="A440" s="47">
        <v>42233</v>
      </c>
      <c r="B440" s="48">
        <v>1</v>
      </c>
      <c r="C440" s="171">
        <v>0</v>
      </c>
      <c r="D440" s="134">
        <f t="shared" si="54"/>
        <v>714859.15999999992</v>
      </c>
      <c r="E440" s="29">
        <f t="shared" si="55"/>
        <v>659427.2699999999</v>
      </c>
      <c r="F440" s="175">
        <f t="shared" si="56"/>
        <v>293.7777419354839</v>
      </c>
      <c r="G440" s="29">
        <f t="shared" si="50"/>
        <v>293.77999999999997</v>
      </c>
    </row>
    <row r="441" spans="1:7" x14ac:dyDescent="0.25">
      <c r="A441" s="47">
        <v>42234</v>
      </c>
      <c r="B441" s="48">
        <v>1</v>
      </c>
      <c r="C441" s="171">
        <v>0</v>
      </c>
      <c r="D441" s="134">
        <f t="shared" si="54"/>
        <v>714859.15999999992</v>
      </c>
      <c r="E441" s="29">
        <f t="shared" si="55"/>
        <v>659427.2699999999</v>
      </c>
      <c r="F441" s="175">
        <f t="shared" si="56"/>
        <v>293.7777419354839</v>
      </c>
      <c r="G441" s="29">
        <f t="shared" si="50"/>
        <v>293.77999999999997</v>
      </c>
    </row>
    <row r="442" spans="1:7" x14ac:dyDescent="0.25">
      <c r="A442" s="47">
        <v>42235</v>
      </c>
      <c r="B442" s="48">
        <v>1</v>
      </c>
      <c r="C442" s="171">
        <v>0</v>
      </c>
      <c r="D442" s="134">
        <f t="shared" si="54"/>
        <v>714859.15999999992</v>
      </c>
      <c r="E442" s="29">
        <f t="shared" si="55"/>
        <v>659427.2699999999</v>
      </c>
      <c r="F442" s="175">
        <f t="shared" si="56"/>
        <v>293.7777419354839</v>
      </c>
      <c r="G442" s="29">
        <f t="shared" si="50"/>
        <v>293.77999999999997</v>
      </c>
    </row>
    <row r="443" spans="1:7" x14ac:dyDescent="0.25">
      <c r="A443" s="47">
        <v>42236</v>
      </c>
      <c r="B443" s="48">
        <v>1</v>
      </c>
      <c r="C443" s="171">
        <v>0</v>
      </c>
      <c r="D443" s="134">
        <f t="shared" si="54"/>
        <v>714859.15999999992</v>
      </c>
      <c r="E443" s="29">
        <f t="shared" si="55"/>
        <v>659427.2699999999</v>
      </c>
      <c r="F443" s="175">
        <f t="shared" si="56"/>
        <v>293.7777419354839</v>
      </c>
      <c r="G443" s="29">
        <f t="shared" si="50"/>
        <v>293.77999999999997</v>
      </c>
    </row>
    <row r="444" spans="1:7" x14ac:dyDescent="0.25">
      <c r="A444" s="47">
        <v>42237</v>
      </c>
      <c r="B444" s="48">
        <v>1</v>
      </c>
      <c r="C444" s="171">
        <v>0</v>
      </c>
      <c r="D444" s="134">
        <f t="shared" si="54"/>
        <v>714859.15999999992</v>
      </c>
      <c r="E444" s="29">
        <f t="shared" si="55"/>
        <v>659427.2699999999</v>
      </c>
      <c r="F444" s="175">
        <f t="shared" si="56"/>
        <v>293.7777419354839</v>
      </c>
      <c r="G444" s="29">
        <f t="shared" si="50"/>
        <v>293.77999999999997</v>
      </c>
    </row>
    <row r="445" spans="1:7" x14ac:dyDescent="0.25">
      <c r="A445" s="47">
        <v>42238</v>
      </c>
      <c r="B445" s="48">
        <v>1</v>
      </c>
      <c r="C445" s="171">
        <v>0</v>
      </c>
      <c r="D445" s="134">
        <f t="shared" si="54"/>
        <v>714859.15999999992</v>
      </c>
      <c r="E445" s="29">
        <f t="shared" si="55"/>
        <v>659427.2699999999</v>
      </c>
      <c r="F445" s="175">
        <f t="shared" si="56"/>
        <v>293.7777419354839</v>
      </c>
      <c r="G445" s="29">
        <f t="shared" si="50"/>
        <v>293.77999999999997</v>
      </c>
    </row>
    <row r="446" spans="1:7" x14ac:dyDescent="0.25">
      <c r="A446" s="47">
        <v>42239</v>
      </c>
      <c r="B446" s="48">
        <v>1</v>
      </c>
      <c r="C446" s="171">
        <v>0</v>
      </c>
      <c r="D446" s="134">
        <f t="shared" si="54"/>
        <v>714859.15999999992</v>
      </c>
      <c r="E446" s="29">
        <f t="shared" si="55"/>
        <v>659427.2699999999</v>
      </c>
      <c r="F446" s="175">
        <f t="shared" si="56"/>
        <v>293.7777419354839</v>
      </c>
      <c r="G446" s="29">
        <f t="shared" si="50"/>
        <v>293.77999999999997</v>
      </c>
    </row>
    <row r="447" spans="1:7" x14ac:dyDescent="0.25">
      <c r="A447" s="47">
        <v>42240</v>
      </c>
      <c r="B447" s="48">
        <v>1</v>
      </c>
      <c r="C447" s="171">
        <v>0</v>
      </c>
      <c r="D447" s="134">
        <f t="shared" si="54"/>
        <v>714859.15999999992</v>
      </c>
      <c r="E447" s="29">
        <f t="shared" si="55"/>
        <v>659427.2699999999</v>
      </c>
      <c r="F447" s="175">
        <f t="shared" si="56"/>
        <v>293.7777419354839</v>
      </c>
      <c r="G447" s="29">
        <f t="shared" si="50"/>
        <v>293.77999999999997</v>
      </c>
    </row>
    <row r="448" spans="1:7" x14ac:dyDescent="0.25">
      <c r="A448" s="47">
        <v>42241</v>
      </c>
      <c r="B448" s="48">
        <v>1</v>
      </c>
      <c r="C448" s="171">
        <v>0</v>
      </c>
      <c r="D448" s="134">
        <f t="shared" si="54"/>
        <v>714859.15999999992</v>
      </c>
      <c r="E448" s="29">
        <f t="shared" si="55"/>
        <v>659427.2699999999</v>
      </c>
      <c r="F448" s="175">
        <f t="shared" si="56"/>
        <v>293.7777419354839</v>
      </c>
      <c r="G448" s="29">
        <f t="shared" ref="G448:G511" si="57">ROUND(F448,2)</f>
        <v>293.77999999999997</v>
      </c>
    </row>
    <row r="449" spans="1:7" x14ac:dyDescent="0.25">
      <c r="A449" s="47">
        <v>42242</v>
      </c>
      <c r="B449" s="48">
        <v>1</v>
      </c>
      <c r="C449" s="171">
        <v>0</v>
      </c>
      <c r="D449" s="134">
        <f t="shared" si="54"/>
        <v>714859.15999999992</v>
      </c>
      <c r="E449" s="29">
        <f t="shared" si="55"/>
        <v>659427.2699999999</v>
      </c>
      <c r="F449" s="175">
        <f t="shared" si="56"/>
        <v>293.7777419354839</v>
      </c>
      <c r="G449" s="29">
        <f t="shared" si="57"/>
        <v>293.77999999999997</v>
      </c>
    </row>
    <row r="450" spans="1:7" x14ac:dyDescent="0.25">
      <c r="A450" s="47">
        <v>42243</v>
      </c>
      <c r="B450" s="48">
        <v>1</v>
      </c>
      <c r="C450" s="171">
        <v>0</v>
      </c>
      <c r="D450" s="134">
        <f t="shared" si="54"/>
        <v>714859.15999999992</v>
      </c>
      <c r="E450" s="29">
        <f t="shared" si="55"/>
        <v>659427.2699999999</v>
      </c>
      <c r="F450" s="175">
        <f t="shared" si="56"/>
        <v>293.7777419354839</v>
      </c>
      <c r="G450" s="29">
        <f t="shared" si="57"/>
        <v>293.77999999999997</v>
      </c>
    </row>
    <row r="451" spans="1:7" x14ac:dyDescent="0.25">
      <c r="A451" s="47">
        <v>42244</v>
      </c>
      <c r="B451" s="48">
        <v>1</v>
      </c>
      <c r="C451" s="171">
        <v>0</v>
      </c>
      <c r="D451" s="134">
        <f t="shared" si="54"/>
        <v>714859.15999999992</v>
      </c>
      <c r="E451" s="29">
        <f t="shared" si="55"/>
        <v>659427.2699999999</v>
      </c>
      <c r="F451" s="175">
        <f t="shared" si="56"/>
        <v>293.7777419354839</v>
      </c>
      <c r="G451" s="29">
        <f t="shared" si="57"/>
        <v>293.77999999999997</v>
      </c>
    </row>
    <row r="452" spans="1:7" x14ac:dyDescent="0.25">
      <c r="A452" s="47">
        <v>42245</v>
      </c>
      <c r="B452" s="48">
        <v>1</v>
      </c>
      <c r="C452" s="171">
        <v>0</v>
      </c>
      <c r="D452" s="134">
        <f t="shared" si="54"/>
        <v>714859.15999999992</v>
      </c>
      <c r="E452" s="29">
        <f t="shared" si="55"/>
        <v>659427.2699999999</v>
      </c>
      <c r="F452" s="175">
        <f t="shared" si="56"/>
        <v>293.7777419354839</v>
      </c>
      <c r="G452" s="29">
        <f t="shared" si="57"/>
        <v>293.77999999999997</v>
      </c>
    </row>
    <row r="453" spans="1:7" x14ac:dyDescent="0.25">
      <c r="A453" s="47">
        <v>42246</v>
      </c>
      <c r="B453" s="48">
        <v>1</v>
      </c>
      <c r="C453" s="171">
        <v>0</v>
      </c>
      <c r="D453" s="134">
        <f t="shared" si="54"/>
        <v>714859.15999999992</v>
      </c>
      <c r="E453" s="29">
        <f t="shared" si="55"/>
        <v>659427.2699999999</v>
      </c>
      <c r="F453" s="175">
        <f t="shared" si="56"/>
        <v>293.7777419354839</v>
      </c>
      <c r="G453" s="29">
        <f t="shared" si="57"/>
        <v>293.77999999999997</v>
      </c>
    </row>
    <row r="454" spans="1:7" x14ac:dyDescent="0.25">
      <c r="A454" s="47">
        <v>42247</v>
      </c>
      <c r="B454" s="48">
        <v>1</v>
      </c>
      <c r="C454" s="171">
        <v>0</v>
      </c>
      <c r="D454" s="134">
        <f t="shared" si="54"/>
        <v>714859.15999999992</v>
      </c>
      <c r="E454" s="29">
        <f t="shared" si="55"/>
        <v>659427.2699999999</v>
      </c>
      <c r="F454" s="175">
        <f t="shared" si="56"/>
        <v>293.7777419354839</v>
      </c>
      <c r="G454" s="29">
        <f t="shared" si="57"/>
        <v>293.77999999999997</v>
      </c>
    </row>
    <row r="455" spans="1:7" x14ac:dyDescent="0.25">
      <c r="A455" s="47">
        <v>42248</v>
      </c>
      <c r="B455" s="48">
        <v>1</v>
      </c>
      <c r="C455" s="171">
        <v>0</v>
      </c>
      <c r="D455" s="134">
        <f t="shared" si="54"/>
        <v>714859.15999999992</v>
      </c>
      <c r="E455" s="29">
        <f t="shared" si="55"/>
        <v>659427.2699999999</v>
      </c>
      <c r="F455" s="175">
        <f t="shared" si="56"/>
        <v>293.7777419354839</v>
      </c>
      <c r="G455" s="29">
        <f t="shared" si="57"/>
        <v>293.77999999999997</v>
      </c>
    </row>
    <row r="456" spans="1:7" x14ac:dyDescent="0.25">
      <c r="A456" s="47">
        <v>42249</v>
      </c>
      <c r="B456" s="48">
        <v>1</v>
      </c>
      <c r="C456" s="171">
        <v>0</v>
      </c>
      <c r="D456" s="134">
        <f t="shared" si="54"/>
        <v>714859.15999999992</v>
      </c>
      <c r="E456" s="29">
        <f t="shared" si="55"/>
        <v>659427.2699999999</v>
      </c>
      <c r="F456" s="175">
        <f t="shared" si="56"/>
        <v>293.7777419354839</v>
      </c>
      <c r="G456" s="29">
        <f t="shared" si="57"/>
        <v>293.77999999999997</v>
      </c>
    </row>
    <row r="457" spans="1:7" x14ac:dyDescent="0.25">
      <c r="A457" s="47">
        <v>42250</v>
      </c>
      <c r="B457" s="48">
        <v>1</v>
      </c>
      <c r="C457" s="171">
        <v>0</v>
      </c>
      <c r="D457" s="134">
        <f t="shared" si="54"/>
        <v>714859.15999999992</v>
      </c>
      <c r="E457" s="29">
        <f t="shared" si="55"/>
        <v>659427.2699999999</v>
      </c>
      <c r="F457" s="175">
        <f t="shared" si="56"/>
        <v>293.7777419354839</v>
      </c>
      <c r="G457" s="29">
        <f t="shared" si="57"/>
        <v>293.77999999999997</v>
      </c>
    </row>
    <row r="458" spans="1:7" x14ac:dyDescent="0.25">
      <c r="A458" s="47">
        <v>42251</v>
      </c>
      <c r="B458" s="48">
        <v>1</v>
      </c>
      <c r="C458" s="171">
        <v>0</v>
      </c>
      <c r="D458" s="134">
        <f t="shared" si="54"/>
        <v>714859.15999999992</v>
      </c>
      <c r="E458" s="29">
        <f t="shared" si="55"/>
        <v>659427.2699999999</v>
      </c>
      <c r="F458" s="175">
        <f t="shared" si="56"/>
        <v>293.7777419354839</v>
      </c>
      <c r="G458" s="29">
        <f t="shared" si="57"/>
        <v>293.77999999999997</v>
      </c>
    </row>
    <row r="459" spans="1:7" x14ac:dyDescent="0.25">
      <c r="A459" s="47">
        <v>42252</v>
      </c>
      <c r="B459" s="48">
        <v>1</v>
      </c>
      <c r="C459" s="171">
        <v>0</v>
      </c>
      <c r="D459" s="134">
        <f t="shared" si="54"/>
        <v>714859.15999999992</v>
      </c>
      <c r="E459" s="29">
        <f t="shared" si="55"/>
        <v>659427.2699999999</v>
      </c>
      <c r="F459" s="175">
        <f t="shared" si="56"/>
        <v>293.7777419354839</v>
      </c>
      <c r="G459" s="29">
        <f t="shared" si="57"/>
        <v>293.77999999999997</v>
      </c>
    </row>
    <row r="460" spans="1:7" x14ac:dyDescent="0.25">
      <c r="A460" s="47">
        <v>42253</v>
      </c>
      <c r="B460" s="48">
        <v>0</v>
      </c>
      <c r="C460" s="171">
        <v>1</v>
      </c>
      <c r="D460" s="134">
        <f t="shared" ref="D460:D489" si="58">$E$459</f>
        <v>659427.2699999999</v>
      </c>
      <c r="E460" s="29">
        <f>$D$460-$D$41</f>
        <v>603018.19999999995</v>
      </c>
      <c r="F460" s="175">
        <f>($E$40/$B$40*0+($E$41/$B$41)*1)</f>
        <v>270.9976666666667</v>
      </c>
      <c r="G460" s="29">
        <f t="shared" si="57"/>
        <v>271</v>
      </c>
    </row>
    <row r="461" spans="1:7" x14ac:dyDescent="0.25">
      <c r="A461" s="47">
        <v>42254</v>
      </c>
      <c r="B461" s="48">
        <v>1</v>
      </c>
      <c r="C461" s="171">
        <v>0</v>
      </c>
      <c r="D461" s="134">
        <f t="shared" si="58"/>
        <v>659427.2699999999</v>
      </c>
      <c r="E461" s="29">
        <f t="shared" ref="E461:E489" si="59">$D$460-$D$41</f>
        <v>603018.19999999995</v>
      </c>
      <c r="F461" s="175">
        <f t="shared" ref="F461:F489" si="60">($E$16/$B$16*0+($E$41/$B$41)*1)</f>
        <v>270.9976666666667</v>
      </c>
      <c r="G461" s="29">
        <f t="shared" si="57"/>
        <v>271</v>
      </c>
    </row>
    <row r="462" spans="1:7" x14ac:dyDescent="0.25">
      <c r="A462" s="47">
        <v>42255</v>
      </c>
      <c r="B462" s="48">
        <v>1</v>
      </c>
      <c r="C462" s="171">
        <v>0</v>
      </c>
      <c r="D462" s="134">
        <f t="shared" si="58"/>
        <v>659427.2699999999</v>
      </c>
      <c r="E462" s="29">
        <f t="shared" si="59"/>
        <v>603018.19999999995</v>
      </c>
      <c r="F462" s="175">
        <f t="shared" si="60"/>
        <v>270.9976666666667</v>
      </c>
      <c r="G462" s="29">
        <f t="shared" si="57"/>
        <v>271</v>
      </c>
    </row>
    <row r="463" spans="1:7" x14ac:dyDescent="0.25">
      <c r="A463" s="47">
        <v>42256</v>
      </c>
      <c r="B463" s="48">
        <v>1</v>
      </c>
      <c r="C463" s="171">
        <v>0</v>
      </c>
      <c r="D463" s="134">
        <f t="shared" si="58"/>
        <v>659427.2699999999</v>
      </c>
      <c r="E463" s="29">
        <f t="shared" si="59"/>
        <v>603018.19999999995</v>
      </c>
      <c r="F463" s="175">
        <f t="shared" si="60"/>
        <v>270.9976666666667</v>
      </c>
      <c r="G463" s="29">
        <f t="shared" si="57"/>
        <v>271</v>
      </c>
    </row>
    <row r="464" spans="1:7" x14ac:dyDescent="0.25">
      <c r="A464" s="47">
        <v>42257</v>
      </c>
      <c r="B464" s="48">
        <v>1</v>
      </c>
      <c r="C464" s="171">
        <v>0</v>
      </c>
      <c r="D464" s="134">
        <f t="shared" si="58"/>
        <v>659427.2699999999</v>
      </c>
      <c r="E464" s="29">
        <f t="shared" si="59"/>
        <v>603018.19999999995</v>
      </c>
      <c r="F464" s="175">
        <f t="shared" si="60"/>
        <v>270.9976666666667</v>
      </c>
      <c r="G464" s="29">
        <f t="shared" si="57"/>
        <v>271</v>
      </c>
    </row>
    <row r="465" spans="1:7" x14ac:dyDescent="0.25">
      <c r="A465" s="47">
        <v>42258</v>
      </c>
      <c r="B465" s="48">
        <v>1</v>
      </c>
      <c r="C465" s="171">
        <v>0</v>
      </c>
      <c r="D465" s="134">
        <f t="shared" si="58"/>
        <v>659427.2699999999</v>
      </c>
      <c r="E465" s="29">
        <f t="shared" si="59"/>
        <v>603018.19999999995</v>
      </c>
      <c r="F465" s="175">
        <f t="shared" si="60"/>
        <v>270.9976666666667</v>
      </c>
      <c r="G465" s="29">
        <f t="shared" si="57"/>
        <v>271</v>
      </c>
    </row>
    <row r="466" spans="1:7" x14ac:dyDescent="0.25">
      <c r="A466" s="47">
        <v>42259</v>
      </c>
      <c r="B466" s="48">
        <v>1</v>
      </c>
      <c r="C466" s="171">
        <v>0</v>
      </c>
      <c r="D466" s="134">
        <f t="shared" si="58"/>
        <v>659427.2699999999</v>
      </c>
      <c r="E466" s="29">
        <f t="shared" si="59"/>
        <v>603018.19999999995</v>
      </c>
      <c r="F466" s="175">
        <f t="shared" si="60"/>
        <v>270.9976666666667</v>
      </c>
      <c r="G466" s="29">
        <f t="shared" si="57"/>
        <v>271</v>
      </c>
    </row>
    <row r="467" spans="1:7" x14ac:dyDescent="0.25">
      <c r="A467" s="47">
        <v>42260</v>
      </c>
      <c r="B467" s="48">
        <v>1</v>
      </c>
      <c r="C467" s="171">
        <v>0</v>
      </c>
      <c r="D467" s="134">
        <f t="shared" si="58"/>
        <v>659427.2699999999</v>
      </c>
      <c r="E467" s="29">
        <f t="shared" si="59"/>
        <v>603018.19999999995</v>
      </c>
      <c r="F467" s="175">
        <f t="shared" si="60"/>
        <v>270.9976666666667</v>
      </c>
      <c r="G467" s="29">
        <f t="shared" si="57"/>
        <v>271</v>
      </c>
    </row>
    <row r="468" spans="1:7" x14ac:dyDescent="0.25">
      <c r="A468" s="47">
        <v>42261</v>
      </c>
      <c r="B468" s="48">
        <v>1</v>
      </c>
      <c r="C468" s="171">
        <v>0</v>
      </c>
      <c r="D468" s="134">
        <f t="shared" si="58"/>
        <v>659427.2699999999</v>
      </c>
      <c r="E468" s="29">
        <f t="shared" si="59"/>
        <v>603018.19999999995</v>
      </c>
      <c r="F468" s="175">
        <f t="shared" si="60"/>
        <v>270.9976666666667</v>
      </c>
      <c r="G468" s="29">
        <f t="shared" si="57"/>
        <v>271</v>
      </c>
    </row>
    <row r="469" spans="1:7" x14ac:dyDescent="0.25">
      <c r="A469" s="47">
        <v>42262</v>
      </c>
      <c r="B469" s="48">
        <v>1</v>
      </c>
      <c r="C469" s="171">
        <v>0</v>
      </c>
      <c r="D469" s="134">
        <f t="shared" si="58"/>
        <v>659427.2699999999</v>
      </c>
      <c r="E469" s="29">
        <f t="shared" si="59"/>
        <v>603018.19999999995</v>
      </c>
      <c r="F469" s="175">
        <f t="shared" si="60"/>
        <v>270.9976666666667</v>
      </c>
      <c r="G469" s="29">
        <f t="shared" si="57"/>
        <v>271</v>
      </c>
    </row>
    <row r="470" spans="1:7" x14ac:dyDescent="0.25">
      <c r="A470" s="47">
        <v>42263</v>
      </c>
      <c r="B470" s="48">
        <v>1</v>
      </c>
      <c r="C470" s="171">
        <v>0</v>
      </c>
      <c r="D470" s="134">
        <f t="shared" si="58"/>
        <v>659427.2699999999</v>
      </c>
      <c r="E470" s="29">
        <f t="shared" si="59"/>
        <v>603018.19999999995</v>
      </c>
      <c r="F470" s="175">
        <f t="shared" si="60"/>
        <v>270.9976666666667</v>
      </c>
      <c r="G470" s="29">
        <f t="shared" si="57"/>
        <v>271</v>
      </c>
    </row>
    <row r="471" spans="1:7" x14ac:dyDescent="0.25">
      <c r="A471" s="47">
        <v>42264</v>
      </c>
      <c r="B471" s="48">
        <v>1</v>
      </c>
      <c r="C471" s="171">
        <v>0</v>
      </c>
      <c r="D471" s="134">
        <f t="shared" si="58"/>
        <v>659427.2699999999</v>
      </c>
      <c r="E471" s="29">
        <f t="shared" si="59"/>
        <v>603018.19999999995</v>
      </c>
      <c r="F471" s="175">
        <f t="shared" si="60"/>
        <v>270.9976666666667</v>
      </c>
      <c r="G471" s="29">
        <f t="shared" si="57"/>
        <v>271</v>
      </c>
    </row>
    <row r="472" spans="1:7" x14ac:dyDescent="0.25">
      <c r="A472" s="47">
        <v>42265</v>
      </c>
      <c r="B472" s="48">
        <v>1</v>
      </c>
      <c r="C472" s="171">
        <v>0</v>
      </c>
      <c r="D472" s="134">
        <f t="shared" si="58"/>
        <v>659427.2699999999</v>
      </c>
      <c r="E472" s="29">
        <f t="shared" si="59"/>
        <v>603018.19999999995</v>
      </c>
      <c r="F472" s="175">
        <f t="shared" si="60"/>
        <v>270.9976666666667</v>
      </c>
      <c r="G472" s="29">
        <f t="shared" si="57"/>
        <v>271</v>
      </c>
    </row>
    <row r="473" spans="1:7" x14ac:dyDescent="0.25">
      <c r="A473" s="47">
        <v>42266</v>
      </c>
      <c r="B473" s="48">
        <v>1</v>
      </c>
      <c r="C473" s="171">
        <v>0</v>
      </c>
      <c r="D473" s="134">
        <f t="shared" si="58"/>
        <v>659427.2699999999</v>
      </c>
      <c r="E473" s="29">
        <f t="shared" si="59"/>
        <v>603018.19999999995</v>
      </c>
      <c r="F473" s="175">
        <f t="shared" si="60"/>
        <v>270.9976666666667</v>
      </c>
      <c r="G473" s="29">
        <f t="shared" si="57"/>
        <v>271</v>
      </c>
    </row>
    <row r="474" spans="1:7" x14ac:dyDescent="0.25">
      <c r="A474" s="47">
        <v>42267</v>
      </c>
      <c r="B474" s="48">
        <v>1</v>
      </c>
      <c r="C474" s="171">
        <v>0</v>
      </c>
      <c r="D474" s="134">
        <f t="shared" si="58"/>
        <v>659427.2699999999</v>
      </c>
      <c r="E474" s="29">
        <f t="shared" si="59"/>
        <v>603018.19999999995</v>
      </c>
      <c r="F474" s="175">
        <f t="shared" si="60"/>
        <v>270.9976666666667</v>
      </c>
      <c r="G474" s="29">
        <f t="shared" si="57"/>
        <v>271</v>
      </c>
    </row>
    <row r="475" spans="1:7" x14ac:dyDescent="0.25">
      <c r="A475" s="47">
        <v>42268</v>
      </c>
      <c r="B475" s="48">
        <v>1</v>
      </c>
      <c r="C475" s="171">
        <v>0</v>
      </c>
      <c r="D475" s="134">
        <f t="shared" si="58"/>
        <v>659427.2699999999</v>
      </c>
      <c r="E475" s="29">
        <f t="shared" si="59"/>
        <v>603018.19999999995</v>
      </c>
      <c r="F475" s="175">
        <f t="shared" si="60"/>
        <v>270.9976666666667</v>
      </c>
      <c r="G475" s="29">
        <f t="shared" si="57"/>
        <v>271</v>
      </c>
    </row>
    <row r="476" spans="1:7" x14ac:dyDescent="0.25">
      <c r="A476" s="47">
        <v>42269</v>
      </c>
      <c r="B476" s="48">
        <v>1</v>
      </c>
      <c r="C476" s="171">
        <v>0</v>
      </c>
      <c r="D476" s="134">
        <f t="shared" si="58"/>
        <v>659427.2699999999</v>
      </c>
      <c r="E476" s="29">
        <f t="shared" si="59"/>
        <v>603018.19999999995</v>
      </c>
      <c r="F476" s="175">
        <f t="shared" si="60"/>
        <v>270.9976666666667</v>
      </c>
      <c r="G476" s="29">
        <f t="shared" si="57"/>
        <v>271</v>
      </c>
    </row>
    <row r="477" spans="1:7" x14ac:dyDescent="0.25">
      <c r="A477" s="47">
        <v>42270</v>
      </c>
      <c r="B477" s="48">
        <v>1</v>
      </c>
      <c r="C477" s="171">
        <v>0</v>
      </c>
      <c r="D477" s="134">
        <f t="shared" si="58"/>
        <v>659427.2699999999</v>
      </c>
      <c r="E477" s="29">
        <f t="shared" si="59"/>
        <v>603018.19999999995</v>
      </c>
      <c r="F477" s="175">
        <f t="shared" si="60"/>
        <v>270.9976666666667</v>
      </c>
      <c r="G477" s="29">
        <f t="shared" si="57"/>
        <v>271</v>
      </c>
    </row>
    <row r="478" spans="1:7" x14ac:dyDescent="0.25">
      <c r="A478" s="47">
        <v>42271</v>
      </c>
      <c r="B478" s="48">
        <v>1</v>
      </c>
      <c r="C478" s="171">
        <v>0</v>
      </c>
      <c r="D478" s="134">
        <f t="shared" si="58"/>
        <v>659427.2699999999</v>
      </c>
      <c r="E478" s="29">
        <f t="shared" si="59"/>
        <v>603018.19999999995</v>
      </c>
      <c r="F478" s="175">
        <f t="shared" si="60"/>
        <v>270.9976666666667</v>
      </c>
      <c r="G478" s="29">
        <f t="shared" si="57"/>
        <v>271</v>
      </c>
    </row>
    <row r="479" spans="1:7" x14ac:dyDescent="0.25">
      <c r="A479" s="47">
        <v>42272</v>
      </c>
      <c r="B479" s="48">
        <v>1</v>
      </c>
      <c r="C479" s="171">
        <v>0</v>
      </c>
      <c r="D479" s="134">
        <f t="shared" si="58"/>
        <v>659427.2699999999</v>
      </c>
      <c r="E479" s="29">
        <f t="shared" si="59"/>
        <v>603018.19999999995</v>
      </c>
      <c r="F479" s="175">
        <f t="shared" si="60"/>
        <v>270.9976666666667</v>
      </c>
      <c r="G479" s="29">
        <f t="shared" si="57"/>
        <v>271</v>
      </c>
    </row>
    <row r="480" spans="1:7" x14ac:dyDescent="0.25">
      <c r="A480" s="47">
        <v>42273</v>
      </c>
      <c r="B480" s="48">
        <v>1</v>
      </c>
      <c r="C480" s="171">
        <v>0</v>
      </c>
      <c r="D480" s="134">
        <f t="shared" si="58"/>
        <v>659427.2699999999</v>
      </c>
      <c r="E480" s="29">
        <f t="shared" si="59"/>
        <v>603018.19999999995</v>
      </c>
      <c r="F480" s="175">
        <f t="shared" si="60"/>
        <v>270.9976666666667</v>
      </c>
      <c r="G480" s="29">
        <f t="shared" si="57"/>
        <v>271</v>
      </c>
    </row>
    <row r="481" spans="1:7" x14ac:dyDescent="0.25">
      <c r="A481" s="47">
        <v>42274</v>
      </c>
      <c r="B481" s="48">
        <v>1</v>
      </c>
      <c r="C481" s="171">
        <v>0</v>
      </c>
      <c r="D481" s="134">
        <f t="shared" si="58"/>
        <v>659427.2699999999</v>
      </c>
      <c r="E481" s="29">
        <f t="shared" si="59"/>
        <v>603018.19999999995</v>
      </c>
      <c r="F481" s="175">
        <f t="shared" si="60"/>
        <v>270.9976666666667</v>
      </c>
      <c r="G481" s="29">
        <f t="shared" si="57"/>
        <v>271</v>
      </c>
    </row>
    <row r="482" spans="1:7" x14ac:dyDescent="0.25">
      <c r="A482" s="47">
        <v>42275</v>
      </c>
      <c r="B482" s="48">
        <v>1</v>
      </c>
      <c r="C482" s="171">
        <v>0</v>
      </c>
      <c r="D482" s="134">
        <f t="shared" si="58"/>
        <v>659427.2699999999</v>
      </c>
      <c r="E482" s="29">
        <f t="shared" si="59"/>
        <v>603018.19999999995</v>
      </c>
      <c r="F482" s="175">
        <f t="shared" si="60"/>
        <v>270.9976666666667</v>
      </c>
      <c r="G482" s="29">
        <f t="shared" si="57"/>
        <v>271</v>
      </c>
    </row>
    <row r="483" spans="1:7" x14ac:dyDescent="0.25">
      <c r="A483" s="47">
        <v>42276</v>
      </c>
      <c r="B483" s="48">
        <v>1</v>
      </c>
      <c r="C483" s="171">
        <v>0</v>
      </c>
      <c r="D483" s="134">
        <f t="shared" si="58"/>
        <v>659427.2699999999</v>
      </c>
      <c r="E483" s="29">
        <f t="shared" si="59"/>
        <v>603018.19999999995</v>
      </c>
      <c r="F483" s="175">
        <f t="shared" si="60"/>
        <v>270.9976666666667</v>
      </c>
      <c r="G483" s="29">
        <f t="shared" si="57"/>
        <v>271</v>
      </c>
    </row>
    <row r="484" spans="1:7" x14ac:dyDescent="0.25">
      <c r="A484" s="47">
        <v>42277</v>
      </c>
      <c r="B484" s="48">
        <v>1</v>
      </c>
      <c r="C484" s="171">
        <v>0</v>
      </c>
      <c r="D484" s="134">
        <f t="shared" si="58"/>
        <v>659427.2699999999</v>
      </c>
      <c r="E484" s="29">
        <f t="shared" si="59"/>
        <v>603018.19999999995</v>
      </c>
      <c r="F484" s="175">
        <f t="shared" si="60"/>
        <v>270.9976666666667</v>
      </c>
      <c r="G484" s="29">
        <f t="shared" si="57"/>
        <v>271</v>
      </c>
    </row>
    <row r="485" spans="1:7" x14ac:dyDescent="0.25">
      <c r="A485" s="47">
        <v>42278</v>
      </c>
      <c r="B485" s="48">
        <v>1</v>
      </c>
      <c r="C485" s="171">
        <v>0</v>
      </c>
      <c r="D485" s="134">
        <f t="shared" si="58"/>
        <v>659427.2699999999</v>
      </c>
      <c r="E485" s="29">
        <f t="shared" si="59"/>
        <v>603018.19999999995</v>
      </c>
      <c r="F485" s="175">
        <f t="shared" si="60"/>
        <v>270.9976666666667</v>
      </c>
      <c r="G485" s="29">
        <f t="shared" si="57"/>
        <v>271</v>
      </c>
    </row>
    <row r="486" spans="1:7" x14ac:dyDescent="0.25">
      <c r="A486" s="47">
        <v>42279</v>
      </c>
      <c r="B486" s="48">
        <v>1</v>
      </c>
      <c r="C486" s="171">
        <v>0</v>
      </c>
      <c r="D486" s="134">
        <f t="shared" si="58"/>
        <v>659427.2699999999</v>
      </c>
      <c r="E486" s="29">
        <f t="shared" si="59"/>
        <v>603018.19999999995</v>
      </c>
      <c r="F486" s="175">
        <f t="shared" si="60"/>
        <v>270.9976666666667</v>
      </c>
      <c r="G486" s="29">
        <f t="shared" si="57"/>
        <v>271</v>
      </c>
    </row>
    <row r="487" spans="1:7" x14ac:dyDescent="0.25">
      <c r="A487" s="47">
        <v>42280</v>
      </c>
      <c r="B487" s="48">
        <v>1</v>
      </c>
      <c r="C487" s="171">
        <v>0</v>
      </c>
      <c r="D487" s="134">
        <f t="shared" si="58"/>
        <v>659427.2699999999</v>
      </c>
      <c r="E487" s="29">
        <f t="shared" si="59"/>
        <v>603018.19999999995</v>
      </c>
      <c r="F487" s="175">
        <f t="shared" si="60"/>
        <v>270.9976666666667</v>
      </c>
      <c r="G487" s="29">
        <f t="shared" si="57"/>
        <v>271</v>
      </c>
    </row>
    <row r="488" spans="1:7" x14ac:dyDescent="0.25">
      <c r="A488" s="47">
        <v>42281</v>
      </c>
      <c r="B488" s="48">
        <v>1</v>
      </c>
      <c r="C488" s="171">
        <v>0</v>
      </c>
      <c r="D488" s="134">
        <f t="shared" si="58"/>
        <v>659427.2699999999</v>
      </c>
      <c r="E488" s="29">
        <f t="shared" si="59"/>
        <v>603018.19999999995</v>
      </c>
      <c r="F488" s="175">
        <f t="shared" si="60"/>
        <v>270.9976666666667</v>
      </c>
      <c r="G488" s="29">
        <f t="shared" si="57"/>
        <v>271</v>
      </c>
    </row>
    <row r="489" spans="1:7" x14ac:dyDescent="0.25">
      <c r="A489" s="47">
        <v>42282</v>
      </c>
      <c r="B489" s="48">
        <v>1</v>
      </c>
      <c r="C489" s="171">
        <v>0</v>
      </c>
      <c r="D489" s="134">
        <f t="shared" si="58"/>
        <v>659427.2699999999</v>
      </c>
      <c r="E489" s="29">
        <f t="shared" si="59"/>
        <v>603018.19999999995</v>
      </c>
      <c r="F489" s="175">
        <f t="shared" si="60"/>
        <v>270.9976666666667</v>
      </c>
      <c r="G489" s="29">
        <f t="shared" si="57"/>
        <v>271</v>
      </c>
    </row>
    <row r="490" spans="1:7" x14ac:dyDescent="0.25">
      <c r="A490" s="47">
        <v>42283</v>
      </c>
      <c r="B490" s="48">
        <v>0</v>
      </c>
      <c r="C490" s="171">
        <v>1</v>
      </c>
      <c r="D490" s="134">
        <f t="shared" ref="D490:D520" si="61">$E$489</f>
        <v>603018.19999999995</v>
      </c>
      <c r="E490" s="29">
        <f>$D$490-$D$42</f>
        <v>546161.49</v>
      </c>
      <c r="F490" s="175">
        <f>($E$41/$B$41*0+($E$42/$B$42)*1)</f>
        <v>247.8158064516129</v>
      </c>
      <c r="G490" s="29">
        <f t="shared" si="57"/>
        <v>247.82</v>
      </c>
    </row>
    <row r="491" spans="1:7" x14ac:dyDescent="0.25">
      <c r="A491" s="47">
        <v>42284</v>
      </c>
      <c r="B491" s="48">
        <v>1</v>
      </c>
      <c r="C491" s="171">
        <v>0</v>
      </c>
      <c r="D491" s="134">
        <f t="shared" si="61"/>
        <v>603018.19999999995</v>
      </c>
      <c r="E491" s="29">
        <f t="shared" ref="E491:E520" si="62">$D$490-$D$42</f>
        <v>546161.49</v>
      </c>
      <c r="F491" s="175">
        <f t="shared" ref="F491:F520" si="63">($E$41/$B$41*0+($E$42/$B$42)*1)</f>
        <v>247.8158064516129</v>
      </c>
      <c r="G491" s="29">
        <f t="shared" si="57"/>
        <v>247.82</v>
      </c>
    </row>
    <row r="492" spans="1:7" x14ac:dyDescent="0.25">
      <c r="A492" s="47">
        <v>42285</v>
      </c>
      <c r="B492" s="48">
        <v>1</v>
      </c>
      <c r="C492" s="171">
        <v>0</v>
      </c>
      <c r="D492" s="134">
        <f t="shared" si="61"/>
        <v>603018.19999999995</v>
      </c>
      <c r="E492" s="29">
        <f t="shared" si="62"/>
        <v>546161.49</v>
      </c>
      <c r="F492" s="175">
        <f t="shared" si="63"/>
        <v>247.8158064516129</v>
      </c>
      <c r="G492" s="29">
        <f t="shared" si="57"/>
        <v>247.82</v>
      </c>
    </row>
    <row r="493" spans="1:7" x14ac:dyDescent="0.25">
      <c r="A493" s="47">
        <v>42286</v>
      </c>
      <c r="B493" s="48">
        <v>1</v>
      </c>
      <c r="C493" s="171">
        <v>0</v>
      </c>
      <c r="D493" s="134">
        <f t="shared" si="61"/>
        <v>603018.19999999995</v>
      </c>
      <c r="E493" s="29">
        <f t="shared" si="62"/>
        <v>546161.49</v>
      </c>
      <c r="F493" s="175">
        <f t="shared" si="63"/>
        <v>247.8158064516129</v>
      </c>
      <c r="G493" s="29">
        <f t="shared" si="57"/>
        <v>247.82</v>
      </c>
    </row>
    <row r="494" spans="1:7" x14ac:dyDescent="0.25">
      <c r="A494" s="47">
        <v>42287</v>
      </c>
      <c r="B494" s="48">
        <v>1</v>
      </c>
      <c r="C494" s="171">
        <v>0</v>
      </c>
      <c r="D494" s="134">
        <f t="shared" si="61"/>
        <v>603018.19999999995</v>
      </c>
      <c r="E494" s="29">
        <f t="shared" si="62"/>
        <v>546161.49</v>
      </c>
      <c r="F494" s="175">
        <f t="shared" si="63"/>
        <v>247.8158064516129</v>
      </c>
      <c r="G494" s="29">
        <f t="shared" si="57"/>
        <v>247.82</v>
      </c>
    </row>
    <row r="495" spans="1:7" x14ac:dyDescent="0.25">
      <c r="A495" s="47">
        <v>42288</v>
      </c>
      <c r="B495" s="48">
        <v>1</v>
      </c>
      <c r="C495" s="171">
        <v>0</v>
      </c>
      <c r="D495" s="134">
        <f t="shared" si="61"/>
        <v>603018.19999999995</v>
      </c>
      <c r="E495" s="29">
        <f t="shared" si="62"/>
        <v>546161.49</v>
      </c>
      <c r="F495" s="175">
        <f t="shared" si="63"/>
        <v>247.8158064516129</v>
      </c>
      <c r="G495" s="29">
        <f t="shared" si="57"/>
        <v>247.82</v>
      </c>
    </row>
    <row r="496" spans="1:7" x14ac:dyDescent="0.25">
      <c r="A496" s="47">
        <v>42289</v>
      </c>
      <c r="B496" s="48">
        <v>1</v>
      </c>
      <c r="C496" s="171">
        <v>0</v>
      </c>
      <c r="D496" s="134">
        <f t="shared" si="61"/>
        <v>603018.19999999995</v>
      </c>
      <c r="E496" s="29">
        <f t="shared" si="62"/>
        <v>546161.49</v>
      </c>
      <c r="F496" s="175">
        <f t="shared" si="63"/>
        <v>247.8158064516129</v>
      </c>
      <c r="G496" s="29">
        <f t="shared" si="57"/>
        <v>247.82</v>
      </c>
    </row>
    <row r="497" spans="1:7" x14ac:dyDescent="0.25">
      <c r="A497" s="47">
        <v>42290</v>
      </c>
      <c r="B497" s="48">
        <v>1</v>
      </c>
      <c r="C497" s="171">
        <v>0</v>
      </c>
      <c r="D497" s="134">
        <f t="shared" si="61"/>
        <v>603018.19999999995</v>
      </c>
      <c r="E497" s="29">
        <f t="shared" si="62"/>
        <v>546161.49</v>
      </c>
      <c r="F497" s="175">
        <f t="shared" si="63"/>
        <v>247.8158064516129</v>
      </c>
      <c r="G497" s="29">
        <f t="shared" si="57"/>
        <v>247.82</v>
      </c>
    </row>
    <row r="498" spans="1:7" x14ac:dyDescent="0.25">
      <c r="A498" s="47">
        <v>42291</v>
      </c>
      <c r="B498" s="48">
        <v>1</v>
      </c>
      <c r="C498" s="171">
        <v>0</v>
      </c>
      <c r="D498" s="134">
        <f t="shared" si="61"/>
        <v>603018.19999999995</v>
      </c>
      <c r="E498" s="29">
        <f t="shared" si="62"/>
        <v>546161.49</v>
      </c>
      <c r="F498" s="175">
        <f t="shared" si="63"/>
        <v>247.8158064516129</v>
      </c>
      <c r="G498" s="29">
        <f t="shared" si="57"/>
        <v>247.82</v>
      </c>
    </row>
    <row r="499" spans="1:7" x14ac:dyDescent="0.25">
      <c r="A499" s="47">
        <v>42292</v>
      </c>
      <c r="B499" s="48">
        <v>1</v>
      </c>
      <c r="C499" s="171">
        <v>0</v>
      </c>
      <c r="D499" s="134">
        <f t="shared" si="61"/>
        <v>603018.19999999995</v>
      </c>
      <c r="E499" s="29">
        <f t="shared" si="62"/>
        <v>546161.49</v>
      </c>
      <c r="F499" s="175">
        <f t="shared" si="63"/>
        <v>247.8158064516129</v>
      </c>
      <c r="G499" s="29">
        <f t="shared" si="57"/>
        <v>247.82</v>
      </c>
    </row>
    <row r="500" spans="1:7" x14ac:dyDescent="0.25">
      <c r="A500" s="47">
        <v>42293</v>
      </c>
      <c r="B500" s="48">
        <v>1</v>
      </c>
      <c r="C500" s="171">
        <v>0</v>
      </c>
      <c r="D500" s="134">
        <f t="shared" si="61"/>
        <v>603018.19999999995</v>
      </c>
      <c r="E500" s="29">
        <f t="shared" si="62"/>
        <v>546161.49</v>
      </c>
      <c r="F500" s="175">
        <f t="shared" si="63"/>
        <v>247.8158064516129</v>
      </c>
      <c r="G500" s="29">
        <f t="shared" si="57"/>
        <v>247.82</v>
      </c>
    </row>
    <row r="501" spans="1:7" x14ac:dyDescent="0.25">
      <c r="A501" s="47">
        <v>42294</v>
      </c>
      <c r="B501" s="48">
        <v>1</v>
      </c>
      <c r="C501" s="171">
        <v>0</v>
      </c>
      <c r="D501" s="134">
        <f t="shared" si="61"/>
        <v>603018.19999999995</v>
      </c>
      <c r="E501" s="29">
        <f t="shared" si="62"/>
        <v>546161.49</v>
      </c>
      <c r="F501" s="175">
        <f t="shared" si="63"/>
        <v>247.8158064516129</v>
      </c>
      <c r="G501" s="29">
        <f t="shared" si="57"/>
        <v>247.82</v>
      </c>
    </row>
    <row r="502" spans="1:7" x14ac:dyDescent="0.25">
      <c r="A502" s="47">
        <v>42295</v>
      </c>
      <c r="B502" s="48">
        <v>1</v>
      </c>
      <c r="C502" s="171">
        <v>0</v>
      </c>
      <c r="D502" s="134">
        <f t="shared" si="61"/>
        <v>603018.19999999995</v>
      </c>
      <c r="E502" s="29">
        <f t="shared" si="62"/>
        <v>546161.49</v>
      </c>
      <c r="F502" s="175">
        <f t="shared" si="63"/>
        <v>247.8158064516129</v>
      </c>
      <c r="G502" s="29">
        <f t="shared" si="57"/>
        <v>247.82</v>
      </c>
    </row>
    <row r="503" spans="1:7" x14ac:dyDescent="0.25">
      <c r="A503" s="47">
        <v>42296</v>
      </c>
      <c r="B503" s="48">
        <v>1</v>
      </c>
      <c r="C503" s="171">
        <v>0</v>
      </c>
      <c r="D503" s="134">
        <f t="shared" si="61"/>
        <v>603018.19999999995</v>
      </c>
      <c r="E503" s="29">
        <f t="shared" si="62"/>
        <v>546161.49</v>
      </c>
      <c r="F503" s="175">
        <f t="shared" si="63"/>
        <v>247.8158064516129</v>
      </c>
      <c r="G503" s="29">
        <f t="shared" si="57"/>
        <v>247.82</v>
      </c>
    </row>
    <row r="504" spans="1:7" x14ac:dyDescent="0.25">
      <c r="A504" s="47">
        <v>42297</v>
      </c>
      <c r="B504" s="48">
        <v>1</v>
      </c>
      <c r="C504" s="171">
        <v>0</v>
      </c>
      <c r="D504" s="134">
        <f t="shared" si="61"/>
        <v>603018.19999999995</v>
      </c>
      <c r="E504" s="29">
        <f t="shared" si="62"/>
        <v>546161.49</v>
      </c>
      <c r="F504" s="175">
        <f t="shared" si="63"/>
        <v>247.8158064516129</v>
      </c>
      <c r="G504" s="29">
        <f t="shared" si="57"/>
        <v>247.82</v>
      </c>
    </row>
    <row r="505" spans="1:7" x14ac:dyDescent="0.25">
      <c r="A505" s="47">
        <v>42298</v>
      </c>
      <c r="B505" s="48">
        <v>1</v>
      </c>
      <c r="C505" s="171">
        <v>0</v>
      </c>
      <c r="D505" s="134">
        <f t="shared" si="61"/>
        <v>603018.19999999995</v>
      </c>
      <c r="E505" s="29">
        <f t="shared" si="62"/>
        <v>546161.49</v>
      </c>
      <c r="F505" s="175">
        <f t="shared" si="63"/>
        <v>247.8158064516129</v>
      </c>
      <c r="G505" s="29">
        <f t="shared" si="57"/>
        <v>247.82</v>
      </c>
    </row>
    <row r="506" spans="1:7" x14ac:dyDescent="0.25">
      <c r="A506" s="47">
        <v>42299</v>
      </c>
      <c r="B506" s="48">
        <v>1</v>
      </c>
      <c r="C506" s="171">
        <v>0</v>
      </c>
      <c r="D506" s="134">
        <f t="shared" si="61"/>
        <v>603018.19999999995</v>
      </c>
      <c r="E506" s="29">
        <f t="shared" si="62"/>
        <v>546161.49</v>
      </c>
      <c r="F506" s="175">
        <f t="shared" si="63"/>
        <v>247.8158064516129</v>
      </c>
      <c r="G506" s="29">
        <f t="shared" si="57"/>
        <v>247.82</v>
      </c>
    </row>
    <row r="507" spans="1:7" x14ac:dyDescent="0.25">
      <c r="A507" s="47">
        <v>42300</v>
      </c>
      <c r="B507" s="48">
        <v>1</v>
      </c>
      <c r="C507" s="171">
        <v>0</v>
      </c>
      <c r="D507" s="134">
        <f t="shared" si="61"/>
        <v>603018.19999999995</v>
      </c>
      <c r="E507" s="29">
        <f t="shared" si="62"/>
        <v>546161.49</v>
      </c>
      <c r="F507" s="175">
        <f t="shared" si="63"/>
        <v>247.8158064516129</v>
      </c>
      <c r="G507" s="29">
        <f t="shared" si="57"/>
        <v>247.82</v>
      </c>
    </row>
    <row r="508" spans="1:7" x14ac:dyDescent="0.25">
      <c r="A508" s="47">
        <v>42301</v>
      </c>
      <c r="B508" s="48">
        <v>1</v>
      </c>
      <c r="C508" s="171">
        <v>0</v>
      </c>
      <c r="D508" s="134">
        <f t="shared" si="61"/>
        <v>603018.19999999995</v>
      </c>
      <c r="E508" s="29">
        <f t="shared" si="62"/>
        <v>546161.49</v>
      </c>
      <c r="F508" s="175">
        <f t="shared" si="63"/>
        <v>247.8158064516129</v>
      </c>
      <c r="G508" s="29">
        <f t="shared" si="57"/>
        <v>247.82</v>
      </c>
    </row>
    <row r="509" spans="1:7" x14ac:dyDescent="0.25">
      <c r="A509" s="47">
        <v>42302</v>
      </c>
      <c r="B509" s="48">
        <v>1</v>
      </c>
      <c r="C509" s="171">
        <v>0</v>
      </c>
      <c r="D509" s="134">
        <f t="shared" si="61"/>
        <v>603018.19999999995</v>
      </c>
      <c r="E509" s="29">
        <f t="shared" si="62"/>
        <v>546161.49</v>
      </c>
      <c r="F509" s="175">
        <f t="shared" si="63"/>
        <v>247.8158064516129</v>
      </c>
      <c r="G509" s="29">
        <f t="shared" si="57"/>
        <v>247.82</v>
      </c>
    </row>
    <row r="510" spans="1:7" x14ac:dyDescent="0.25">
      <c r="A510" s="47">
        <v>42303</v>
      </c>
      <c r="B510" s="48">
        <v>1</v>
      </c>
      <c r="C510" s="171">
        <v>0</v>
      </c>
      <c r="D510" s="134">
        <f t="shared" si="61"/>
        <v>603018.19999999995</v>
      </c>
      <c r="E510" s="29">
        <f t="shared" si="62"/>
        <v>546161.49</v>
      </c>
      <c r="F510" s="175">
        <f t="shared" si="63"/>
        <v>247.8158064516129</v>
      </c>
      <c r="G510" s="29">
        <f t="shared" si="57"/>
        <v>247.82</v>
      </c>
    </row>
    <row r="511" spans="1:7" x14ac:dyDescent="0.25">
      <c r="A511" s="47">
        <v>42304</v>
      </c>
      <c r="B511" s="48">
        <v>1</v>
      </c>
      <c r="C511" s="171">
        <v>0</v>
      </c>
      <c r="D511" s="134">
        <f t="shared" si="61"/>
        <v>603018.19999999995</v>
      </c>
      <c r="E511" s="29">
        <f t="shared" si="62"/>
        <v>546161.49</v>
      </c>
      <c r="F511" s="175">
        <f t="shared" si="63"/>
        <v>247.8158064516129</v>
      </c>
      <c r="G511" s="29">
        <f t="shared" si="57"/>
        <v>247.82</v>
      </c>
    </row>
    <row r="512" spans="1:7" x14ac:dyDescent="0.25">
      <c r="A512" s="47">
        <v>42305</v>
      </c>
      <c r="B512" s="48">
        <v>1</v>
      </c>
      <c r="C512" s="171">
        <v>0</v>
      </c>
      <c r="D512" s="134">
        <f t="shared" si="61"/>
        <v>603018.19999999995</v>
      </c>
      <c r="E512" s="29">
        <f t="shared" si="62"/>
        <v>546161.49</v>
      </c>
      <c r="F512" s="175">
        <f t="shared" si="63"/>
        <v>247.8158064516129</v>
      </c>
      <c r="G512" s="29">
        <f t="shared" ref="G512:G575" si="64">ROUND(F512,2)</f>
        <v>247.82</v>
      </c>
    </row>
    <row r="513" spans="1:7" x14ac:dyDescent="0.25">
      <c r="A513" s="47">
        <v>42306</v>
      </c>
      <c r="B513" s="48">
        <v>1</v>
      </c>
      <c r="C513" s="171">
        <v>0</v>
      </c>
      <c r="D513" s="134">
        <f t="shared" si="61"/>
        <v>603018.19999999995</v>
      </c>
      <c r="E513" s="29">
        <f t="shared" si="62"/>
        <v>546161.49</v>
      </c>
      <c r="F513" s="175">
        <f t="shared" si="63"/>
        <v>247.8158064516129</v>
      </c>
      <c r="G513" s="29">
        <f t="shared" si="64"/>
        <v>247.82</v>
      </c>
    </row>
    <row r="514" spans="1:7" x14ac:dyDescent="0.25">
      <c r="A514" s="47">
        <v>42307</v>
      </c>
      <c r="B514" s="48">
        <v>1</v>
      </c>
      <c r="C514" s="171">
        <v>0</v>
      </c>
      <c r="D514" s="134">
        <f t="shared" si="61"/>
        <v>603018.19999999995</v>
      </c>
      <c r="E514" s="29">
        <f t="shared" si="62"/>
        <v>546161.49</v>
      </c>
      <c r="F514" s="175">
        <f t="shared" si="63"/>
        <v>247.8158064516129</v>
      </c>
      <c r="G514" s="29">
        <f t="shared" si="64"/>
        <v>247.82</v>
      </c>
    </row>
    <row r="515" spans="1:7" x14ac:dyDescent="0.25">
      <c r="A515" s="47">
        <v>42308</v>
      </c>
      <c r="B515" s="48">
        <v>1</v>
      </c>
      <c r="C515" s="171">
        <v>0</v>
      </c>
      <c r="D515" s="134">
        <f t="shared" si="61"/>
        <v>603018.19999999995</v>
      </c>
      <c r="E515" s="29">
        <f t="shared" si="62"/>
        <v>546161.49</v>
      </c>
      <c r="F515" s="175">
        <f t="shared" si="63"/>
        <v>247.8158064516129</v>
      </c>
      <c r="G515" s="29">
        <f t="shared" si="64"/>
        <v>247.82</v>
      </c>
    </row>
    <row r="516" spans="1:7" x14ac:dyDescent="0.25">
      <c r="A516" s="47">
        <v>42309</v>
      </c>
      <c r="B516" s="48">
        <v>1</v>
      </c>
      <c r="C516" s="171">
        <v>0</v>
      </c>
      <c r="D516" s="134">
        <f t="shared" si="61"/>
        <v>603018.19999999995</v>
      </c>
      <c r="E516" s="29">
        <f t="shared" si="62"/>
        <v>546161.49</v>
      </c>
      <c r="F516" s="175">
        <f t="shared" si="63"/>
        <v>247.8158064516129</v>
      </c>
      <c r="G516" s="29">
        <f t="shared" si="64"/>
        <v>247.82</v>
      </c>
    </row>
    <row r="517" spans="1:7" x14ac:dyDescent="0.25">
      <c r="A517" s="47">
        <v>42310</v>
      </c>
      <c r="B517" s="48">
        <v>1</v>
      </c>
      <c r="C517" s="171">
        <v>0</v>
      </c>
      <c r="D517" s="134">
        <f t="shared" si="61"/>
        <v>603018.19999999995</v>
      </c>
      <c r="E517" s="29">
        <f t="shared" si="62"/>
        <v>546161.49</v>
      </c>
      <c r="F517" s="175">
        <f t="shared" si="63"/>
        <v>247.8158064516129</v>
      </c>
      <c r="G517" s="29">
        <f t="shared" si="64"/>
        <v>247.82</v>
      </c>
    </row>
    <row r="518" spans="1:7" x14ac:dyDescent="0.25">
      <c r="A518" s="47">
        <v>42311</v>
      </c>
      <c r="B518" s="48">
        <v>1</v>
      </c>
      <c r="C518" s="171">
        <v>0</v>
      </c>
      <c r="D518" s="134">
        <f t="shared" si="61"/>
        <v>603018.19999999995</v>
      </c>
      <c r="E518" s="29">
        <f t="shared" si="62"/>
        <v>546161.49</v>
      </c>
      <c r="F518" s="175">
        <f t="shared" si="63"/>
        <v>247.8158064516129</v>
      </c>
      <c r="G518" s="29">
        <f t="shared" si="64"/>
        <v>247.82</v>
      </c>
    </row>
    <row r="519" spans="1:7" x14ac:dyDescent="0.25">
      <c r="A519" s="47">
        <v>42312</v>
      </c>
      <c r="B519" s="48">
        <v>1</v>
      </c>
      <c r="C519" s="171">
        <v>0</v>
      </c>
      <c r="D519" s="134">
        <f t="shared" si="61"/>
        <v>603018.19999999995</v>
      </c>
      <c r="E519" s="29">
        <f t="shared" si="62"/>
        <v>546161.49</v>
      </c>
      <c r="F519" s="175">
        <f t="shared" si="63"/>
        <v>247.8158064516129</v>
      </c>
      <c r="G519" s="29">
        <f t="shared" si="64"/>
        <v>247.82</v>
      </c>
    </row>
    <row r="520" spans="1:7" x14ac:dyDescent="0.25">
      <c r="A520" s="47">
        <v>42313</v>
      </c>
      <c r="B520" s="48">
        <v>1</v>
      </c>
      <c r="C520" s="171">
        <v>0</v>
      </c>
      <c r="D520" s="134">
        <f t="shared" si="61"/>
        <v>603018.19999999995</v>
      </c>
      <c r="E520" s="29">
        <f t="shared" si="62"/>
        <v>546161.49</v>
      </c>
      <c r="F520" s="175">
        <f t="shared" si="63"/>
        <v>247.8158064516129</v>
      </c>
      <c r="G520" s="29">
        <f t="shared" si="64"/>
        <v>247.82</v>
      </c>
    </row>
    <row r="521" spans="1:7" x14ac:dyDescent="0.25">
      <c r="A521" s="47">
        <v>42314</v>
      </c>
      <c r="B521" s="48">
        <v>0</v>
      </c>
      <c r="C521" s="171">
        <v>1</v>
      </c>
      <c r="D521" s="134">
        <f t="shared" ref="D521:D550" si="65">$E$520</f>
        <v>546161.49</v>
      </c>
      <c r="E521" s="29">
        <f>$D$521-$D$43</f>
        <v>488355.99</v>
      </c>
      <c r="F521" s="175">
        <f>(($E$42/$B$42*0)+($E$43/$B$43)*1)</f>
        <v>224.45</v>
      </c>
      <c r="G521" s="29">
        <f>ROUNDDOWN(F521,2)</f>
        <v>224.45</v>
      </c>
    </row>
    <row r="522" spans="1:7" x14ac:dyDescent="0.25">
      <c r="A522" s="47">
        <v>42315</v>
      </c>
      <c r="B522" s="48">
        <v>1</v>
      </c>
      <c r="C522" s="171">
        <v>0</v>
      </c>
      <c r="D522" s="134">
        <f t="shared" si="65"/>
        <v>546161.49</v>
      </c>
      <c r="E522" s="29">
        <f t="shared" ref="E522:E550" si="66">$D$521-$D$43</f>
        <v>488355.99</v>
      </c>
      <c r="F522" s="175">
        <f t="shared" ref="F522:F550" si="67">($E$42/$B$42*0+($E$43/$B$43)*1)</f>
        <v>224.45</v>
      </c>
      <c r="G522" s="29">
        <f t="shared" ref="G522:G550" si="68">ROUNDDOWN(F522,2)</f>
        <v>224.45</v>
      </c>
    </row>
    <row r="523" spans="1:7" x14ac:dyDescent="0.25">
      <c r="A523" s="47">
        <v>42316</v>
      </c>
      <c r="B523" s="48">
        <v>1</v>
      </c>
      <c r="C523" s="171">
        <v>0</v>
      </c>
      <c r="D523" s="134">
        <f t="shared" si="65"/>
        <v>546161.49</v>
      </c>
      <c r="E523" s="29">
        <f t="shared" si="66"/>
        <v>488355.99</v>
      </c>
      <c r="F523" s="175">
        <f t="shared" si="67"/>
        <v>224.45</v>
      </c>
      <c r="G523" s="29">
        <f t="shared" si="68"/>
        <v>224.45</v>
      </c>
    </row>
    <row r="524" spans="1:7" x14ac:dyDescent="0.25">
      <c r="A524" s="47">
        <v>42317</v>
      </c>
      <c r="B524" s="48">
        <v>1</v>
      </c>
      <c r="C524" s="171">
        <v>0</v>
      </c>
      <c r="D524" s="134">
        <f t="shared" si="65"/>
        <v>546161.49</v>
      </c>
      <c r="E524" s="29">
        <f t="shared" si="66"/>
        <v>488355.99</v>
      </c>
      <c r="F524" s="175">
        <f t="shared" si="67"/>
        <v>224.45</v>
      </c>
      <c r="G524" s="29">
        <f t="shared" si="68"/>
        <v>224.45</v>
      </c>
    </row>
    <row r="525" spans="1:7" x14ac:dyDescent="0.25">
      <c r="A525" s="47">
        <v>42318</v>
      </c>
      <c r="B525" s="48">
        <v>1</v>
      </c>
      <c r="C525" s="171">
        <v>0</v>
      </c>
      <c r="D525" s="134">
        <f t="shared" si="65"/>
        <v>546161.49</v>
      </c>
      <c r="E525" s="29">
        <f t="shared" si="66"/>
        <v>488355.99</v>
      </c>
      <c r="F525" s="175">
        <f t="shared" si="67"/>
        <v>224.45</v>
      </c>
      <c r="G525" s="29">
        <f t="shared" si="68"/>
        <v>224.45</v>
      </c>
    </row>
    <row r="526" spans="1:7" x14ac:dyDescent="0.25">
      <c r="A526" s="47">
        <v>42319</v>
      </c>
      <c r="B526" s="48">
        <v>1</v>
      </c>
      <c r="C526" s="171">
        <v>0</v>
      </c>
      <c r="D526" s="134">
        <f t="shared" si="65"/>
        <v>546161.49</v>
      </c>
      <c r="E526" s="29">
        <f t="shared" si="66"/>
        <v>488355.99</v>
      </c>
      <c r="F526" s="175">
        <f t="shared" si="67"/>
        <v>224.45</v>
      </c>
      <c r="G526" s="29">
        <f t="shared" si="68"/>
        <v>224.45</v>
      </c>
    </row>
    <row r="527" spans="1:7" x14ac:dyDescent="0.25">
      <c r="A527" s="47">
        <v>42320</v>
      </c>
      <c r="B527" s="48">
        <v>1</v>
      </c>
      <c r="C527" s="171">
        <v>0</v>
      </c>
      <c r="D527" s="134">
        <f t="shared" si="65"/>
        <v>546161.49</v>
      </c>
      <c r="E527" s="29">
        <f t="shared" si="66"/>
        <v>488355.99</v>
      </c>
      <c r="F527" s="175">
        <f t="shared" si="67"/>
        <v>224.45</v>
      </c>
      <c r="G527" s="29">
        <f t="shared" si="68"/>
        <v>224.45</v>
      </c>
    </row>
    <row r="528" spans="1:7" x14ac:dyDescent="0.25">
      <c r="A528" s="47">
        <v>42321</v>
      </c>
      <c r="B528" s="48">
        <v>1</v>
      </c>
      <c r="C528" s="171">
        <v>0</v>
      </c>
      <c r="D528" s="134">
        <f t="shared" si="65"/>
        <v>546161.49</v>
      </c>
      <c r="E528" s="29">
        <f t="shared" si="66"/>
        <v>488355.99</v>
      </c>
      <c r="F528" s="175">
        <f t="shared" si="67"/>
        <v>224.45</v>
      </c>
      <c r="G528" s="29">
        <f t="shared" si="68"/>
        <v>224.45</v>
      </c>
    </row>
    <row r="529" spans="1:7" x14ac:dyDescent="0.25">
      <c r="A529" s="47">
        <v>42322</v>
      </c>
      <c r="B529" s="48">
        <v>1</v>
      </c>
      <c r="C529" s="171">
        <v>0</v>
      </c>
      <c r="D529" s="134">
        <f t="shared" si="65"/>
        <v>546161.49</v>
      </c>
      <c r="E529" s="29">
        <f t="shared" si="66"/>
        <v>488355.99</v>
      </c>
      <c r="F529" s="175">
        <f t="shared" si="67"/>
        <v>224.45</v>
      </c>
      <c r="G529" s="29">
        <f t="shared" si="68"/>
        <v>224.45</v>
      </c>
    </row>
    <row r="530" spans="1:7" x14ac:dyDescent="0.25">
      <c r="A530" s="47">
        <v>42323</v>
      </c>
      <c r="B530" s="48">
        <v>1</v>
      </c>
      <c r="C530" s="171">
        <v>0</v>
      </c>
      <c r="D530" s="134">
        <f t="shared" si="65"/>
        <v>546161.49</v>
      </c>
      <c r="E530" s="29">
        <f t="shared" si="66"/>
        <v>488355.99</v>
      </c>
      <c r="F530" s="175">
        <f t="shared" si="67"/>
        <v>224.45</v>
      </c>
      <c r="G530" s="29">
        <f t="shared" si="68"/>
        <v>224.45</v>
      </c>
    </row>
    <row r="531" spans="1:7" x14ac:dyDescent="0.25">
      <c r="A531" s="47">
        <v>42324</v>
      </c>
      <c r="B531" s="48">
        <v>1</v>
      </c>
      <c r="C531" s="171">
        <v>0</v>
      </c>
      <c r="D531" s="134">
        <f t="shared" si="65"/>
        <v>546161.49</v>
      </c>
      <c r="E531" s="29">
        <f t="shared" si="66"/>
        <v>488355.99</v>
      </c>
      <c r="F531" s="175">
        <f t="shared" si="67"/>
        <v>224.45</v>
      </c>
      <c r="G531" s="29">
        <f t="shared" si="68"/>
        <v>224.45</v>
      </c>
    </row>
    <row r="532" spans="1:7" x14ac:dyDescent="0.25">
      <c r="A532" s="47">
        <v>42325</v>
      </c>
      <c r="B532" s="48">
        <v>1</v>
      </c>
      <c r="C532" s="171">
        <v>0</v>
      </c>
      <c r="D532" s="134">
        <f t="shared" si="65"/>
        <v>546161.49</v>
      </c>
      <c r="E532" s="29">
        <f t="shared" si="66"/>
        <v>488355.99</v>
      </c>
      <c r="F532" s="175">
        <f t="shared" si="67"/>
        <v>224.45</v>
      </c>
      <c r="G532" s="29">
        <f t="shared" si="68"/>
        <v>224.45</v>
      </c>
    </row>
    <row r="533" spans="1:7" x14ac:dyDescent="0.25">
      <c r="A533" s="47">
        <v>42326</v>
      </c>
      <c r="B533" s="48">
        <v>1</v>
      </c>
      <c r="C533" s="171">
        <v>0</v>
      </c>
      <c r="D533" s="134">
        <f t="shared" si="65"/>
        <v>546161.49</v>
      </c>
      <c r="E533" s="29">
        <f t="shared" si="66"/>
        <v>488355.99</v>
      </c>
      <c r="F533" s="175">
        <f t="shared" si="67"/>
        <v>224.45</v>
      </c>
      <c r="G533" s="29">
        <f t="shared" si="68"/>
        <v>224.45</v>
      </c>
    </row>
    <row r="534" spans="1:7" x14ac:dyDescent="0.25">
      <c r="A534" s="47">
        <v>42327</v>
      </c>
      <c r="B534" s="48">
        <v>1</v>
      </c>
      <c r="C534" s="171">
        <v>0</v>
      </c>
      <c r="D534" s="134">
        <f t="shared" si="65"/>
        <v>546161.49</v>
      </c>
      <c r="E534" s="29">
        <f t="shared" si="66"/>
        <v>488355.99</v>
      </c>
      <c r="F534" s="175">
        <f t="shared" si="67"/>
        <v>224.45</v>
      </c>
      <c r="G534" s="29">
        <f t="shared" si="68"/>
        <v>224.45</v>
      </c>
    </row>
    <row r="535" spans="1:7" x14ac:dyDescent="0.25">
      <c r="A535" s="47">
        <v>42328</v>
      </c>
      <c r="B535" s="48">
        <v>1</v>
      </c>
      <c r="C535" s="171">
        <v>0</v>
      </c>
      <c r="D535" s="134">
        <f t="shared" si="65"/>
        <v>546161.49</v>
      </c>
      <c r="E535" s="29">
        <f t="shared" si="66"/>
        <v>488355.99</v>
      </c>
      <c r="F535" s="175">
        <f t="shared" si="67"/>
        <v>224.45</v>
      </c>
      <c r="G535" s="29">
        <f t="shared" si="68"/>
        <v>224.45</v>
      </c>
    </row>
    <row r="536" spans="1:7" x14ac:dyDescent="0.25">
      <c r="A536" s="47">
        <v>42329</v>
      </c>
      <c r="B536" s="48">
        <v>1</v>
      </c>
      <c r="C536" s="171">
        <v>0</v>
      </c>
      <c r="D536" s="134">
        <f t="shared" si="65"/>
        <v>546161.49</v>
      </c>
      <c r="E536" s="29">
        <f t="shared" si="66"/>
        <v>488355.99</v>
      </c>
      <c r="F536" s="175">
        <f t="shared" si="67"/>
        <v>224.45</v>
      </c>
      <c r="G536" s="29">
        <f t="shared" si="68"/>
        <v>224.45</v>
      </c>
    </row>
    <row r="537" spans="1:7" x14ac:dyDescent="0.25">
      <c r="A537" s="47">
        <v>42330</v>
      </c>
      <c r="B537" s="48">
        <v>1</v>
      </c>
      <c r="C537" s="171">
        <v>0</v>
      </c>
      <c r="D537" s="134">
        <f t="shared" si="65"/>
        <v>546161.49</v>
      </c>
      <c r="E537" s="29">
        <f t="shared" si="66"/>
        <v>488355.99</v>
      </c>
      <c r="F537" s="175">
        <f t="shared" si="67"/>
        <v>224.45</v>
      </c>
      <c r="G537" s="29">
        <f t="shared" si="68"/>
        <v>224.45</v>
      </c>
    </row>
    <row r="538" spans="1:7" x14ac:dyDescent="0.25">
      <c r="A538" s="47">
        <v>42331</v>
      </c>
      <c r="B538" s="48">
        <v>1</v>
      </c>
      <c r="C538" s="171">
        <v>0</v>
      </c>
      <c r="D538" s="134">
        <f t="shared" si="65"/>
        <v>546161.49</v>
      </c>
      <c r="E538" s="29">
        <f t="shared" si="66"/>
        <v>488355.99</v>
      </c>
      <c r="F538" s="175">
        <f t="shared" si="67"/>
        <v>224.45</v>
      </c>
      <c r="G538" s="29">
        <f t="shared" si="68"/>
        <v>224.45</v>
      </c>
    </row>
    <row r="539" spans="1:7" x14ac:dyDescent="0.25">
      <c r="A539" s="47">
        <v>42332</v>
      </c>
      <c r="B539" s="48">
        <v>1</v>
      </c>
      <c r="C539" s="171">
        <v>0</v>
      </c>
      <c r="D539" s="134">
        <f t="shared" si="65"/>
        <v>546161.49</v>
      </c>
      <c r="E539" s="29">
        <f t="shared" si="66"/>
        <v>488355.99</v>
      </c>
      <c r="F539" s="175">
        <f t="shared" si="67"/>
        <v>224.45</v>
      </c>
      <c r="G539" s="29">
        <f t="shared" si="68"/>
        <v>224.45</v>
      </c>
    </row>
    <row r="540" spans="1:7" x14ac:dyDescent="0.25">
      <c r="A540" s="47">
        <v>42333</v>
      </c>
      <c r="B540" s="48">
        <v>1</v>
      </c>
      <c r="C540" s="171">
        <v>0</v>
      </c>
      <c r="D540" s="134">
        <f t="shared" si="65"/>
        <v>546161.49</v>
      </c>
      <c r="E540" s="29">
        <f t="shared" si="66"/>
        <v>488355.99</v>
      </c>
      <c r="F540" s="175">
        <f t="shared" si="67"/>
        <v>224.45</v>
      </c>
      <c r="G540" s="29">
        <f t="shared" si="68"/>
        <v>224.45</v>
      </c>
    </row>
    <row r="541" spans="1:7" x14ac:dyDescent="0.25">
      <c r="A541" s="47">
        <v>42334</v>
      </c>
      <c r="B541" s="48">
        <v>1</v>
      </c>
      <c r="C541" s="171">
        <v>0</v>
      </c>
      <c r="D541" s="134">
        <f t="shared" si="65"/>
        <v>546161.49</v>
      </c>
      <c r="E541" s="29">
        <f t="shared" si="66"/>
        <v>488355.99</v>
      </c>
      <c r="F541" s="175">
        <f t="shared" si="67"/>
        <v>224.45</v>
      </c>
      <c r="G541" s="29">
        <f t="shared" si="68"/>
        <v>224.45</v>
      </c>
    </row>
    <row r="542" spans="1:7" x14ac:dyDescent="0.25">
      <c r="A542" s="47">
        <v>42335</v>
      </c>
      <c r="B542" s="48">
        <v>1</v>
      </c>
      <c r="C542" s="171">
        <v>0</v>
      </c>
      <c r="D542" s="134">
        <f t="shared" si="65"/>
        <v>546161.49</v>
      </c>
      <c r="E542" s="29">
        <f t="shared" si="66"/>
        <v>488355.99</v>
      </c>
      <c r="F542" s="175">
        <f t="shared" si="67"/>
        <v>224.45</v>
      </c>
      <c r="G542" s="29">
        <f t="shared" si="68"/>
        <v>224.45</v>
      </c>
    </row>
    <row r="543" spans="1:7" x14ac:dyDescent="0.25">
      <c r="A543" s="47">
        <v>42336</v>
      </c>
      <c r="B543" s="48">
        <v>1</v>
      </c>
      <c r="C543" s="171">
        <v>0</v>
      </c>
      <c r="D543" s="134">
        <f t="shared" si="65"/>
        <v>546161.49</v>
      </c>
      <c r="E543" s="29">
        <f t="shared" si="66"/>
        <v>488355.99</v>
      </c>
      <c r="F543" s="175">
        <f t="shared" si="67"/>
        <v>224.45</v>
      </c>
      <c r="G543" s="29">
        <f t="shared" si="68"/>
        <v>224.45</v>
      </c>
    </row>
    <row r="544" spans="1:7" x14ac:dyDescent="0.25">
      <c r="A544" s="47">
        <v>42337</v>
      </c>
      <c r="B544" s="48">
        <v>1</v>
      </c>
      <c r="C544" s="171">
        <v>0</v>
      </c>
      <c r="D544" s="134">
        <f t="shared" si="65"/>
        <v>546161.49</v>
      </c>
      <c r="E544" s="29">
        <f t="shared" si="66"/>
        <v>488355.99</v>
      </c>
      <c r="F544" s="175">
        <f t="shared" si="67"/>
        <v>224.45</v>
      </c>
      <c r="G544" s="29">
        <f t="shared" si="68"/>
        <v>224.45</v>
      </c>
    </row>
    <row r="545" spans="1:7" x14ac:dyDescent="0.25">
      <c r="A545" s="47">
        <v>42338</v>
      </c>
      <c r="B545" s="48">
        <v>1</v>
      </c>
      <c r="C545" s="171">
        <v>0</v>
      </c>
      <c r="D545" s="134">
        <f t="shared" si="65"/>
        <v>546161.49</v>
      </c>
      <c r="E545" s="29">
        <f t="shared" si="66"/>
        <v>488355.99</v>
      </c>
      <c r="F545" s="175">
        <f t="shared" si="67"/>
        <v>224.45</v>
      </c>
      <c r="G545" s="29">
        <f t="shared" si="68"/>
        <v>224.45</v>
      </c>
    </row>
    <row r="546" spans="1:7" x14ac:dyDescent="0.25">
      <c r="A546" s="47">
        <v>42339</v>
      </c>
      <c r="B546" s="48">
        <v>1</v>
      </c>
      <c r="C546" s="171">
        <v>0</v>
      </c>
      <c r="D546" s="134">
        <f t="shared" si="65"/>
        <v>546161.49</v>
      </c>
      <c r="E546" s="29">
        <f t="shared" si="66"/>
        <v>488355.99</v>
      </c>
      <c r="F546" s="175">
        <f t="shared" si="67"/>
        <v>224.45</v>
      </c>
      <c r="G546" s="29">
        <f t="shared" si="68"/>
        <v>224.45</v>
      </c>
    </row>
    <row r="547" spans="1:7" x14ac:dyDescent="0.25">
      <c r="A547" s="47">
        <v>42340</v>
      </c>
      <c r="B547" s="48">
        <v>1</v>
      </c>
      <c r="C547" s="171">
        <v>0</v>
      </c>
      <c r="D547" s="134">
        <f t="shared" si="65"/>
        <v>546161.49</v>
      </c>
      <c r="E547" s="29">
        <f t="shared" si="66"/>
        <v>488355.99</v>
      </c>
      <c r="F547" s="175">
        <f t="shared" si="67"/>
        <v>224.45</v>
      </c>
      <c r="G547" s="29">
        <f t="shared" si="68"/>
        <v>224.45</v>
      </c>
    </row>
    <row r="548" spans="1:7" x14ac:dyDescent="0.25">
      <c r="A548" s="47">
        <v>42341</v>
      </c>
      <c r="B548" s="48">
        <v>1</v>
      </c>
      <c r="C548" s="171">
        <v>0</v>
      </c>
      <c r="D548" s="134">
        <f t="shared" si="65"/>
        <v>546161.49</v>
      </c>
      <c r="E548" s="29">
        <f t="shared" si="66"/>
        <v>488355.99</v>
      </c>
      <c r="F548" s="175">
        <f t="shared" si="67"/>
        <v>224.45</v>
      </c>
      <c r="G548" s="29">
        <f t="shared" si="68"/>
        <v>224.45</v>
      </c>
    </row>
    <row r="549" spans="1:7" x14ac:dyDescent="0.25">
      <c r="A549" s="47">
        <v>42342</v>
      </c>
      <c r="B549" s="48">
        <v>1</v>
      </c>
      <c r="C549" s="171">
        <v>0</v>
      </c>
      <c r="D549" s="134">
        <f t="shared" si="65"/>
        <v>546161.49</v>
      </c>
      <c r="E549" s="29">
        <f t="shared" si="66"/>
        <v>488355.99</v>
      </c>
      <c r="F549" s="175">
        <f t="shared" si="67"/>
        <v>224.45</v>
      </c>
      <c r="G549" s="29">
        <f t="shared" si="68"/>
        <v>224.45</v>
      </c>
    </row>
    <row r="550" spans="1:7" x14ac:dyDescent="0.25">
      <c r="A550" s="47">
        <v>42343</v>
      </c>
      <c r="B550" s="48">
        <v>1</v>
      </c>
      <c r="C550" s="171">
        <v>0</v>
      </c>
      <c r="D550" s="134">
        <f t="shared" si="65"/>
        <v>546161.49</v>
      </c>
      <c r="E550" s="29">
        <f t="shared" si="66"/>
        <v>488355.99</v>
      </c>
      <c r="F550" s="175">
        <f t="shared" si="67"/>
        <v>224.45</v>
      </c>
      <c r="G550" s="29">
        <f t="shared" si="68"/>
        <v>224.45</v>
      </c>
    </row>
    <row r="551" spans="1:7" x14ac:dyDescent="0.25">
      <c r="A551" s="47">
        <v>42344</v>
      </c>
      <c r="B551" s="48">
        <v>0</v>
      </c>
      <c r="C551" s="171">
        <v>1</v>
      </c>
      <c r="D551" s="134">
        <f t="shared" ref="D551:D581" si="69">$E$550</f>
        <v>488355.99</v>
      </c>
      <c r="E551" s="29">
        <f>$D$551-$D$44</f>
        <v>430038.51</v>
      </c>
      <c r="F551" s="175">
        <f>($E$43/$B$43*0+($E$44/$B$44)*1)</f>
        <v>200.69419354838712</v>
      </c>
      <c r="G551" s="29">
        <f t="shared" si="64"/>
        <v>200.69</v>
      </c>
    </row>
    <row r="552" spans="1:7" x14ac:dyDescent="0.25">
      <c r="A552" s="47">
        <v>42345</v>
      </c>
      <c r="B552" s="48">
        <v>1</v>
      </c>
      <c r="C552" s="171">
        <v>0</v>
      </c>
      <c r="D552" s="134">
        <f t="shared" si="69"/>
        <v>488355.99</v>
      </c>
      <c r="E552" s="29">
        <f t="shared" ref="E552:E581" si="70">$D$551-$D$44</f>
        <v>430038.51</v>
      </c>
      <c r="F552" s="175">
        <f t="shared" ref="F552:F581" si="71">($E$43/$B$43*0+($E$44/$B$44)*1)</f>
        <v>200.69419354838712</v>
      </c>
      <c r="G552" s="29">
        <f t="shared" si="64"/>
        <v>200.69</v>
      </c>
    </row>
    <row r="553" spans="1:7" x14ac:dyDescent="0.25">
      <c r="A553" s="47">
        <v>42346</v>
      </c>
      <c r="B553" s="48">
        <v>1</v>
      </c>
      <c r="C553" s="171">
        <v>0</v>
      </c>
      <c r="D553" s="134">
        <f t="shared" si="69"/>
        <v>488355.99</v>
      </c>
      <c r="E553" s="29">
        <f t="shared" si="70"/>
        <v>430038.51</v>
      </c>
      <c r="F553" s="175">
        <f t="shared" si="71"/>
        <v>200.69419354838712</v>
      </c>
      <c r="G553" s="29">
        <f t="shared" si="64"/>
        <v>200.69</v>
      </c>
    </row>
    <row r="554" spans="1:7" x14ac:dyDescent="0.25">
      <c r="A554" s="47">
        <v>42347</v>
      </c>
      <c r="B554" s="48">
        <v>1</v>
      </c>
      <c r="C554" s="171">
        <v>0</v>
      </c>
      <c r="D554" s="134">
        <f t="shared" si="69"/>
        <v>488355.99</v>
      </c>
      <c r="E554" s="29">
        <f t="shared" si="70"/>
        <v>430038.51</v>
      </c>
      <c r="F554" s="175">
        <f t="shared" si="71"/>
        <v>200.69419354838712</v>
      </c>
      <c r="G554" s="29">
        <f t="shared" si="64"/>
        <v>200.69</v>
      </c>
    </row>
    <row r="555" spans="1:7" x14ac:dyDescent="0.25">
      <c r="A555" s="47">
        <v>42348</v>
      </c>
      <c r="B555" s="48">
        <v>1</v>
      </c>
      <c r="C555" s="171">
        <v>0</v>
      </c>
      <c r="D555" s="134">
        <f t="shared" si="69"/>
        <v>488355.99</v>
      </c>
      <c r="E555" s="29">
        <f t="shared" si="70"/>
        <v>430038.51</v>
      </c>
      <c r="F555" s="175">
        <f t="shared" si="71"/>
        <v>200.69419354838712</v>
      </c>
      <c r="G555" s="29">
        <f t="shared" si="64"/>
        <v>200.69</v>
      </c>
    </row>
    <row r="556" spans="1:7" x14ac:dyDescent="0.25">
      <c r="A556" s="47">
        <v>42349</v>
      </c>
      <c r="B556" s="48">
        <v>1</v>
      </c>
      <c r="C556" s="171">
        <v>0</v>
      </c>
      <c r="D556" s="134">
        <f t="shared" si="69"/>
        <v>488355.99</v>
      </c>
      <c r="E556" s="29">
        <f t="shared" si="70"/>
        <v>430038.51</v>
      </c>
      <c r="F556" s="175">
        <f t="shared" si="71"/>
        <v>200.69419354838712</v>
      </c>
      <c r="G556" s="29">
        <f t="shared" si="64"/>
        <v>200.69</v>
      </c>
    </row>
    <row r="557" spans="1:7" x14ac:dyDescent="0.25">
      <c r="A557" s="47">
        <v>42350</v>
      </c>
      <c r="B557" s="48">
        <v>1</v>
      </c>
      <c r="C557" s="171">
        <v>0</v>
      </c>
      <c r="D557" s="134">
        <f t="shared" si="69"/>
        <v>488355.99</v>
      </c>
      <c r="E557" s="29">
        <f t="shared" si="70"/>
        <v>430038.51</v>
      </c>
      <c r="F557" s="175">
        <f t="shared" si="71"/>
        <v>200.69419354838712</v>
      </c>
      <c r="G557" s="29">
        <f t="shared" si="64"/>
        <v>200.69</v>
      </c>
    </row>
    <row r="558" spans="1:7" x14ac:dyDescent="0.25">
      <c r="A558" s="47">
        <v>42351</v>
      </c>
      <c r="B558" s="48">
        <v>1</v>
      </c>
      <c r="C558" s="171">
        <v>0</v>
      </c>
      <c r="D558" s="134">
        <f t="shared" si="69"/>
        <v>488355.99</v>
      </c>
      <c r="E558" s="29">
        <f t="shared" si="70"/>
        <v>430038.51</v>
      </c>
      <c r="F558" s="175">
        <f t="shared" si="71"/>
        <v>200.69419354838712</v>
      </c>
      <c r="G558" s="29">
        <f t="shared" si="64"/>
        <v>200.69</v>
      </c>
    </row>
    <row r="559" spans="1:7" x14ac:dyDescent="0.25">
      <c r="A559" s="47">
        <v>42352</v>
      </c>
      <c r="B559" s="48">
        <v>1</v>
      </c>
      <c r="C559" s="171">
        <v>0</v>
      </c>
      <c r="D559" s="134">
        <f t="shared" si="69"/>
        <v>488355.99</v>
      </c>
      <c r="E559" s="29">
        <f t="shared" si="70"/>
        <v>430038.51</v>
      </c>
      <c r="F559" s="175">
        <f t="shared" si="71"/>
        <v>200.69419354838712</v>
      </c>
      <c r="G559" s="29">
        <f t="shared" si="64"/>
        <v>200.69</v>
      </c>
    </row>
    <row r="560" spans="1:7" x14ac:dyDescent="0.25">
      <c r="A560" s="47">
        <v>42353</v>
      </c>
      <c r="B560" s="48">
        <v>1</v>
      </c>
      <c r="C560" s="171">
        <v>0</v>
      </c>
      <c r="D560" s="134">
        <f t="shared" si="69"/>
        <v>488355.99</v>
      </c>
      <c r="E560" s="29">
        <f t="shared" si="70"/>
        <v>430038.51</v>
      </c>
      <c r="F560" s="175">
        <f t="shared" si="71"/>
        <v>200.69419354838712</v>
      </c>
      <c r="G560" s="29">
        <f t="shared" si="64"/>
        <v>200.69</v>
      </c>
    </row>
    <row r="561" spans="1:7" x14ac:dyDescent="0.25">
      <c r="A561" s="47">
        <v>42354</v>
      </c>
      <c r="B561" s="48">
        <v>1</v>
      </c>
      <c r="C561" s="171">
        <v>0</v>
      </c>
      <c r="D561" s="134">
        <f t="shared" si="69"/>
        <v>488355.99</v>
      </c>
      <c r="E561" s="29">
        <f t="shared" si="70"/>
        <v>430038.51</v>
      </c>
      <c r="F561" s="175">
        <f t="shared" si="71"/>
        <v>200.69419354838712</v>
      </c>
      <c r="G561" s="29">
        <f t="shared" si="64"/>
        <v>200.69</v>
      </c>
    </row>
    <row r="562" spans="1:7" x14ac:dyDescent="0.25">
      <c r="A562" s="47">
        <v>42355</v>
      </c>
      <c r="B562" s="48">
        <v>1</v>
      </c>
      <c r="C562" s="171">
        <v>0</v>
      </c>
      <c r="D562" s="134">
        <f t="shared" si="69"/>
        <v>488355.99</v>
      </c>
      <c r="E562" s="29">
        <f t="shared" si="70"/>
        <v>430038.51</v>
      </c>
      <c r="F562" s="175">
        <f t="shared" si="71"/>
        <v>200.69419354838712</v>
      </c>
      <c r="G562" s="29">
        <f t="shared" si="64"/>
        <v>200.69</v>
      </c>
    </row>
    <row r="563" spans="1:7" x14ac:dyDescent="0.25">
      <c r="A563" s="47">
        <v>42356</v>
      </c>
      <c r="B563" s="48">
        <v>1</v>
      </c>
      <c r="C563" s="171">
        <v>0</v>
      </c>
      <c r="D563" s="134">
        <f t="shared" si="69"/>
        <v>488355.99</v>
      </c>
      <c r="E563" s="29">
        <f t="shared" si="70"/>
        <v>430038.51</v>
      </c>
      <c r="F563" s="175">
        <f t="shared" si="71"/>
        <v>200.69419354838712</v>
      </c>
      <c r="G563" s="29">
        <f t="shared" si="64"/>
        <v>200.69</v>
      </c>
    </row>
    <row r="564" spans="1:7" x14ac:dyDescent="0.25">
      <c r="A564" s="47">
        <v>42357</v>
      </c>
      <c r="B564" s="48">
        <v>1</v>
      </c>
      <c r="C564" s="171">
        <v>0</v>
      </c>
      <c r="D564" s="134">
        <f t="shared" si="69"/>
        <v>488355.99</v>
      </c>
      <c r="E564" s="29">
        <f t="shared" si="70"/>
        <v>430038.51</v>
      </c>
      <c r="F564" s="175">
        <f t="shared" si="71"/>
        <v>200.69419354838712</v>
      </c>
      <c r="G564" s="29">
        <f t="shared" si="64"/>
        <v>200.69</v>
      </c>
    </row>
    <row r="565" spans="1:7" x14ac:dyDescent="0.25">
      <c r="A565" s="47">
        <v>42358</v>
      </c>
      <c r="B565" s="48">
        <v>1</v>
      </c>
      <c r="C565" s="171">
        <v>0</v>
      </c>
      <c r="D565" s="134">
        <f t="shared" si="69"/>
        <v>488355.99</v>
      </c>
      <c r="E565" s="29">
        <f t="shared" si="70"/>
        <v>430038.51</v>
      </c>
      <c r="F565" s="175">
        <f t="shared" si="71"/>
        <v>200.69419354838712</v>
      </c>
      <c r="G565" s="29">
        <f t="shared" si="64"/>
        <v>200.69</v>
      </c>
    </row>
    <row r="566" spans="1:7" x14ac:dyDescent="0.25">
      <c r="A566" s="47">
        <v>42359</v>
      </c>
      <c r="B566" s="48">
        <v>1</v>
      </c>
      <c r="C566" s="171">
        <v>0</v>
      </c>
      <c r="D566" s="134">
        <f t="shared" si="69"/>
        <v>488355.99</v>
      </c>
      <c r="E566" s="29">
        <f t="shared" si="70"/>
        <v>430038.51</v>
      </c>
      <c r="F566" s="175">
        <f t="shared" si="71"/>
        <v>200.69419354838712</v>
      </c>
      <c r="G566" s="29">
        <f t="shared" si="64"/>
        <v>200.69</v>
      </c>
    </row>
    <row r="567" spans="1:7" x14ac:dyDescent="0.25">
      <c r="A567" s="47">
        <v>42360</v>
      </c>
      <c r="B567" s="48">
        <v>1</v>
      </c>
      <c r="C567" s="171">
        <v>0</v>
      </c>
      <c r="D567" s="134">
        <f t="shared" si="69"/>
        <v>488355.99</v>
      </c>
      <c r="E567" s="29">
        <f t="shared" si="70"/>
        <v>430038.51</v>
      </c>
      <c r="F567" s="175">
        <f t="shared" si="71"/>
        <v>200.69419354838712</v>
      </c>
      <c r="G567" s="29">
        <f t="shared" si="64"/>
        <v>200.69</v>
      </c>
    </row>
    <row r="568" spans="1:7" x14ac:dyDescent="0.25">
      <c r="A568" s="47">
        <v>42361</v>
      </c>
      <c r="B568" s="48">
        <v>1</v>
      </c>
      <c r="C568" s="171">
        <v>0</v>
      </c>
      <c r="D568" s="134">
        <f t="shared" si="69"/>
        <v>488355.99</v>
      </c>
      <c r="E568" s="29">
        <f t="shared" si="70"/>
        <v>430038.51</v>
      </c>
      <c r="F568" s="175">
        <f t="shared" si="71"/>
        <v>200.69419354838712</v>
      </c>
      <c r="G568" s="29">
        <f t="shared" si="64"/>
        <v>200.69</v>
      </c>
    </row>
    <row r="569" spans="1:7" x14ac:dyDescent="0.25">
      <c r="A569" s="47">
        <v>42362</v>
      </c>
      <c r="B569" s="48">
        <v>1</v>
      </c>
      <c r="C569" s="171">
        <v>0</v>
      </c>
      <c r="D569" s="134">
        <f t="shared" si="69"/>
        <v>488355.99</v>
      </c>
      <c r="E569" s="29">
        <f t="shared" si="70"/>
        <v>430038.51</v>
      </c>
      <c r="F569" s="175">
        <f t="shared" si="71"/>
        <v>200.69419354838712</v>
      </c>
      <c r="G569" s="29">
        <f t="shared" si="64"/>
        <v>200.69</v>
      </c>
    </row>
    <row r="570" spans="1:7" x14ac:dyDescent="0.25">
      <c r="A570" s="47">
        <v>42363</v>
      </c>
      <c r="B570" s="48">
        <v>1</v>
      </c>
      <c r="C570" s="171">
        <v>0</v>
      </c>
      <c r="D570" s="134">
        <f t="shared" si="69"/>
        <v>488355.99</v>
      </c>
      <c r="E570" s="29">
        <f t="shared" si="70"/>
        <v>430038.51</v>
      </c>
      <c r="F570" s="175">
        <f t="shared" si="71"/>
        <v>200.69419354838712</v>
      </c>
      <c r="G570" s="29">
        <f t="shared" si="64"/>
        <v>200.69</v>
      </c>
    </row>
    <row r="571" spans="1:7" x14ac:dyDescent="0.25">
      <c r="A571" s="47">
        <v>42364</v>
      </c>
      <c r="B571" s="48">
        <v>1</v>
      </c>
      <c r="C571" s="171">
        <v>0</v>
      </c>
      <c r="D571" s="134">
        <f t="shared" si="69"/>
        <v>488355.99</v>
      </c>
      <c r="E571" s="29">
        <f t="shared" si="70"/>
        <v>430038.51</v>
      </c>
      <c r="F571" s="175">
        <f t="shared" si="71"/>
        <v>200.69419354838712</v>
      </c>
      <c r="G571" s="29">
        <f t="shared" si="64"/>
        <v>200.69</v>
      </c>
    </row>
    <row r="572" spans="1:7" x14ac:dyDescent="0.25">
      <c r="A572" s="47">
        <v>42365</v>
      </c>
      <c r="B572" s="48">
        <v>1</v>
      </c>
      <c r="C572" s="171">
        <v>0</v>
      </c>
      <c r="D572" s="134">
        <f t="shared" si="69"/>
        <v>488355.99</v>
      </c>
      <c r="E572" s="29">
        <f t="shared" si="70"/>
        <v>430038.51</v>
      </c>
      <c r="F572" s="175">
        <f t="shared" si="71"/>
        <v>200.69419354838712</v>
      </c>
      <c r="G572" s="29">
        <f t="shared" si="64"/>
        <v>200.69</v>
      </c>
    </row>
    <row r="573" spans="1:7" x14ac:dyDescent="0.25">
      <c r="A573" s="47">
        <v>42366</v>
      </c>
      <c r="B573" s="48">
        <v>1</v>
      </c>
      <c r="C573" s="171">
        <v>0</v>
      </c>
      <c r="D573" s="134">
        <f t="shared" si="69"/>
        <v>488355.99</v>
      </c>
      <c r="E573" s="29">
        <f t="shared" si="70"/>
        <v>430038.51</v>
      </c>
      <c r="F573" s="175">
        <f t="shared" si="71"/>
        <v>200.69419354838712</v>
      </c>
      <c r="G573" s="29">
        <f t="shared" si="64"/>
        <v>200.69</v>
      </c>
    </row>
    <row r="574" spans="1:7" x14ac:dyDescent="0.25">
      <c r="A574" s="47">
        <v>42367</v>
      </c>
      <c r="B574" s="48">
        <v>1</v>
      </c>
      <c r="C574" s="171">
        <v>0</v>
      </c>
      <c r="D574" s="134">
        <f t="shared" si="69"/>
        <v>488355.99</v>
      </c>
      <c r="E574" s="29">
        <f t="shared" si="70"/>
        <v>430038.51</v>
      </c>
      <c r="F574" s="175">
        <f t="shared" si="71"/>
        <v>200.69419354838712</v>
      </c>
      <c r="G574" s="29">
        <f t="shared" si="64"/>
        <v>200.69</v>
      </c>
    </row>
    <row r="575" spans="1:7" x14ac:dyDescent="0.25">
      <c r="A575" s="47">
        <v>42368</v>
      </c>
      <c r="B575" s="48">
        <v>1</v>
      </c>
      <c r="C575" s="171">
        <v>0</v>
      </c>
      <c r="D575" s="134">
        <f t="shared" si="69"/>
        <v>488355.99</v>
      </c>
      <c r="E575" s="29">
        <f t="shared" si="70"/>
        <v>430038.51</v>
      </c>
      <c r="F575" s="175">
        <f t="shared" si="71"/>
        <v>200.69419354838712</v>
      </c>
      <c r="G575" s="29">
        <f t="shared" si="64"/>
        <v>200.69</v>
      </c>
    </row>
    <row r="576" spans="1:7" x14ac:dyDescent="0.25">
      <c r="A576" s="47">
        <v>42369</v>
      </c>
      <c r="B576" s="48">
        <v>1</v>
      </c>
      <c r="C576" s="171">
        <v>0</v>
      </c>
      <c r="D576" s="134">
        <f t="shared" si="69"/>
        <v>488355.99</v>
      </c>
      <c r="E576" s="29">
        <f t="shared" si="70"/>
        <v>430038.51</v>
      </c>
      <c r="F576" s="175">
        <f t="shared" si="71"/>
        <v>200.69419354838712</v>
      </c>
      <c r="G576" s="29">
        <f t="shared" ref="G576:G639" si="72">ROUND(F576,2)</f>
        <v>200.69</v>
      </c>
    </row>
    <row r="577" spans="1:7" x14ac:dyDescent="0.25">
      <c r="A577" s="47">
        <v>42370</v>
      </c>
      <c r="B577" s="48">
        <v>1</v>
      </c>
      <c r="C577" s="171">
        <v>0</v>
      </c>
      <c r="D577" s="134">
        <f t="shared" si="69"/>
        <v>488355.99</v>
      </c>
      <c r="E577" s="29">
        <f t="shared" si="70"/>
        <v>430038.51</v>
      </c>
      <c r="F577" s="175">
        <f t="shared" si="71"/>
        <v>200.69419354838712</v>
      </c>
      <c r="G577" s="29">
        <f t="shared" si="72"/>
        <v>200.69</v>
      </c>
    </row>
    <row r="578" spans="1:7" x14ac:dyDescent="0.25">
      <c r="A578" s="47">
        <v>42371</v>
      </c>
      <c r="B578" s="48">
        <v>1</v>
      </c>
      <c r="C578" s="171">
        <v>0</v>
      </c>
      <c r="D578" s="134">
        <f t="shared" si="69"/>
        <v>488355.99</v>
      </c>
      <c r="E578" s="29">
        <f t="shared" si="70"/>
        <v>430038.51</v>
      </c>
      <c r="F578" s="175">
        <f t="shared" si="71"/>
        <v>200.69419354838712</v>
      </c>
      <c r="G578" s="29">
        <f t="shared" si="72"/>
        <v>200.69</v>
      </c>
    </row>
    <row r="579" spans="1:7" x14ac:dyDescent="0.25">
      <c r="A579" s="47">
        <v>42372</v>
      </c>
      <c r="B579" s="48">
        <v>1</v>
      </c>
      <c r="C579" s="171">
        <v>0</v>
      </c>
      <c r="D579" s="134">
        <f t="shared" si="69"/>
        <v>488355.99</v>
      </c>
      <c r="E579" s="29">
        <f t="shared" si="70"/>
        <v>430038.51</v>
      </c>
      <c r="F579" s="175">
        <f t="shared" si="71"/>
        <v>200.69419354838712</v>
      </c>
      <c r="G579" s="29">
        <f t="shared" si="72"/>
        <v>200.69</v>
      </c>
    </row>
    <row r="580" spans="1:7" x14ac:dyDescent="0.25">
      <c r="A580" s="47">
        <v>42373</v>
      </c>
      <c r="B580" s="48">
        <v>1</v>
      </c>
      <c r="C580" s="171">
        <v>0</v>
      </c>
      <c r="D580" s="134">
        <f t="shared" si="69"/>
        <v>488355.99</v>
      </c>
      <c r="E580" s="29">
        <f t="shared" si="70"/>
        <v>430038.51</v>
      </c>
      <c r="F580" s="175">
        <f t="shared" si="71"/>
        <v>200.69419354838712</v>
      </c>
      <c r="G580" s="29">
        <f t="shared" si="72"/>
        <v>200.69</v>
      </c>
    </row>
    <row r="581" spans="1:7" x14ac:dyDescent="0.25">
      <c r="A581" s="47">
        <v>42374</v>
      </c>
      <c r="B581" s="48">
        <v>1</v>
      </c>
      <c r="C581" s="171">
        <v>0</v>
      </c>
      <c r="D581" s="134">
        <f t="shared" si="69"/>
        <v>488355.99</v>
      </c>
      <c r="E581" s="29">
        <f t="shared" si="70"/>
        <v>430038.51</v>
      </c>
      <c r="F581" s="175">
        <f t="shared" si="71"/>
        <v>200.69419354838712</v>
      </c>
      <c r="G581" s="29">
        <f t="shared" si="72"/>
        <v>200.69</v>
      </c>
    </row>
    <row r="582" spans="1:7" x14ac:dyDescent="0.25">
      <c r="A582" s="47">
        <v>42375</v>
      </c>
      <c r="B582" s="48">
        <v>0</v>
      </c>
      <c r="C582" s="171">
        <v>1</v>
      </c>
      <c r="D582" s="134">
        <f t="shared" ref="D582:D612" si="73">$E$581</f>
        <v>430038.51</v>
      </c>
      <c r="E582" s="29">
        <f>$D$582-$D$45</f>
        <v>370978.08</v>
      </c>
      <c r="F582" s="175">
        <f>($E$44/$B$44*0+($E$45/$B$45)*1)</f>
        <v>176.72806451612902</v>
      </c>
      <c r="G582" s="29">
        <f t="shared" si="72"/>
        <v>176.73</v>
      </c>
    </row>
    <row r="583" spans="1:7" x14ac:dyDescent="0.25">
      <c r="A583" s="47">
        <v>42376</v>
      </c>
      <c r="B583" s="48">
        <v>1</v>
      </c>
      <c r="C583" s="171">
        <v>0</v>
      </c>
      <c r="D583" s="134">
        <f t="shared" si="73"/>
        <v>430038.51</v>
      </c>
      <c r="E583" s="29">
        <f t="shared" ref="E583:E612" si="74">$D$582-$D$45</f>
        <v>370978.08</v>
      </c>
      <c r="F583" s="175">
        <f t="shared" ref="F583:F612" si="75">($E$44/$B$44*0+($E$45/$B$45)*1)</f>
        <v>176.72806451612902</v>
      </c>
      <c r="G583" s="29">
        <f t="shared" si="72"/>
        <v>176.73</v>
      </c>
    </row>
    <row r="584" spans="1:7" x14ac:dyDescent="0.25">
      <c r="A584" s="47">
        <v>42377</v>
      </c>
      <c r="B584" s="48">
        <v>1</v>
      </c>
      <c r="C584" s="171">
        <v>0</v>
      </c>
      <c r="D584" s="134">
        <f t="shared" si="73"/>
        <v>430038.51</v>
      </c>
      <c r="E584" s="29">
        <f t="shared" si="74"/>
        <v>370978.08</v>
      </c>
      <c r="F584" s="175">
        <f t="shared" si="75"/>
        <v>176.72806451612902</v>
      </c>
      <c r="G584" s="29">
        <f t="shared" si="72"/>
        <v>176.73</v>
      </c>
    </row>
    <row r="585" spans="1:7" x14ac:dyDescent="0.25">
      <c r="A585" s="47">
        <v>42378</v>
      </c>
      <c r="B585" s="48">
        <v>1</v>
      </c>
      <c r="C585" s="171">
        <v>0</v>
      </c>
      <c r="D585" s="134">
        <f t="shared" si="73"/>
        <v>430038.51</v>
      </c>
      <c r="E585" s="29">
        <f t="shared" si="74"/>
        <v>370978.08</v>
      </c>
      <c r="F585" s="175">
        <f t="shared" si="75"/>
        <v>176.72806451612902</v>
      </c>
      <c r="G585" s="29">
        <f t="shared" si="72"/>
        <v>176.73</v>
      </c>
    </row>
    <row r="586" spans="1:7" x14ac:dyDescent="0.25">
      <c r="A586" s="47">
        <v>42379</v>
      </c>
      <c r="B586" s="48">
        <v>1</v>
      </c>
      <c r="C586" s="171">
        <v>0</v>
      </c>
      <c r="D586" s="134">
        <f t="shared" si="73"/>
        <v>430038.51</v>
      </c>
      <c r="E586" s="29">
        <f t="shared" si="74"/>
        <v>370978.08</v>
      </c>
      <c r="F586" s="175">
        <f t="shared" si="75"/>
        <v>176.72806451612902</v>
      </c>
      <c r="G586" s="29">
        <f t="shared" si="72"/>
        <v>176.73</v>
      </c>
    </row>
    <row r="587" spans="1:7" x14ac:dyDescent="0.25">
      <c r="A587" s="47">
        <v>42380</v>
      </c>
      <c r="B587" s="48">
        <v>1</v>
      </c>
      <c r="C587" s="171">
        <v>0</v>
      </c>
      <c r="D587" s="134">
        <f t="shared" si="73"/>
        <v>430038.51</v>
      </c>
      <c r="E587" s="29">
        <f t="shared" si="74"/>
        <v>370978.08</v>
      </c>
      <c r="F587" s="175">
        <f t="shared" si="75"/>
        <v>176.72806451612902</v>
      </c>
      <c r="G587" s="29">
        <f t="shared" si="72"/>
        <v>176.73</v>
      </c>
    </row>
    <row r="588" spans="1:7" x14ac:dyDescent="0.25">
      <c r="A588" s="47">
        <v>42381</v>
      </c>
      <c r="B588" s="48">
        <v>1</v>
      </c>
      <c r="C588" s="171">
        <v>0</v>
      </c>
      <c r="D588" s="134">
        <f t="shared" si="73"/>
        <v>430038.51</v>
      </c>
      <c r="E588" s="29">
        <f t="shared" si="74"/>
        <v>370978.08</v>
      </c>
      <c r="F588" s="175">
        <f t="shared" si="75"/>
        <v>176.72806451612902</v>
      </c>
      <c r="G588" s="29">
        <f t="shared" si="72"/>
        <v>176.73</v>
      </c>
    </row>
    <row r="589" spans="1:7" x14ac:dyDescent="0.25">
      <c r="A589" s="47">
        <v>42382</v>
      </c>
      <c r="B589" s="48">
        <v>1</v>
      </c>
      <c r="C589" s="171">
        <v>0</v>
      </c>
      <c r="D589" s="134">
        <f t="shared" si="73"/>
        <v>430038.51</v>
      </c>
      <c r="E589" s="29">
        <f t="shared" si="74"/>
        <v>370978.08</v>
      </c>
      <c r="F589" s="175">
        <f t="shared" si="75"/>
        <v>176.72806451612902</v>
      </c>
      <c r="G589" s="29">
        <f t="shared" si="72"/>
        <v>176.73</v>
      </c>
    </row>
    <row r="590" spans="1:7" x14ac:dyDescent="0.25">
      <c r="A590" s="47">
        <v>42383</v>
      </c>
      <c r="B590" s="48">
        <v>1</v>
      </c>
      <c r="C590" s="171">
        <v>0</v>
      </c>
      <c r="D590" s="134">
        <f t="shared" si="73"/>
        <v>430038.51</v>
      </c>
      <c r="E590" s="29">
        <f t="shared" si="74"/>
        <v>370978.08</v>
      </c>
      <c r="F590" s="175">
        <f t="shared" si="75"/>
        <v>176.72806451612902</v>
      </c>
      <c r="G590" s="29">
        <f t="shared" si="72"/>
        <v>176.73</v>
      </c>
    </row>
    <row r="591" spans="1:7" x14ac:dyDescent="0.25">
      <c r="A591" s="47">
        <v>42384</v>
      </c>
      <c r="B591" s="48">
        <v>1</v>
      </c>
      <c r="C591" s="171">
        <v>0</v>
      </c>
      <c r="D591" s="134">
        <f t="shared" si="73"/>
        <v>430038.51</v>
      </c>
      <c r="E591" s="29">
        <f t="shared" si="74"/>
        <v>370978.08</v>
      </c>
      <c r="F591" s="175">
        <f t="shared" si="75"/>
        <v>176.72806451612902</v>
      </c>
      <c r="G591" s="29">
        <f t="shared" si="72"/>
        <v>176.73</v>
      </c>
    </row>
    <row r="592" spans="1:7" x14ac:dyDescent="0.25">
      <c r="A592" s="47">
        <v>42385</v>
      </c>
      <c r="B592" s="48">
        <v>1</v>
      </c>
      <c r="C592" s="171">
        <v>0</v>
      </c>
      <c r="D592" s="134">
        <f t="shared" si="73"/>
        <v>430038.51</v>
      </c>
      <c r="E592" s="29">
        <f t="shared" si="74"/>
        <v>370978.08</v>
      </c>
      <c r="F592" s="175">
        <f t="shared" si="75"/>
        <v>176.72806451612902</v>
      </c>
      <c r="G592" s="29">
        <f t="shared" si="72"/>
        <v>176.73</v>
      </c>
    </row>
    <row r="593" spans="1:7" x14ac:dyDescent="0.25">
      <c r="A593" s="47">
        <v>42386</v>
      </c>
      <c r="B593" s="48">
        <v>1</v>
      </c>
      <c r="C593" s="171">
        <v>0</v>
      </c>
      <c r="D593" s="134">
        <f t="shared" si="73"/>
        <v>430038.51</v>
      </c>
      <c r="E593" s="29">
        <f t="shared" si="74"/>
        <v>370978.08</v>
      </c>
      <c r="F593" s="175">
        <f t="shared" si="75"/>
        <v>176.72806451612902</v>
      </c>
      <c r="G593" s="29">
        <f t="shared" si="72"/>
        <v>176.73</v>
      </c>
    </row>
    <row r="594" spans="1:7" x14ac:dyDescent="0.25">
      <c r="A594" s="47">
        <v>42387</v>
      </c>
      <c r="B594" s="48">
        <v>1</v>
      </c>
      <c r="C594" s="171">
        <v>0</v>
      </c>
      <c r="D594" s="134">
        <f t="shared" si="73"/>
        <v>430038.51</v>
      </c>
      <c r="E594" s="29">
        <f t="shared" si="74"/>
        <v>370978.08</v>
      </c>
      <c r="F594" s="175">
        <f t="shared" si="75"/>
        <v>176.72806451612902</v>
      </c>
      <c r="G594" s="29">
        <f t="shared" si="72"/>
        <v>176.73</v>
      </c>
    </row>
    <row r="595" spans="1:7" x14ac:dyDescent="0.25">
      <c r="A595" s="47">
        <v>42388</v>
      </c>
      <c r="B595" s="48">
        <v>1</v>
      </c>
      <c r="C595" s="171">
        <v>0</v>
      </c>
      <c r="D595" s="134">
        <f t="shared" si="73"/>
        <v>430038.51</v>
      </c>
      <c r="E595" s="29">
        <f t="shared" si="74"/>
        <v>370978.08</v>
      </c>
      <c r="F595" s="175">
        <f t="shared" si="75"/>
        <v>176.72806451612902</v>
      </c>
      <c r="G595" s="29">
        <f t="shared" si="72"/>
        <v>176.73</v>
      </c>
    </row>
    <row r="596" spans="1:7" x14ac:dyDescent="0.25">
      <c r="A596" s="47">
        <v>42389</v>
      </c>
      <c r="B596" s="48">
        <v>1</v>
      </c>
      <c r="C596" s="171">
        <v>0</v>
      </c>
      <c r="D596" s="134">
        <f t="shared" si="73"/>
        <v>430038.51</v>
      </c>
      <c r="E596" s="29">
        <f t="shared" si="74"/>
        <v>370978.08</v>
      </c>
      <c r="F596" s="175">
        <f t="shared" si="75"/>
        <v>176.72806451612902</v>
      </c>
      <c r="G596" s="29">
        <f t="shared" si="72"/>
        <v>176.73</v>
      </c>
    </row>
    <row r="597" spans="1:7" x14ac:dyDescent="0.25">
      <c r="A597" s="47">
        <v>42390</v>
      </c>
      <c r="B597" s="48">
        <v>1</v>
      </c>
      <c r="C597" s="171">
        <v>0</v>
      </c>
      <c r="D597" s="134">
        <f t="shared" si="73"/>
        <v>430038.51</v>
      </c>
      <c r="E597" s="29">
        <f t="shared" si="74"/>
        <v>370978.08</v>
      </c>
      <c r="F597" s="175">
        <f t="shared" si="75"/>
        <v>176.72806451612902</v>
      </c>
      <c r="G597" s="29">
        <f t="shared" si="72"/>
        <v>176.73</v>
      </c>
    </row>
    <row r="598" spans="1:7" x14ac:dyDescent="0.25">
      <c r="A598" s="47">
        <v>42391</v>
      </c>
      <c r="B598" s="48">
        <v>1</v>
      </c>
      <c r="C598" s="171">
        <v>0</v>
      </c>
      <c r="D598" s="134">
        <f t="shared" si="73"/>
        <v>430038.51</v>
      </c>
      <c r="E598" s="29">
        <f t="shared" si="74"/>
        <v>370978.08</v>
      </c>
      <c r="F598" s="175">
        <f t="shared" si="75"/>
        <v>176.72806451612902</v>
      </c>
      <c r="G598" s="29">
        <f t="shared" si="72"/>
        <v>176.73</v>
      </c>
    </row>
    <row r="599" spans="1:7" x14ac:dyDescent="0.25">
      <c r="A599" s="47">
        <v>42392</v>
      </c>
      <c r="B599" s="48">
        <v>1</v>
      </c>
      <c r="C599" s="171">
        <v>0</v>
      </c>
      <c r="D599" s="134">
        <f t="shared" si="73"/>
        <v>430038.51</v>
      </c>
      <c r="E599" s="29">
        <f t="shared" si="74"/>
        <v>370978.08</v>
      </c>
      <c r="F599" s="175">
        <f t="shared" si="75"/>
        <v>176.72806451612902</v>
      </c>
      <c r="G599" s="29">
        <f t="shared" si="72"/>
        <v>176.73</v>
      </c>
    </row>
    <row r="600" spans="1:7" x14ac:dyDescent="0.25">
      <c r="A600" s="47">
        <v>42393</v>
      </c>
      <c r="B600" s="48">
        <v>1</v>
      </c>
      <c r="C600" s="171">
        <v>0</v>
      </c>
      <c r="D600" s="134">
        <f t="shared" si="73"/>
        <v>430038.51</v>
      </c>
      <c r="E600" s="29">
        <f t="shared" si="74"/>
        <v>370978.08</v>
      </c>
      <c r="F600" s="175">
        <f t="shared" si="75"/>
        <v>176.72806451612902</v>
      </c>
      <c r="G600" s="29">
        <f t="shared" si="72"/>
        <v>176.73</v>
      </c>
    </row>
    <row r="601" spans="1:7" x14ac:dyDescent="0.25">
      <c r="A601" s="47">
        <v>42394</v>
      </c>
      <c r="B601" s="48">
        <v>1</v>
      </c>
      <c r="C601" s="171">
        <v>0</v>
      </c>
      <c r="D601" s="134">
        <f t="shared" si="73"/>
        <v>430038.51</v>
      </c>
      <c r="E601" s="29">
        <f t="shared" si="74"/>
        <v>370978.08</v>
      </c>
      <c r="F601" s="175">
        <f t="shared" si="75"/>
        <v>176.72806451612902</v>
      </c>
      <c r="G601" s="29">
        <f t="shared" si="72"/>
        <v>176.73</v>
      </c>
    </row>
    <row r="602" spans="1:7" x14ac:dyDescent="0.25">
      <c r="A602" s="47">
        <v>42395</v>
      </c>
      <c r="B602" s="48">
        <v>1</v>
      </c>
      <c r="C602" s="171">
        <v>0</v>
      </c>
      <c r="D602" s="134">
        <f t="shared" si="73"/>
        <v>430038.51</v>
      </c>
      <c r="E602" s="29">
        <f t="shared" si="74"/>
        <v>370978.08</v>
      </c>
      <c r="F602" s="175">
        <f t="shared" si="75"/>
        <v>176.72806451612902</v>
      </c>
      <c r="G602" s="29">
        <f t="shared" si="72"/>
        <v>176.73</v>
      </c>
    </row>
    <row r="603" spans="1:7" x14ac:dyDescent="0.25">
      <c r="A603" s="47">
        <v>42396</v>
      </c>
      <c r="B603" s="48">
        <v>1</v>
      </c>
      <c r="C603" s="171">
        <v>0</v>
      </c>
      <c r="D603" s="134">
        <f t="shared" si="73"/>
        <v>430038.51</v>
      </c>
      <c r="E603" s="29">
        <f t="shared" si="74"/>
        <v>370978.08</v>
      </c>
      <c r="F603" s="175">
        <f t="shared" si="75"/>
        <v>176.72806451612902</v>
      </c>
      <c r="G603" s="29">
        <f t="shared" si="72"/>
        <v>176.73</v>
      </c>
    </row>
    <row r="604" spans="1:7" x14ac:dyDescent="0.25">
      <c r="A604" s="47">
        <v>42397</v>
      </c>
      <c r="B604" s="48">
        <v>1</v>
      </c>
      <c r="C604" s="171">
        <v>0</v>
      </c>
      <c r="D604" s="134">
        <f t="shared" si="73"/>
        <v>430038.51</v>
      </c>
      <c r="E604" s="29">
        <f t="shared" si="74"/>
        <v>370978.08</v>
      </c>
      <c r="F604" s="175">
        <f t="shared" si="75"/>
        <v>176.72806451612902</v>
      </c>
      <c r="G604" s="29">
        <f t="shared" si="72"/>
        <v>176.73</v>
      </c>
    </row>
    <row r="605" spans="1:7" x14ac:dyDescent="0.25">
      <c r="A605" s="47">
        <v>42398</v>
      </c>
      <c r="B605" s="48">
        <v>1</v>
      </c>
      <c r="C605" s="171">
        <v>0</v>
      </c>
      <c r="D605" s="134">
        <f t="shared" si="73"/>
        <v>430038.51</v>
      </c>
      <c r="E605" s="29">
        <f t="shared" si="74"/>
        <v>370978.08</v>
      </c>
      <c r="F605" s="175">
        <f t="shared" si="75"/>
        <v>176.72806451612902</v>
      </c>
      <c r="G605" s="29">
        <f t="shared" si="72"/>
        <v>176.73</v>
      </c>
    </row>
    <row r="606" spans="1:7" x14ac:dyDescent="0.25">
      <c r="A606" s="47">
        <v>42399</v>
      </c>
      <c r="B606" s="48">
        <v>1</v>
      </c>
      <c r="C606" s="171">
        <v>0</v>
      </c>
      <c r="D606" s="134">
        <f t="shared" si="73"/>
        <v>430038.51</v>
      </c>
      <c r="E606" s="29">
        <f t="shared" si="74"/>
        <v>370978.08</v>
      </c>
      <c r="F606" s="175">
        <f t="shared" si="75"/>
        <v>176.72806451612902</v>
      </c>
      <c r="G606" s="29">
        <f t="shared" si="72"/>
        <v>176.73</v>
      </c>
    </row>
    <row r="607" spans="1:7" x14ac:dyDescent="0.25">
      <c r="A607" s="47">
        <v>42400</v>
      </c>
      <c r="B607" s="48">
        <v>1</v>
      </c>
      <c r="C607" s="171">
        <v>0</v>
      </c>
      <c r="D607" s="134">
        <f t="shared" si="73"/>
        <v>430038.51</v>
      </c>
      <c r="E607" s="29">
        <f t="shared" si="74"/>
        <v>370978.08</v>
      </c>
      <c r="F607" s="175">
        <f t="shared" si="75"/>
        <v>176.72806451612902</v>
      </c>
      <c r="G607" s="29">
        <f t="shared" si="72"/>
        <v>176.73</v>
      </c>
    </row>
    <row r="608" spans="1:7" x14ac:dyDescent="0.25">
      <c r="A608" s="47">
        <v>42401</v>
      </c>
      <c r="B608" s="48">
        <v>1</v>
      </c>
      <c r="C608" s="171">
        <v>0</v>
      </c>
      <c r="D608" s="134">
        <f t="shared" si="73"/>
        <v>430038.51</v>
      </c>
      <c r="E608" s="29">
        <f t="shared" si="74"/>
        <v>370978.08</v>
      </c>
      <c r="F608" s="175">
        <f t="shared" si="75"/>
        <v>176.72806451612902</v>
      </c>
      <c r="G608" s="29">
        <f t="shared" si="72"/>
        <v>176.73</v>
      </c>
    </row>
    <row r="609" spans="1:7" x14ac:dyDescent="0.25">
      <c r="A609" s="47">
        <v>42402</v>
      </c>
      <c r="B609" s="48">
        <v>1</v>
      </c>
      <c r="C609" s="171">
        <v>0</v>
      </c>
      <c r="D609" s="134">
        <f t="shared" si="73"/>
        <v>430038.51</v>
      </c>
      <c r="E609" s="29">
        <f t="shared" si="74"/>
        <v>370978.08</v>
      </c>
      <c r="F609" s="175">
        <f t="shared" si="75"/>
        <v>176.72806451612902</v>
      </c>
      <c r="G609" s="29">
        <f t="shared" si="72"/>
        <v>176.73</v>
      </c>
    </row>
    <row r="610" spans="1:7" x14ac:dyDescent="0.25">
      <c r="A610" s="47">
        <v>42403</v>
      </c>
      <c r="B610" s="48">
        <v>1</v>
      </c>
      <c r="C610" s="171">
        <v>0</v>
      </c>
      <c r="D610" s="134">
        <f t="shared" si="73"/>
        <v>430038.51</v>
      </c>
      <c r="E610" s="29">
        <f t="shared" si="74"/>
        <v>370978.08</v>
      </c>
      <c r="F610" s="175">
        <f t="shared" si="75"/>
        <v>176.72806451612902</v>
      </c>
      <c r="G610" s="29">
        <f t="shared" si="72"/>
        <v>176.73</v>
      </c>
    </row>
    <row r="611" spans="1:7" x14ac:dyDescent="0.25">
      <c r="A611" s="47">
        <v>42404</v>
      </c>
      <c r="B611" s="48">
        <v>1</v>
      </c>
      <c r="C611" s="171">
        <v>0</v>
      </c>
      <c r="D611" s="134">
        <f t="shared" si="73"/>
        <v>430038.51</v>
      </c>
      <c r="E611" s="29">
        <f t="shared" si="74"/>
        <v>370978.08</v>
      </c>
      <c r="F611" s="175">
        <f t="shared" si="75"/>
        <v>176.72806451612902</v>
      </c>
      <c r="G611" s="29">
        <f t="shared" si="72"/>
        <v>176.73</v>
      </c>
    </row>
    <row r="612" spans="1:7" x14ac:dyDescent="0.25">
      <c r="A612" s="47">
        <v>42405</v>
      </c>
      <c r="B612" s="48">
        <v>1</v>
      </c>
      <c r="C612" s="171">
        <v>0</v>
      </c>
      <c r="D612" s="134">
        <f t="shared" si="73"/>
        <v>430038.51</v>
      </c>
      <c r="E612" s="29">
        <f t="shared" si="74"/>
        <v>370978.08</v>
      </c>
      <c r="F612" s="175">
        <f t="shared" si="75"/>
        <v>176.72806451612902</v>
      </c>
      <c r="G612" s="29">
        <f t="shared" si="72"/>
        <v>176.73</v>
      </c>
    </row>
    <row r="613" spans="1:7" x14ac:dyDescent="0.25">
      <c r="A613" s="47">
        <v>42406</v>
      </c>
      <c r="B613" s="48">
        <v>0</v>
      </c>
      <c r="C613" s="171">
        <v>1</v>
      </c>
      <c r="D613" s="134">
        <f t="shared" ref="D613:D641" si="76">$E$612</f>
        <v>370978.08</v>
      </c>
      <c r="E613" s="29">
        <f>$D$613-$D$46</f>
        <v>310860.33</v>
      </c>
      <c r="F613" s="175">
        <f>($E$45/$B$45*0+($E$46/$B$46)*1)</f>
        <v>152.45689655172413</v>
      </c>
      <c r="G613" s="29">
        <f t="shared" si="72"/>
        <v>152.46</v>
      </c>
    </row>
    <row r="614" spans="1:7" x14ac:dyDescent="0.25">
      <c r="A614" s="47">
        <v>42407</v>
      </c>
      <c r="B614" s="48">
        <v>1</v>
      </c>
      <c r="C614" s="171">
        <v>0</v>
      </c>
      <c r="D614" s="134">
        <f t="shared" si="76"/>
        <v>370978.08</v>
      </c>
      <c r="E614" s="29">
        <f t="shared" ref="E614:E641" si="77">$D$613-$D$46</f>
        <v>310860.33</v>
      </c>
      <c r="F614" s="175">
        <f t="shared" ref="F614:F641" si="78">($E$45/$B$45*0+($E$46/$B$46)*1)</f>
        <v>152.45689655172413</v>
      </c>
      <c r="G614" s="29">
        <f t="shared" si="72"/>
        <v>152.46</v>
      </c>
    </row>
    <row r="615" spans="1:7" x14ac:dyDescent="0.25">
      <c r="A615" s="47">
        <v>42408</v>
      </c>
      <c r="B615" s="48">
        <v>1</v>
      </c>
      <c r="C615" s="171">
        <v>0</v>
      </c>
      <c r="D615" s="134">
        <f t="shared" si="76"/>
        <v>370978.08</v>
      </c>
      <c r="E615" s="29">
        <f t="shared" si="77"/>
        <v>310860.33</v>
      </c>
      <c r="F615" s="175">
        <f t="shared" si="78"/>
        <v>152.45689655172413</v>
      </c>
      <c r="G615" s="29">
        <f t="shared" si="72"/>
        <v>152.46</v>
      </c>
    </row>
    <row r="616" spans="1:7" x14ac:dyDescent="0.25">
      <c r="A616" s="47">
        <v>42409</v>
      </c>
      <c r="B616" s="48">
        <v>1</v>
      </c>
      <c r="C616" s="171">
        <v>0</v>
      </c>
      <c r="D616" s="134">
        <f t="shared" si="76"/>
        <v>370978.08</v>
      </c>
      <c r="E616" s="29">
        <f t="shared" si="77"/>
        <v>310860.33</v>
      </c>
      <c r="F616" s="175">
        <f t="shared" si="78"/>
        <v>152.45689655172413</v>
      </c>
      <c r="G616" s="29">
        <f t="shared" si="72"/>
        <v>152.46</v>
      </c>
    </row>
    <row r="617" spans="1:7" x14ac:dyDescent="0.25">
      <c r="A617" s="47">
        <v>42410</v>
      </c>
      <c r="B617" s="48">
        <v>1</v>
      </c>
      <c r="C617" s="171">
        <v>0</v>
      </c>
      <c r="D617" s="134">
        <f t="shared" si="76"/>
        <v>370978.08</v>
      </c>
      <c r="E617" s="29">
        <f t="shared" si="77"/>
        <v>310860.33</v>
      </c>
      <c r="F617" s="175">
        <f t="shared" si="78"/>
        <v>152.45689655172413</v>
      </c>
      <c r="G617" s="29">
        <f t="shared" si="72"/>
        <v>152.46</v>
      </c>
    </row>
    <row r="618" spans="1:7" x14ac:dyDescent="0.25">
      <c r="A618" s="47">
        <v>42411</v>
      </c>
      <c r="B618" s="48">
        <v>1</v>
      </c>
      <c r="C618" s="171">
        <v>0</v>
      </c>
      <c r="D618" s="134">
        <f t="shared" si="76"/>
        <v>370978.08</v>
      </c>
      <c r="E618" s="29">
        <f t="shared" si="77"/>
        <v>310860.33</v>
      </c>
      <c r="F618" s="175">
        <f t="shared" si="78"/>
        <v>152.45689655172413</v>
      </c>
      <c r="G618" s="29">
        <f t="shared" si="72"/>
        <v>152.46</v>
      </c>
    </row>
    <row r="619" spans="1:7" x14ac:dyDescent="0.25">
      <c r="A619" s="47">
        <v>42412</v>
      </c>
      <c r="B619" s="48">
        <v>1</v>
      </c>
      <c r="C619" s="171">
        <v>0</v>
      </c>
      <c r="D619" s="134">
        <f t="shared" si="76"/>
        <v>370978.08</v>
      </c>
      <c r="E619" s="29">
        <f t="shared" si="77"/>
        <v>310860.33</v>
      </c>
      <c r="F619" s="175">
        <f t="shared" si="78"/>
        <v>152.45689655172413</v>
      </c>
      <c r="G619" s="29">
        <f t="shared" si="72"/>
        <v>152.46</v>
      </c>
    </row>
    <row r="620" spans="1:7" x14ac:dyDescent="0.25">
      <c r="A620" s="47">
        <v>42413</v>
      </c>
      <c r="B620" s="48">
        <v>1</v>
      </c>
      <c r="C620" s="171">
        <v>0</v>
      </c>
      <c r="D620" s="134">
        <f t="shared" si="76"/>
        <v>370978.08</v>
      </c>
      <c r="E620" s="29">
        <f t="shared" si="77"/>
        <v>310860.33</v>
      </c>
      <c r="F620" s="175">
        <f t="shared" si="78"/>
        <v>152.45689655172413</v>
      </c>
      <c r="G620" s="29">
        <f t="shared" si="72"/>
        <v>152.46</v>
      </c>
    </row>
    <row r="621" spans="1:7" x14ac:dyDescent="0.25">
      <c r="A621" s="47">
        <v>42414</v>
      </c>
      <c r="B621" s="48">
        <v>1</v>
      </c>
      <c r="C621" s="171">
        <v>0</v>
      </c>
      <c r="D621" s="134">
        <f t="shared" si="76"/>
        <v>370978.08</v>
      </c>
      <c r="E621" s="29">
        <f t="shared" si="77"/>
        <v>310860.33</v>
      </c>
      <c r="F621" s="175">
        <f t="shared" si="78"/>
        <v>152.45689655172413</v>
      </c>
      <c r="G621" s="29">
        <f t="shared" si="72"/>
        <v>152.46</v>
      </c>
    </row>
    <row r="622" spans="1:7" x14ac:dyDescent="0.25">
      <c r="A622" s="47">
        <v>42415</v>
      </c>
      <c r="B622" s="48">
        <v>1</v>
      </c>
      <c r="C622" s="171">
        <v>0</v>
      </c>
      <c r="D622" s="134">
        <f t="shared" si="76"/>
        <v>370978.08</v>
      </c>
      <c r="E622" s="29">
        <f t="shared" si="77"/>
        <v>310860.33</v>
      </c>
      <c r="F622" s="175">
        <f t="shared" si="78"/>
        <v>152.45689655172413</v>
      </c>
      <c r="G622" s="29">
        <f t="shared" si="72"/>
        <v>152.46</v>
      </c>
    </row>
    <row r="623" spans="1:7" x14ac:dyDescent="0.25">
      <c r="A623" s="47">
        <v>42416</v>
      </c>
      <c r="B623" s="48">
        <v>1</v>
      </c>
      <c r="C623" s="171">
        <v>0</v>
      </c>
      <c r="D623" s="134">
        <f t="shared" si="76"/>
        <v>370978.08</v>
      </c>
      <c r="E623" s="29">
        <f t="shared" si="77"/>
        <v>310860.33</v>
      </c>
      <c r="F623" s="175">
        <f t="shared" si="78"/>
        <v>152.45689655172413</v>
      </c>
      <c r="G623" s="29">
        <f t="shared" si="72"/>
        <v>152.46</v>
      </c>
    </row>
    <row r="624" spans="1:7" x14ac:dyDescent="0.25">
      <c r="A624" s="47">
        <v>42417</v>
      </c>
      <c r="B624" s="48">
        <v>1</v>
      </c>
      <c r="C624" s="171">
        <v>0</v>
      </c>
      <c r="D624" s="134">
        <f t="shared" si="76"/>
        <v>370978.08</v>
      </c>
      <c r="E624" s="29">
        <f t="shared" si="77"/>
        <v>310860.33</v>
      </c>
      <c r="F624" s="175">
        <f t="shared" si="78"/>
        <v>152.45689655172413</v>
      </c>
      <c r="G624" s="29">
        <f t="shared" si="72"/>
        <v>152.46</v>
      </c>
    </row>
    <row r="625" spans="1:7" x14ac:dyDescent="0.25">
      <c r="A625" s="47">
        <v>42418</v>
      </c>
      <c r="B625" s="48">
        <v>1</v>
      </c>
      <c r="C625" s="171">
        <v>0</v>
      </c>
      <c r="D625" s="134">
        <f t="shared" si="76"/>
        <v>370978.08</v>
      </c>
      <c r="E625" s="29">
        <f t="shared" si="77"/>
        <v>310860.33</v>
      </c>
      <c r="F625" s="175">
        <f t="shared" si="78"/>
        <v>152.45689655172413</v>
      </c>
      <c r="G625" s="29">
        <f t="shared" si="72"/>
        <v>152.46</v>
      </c>
    </row>
    <row r="626" spans="1:7" x14ac:dyDescent="0.25">
      <c r="A626" s="47">
        <v>42419</v>
      </c>
      <c r="B626" s="48">
        <v>1</v>
      </c>
      <c r="C626" s="171">
        <v>0</v>
      </c>
      <c r="D626" s="134">
        <f t="shared" si="76"/>
        <v>370978.08</v>
      </c>
      <c r="E626" s="29">
        <f t="shared" si="77"/>
        <v>310860.33</v>
      </c>
      <c r="F626" s="175">
        <f t="shared" si="78"/>
        <v>152.45689655172413</v>
      </c>
      <c r="G626" s="29">
        <f t="shared" si="72"/>
        <v>152.46</v>
      </c>
    </row>
    <row r="627" spans="1:7" x14ac:dyDescent="0.25">
      <c r="A627" s="47">
        <v>42420</v>
      </c>
      <c r="B627" s="48">
        <v>1</v>
      </c>
      <c r="C627" s="171">
        <v>0</v>
      </c>
      <c r="D627" s="134">
        <f t="shared" si="76"/>
        <v>370978.08</v>
      </c>
      <c r="E627" s="29">
        <f t="shared" si="77"/>
        <v>310860.33</v>
      </c>
      <c r="F627" s="175">
        <f t="shared" si="78"/>
        <v>152.45689655172413</v>
      </c>
      <c r="G627" s="29">
        <f t="shared" si="72"/>
        <v>152.46</v>
      </c>
    </row>
    <row r="628" spans="1:7" x14ac:dyDescent="0.25">
      <c r="A628" s="47">
        <v>42421</v>
      </c>
      <c r="B628" s="48">
        <v>1</v>
      </c>
      <c r="C628" s="171">
        <v>0</v>
      </c>
      <c r="D628" s="134">
        <f t="shared" si="76"/>
        <v>370978.08</v>
      </c>
      <c r="E628" s="29">
        <f t="shared" si="77"/>
        <v>310860.33</v>
      </c>
      <c r="F628" s="175">
        <f t="shared" si="78"/>
        <v>152.45689655172413</v>
      </c>
      <c r="G628" s="29">
        <f t="shared" si="72"/>
        <v>152.46</v>
      </c>
    </row>
    <row r="629" spans="1:7" x14ac:dyDescent="0.25">
      <c r="A629" s="47">
        <v>42422</v>
      </c>
      <c r="B629" s="48">
        <v>1</v>
      </c>
      <c r="C629" s="171">
        <v>0</v>
      </c>
      <c r="D629" s="134">
        <f t="shared" si="76"/>
        <v>370978.08</v>
      </c>
      <c r="E629" s="29">
        <f t="shared" si="77"/>
        <v>310860.33</v>
      </c>
      <c r="F629" s="175">
        <f t="shared" si="78"/>
        <v>152.45689655172413</v>
      </c>
      <c r="G629" s="29">
        <f t="shared" si="72"/>
        <v>152.46</v>
      </c>
    </row>
    <row r="630" spans="1:7" x14ac:dyDescent="0.25">
      <c r="A630" s="47">
        <v>42423</v>
      </c>
      <c r="B630" s="48">
        <v>1</v>
      </c>
      <c r="C630" s="171">
        <v>0</v>
      </c>
      <c r="D630" s="134">
        <f t="shared" si="76"/>
        <v>370978.08</v>
      </c>
      <c r="E630" s="29">
        <f t="shared" si="77"/>
        <v>310860.33</v>
      </c>
      <c r="F630" s="175">
        <f t="shared" si="78"/>
        <v>152.45689655172413</v>
      </c>
      <c r="G630" s="29">
        <f t="shared" si="72"/>
        <v>152.46</v>
      </c>
    </row>
    <row r="631" spans="1:7" x14ac:dyDescent="0.25">
      <c r="A631" s="47">
        <v>42424</v>
      </c>
      <c r="B631" s="48">
        <v>1</v>
      </c>
      <c r="C631" s="171">
        <v>0</v>
      </c>
      <c r="D631" s="134">
        <f t="shared" si="76"/>
        <v>370978.08</v>
      </c>
      <c r="E631" s="29">
        <f t="shared" si="77"/>
        <v>310860.33</v>
      </c>
      <c r="F631" s="175">
        <f t="shared" si="78"/>
        <v>152.45689655172413</v>
      </c>
      <c r="G631" s="29">
        <f t="shared" si="72"/>
        <v>152.46</v>
      </c>
    </row>
    <row r="632" spans="1:7" x14ac:dyDescent="0.25">
      <c r="A632" s="47">
        <v>42425</v>
      </c>
      <c r="B632" s="48">
        <v>1</v>
      </c>
      <c r="C632" s="171">
        <v>0</v>
      </c>
      <c r="D632" s="134">
        <f t="shared" si="76"/>
        <v>370978.08</v>
      </c>
      <c r="E632" s="29">
        <f t="shared" si="77"/>
        <v>310860.33</v>
      </c>
      <c r="F632" s="175">
        <f t="shared" si="78"/>
        <v>152.45689655172413</v>
      </c>
      <c r="G632" s="29">
        <f t="shared" si="72"/>
        <v>152.46</v>
      </c>
    </row>
    <row r="633" spans="1:7" x14ac:dyDescent="0.25">
      <c r="A633" s="47">
        <v>42426</v>
      </c>
      <c r="B633" s="48">
        <v>1</v>
      </c>
      <c r="C633" s="171">
        <v>0</v>
      </c>
      <c r="D633" s="134">
        <f t="shared" si="76"/>
        <v>370978.08</v>
      </c>
      <c r="E633" s="29">
        <f t="shared" si="77"/>
        <v>310860.33</v>
      </c>
      <c r="F633" s="175">
        <f t="shared" si="78"/>
        <v>152.45689655172413</v>
      </c>
      <c r="G633" s="29">
        <f t="shared" si="72"/>
        <v>152.46</v>
      </c>
    </row>
    <row r="634" spans="1:7" x14ac:dyDescent="0.25">
      <c r="A634" s="47">
        <v>42427</v>
      </c>
      <c r="B634" s="48">
        <v>1</v>
      </c>
      <c r="C634" s="171">
        <v>0</v>
      </c>
      <c r="D634" s="134">
        <f t="shared" si="76"/>
        <v>370978.08</v>
      </c>
      <c r="E634" s="29">
        <f t="shared" si="77"/>
        <v>310860.33</v>
      </c>
      <c r="F634" s="175">
        <f t="shared" si="78"/>
        <v>152.45689655172413</v>
      </c>
      <c r="G634" s="29">
        <f t="shared" si="72"/>
        <v>152.46</v>
      </c>
    </row>
    <row r="635" spans="1:7" x14ac:dyDescent="0.25">
      <c r="A635" s="47">
        <v>42428</v>
      </c>
      <c r="B635" s="48">
        <v>1</v>
      </c>
      <c r="C635" s="171">
        <v>0</v>
      </c>
      <c r="D635" s="134">
        <f t="shared" si="76"/>
        <v>370978.08</v>
      </c>
      <c r="E635" s="29">
        <f t="shared" si="77"/>
        <v>310860.33</v>
      </c>
      <c r="F635" s="175">
        <f t="shared" si="78"/>
        <v>152.45689655172413</v>
      </c>
      <c r="G635" s="29">
        <f t="shared" si="72"/>
        <v>152.46</v>
      </c>
    </row>
    <row r="636" spans="1:7" x14ac:dyDescent="0.25">
      <c r="A636" s="47">
        <v>42429</v>
      </c>
      <c r="B636" s="48">
        <v>1</v>
      </c>
      <c r="C636" s="171">
        <v>0</v>
      </c>
      <c r="D636" s="134">
        <f t="shared" si="76"/>
        <v>370978.08</v>
      </c>
      <c r="E636" s="29">
        <f t="shared" si="77"/>
        <v>310860.33</v>
      </c>
      <c r="F636" s="175">
        <f t="shared" si="78"/>
        <v>152.45689655172413</v>
      </c>
      <c r="G636" s="29">
        <f t="shared" si="72"/>
        <v>152.46</v>
      </c>
    </row>
    <row r="637" spans="1:7" x14ac:dyDescent="0.25">
      <c r="A637" s="47">
        <v>42430</v>
      </c>
      <c r="B637" s="48">
        <v>1</v>
      </c>
      <c r="C637" s="171">
        <v>0</v>
      </c>
      <c r="D637" s="134">
        <f t="shared" si="76"/>
        <v>370978.08</v>
      </c>
      <c r="E637" s="29">
        <f t="shared" si="77"/>
        <v>310860.33</v>
      </c>
      <c r="F637" s="175">
        <f t="shared" si="78"/>
        <v>152.45689655172413</v>
      </c>
      <c r="G637" s="29">
        <f t="shared" si="72"/>
        <v>152.46</v>
      </c>
    </row>
    <row r="638" spans="1:7" x14ac:dyDescent="0.25">
      <c r="A638" s="47">
        <v>42431</v>
      </c>
      <c r="B638" s="48">
        <v>1</v>
      </c>
      <c r="C638" s="171">
        <v>0</v>
      </c>
      <c r="D638" s="134">
        <f t="shared" si="76"/>
        <v>370978.08</v>
      </c>
      <c r="E638" s="29">
        <f t="shared" si="77"/>
        <v>310860.33</v>
      </c>
      <c r="F638" s="175">
        <f t="shared" si="78"/>
        <v>152.45689655172413</v>
      </c>
      <c r="G638" s="29">
        <f t="shared" si="72"/>
        <v>152.46</v>
      </c>
    </row>
    <row r="639" spans="1:7" x14ac:dyDescent="0.25">
      <c r="A639" s="47">
        <v>42432</v>
      </c>
      <c r="B639" s="48">
        <v>1</v>
      </c>
      <c r="C639" s="171">
        <v>0</v>
      </c>
      <c r="D639" s="134">
        <f t="shared" si="76"/>
        <v>370978.08</v>
      </c>
      <c r="E639" s="29">
        <f t="shared" si="77"/>
        <v>310860.33</v>
      </c>
      <c r="F639" s="175">
        <f t="shared" si="78"/>
        <v>152.45689655172413</v>
      </c>
      <c r="G639" s="29">
        <f t="shared" si="72"/>
        <v>152.46</v>
      </c>
    </row>
    <row r="640" spans="1:7" x14ac:dyDescent="0.25">
      <c r="A640" s="47">
        <v>42433</v>
      </c>
      <c r="B640" s="48">
        <v>1</v>
      </c>
      <c r="C640" s="171">
        <v>0</v>
      </c>
      <c r="D640" s="134">
        <f t="shared" si="76"/>
        <v>370978.08</v>
      </c>
      <c r="E640" s="29">
        <f t="shared" si="77"/>
        <v>310860.33</v>
      </c>
      <c r="F640" s="175">
        <f t="shared" si="78"/>
        <v>152.45689655172413</v>
      </c>
      <c r="G640" s="29">
        <f t="shared" ref="G640:G703" si="79">ROUND(F640,2)</f>
        <v>152.46</v>
      </c>
    </row>
    <row r="641" spans="1:7" x14ac:dyDescent="0.25">
      <c r="A641" s="47">
        <v>42434</v>
      </c>
      <c r="B641" s="48">
        <v>1</v>
      </c>
      <c r="C641" s="171">
        <v>0</v>
      </c>
      <c r="D641" s="134">
        <f t="shared" si="76"/>
        <v>370978.08</v>
      </c>
      <c r="E641" s="29">
        <f t="shared" si="77"/>
        <v>310860.33</v>
      </c>
      <c r="F641" s="175">
        <f t="shared" si="78"/>
        <v>152.45689655172413</v>
      </c>
      <c r="G641" s="29">
        <f t="shared" si="79"/>
        <v>152.46</v>
      </c>
    </row>
    <row r="642" spans="1:7" x14ac:dyDescent="0.25">
      <c r="A642" s="47">
        <v>42435</v>
      </c>
      <c r="B642" s="48">
        <v>0</v>
      </c>
      <c r="C642" s="171">
        <v>1</v>
      </c>
      <c r="D642" s="134">
        <f t="shared" ref="D642:D672" si="80">$E$641</f>
        <v>310860.33</v>
      </c>
      <c r="E642" s="29">
        <f>$D$642-$D$47</f>
        <v>250281.61000000002</v>
      </c>
      <c r="F642" s="175">
        <f>($E$46/$B$46*0+($E$47/$B$47)*1)</f>
        <v>127.7509677419355</v>
      </c>
      <c r="G642" s="29">
        <f t="shared" si="79"/>
        <v>127.75</v>
      </c>
    </row>
    <row r="643" spans="1:7" x14ac:dyDescent="0.25">
      <c r="A643" s="47">
        <v>42436</v>
      </c>
      <c r="B643" s="48">
        <v>1</v>
      </c>
      <c r="C643" s="171">
        <v>0</v>
      </c>
      <c r="D643" s="134">
        <f t="shared" si="80"/>
        <v>310860.33</v>
      </c>
      <c r="E643" s="29">
        <f t="shared" ref="E643:E672" si="81">$D$642-$D$47</f>
        <v>250281.61000000002</v>
      </c>
      <c r="F643" s="175">
        <f t="shared" ref="F643:F672" si="82">($E$46/$B$46*0+($E$47/$B$47)*1)</f>
        <v>127.7509677419355</v>
      </c>
      <c r="G643" s="29">
        <f t="shared" si="79"/>
        <v>127.75</v>
      </c>
    </row>
    <row r="644" spans="1:7" x14ac:dyDescent="0.25">
      <c r="A644" s="47">
        <v>42437</v>
      </c>
      <c r="B644" s="48">
        <v>1</v>
      </c>
      <c r="C644" s="171">
        <v>0</v>
      </c>
      <c r="D644" s="134">
        <f t="shared" si="80"/>
        <v>310860.33</v>
      </c>
      <c r="E644" s="29">
        <f t="shared" si="81"/>
        <v>250281.61000000002</v>
      </c>
      <c r="F644" s="175">
        <f t="shared" si="82"/>
        <v>127.7509677419355</v>
      </c>
      <c r="G644" s="29">
        <f t="shared" si="79"/>
        <v>127.75</v>
      </c>
    </row>
    <row r="645" spans="1:7" x14ac:dyDescent="0.25">
      <c r="A645" s="47">
        <v>42438</v>
      </c>
      <c r="B645" s="48">
        <v>1</v>
      </c>
      <c r="C645" s="171">
        <v>0</v>
      </c>
      <c r="D645" s="134">
        <f t="shared" si="80"/>
        <v>310860.33</v>
      </c>
      <c r="E645" s="29">
        <f t="shared" si="81"/>
        <v>250281.61000000002</v>
      </c>
      <c r="F645" s="175">
        <f t="shared" si="82"/>
        <v>127.7509677419355</v>
      </c>
      <c r="G645" s="29">
        <f t="shared" si="79"/>
        <v>127.75</v>
      </c>
    </row>
    <row r="646" spans="1:7" x14ac:dyDescent="0.25">
      <c r="A646" s="47">
        <v>42439</v>
      </c>
      <c r="B646" s="48">
        <v>1</v>
      </c>
      <c r="C646" s="171">
        <v>0</v>
      </c>
      <c r="D646" s="134">
        <f t="shared" si="80"/>
        <v>310860.33</v>
      </c>
      <c r="E646" s="29">
        <f t="shared" si="81"/>
        <v>250281.61000000002</v>
      </c>
      <c r="F646" s="175">
        <f t="shared" si="82"/>
        <v>127.7509677419355</v>
      </c>
      <c r="G646" s="29">
        <f t="shared" si="79"/>
        <v>127.75</v>
      </c>
    </row>
    <row r="647" spans="1:7" x14ac:dyDescent="0.25">
      <c r="A647" s="47">
        <v>42440</v>
      </c>
      <c r="B647" s="48">
        <v>1</v>
      </c>
      <c r="C647" s="171">
        <v>0</v>
      </c>
      <c r="D647" s="134">
        <f t="shared" si="80"/>
        <v>310860.33</v>
      </c>
      <c r="E647" s="29">
        <f t="shared" si="81"/>
        <v>250281.61000000002</v>
      </c>
      <c r="F647" s="175">
        <f t="shared" si="82"/>
        <v>127.7509677419355</v>
      </c>
      <c r="G647" s="29">
        <f t="shared" si="79"/>
        <v>127.75</v>
      </c>
    </row>
    <row r="648" spans="1:7" x14ac:dyDescent="0.25">
      <c r="A648" s="47">
        <v>42441</v>
      </c>
      <c r="B648" s="48">
        <v>1</v>
      </c>
      <c r="C648" s="171">
        <v>0</v>
      </c>
      <c r="D648" s="134">
        <f t="shared" si="80"/>
        <v>310860.33</v>
      </c>
      <c r="E648" s="29">
        <f t="shared" si="81"/>
        <v>250281.61000000002</v>
      </c>
      <c r="F648" s="175">
        <f t="shared" si="82"/>
        <v>127.7509677419355</v>
      </c>
      <c r="G648" s="29">
        <f t="shared" si="79"/>
        <v>127.75</v>
      </c>
    </row>
    <row r="649" spans="1:7" x14ac:dyDescent="0.25">
      <c r="A649" s="47">
        <v>42442</v>
      </c>
      <c r="B649" s="48">
        <v>1</v>
      </c>
      <c r="C649" s="171">
        <v>0</v>
      </c>
      <c r="D649" s="134">
        <f t="shared" si="80"/>
        <v>310860.33</v>
      </c>
      <c r="E649" s="29">
        <f t="shared" si="81"/>
        <v>250281.61000000002</v>
      </c>
      <c r="F649" s="175">
        <f t="shared" si="82"/>
        <v>127.7509677419355</v>
      </c>
      <c r="G649" s="29">
        <f t="shared" si="79"/>
        <v>127.75</v>
      </c>
    </row>
    <row r="650" spans="1:7" x14ac:dyDescent="0.25">
      <c r="A650" s="47">
        <v>42443</v>
      </c>
      <c r="B650" s="48">
        <v>1</v>
      </c>
      <c r="C650" s="171">
        <v>0</v>
      </c>
      <c r="D650" s="134">
        <f t="shared" si="80"/>
        <v>310860.33</v>
      </c>
      <c r="E650" s="29">
        <f t="shared" si="81"/>
        <v>250281.61000000002</v>
      </c>
      <c r="F650" s="175">
        <f t="shared" si="82"/>
        <v>127.7509677419355</v>
      </c>
      <c r="G650" s="29">
        <f t="shared" si="79"/>
        <v>127.75</v>
      </c>
    </row>
    <row r="651" spans="1:7" x14ac:dyDescent="0.25">
      <c r="A651" s="47">
        <v>42444</v>
      </c>
      <c r="B651" s="48">
        <v>1</v>
      </c>
      <c r="C651" s="171">
        <v>0</v>
      </c>
      <c r="D651" s="134">
        <f t="shared" si="80"/>
        <v>310860.33</v>
      </c>
      <c r="E651" s="29">
        <f t="shared" si="81"/>
        <v>250281.61000000002</v>
      </c>
      <c r="F651" s="175">
        <f t="shared" si="82"/>
        <v>127.7509677419355</v>
      </c>
      <c r="G651" s="29">
        <f t="shared" si="79"/>
        <v>127.75</v>
      </c>
    </row>
    <row r="652" spans="1:7" x14ac:dyDescent="0.25">
      <c r="A652" s="47">
        <v>42445</v>
      </c>
      <c r="B652" s="48">
        <v>1</v>
      </c>
      <c r="C652" s="171">
        <v>0</v>
      </c>
      <c r="D652" s="134">
        <f t="shared" si="80"/>
        <v>310860.33</v>
      </c>
      <c r="E652" s="29">
        <f t="shared" si="81"/>
        <v>250281.61000000002</v>
      </c>
      <c r="F652" s="175">
        <f t="shared" si="82"/>
        <v>127.7509677419355</v>
      </c>
      <c r="G652" s="29">
        <f t="shared" si="79"/>
        <v>127.75</v>
      </c>
    </row>
    <row r="653" spans="1:7" x14ac:dyDescent="0.25">
      <c r="A653" s="47">
        <v>42446</v>
      </c>
      <c r="B653" s="48">
        <v>1</v>
      </c>
      <c r="C653" s="171">
        <v>0</v>
      </c>
      <c r="D653" s="134">
        <f t="shared" si="80"/>
        <v>310860.33</v>
      </c>
      <c r="E653" s="29">
        <f t="shared" si="81"/>
        <v>250281.61000000002</v>
      </c>
      <c r="F653" s="175">
        <f t="shared" si="82"/>
        <v>127.7509677419355</v>
      </c>
      <c r="G653" s="29">
        <f t="shared" si="79"/>
        <v>127.75</v>
      </c>
    </row>
    <row r="654" spans="1:7" x14ac:dyDescent="0.25">
      <c r="A654" s="47">
        <v>42447</v>
      </c>
      <c r="B654" s="48">
        <v>1</v>
      </c>
      <c r="C654" s="171">
        <v>0</v>
      </c>
      <c r="D654" s="134">
        <f t="shared" si="80"/>
        <v>310860.33</v>
      </c>
      <c r="E654" s="29">
        <f t="shared" si="81"/>
        <v>250281.61000000002</v>
      </c>
      <c r="F654" s="175">
        <f t="shared" si="82"/>
        <v>127.7509677419355</v>
      </c>
      <c r="G654" s="29">
        <f t="shared" si="79"/>
        <v>127.75</v>
      </c>
    </row>
    <row r="655" spans="1:7" x14ac:dyDescent="0.25">
      <c r="A655" s="47">
        <v>42448</v>
      </c>
      <c r="B655" s="48">
        <v>1</v>
      </c>
      <c r="C655" s="171">
        <v>0</v>
      </c>
      <c r="D655" s="134">
        <f t="shared" si="80"/>
        <v>310860.33</v>
      </c>
      <c r="E655" s="29">
        <f t="shared" si="81"/>
        <v>250281.61000000002</v>
      </c>
      <c r="F655" s="175">
        <f t="shared" si="82"/>
        <v>127.7509677419355</v>
      </c>
      <c r="G655" s="29">
        <f t="shared" si="79"/>
        <v>127.75</v>
      </c>
    </row>
    <row r="656" spans="1:7" x14ac:dyDescent="0.25">
      <c r="A656" s="47">
        <v>42449</v>
      </c>
      <c r="B656" s="48">
        <v>1</v>
      </c>
      <c r="C656" s="171">
        <v>0</v>
      </c>
      <c r="D656" s="134">
        <f t="shared" si="80"/>
        <v>310860.33</v>
      </c>
      <c r="E656" s="29">
        <f t="shared" si="81"/>
        <v>250281.61000000002</v>
      </c>
      <c r="F656" s="175">
        <f t="shared" si="82"/>
        <v>127.7509677419355</v>
      </c>
      <c r="G656" s="29">
        <f t="shared" si="79"/>
        <v>127.75</v>
      </c>
    </row>
    <row r="657" spans="1:7" x14ac:dyDescent="0.25">
      <c r="A657" s="47">
        <v>42450</v>
      </c>
      <c r="B657" s="48">
        <v>1</v>
      </c>
      <c r="C657" s="171">
        <v>0</v>
      </c>
      <c r="D657" s="134">
        <f t="shared" si="80"/>
        <v>310860.33</v>
      </c>
      <c r="E657" s="29">
        <f t="shared" si="81"/>
        <v>250281.61000000002</v>
      </c>
      <c r="F657" s="175">
        <f t="shared" si="82"/>
        <v>127.7509677419355</v>
      </c>
      <c r="G657" s="29">
        <f t="shared" si="79"/>
        <v>127.75</v>
      </c>
    </row>
    <row r="658" spans="1:7" x14ac:dyDescent="0.25">
      <c r="A658" s="47">
        <v>42451</v>
      </c>
      <c r="B658" s="48">
        <v>1</v>
      </c>
      <c r="C658" s="171">
        <v>0</v>
      </c>
      <c r="D658" s="134">
        <f t="shared" si="80"/>
        <v>310860.33</v>
      </c>
      <c r="E658" s="29">
        <f t="shared" si="81"/>
        <v>250281.61000000002</v>
      </c>
      <c r="F658" s="175">
        <f t="shared" si="82"/>
        <v>127.7509677419355</v>
      </c>
      <c r="G658" s="29">
        <f t="shared" si="79"/>
        <v>127.75</v>
      </c>
    </row>
    <row r="659" spans="1:7" x14ac:dyDescent="0.25">
      <c r="A659" s="47">
        <v>42452</v>
      </c>
      <c r="B659" s="48">
        <v>1</v>
      </c>
      <c r="C659" s="171">
        <v>0</v>
      </c>
      <c r="D659" s="134">
        <f t="shared" si="80"/>
        <v>310860.33</v>
      </c>
      <c r="E659" s="29">
        <f t="shared" si="81"/>
        <v>250281.61000000002</v>
      </c>
      <c r="F659" s="175">
        <f t="shared" si="82"/>
        <v>127.7509677419355</v>
      </c>
      <c r="G659" s="29">
        <f t="shared" si="79"/>
        <v>127.75</v>
      </c>
    </row>
    <row r="660" spans="1:7" x14ac:dyDescent="0.25">
      <c r="A660" s="47">
        <v>42453</v>
      </c>
      <c r="B660" s="48">
        <v>1</v>
      </c>
      <c r="C660" s="171">
        <v>0</v>
      </c>
      <c r="D660" s="134">
        <f t="shared" si="80"/>
        <v>310860.33</v>
      </c>
      <c r="E660" s="29">
        <f t="shared" si="81"/>
        <v>250281.61000000002</v>
      </c>
      <c r="F660" s="175">
        <f t="shared" si="82"/>
        <v>127.7509677419355</v>
      </c>
      <c r="G660" s="29">
        <f t="shared" si="79"/>
        <v>127.75</v>
      </c>
    </row>
    <row r="661" spans="1:7" x14ac:dyDescent="0.25">
      <c r="A661" s="47">
        <v>42454</v>
      </c>
      <c r="B661" s="48">
        <v>1</v>
      </c>
      <c r="C661" s="171">
        <v>0</v>
      </c>
      <c r="D661" s="134">
        <f t="shared" si="80"/>
        <v>310860.33</v>
      </c>
      <c r="E661" s="29">
        <f t="shared" si="81"/>
        <v>250281.61000000002</v>
      </c>
      <c r="F661" s="175">
        <f t="shared" si="82"/>
        <v>127.7509677419355</v>
      </c>
      <c r="G661" s="29">
        <f t="shared" si="79"/>
        <v>127.75</v>
      </c>
    </row>
    <row r="662" spans="1:7" x14ac:dyDescent="0.25">
      <c r="A662" s="47">
        <v>42455</v>
      </c>
      <c r="B662" s="48">
        <v>1</v>
      </c>
      <c r="C662" s="171">
        <v>0</v>
      </c>
      <c r="D662" s="134">
        <f t="shared" si="80"/>
        <v>310860.33</v>
      </c>
      <c r="E662" s="29">
        <f t="shared" si="81"/>
        <v>250281.61000000002</v>
      </c>
      <c r="F662" s="175">
        <f t="shared" si="82"/>
        <v>127.7509677419355</v>
      </c>
      <c r="G662" s="29">
        <f t="shared" si="79"/>
        <v>127.75</v>
      </c>
    </row>
    <row r="663" spans="1:7" x14ac:dyDescent="0.25">
      <c r="A663" s="47">
        <v>42456</v>
      </c>
      <c r="B663" s="48">
        <v>1</v>
      </c>
      <c r="C663" s="171">
        <v>0</v>
      </c>
      <c r="D663" s="134">
        <f t="shared" si="80"/>
        <v>310860.33</v>
      </c>
      <c r="E663" s="29">
        <f t="shared" si="81"/>
        <v>250281.61000000002</v>
      </c>
      <c r="F663" s="175">
        <f t="shared" si="82"/>
        <v>127.7509677419355</v>
      </c>
      <c r="G663" s="29">
        <f t="shared" si="79"/>
        <v>127.75</v>
      </c>
    </row>
    <row r="664" spans="1:7" x14ac:dyDescent="0.25">
      <c r="A664" s="47">
        <v>42457</v>
      </c>
      <c r="B664" s="48">
        <v>1</v>
      </c>
      <c r="C664" s="171">
        <v>0</v>
      </c>
      <c r="D664" s="134">
        <f t="shared" si="80"/>
        <v>310860.33</v>
      </c>
      <c r="E664" s="29">
        <f t="shared" si="81"/>
        <v>250281.61000000002</v>
      </c>
      <c r="F664" s="175">
        <f t="shared" si="82"/>
        <v>127.7509677419355</v>
      </c>
      <c r="G664" s="29">
        <f t="shared" si="79"/>
        <v>127.75</v>
      </c>
    </row>
    <row r="665" spans="1:7" x14ac:dyDescent="0.25">
      <c r="A665" s="47">
        <v>42458</v>
      </c>
      <c r="B665" s="48">
        <v>1</v>
      </c>
      <c r="C665" s="171">
        <v>0</v>
      </c>
      <c r="D665" s="134">
        <f t="shared" si="80"/>
        <v>310860.33</v>
      </c>
      <c r="E665" s="29">
        <f t="shared" si="81"/>
        <v>250281.61000000002</v>
      </c>
      <c r="F665" s="175">
        <f t="shared" si="82"/>
        <v>127.7509677419355</v>
      </c>
      <c r="G665" s="29">
        <f t="shared" si="79"/>
        <v>127.75</v>
      </c>
    </row>
    <row r="666" spans="1:7" x14ac:dyDescent="0.25">
      <c r="A666" s="47">
        <v>42459</v>
      </c>
      <c r="B666" s="48">
        <v>1</v>
      </c>
      <c r="C666" s="171">
        <v>0</v>
      </c>
      <c r="D666" s="134">
        <f t="shared" si="80"/>
        <v>310860.33</v>
      </c>
      <c r="E666" s="29">
        <f t="shared" si="81"/>
        <v>250281.61000000002</v>
      </c>
      <c r="F666" s="175">
        <f t="shared" si="82"/>
        <v>127.7509677419355</v>
      </c>
      <c r="G666" s="29">
        <f t="shared" si="79"/>
        <v>127.75</v>
      </c>
    </row>
    <row r="667" spans="1:7" x14ac:dyDescent="0.25">
      <c r="A667" s="47">
        <v>42460</v>
      </c>
      <c r="B667" s="48">
        <v>1</v>
      </c>
      <c r="C667" s="171">
        <v>0</v>
      </c>
      <c r="D667" s="134">
        <f t="shared" si="80"/>
        <v>310860.33</v>
      </c>
      <c r="E667" s="29">
        <f t="shared" si="81"/>
        <v>250281.61000000002</v>
      </c>
      <c r="F667" s="175">
        <f t="shared" si="82"/>
        <v>127.7509677419355</v>
      </c>
      <c r="G667" s="29">
        <f t="shared" si="79"/>
        <v>127.75</v>
      </c>
    </row>
    <row r="668" spans="1:7" x14ac:dyDescent="0.25">
      <c r="A668" s="47">
        <v>42461</v>
      </c>
      <c r="B668" s="48">
        <v>1</v>
      </c>
      <c r="C668" s="171">
        <v>0</v>
      </c>
      <c r="D668" s="134">
        <f t="shared" si="80"/>
        <v>310860.33</v>
      </c>
      <c r="E668" s="29">
        <f t="shared" si="81"/>
        <v>250281.61000000002</v>
      </c>
      <c r="F668" s="175">
        <f t="shared" si="82"/>
        <v>127.7509677419355</v>
      </c>
      <c r="G668" s="29">
        <f t="shared" si="79"/>
        <v>127.75</v>
      </c>
    </row>
    <row r="669" spans="1:7" x14ac:dyDescent="0.25">
      <c r="A669" s="47">
        <v>42462</v>
      </c>
      <c r="B669" s="48">
        <v>1</v>
      </c>
      <c r="C669" s="171">
        <v>0</v>
      </c>
      <c r="D669" s="134">
        <f t="shared" si="80"/>
        <v>310860.33</v>
      </c>
      <c r="E669" s="29">
        <f t="shared" si="81"/>
        <v>250281.61000000002</v>
      </c>
      <c r="F669" s="175">
        <f t="shared" si="82"/>
        <v>127.7509677419355</v>
      </c>
      <c r="G669" s="29">
        <f t="shared" si="79"/>
        <v>127.75</v>
      </c>
    </row>
    <row r="670" spans="1:7" x14ac:dyDescent="0.25">
      <c r="A670" s="47">
        <v>42463</v>
      </c>
      <c r="B670" s="48">
        <v>1</v>
      </c>
      <c r="C670" s="171">
        <v>0</v>
      </c>
      <c r="D670" s="134">
        <f t="shared" si="80"/>
        <v>310860.33</v>
      </c>
      <c r="E670" s="29">
        <f t="shared" si="81"/>
        <v>250281.61000000002</v>
      </c>
      <c r="F670" s="175">
        <f t="shared" si="82"/>
        <v>127.7509677419355</v>
      </c>
      <c r="G670" s="29">
        <f t="shared" si="79"/>
        <v>127.75</v>
      </c>
    </row>
    <row r="671" spans="1:7" x14ac:dyDescent="0.25">
      <c r="A671" s="47">
        <v>42464</v>
      </c>
      <c r="B671" s="48">
        <v>1</v>
      </c>
      <c r="C671" s="171">
        <v>0</v>
      </c>
      <c r="D671" s="134">
        <f t="shared" si="80"/>
        <v>310860.33</v>
      </c>
      <c r="E671" s="29">
        <f t="shared" si="81"/>
        <v>250281.61000000002</v>
      </c>
      <c r="F671" s="175">
        <f t="shared" si="82"/>
        <v>127.7509677419355</v>
      </c>
      <c r="G671" s="29">
        <f t="shared" si="79"/>
        <v>127.75</v>
      </c>
    </row>
    <row r="672" spans="1:7" x14ac:dyDescent="0.25">
      <c r="A672" s="47">
        <v>42465</v>
      </c>
      <c r="B672" s="48">
        <v>1</v>
      </c>
      <c r="C672" s="171">
        <v>0</v>
      </c>
      <c r="D672" s="134">
        <f t="shared" si="80"/>
        <v>310860.33</v>
      </c>
      <c r="E672" s="29">
        <f t="shared" si="81"/>
        <v>250281.61000000002</v>
      </c>
      <c r="F672" s="175">
        <f t="shared" si="82"/>
        <v>127.7509677419355</v>
      </c>
      <c r="G672" s="29">
        <f t="shared" si="79"/>
        <v>127.75</v>
      </c>
    </row>
    <row r="673" spans="1:7" x14ac:dyDescent="0.25">
      <c r="A673" s="47">
        <v>42466</v>
      </c>
      <c r="B673" s="48">
        <v>0</v>
      </c>
      <c r="C673" s="171">
        <v>1</v>
      </c>
      <c r="D673" s="134">
        <f t="shared" ref="D673:D702" si="83">$E$672</f>
        <v>250281.61000000002</v>
      </c>
      <c r="E673" s="29">
        <f>$D$673-$D$48</f>
        <v>236008.27000000002</v>
      </c>
      <c r="F673" s="175">
        <f>($E$47/$B$47*0+($E$48/$B$48)*1)</f>
        <v>102.85533333333333</v>
      </c>
      <c r="G673" s="29">
        <f t="shared" si="79"/>
        <v>102.86</v>
      </c>
    </row>
    <row r="674" spans="1:7" x14ac:dyDescent="0.25">
      <c r="A674" s="47">
        <v>42467</v>
      </c>
      <c r="B674" s="48">
        <v>1</v>
      </c>
      <c r="C674" s="171">
        <v>0</v>
      </c>
      <c r="D674" s="134">
        <f t="shared" si="83"/>
        <v>250281.61000000002</v>
      </c>
      <c r="E674" s="29">
        <f t="shared" ref="E674:E702" si="84">$D$673-$D$48</f>
        <v>236008.27000000002</v>
      </c>
      <c r="F674" s="175">
        <f t="shared" ref="F674:F702" si="85">($E$47/$B$47*0+($E$48/$B$48)*1)</f>
        <v>102.85533333333333</v>
      </c>
      <c r="G674" s="29">
        <f t="shared" si="79"/>
        <v>102.86</v>
      </c>
    </row>
    <row r="675" spans="1:7" x14ac:dyDescent="0.25">
      <c r="A675" s="47">
        <v>42468</v>
      </c>
      <c r="B675" s="48">
        <v>1</v>
      </c>
      <c r="C675" s="171">
        <v>0</v>
      </c>
      <c r="D675" s="134">
        <f t="shared" si="83"/>
        <v>250281.61000000002</v>
      </c>
      <c r="E675" s="29">
        <f t="shared" si="84"/>
        <v>236008.27000000002</v>
      </c>
      <c r="F675" s="175">
        <f t="shared" si="85"/>
        <v>102.85533333333333</v>
      </c>
      <c r="G675" s="29">
        <f t="shared" si="79"/>
        <v>102.86</v>
      </c>
    </row>
    <row r="676" spans="1:7" x14ac:dyDescent="0.25">
      <c r="A676" s="47">
        <v>42469</v>
      </c>
      <c r="B676" s="48">
        <v>1</v>
      </c>
      <c r="C676" s="171">
        <v>0</v>
      </c>
      <c r="D676" s="134">
        <f t="shared" si="83"/>
        <v>250281.61000000002</v>
      </c>
      <c r="E676" s="29">
        <f t="shared" si="84"/>
        <v>236008.27000000002</v>
      </c>
      <c r="F676" s="175">
        <f t="shared" si="85"/>
        <v>102.85533333333333</v>
      </c>
      <c r="G676" s="29">
        <f t="shared" si="79"/>
        <v>102.86</v>
      </c>
    </row>
    <row r="677" spans="1:7" x14ac:dyDescent="0.25">
      <c r="A677" s="47">
        <v>42470</v>
      </c>
      <c r="B677" s="48">
        <v>1</v>
      </c>
      <c r="C677" s="171">
        <v>0</v>
      </c>
      <c r="D677" s="134">
        <f t="shared" si="83"/>
        <v>250281.61000000002</v>
      </c>
      <c r="E677" s="29">
        <f t="shared" si="84"/>
        <v>236008.27000000002</v>
      </c>
      <c r="F677" s="175">
        <f t="shared" si="85"/>
        <v>102.85533333333333</v>
      </c>
      <c r="G677" s="29">
        <f t="shared" si="79"/>
        <v>102.86</v>
      </c>
    </row>
    <row r="678" spans="1:7" x14ac:dyDescent="0.25">
      <c r="A678" s="47">
        <v>42471</v>
      </c>
      <c r="B678" s="48">
        <v>1</v>
      </c>
      <c r="C678" s="171">
        <v>0</v>
      </c>
      <c r="D678" s="134">
        <f t="shared" si="83"/>
        <v>250281.61000000002</v>
      </c>
      <c r="E678" s="29">
        <f t="shared" si="84"/>
        <v>236008.27000000002</v>
      </c>
      <c r="F678" s="175">
        <f t="shared" si="85"/>
        <v>102.85533333333333</v>
      </c>
      <c r="G678" s="29">
        <f t="shared" si="79"/>
        <v>102.86</v>
      </c>
    </row>
    <row r="679" spans="1:7" x14ac:dyDescent="0.25">
      <c r="A679" s="47">
        <v>42472</v>
      </c>
      <c r="B679" s="48">
        <v>1</v>
      </c>
      <c r="C679" s="171">
        <v>0</v>
      </c>
      <c r="D679" s="134">
        <f t="shared" si="83"/>
        <v>250281.61000000002</v>
      </c>
      <c r="E679" s="29">
        <f t="shared" si="84"/>
        <v>236008.27000000002</v>
      </c>
      <c r="F679" s="175">
        <f t="shared" si="85"/>
        <v>102.85533333333333</v>
      </c>
      <c r="G679" s="29">
        <f t="shared" si="79"/>
        <v>102.86</v>
      </c>
    </row>
    <row r="680" spans="1:7" x14ac:dyDescent="0.25">
      <c r="A680" s="47">
        <v>42473</v>
      </c>
      <c r="B680" s="48">
        <v>1</v>
      </c>
      <c r="C680" s="171">
        <v>0</v>
      </c>
      <c r="D680" s="134">
        <f t="shared" si="83"/>
        <v>250281.61000000002</v>
      </c>
      <c r="E680" s="29">
        <f t="shared" si="84"/>
        <v>236008.27000000002</v>
      </c>
      <c r="F680" s="175">
        <f t="shared" si="85"/>
        <v>102.85533333333333</v>
      </c>
      <c r="G680" s="29">
        <f t="shared" si="79"/>
        <v>102.86</v>
      </c>
    </row>
    <row r="681" spans="1:7" x14ac:dyDescent="0.25">
      <c r="A681" s="47">
        <v>42474</v>
      </c>
      <c r="B681" s="48">
        <v>1</v>
      </c>
      <c r="C681" s="171">
        <v>0</v>
      </c>
      <c r="D681" s="134">
        <f t="shared" si="83"/>
        <v>250281.61000000002</v>
      </c>
      <c r="E681" s="29">
        <f t="shared" si="84"/>
        <v>236008.27000000002</v>
      </c>
      <c r="F681" s="175">
        <f t="shared" si="85"/>
        <v>102.85533333333333</v>
      </c>
      <c r="G681" s="29">
        <f t="shared" si="79"/>
        <v>102.86</v>
      </c>
    </row>
    <row r="682" spans="1:7" x14ac:dyDescent="0.25">
      <c r="A682" s="47">
        <v>42475</v>
      </c>
      <c r="B682" s="48">
        <v>1</v>
      </c>
      <c r="C682" s="171">
        <v>0</v>
      </c>
      <c r="D682" s="134">
        <f t="shared" si="83"/>
        <v>250281.61000000002</v>
      </c>
      <c r="E682" s="29">
        <f t="shared" si="84"/>
        <v>236008.27000000002</v>
      </c>
      <c r="F682" s="175">
        <f t="shared" si="85"/>
        <v>102.85533333333333</v>
      </c>
      <c r="G682" s="29">
        <f t="shared" si="79"/>
        <v>102.86</v>
      </c>
    </row>
    <row r="683" spans="1:7" x14ac:dyDescent="0.25">
      <c r="A683" s="47">
        <v>42476</v>
      </c>
      <c r="B683" s="48">
        <v>1</v>
      </c>
      <c r="C683" s="171">
        <v>0</v>
      </c>
      <c r="D683" s="134">
        <f t="shared" si="83"/>
        <v>250281.61000000002</v>
      </c>
      <c r="E683" s="29">
        <f t="shared" si="84"/>
        <v>236008.27000000002</v>
      </c>
      <c r="F683" s="175">
        <f t="shared" si="85"/>
        <v>102.85533333333333</v>
      </c>
      <c r="G683" s="29">
        <f t="shared" si="79"/>
        <v>102.86</v>
      </c>
    </row>
    <row r="684" spans="1:7" x14ac:dyDescent="0.25">
      <c r="A684" s="47">
        <v>42477</v>
      </c>
      <c r="B684" s="48">
        <v>1</v>
      </c>
      <c r="C684" s="171">
        <v>0</v>
      </c>
      <c r="D684" s="134">
        <f t="shared" si="83"/>
        <v>250281.61000000002</v>
      </c>
      <c r="E684" s="29">
        <f t="shared" si="84"/>
        <v>236008.27000000002</v>
      </c>
      <c r="F684" s="175">
        <f t="shared" si="85"/>
        <v>102.85533333333333</v>
      </c>
      <c r="G684" s="29">
        <f t="shared" si="79"/>
        <v>102.86</v>
      </c>
    </row>
    <row r="685" spans="1:7" x14ac:dyDescent="0.25">
      <c r="A685" s="47">
        <v>42478</v>
      </c>
      <c r="B685" s="48">
        <v>1</v>
      </c>
      <c r="C685" s="171">
        <v>0</v>
      </c>
      <c r="D685" s="134">
        <f t="shared" si="83"/>
        <v>250281.61000000002</v>
      </c>
      <c r="E685" s="29">
        <f t="shared" si="84"/>
        <v>236008.27000000002</v>
      </c>
      <c r="F685" s="175">
        <f t="shared" si="85"/>
        <v>102.85533333333333</v>
      </c>
      <c r="G685" s="29">
        <f t="shared" si="79"/>
        <v>102.86</v>
      </c>
    </row>
    <row r="686" spans="1:7" x14ac:dyDescent="0.25">
      <c r="A686" s="47">
        <v>42479</v>
      </c>
      <c r="B686" s="48">
        <v>1</v>
      </c>
      <c r="C686" s="171">
        <v>0</v>
      </c>
      <c r="D686" s="134">
        <f t="shared" si="83"/>
        <v>250281.61000000002</v>
      </c>
      <c r="E686" s="29">
        <f t="shared" si="84"/>
        <v>236008.27000000002</v>
      </c>
      <c r="F686" s="175">
        <f t="shared" si="85"/>
        <v>102.85533333333333</v>
      </c>
      <c r="G686" s="29">
        <f t="shared" si="79"/>
        <v>102.86</v>
      </c>
    </row>
    <row r="687" spans="1:7" x14ac:dyDescent="0.25">
      <c r="A687" s="47">
        <v>42480</v>
      </c>
      <c r="B687" s="48">
        <v>1</v>
      </c>
      <c r="C687" s="171">
        <v>0</v>
      </c>
      <c r="D687" s="134">
        <f t="shared" si="83"/>
        <v>250281.61000000002</v>
      </c>
      <c r="E687" s="29">
        <f t="shared" si="84"/>
        <v>236008.27000000002</v>
      </c>
      <c r="F687" s="175">
        <f t="shared" si="85"/>
        <v>102.85533333333333</v>
      </c>
      <c r="G687" s="29">
        <f t="shared" si="79"/>
        <v>102.86</v>
      </c>
    </row>
    <row r="688" spans="1:7" x14ac:dyDescent="0.25">
      <c r="A688" s="47">
        <v>42481</v>
      </c>
      <c r="B688" s="48">
        <v>1</v>
      </c>
      <c r="C688" s="171">
        <v>0</v>
      </c>
      <c r="D688" s="134">
        <f t="shared" si="83"/>
        <v>250281.61000000002</v>
      </c>
      <c r="E688" s="29">
        <f t="shared" si="84"/>
        <v>236008.27000000002</v>
      </c>
      <c r="F688" s="175">
        <f t="shared" si="85"/>
        <v>102.85533333333333</v>
      </c>
      <c r="G688" s="29">
        <f t="shared" si="79"/>
        <v>102.86</v>
      </c>
    </row>
    <row r="689" spans="1:7" x14ac:dyDescent="0.25">
      <c r="A689" s="47">
        <v>42482</v>
      </c>
      <c r="B689" s="48">
        <v>1</v>
      </c>
      <c r="C689" s="171">
        <v>0</v>
      </c>
      <c r="D689" s="134">
        <f t="shared" si="83"/>
        <v>250281.61000000002</v>
      </c>
      <c r="E689" s="29">
        <f t="shared" si="84"/>
        <v>236008.27000000002</v>
      </c>
      <c r="F689" s="175">
        <f t="shared" si="85"/>
        <v>102.85533333333333</v>
      </c>
      <c r="G689" s="29">
        <f t="shared" si="79"/>
        <v>102.86</v>
      </c>
    </row>
    <row r="690" spans="1:7" x14ac:dyDescent="0.25">
      <c r="A690" s="47">
        <v>42483</v>
      </c>
      <c r="B690" s="48">
        <v>1</v>
      </c>
      <c r="C690" s="171">
        <v>0</v>
      </c>
      <c r="D690" s="134">
        <f t="shared" si="83"/>
        <v>250281.61000000002</v>
      </c>
      <c r="E690" s="29">
        <f t="shared" si="84"/>
        <v>236008.27000000002</v>
      </c>
      <c r="F690" s="175">
        <f t="shared" si="85"/>
        <v>102.85533333333333</v>
      </c>
      <c r="G690" s="29">
        <f t="shared" si="79"/>
        <v>102.86</v>
      </c>
    </row>
    <row r="691" spans="1:7" x14ac:dyDescent="0.25">
      <c r="A691" s="47">
        <v>42484</v>
      </c>
      <c r="B691" s="48">
        <v>1</v>
      </c>
      <c r="C691" s="171">
        <v>0</v>
      </c>
      <c r="D691" s="134">
        <f t="shared" si="83"/>
        <v>250281.61000000002</v>
      </c>
      <c r="E691" s="29">
        <f t="shared" si="84"/>
        <v>236008.27000000002</v>
      </c>
      <c r="F691" s="175">
        <f t="shared" si="85"/>
        <v>102.85533333333333</v>
      </c>
      <c r="G691" s="29">
        <f t="shared" si="79"/>
        <v>102.86</v>
      </c>
    </row>
    <row r="692" spans="1:7" x14ac:dyDescent="0.25">
      <c r="A692" s="47">
        <v>42485</v>
      </c>
      <c r="B692" s="48">
        <v>1</v>
      </c>
      <c r="C692" s="171">
        <v>0</v>
      </c>
      <c r="D692" s="134">
        <f t="shared" si="83"/>
        <v>250281.61000000002</v>
      </c>
      <c r="E692" s="29">
        <f t="shared" si="84"/>
        <v>236008.27000000002</v>
      </c>
      <c r="F692" s="175">
        <f t="shared" si="85"/>
        <v>102.85533333333333</v>
      </c>
      <c r="G692" s="29">
        <f t="shared" si="79"/>
        <v>102.86</v>
      </c>
    </row>
    <row r="693" spans="1:7" x14ac:dyDescent="0.25">
      <c r="A693" s="47">
        <v>42486</v>
      </c>
      <c r="B693" s="48">
        <v>1</v>
      </c>
      <c r="C693" s="171">
        <v>0</v>
      </c>
      <c r="D693" s="134">
        <f t="shared" si="83"/>
        <v>250281.61000000002</v>
      </c>
      <c r="E693" s="29">
        <f t="shared" si="84"/>
        <v>236008.27000000002</v>
      </c>
      <c r="F693" s="175">
        <f t="shared" si="85"/>
        <v>102.85533333333333</v>
      </c>
      <c r="G693" s="29">
        <f t="shared" si="79"/>
        <v>102.86</v>
      </c>
    </row>
    <row r="694" spans="1:7" x14ac:dyDescent="0.25">
      <c r="A694" s="47">
        <v>42487</v>
      </c>
      <c r="B694" s="48">
        <v>1</v>
      </c>
      <c r="C694" s="171">
        <v>0</v>
      </c>
      <c r="D694" s="134">
        <f t="shared" si="83"/>
        <v>250281.61000000002</v>
      </c>
      <c r="E694" s="29">
        <f t="shared" si="84"/>
        <v>236008.27000000002</v>
      </c>
      <c r="F694" s="175">
        <f t="shared" si="85"/>
        <v>102.85533333333333</v>
      </c>
      <c r="G694" s="29">
        <f t="shared" si="79"/>
        <v>102.86</v>
      </c>
    </row>
    <row r="695" spans="1:7" x14ac:dyDescent="0.25">
      <c r="A695" s="47">
        <v>42488</v>
      </c>
      <c r="B695" s="48">
        <v>1</v>
      </c>
      <c r="C695" s="171">
        <v>0</v>
      </c>
      <c r="D695" s="134">
        <f t="shared" si="83"/>
        <v>250281.61000000002</v>
      </c>
      <c r="E695" s="29">
        <f t="shared" si="84"/>
        <v>236008.27000000002</v>
      </c>
      <c r="F695" s="175">
        <f t="shared" si="85"/>
        <v>102.85533333333333</v>
      </c>
      <c r="G695" s="29">
        <f t="shared" si="79"/>
        <v>102.86</v>
      </c>
    </row>
    <row r="696" spans="1:7" x14ac:dyDescent="0.25">
      <c r="A696" s="47">
        <v>42489</v>
      </c>
      <c r="B696" s="48">
        <v>1</v>
      </c>
      <c r="C696" s="171">
        <v>0</v>
      </c>
      <c r="D696" s="134">
        <f t="shared" si="83"/>
        <v>250281.61000000002</v>
      </c>
      <c r="E696" s="29">
        <f t="shared" si="84"/>
        <v>236008.27000000002</v>
      </c>
      <c r="F696" s="175">
        <f t="shared" si="85"/>
        <v>102.85533333333333</v>
      </c>
      <c r="G696" s="29">
        <f t="shared" si="79"/>
        <v>102.86</v>
      </c>
    </row>
    <row r="697" spans="1:7" x14ac:dyDescent="0.25">
      <c r="A697" s="47">
        <v>42490</v>
      </c>
      <c r="B697" s="48">
        <v>1</v>
      </c>
      <c r="C697" s="171">
        <v>0</v>
      </c>
      <c r="D697" s="134">
        <f t="shared" si="83"/>
        <v>250281.61000000002</v>
      </c>
      <c r="E697" s="29">
        <f t="shared" si="84"/>
        <v>236008.27000000002</v>
      </c>
      <c r="F697" s="175">
        <f t="shared" si="85"/>
        <v>102.85533333333333</v>
      </c>
      <c r="G697" s="29">
        <f t="shared" si="79"/>
        <v>102.86</v>
      </c>
    </row>
    <row r="698" spans="1:7" x14ac:dyDescent="0.25">
      <c r="A698" s="47">
        <v>42491</v>
      </c>
      <c r="B698" s="48">
        <v>1</v>
      </c>
      <c r="C698" s="171">
        <v>0</v>
      </c>
      <c r="D698" s="134">
        <f t="shared" si="83"/>
        <v>250281.61000000002</v>
      </c>
      <c r="E698" s="29">
        <f t="shared" si="84"/>
        <v>236008.27000000002</v>
      </c>
      <c r="F698" s="175">
        <f t="shared" si="85"/>
        <v>102.85533333333333</v>
      </c>
      <c r="G698" s="29">
        <f t="shared" si="79"/>
        <v>102.86</v>
      </c>
    </row>
    <row r="699" spans="1:7" x14ac:dyDescent="0.25">
      <c r="A699" s="47">
        <v>42492</v>
      </c>
      <c r="B699" s="48">
        <v>1</v>
      </c>
      <c r="C699" s="171">
        <v>0</v>
      </c>
      <c r="D699" s="134">
        <f t="shared" si="83"/>
        <v>250281.61000000002</v>
      </c>
      <c r="E699" s="29">
        <f t="shared" si="84"/>
        <v>236008.27000000002</v>
      </c>
      <c r="F699" s="175">
        <f t="shared" si="85"/>
        <v>102.85533333333333</v>
      </c>
      <c r="G699" s="29">
        <f t="shared" si="79"/>
        <v>102.86</v>
      </c>
    </row>
    <row r="700" spans="1:7" x14ac:dyDescent="0.25">
      <c r="A700" s="47">
        <v>42493</v>
      </c>
      <c r="B700" s="48">
        <v>1</v>
      </c>
      <c r="C700" s="171">
        <v>0</v>
      </c>
      <c r="D700" s="134">
        <f t="shared" si="83"/>
        <v>250281.61000000002</v>
      </c>
      <c r="E700" s="29">
        <f t="shared" si="84"/>
        <v>236008.27000000002</v>
      </c>
      <c r="F700" s="175">
        <f t="shared" si="85"/>
        <v>102.85533333333333</v>
      </c>
      <c r="G700" s="29">
        <f t="shared" si="79"/>
        <v>102.86</v>
      </c>
    </row>
    <row r="701" spans="1:7" x14ac:dyDescent="0.25">
      <c r="A701" s="47">
        <v>42494</v>
      </c>
      <c r="B701" s="48">
        <v>1</v>
      </c>
      <c r="C701" s="171">
        <v>0</v>
      </c>
      <c r="D701" s="134">
        <f t="shared" si="83"/>
        <v>250281.61000000002</v>
      </c>
      <c r="E701" s="29">
        <f t="shared" si="84"/>
        <v>236008.27000000002</v>
      </c>
      <c r="F701" s="175">
        <f t="shared" si="85"/>
        <v>102.85533333333333</v>
      </c>
      <c r="G701" s="29">
        <f t="shared" si="79"/>
        <v>102.86</v>
      </c>
    </row>
    <row r="702" spans="1:7" x14ac:dyDescent="0.25">
      <c r="A702" s="47">
        <v>42495</v>
      </c>
      <c r="B702" s="48">
        <v>1</v>
      </c>
      <c r="C702" s="171">
        <v>0</v>
      </c>
      <c r="D702" s="134">
        <f t="shared" si="83"/>
        <v>250281.61000000002</v>
      </c>
      <c r="E702" s="29">
        <f t="shared" si="84"/>
        <v>236008.27000000002</v>
      </c>
      <c r="F702" s="175">
        <f t="shared" si="85"/>
        <v>102.85533333333333</v>
      </c>
      <c r="G702" s="29">
        <f t="shared" si="79"/>
        <v>102.86</v>
      </c>
    </row>
    <row r="703" spans="1:7" x14ac:dyDescent="0.25">
      <c r="A703" s="47">
        <v>42496</v>
      </c>
      <c r="B703" s="48">
        <v>0</v>
      </c>
      <c r="C703" s="171">
        <v>1</v>
      </c>
      <c r="D703" s="134">
        <f t="shared" ref="D703:D733" si="86">$E$702</f>
        <v>236008.27000000002</v>
      </c>
      <c r="E703" s="29">
        <f>$D$703-$D$49</f>
        <v>221655.95</v>
      </c>
      <c r="F703" s="175">
        <f>($E$48/$B$48*0+($E$49/$B$49)*1)</f>
        <v>96.989677419354834</v>
      </c>
      <c r="G703" s="29">
        <f t="shared" si="79"/>
        <v>96.99</v>
      </c>
    </row>
    <row r="704" spans="1:7" x14ac:dyDescent="0.25">
      <c r="A704" s="47">
        <v>42497</v>
      </c>
      <c r="B704" s="48">
        <v>1</v>
      </c>
      <c r="C704" s="171">
        <v>0</v>
      </c>
      <c r="D704" s="134">
        <f t="shared" si="86"/>
        <v>236008.27000000002</v>
      </c>
      <c r="E704" s="29">
        <f t="shared" ref="E704:E733" si="87">$D$703-$D$49</f>
        <v>221655.95</v>
      </c>
      <c r="F704" s="175">
        <f t="shared" ref="F704:F733" si="88">($E$48/$B$48*0+($E$49/$B$49)*1)</f>
        <v>96.989677419354834</v>
      </c>
      <c r="G704" s="29">
        <f t="shared" ref="G704:G767" si="89">ROUND(F704,2)</f>
        <v>96.99</v>
      </c>
    </row>
    <row r="705" spans="1:7" x14ac:dyDescent="0.25">
      <c r="A705" s="47">
        <v>42498</v>
      </c>
      <c r="B705" s="48">
        <v>1</v>
      </c>
      <c r="C705" s="171">
        <v>0</v>
      </c>
      <c r="D705" s="134">
        <f t="shared" si="86"/>
        <v>236008.27000000002</v>
      </c>
      <c r="E705" s="29">
        <f t="shared" si="87"/>
        <v>221655.95</v>
      </c>
      <c r="F705" s="175">
        <f t="shared" si="88"/>
        <v>96.989677419354834</v>
      </c>
      <c r="G705" s="29">
        <f t="shared" si="89"/>
        <v>96.99</v>
      </c>
    </row>
    <row r="706" spans="1:7" x14ac:dyDescent="0.25">
      <c r="A706" s="47">
        <v>42499</v>
      </c>
      <c r="B706" s="48">
        <v>1</v>
      </c>
      <c r="C706" s="171">
        <v>0</v>
      </c>
      <c r="D706" s="134">
        <f t="shared" si="86"/>
        <v>236008.27000000002</v>
      </c>
      <c r="E706" s="29">
        <f t="shared" si="87"/>
        <v>221655.95</v>
      </c>
      <c r="F706" s="175">
        <f t="shared" si="88"/>
        <v>96.989677419354834</v>
      </c>
      <c r="G706" s="29">
        <f t="shared" si="89"/>
        <v>96.99</v>
      </c>
    </row>
    <row r="707" spans="1:7" x14ac:dyDescent="0.25">
      <c r="A707" s="47">
        <v>42500</v>
      </c>
      <c r="B707" s="48">
        <v>1</v>
      </c>
      <c r="C707" s="171">
        <v>0</v>
      </c>
      <c r="D707" s="134">
        <f t="shared" si="86"/>
        <v>236008.27000000002</v>
      </c>
      <c r="E707" s="29">
        <f t="shared" si="87"/>
        <v>221655.95</v>
      </c>
      <c r="F707" s="175">
        <f t="shared" si="88"/>
        <v>96.989677419354834</v>
      </c>
      <c r="G707" s="29">
        <f t="shared" si="89"/>
        <v>96.99</v>
      </c>
    </row>
    <row r="708" spans="1:7" x14ac:dyDescent="0.25">
      <c r="A708" s="47">
        <v>42501</v>
      </c>
      <c r="B708" s="48">
        <v>1</v>
      </c>
      <c r="C708" s="171">
        <v>0</v>
      </c>
      <c r="D708" s="134">
        <f t="shared" si="86"/>
        <v>236008.27000000002</v>
      </c>
      <c r="E708" s="29">
        <f t="shared" si="87"/>
        <v>221655.95</v>
      </c>
      <c r="F708" s="175">
        <f t="shared" si="88"/>
        <v>96.989677419354834</v>
      </c>
      <c r="G708" s="29">
        <f t="shared" si="89"/>
        <v>96.99</v>
      </c>
    </row>
    <row r="709" spans="1:7" x14ac:dyDescent="0.25">
      <c r="A709" s="47">
        <v>42502</v>
      </c>
      <c r="B709" s="48">
        <v>1</v>
      </c>
      <c r="C709" s="171">
        <v>0</v>
      </c>
      <c r="D709" s="134">
        <f t="shared" si="86"/>
        <v>236008.27000000002</v>
      </c>
      <c r="E709" s="29">
        <f t="shared" si="87"/>
        <v>221655.95</v>
      </c>
      <c r="F709" s="175">
        <f t="shared" si="88"/>
        <v>96.989677419354834</v>
      </c>
      <c r="G709" s="29">
        <f t="shared" si="89"/>
        <v>96.99</v>
      </c>
    </row>
    <row r="710" spans="1:7" x14ac:dyDescent="0.25">
      <c r="A710" s="47">
        <v>42503</v>
      </c>
      <c r="B710" s="48">
        <v>1</v>
      </c>
      <c r="C710" s="171">
        <v>0</v>
      </c>
      <c r="D710" s="134">
        <f t="shared" si="86"/>
        <v>236008.27000000002</v>
      </c>
      <c r="E710" s="29">
        <f t="shared" si="87"/>
        <v>221655.95</v>
      </c>
      <c r="F710" s="175">
        <f t="shared" si="88"/>
        <v>96.989677419354834</v>
      </c>
      <c r="G710" s="29">
        <f t="shared" si="89"/>
        <v>96.99</v>
      </c>
    </row>
    <row r="711" spans="1:7" x14ac:dyDescent="0.25">
      <c r="A711" s="47">
        <v>42504</v>
      </c>
      <c r="B711" s="48">
        <v>1</v>
      </c>
      <c r="C711" s="171">
        <v>0</v>
      </c>
      <c r="D711" s="134">
        <f t="shared" si="86"/>
        <v>236008.27000000002</v>
      </c>
      <c r="E711" s="29">
        <f t="shared" si="87"/>
        <v>221655.95</v>
      </c>
      <c r="F711" s="175">
        <f t="shared" si="88"/>
        <v>96.989677419354834</v>
      </c>
      <c r="G711" s="29">
        <f t="shared" si="89"/>
        <v>96.99</v>
      </c>
    </row>
    <row r="712" spans="1:7" x14ac:dyDescent="0.25">
      <c r="A712" s="47">
        <v>42505</v>
      </c>
      <c r="B712" s="48">
        <v>1</v>
      </c>
      <c r="C712" s="171">
        <v>0</v>
      </c>
      <c r="D712" s="134">
        <f t="shared" si="86"/>
        <v>236008.27000000002</v>
      </c>
      <c r="E712" s="29">
        <f t="shared" si="87"/>
        <v>221655.95</v>
      </c>
      <c r="F712" s="175">
        <f t="shared" si="88"/>
        <v>96.989677419354834</v>
      </c>
      <c r="G712" s="29">
        <f t="shared" si="89"/>
        <v>96.99</v>
      </c>
    </row>
    <row r="713" spans="1:7" x14ac:dyDescent="0.25">
      <c r="A713" s="47">
        <v>42506</v>
      </c>
      <c r="B713" s="48">
        <v>1</v>
      </c>
      <c r="C713" s="171">
        <v>0</v>
      </c>
      <c r="D713" s="134">
        <f t="shared" si="86"/>
        <v>236008.27000000002</v>
      </c>
      <c r="E713" s="29">
        <f t="shared" si="87"/>
        <v>221655.95</v>
      </c>
      <c r="F713" s="175">
        <f t="shared" si="88"/>
        <v>96.989677419354834</v>
      </c>
      <c r="G713" s="29">
        <f t="shared" si="89"/>
        <v>96.99</v>
      </c>
    </row>
    <row r="714" spans="1:7" x14ac:dyDescent="0.25">
      <c r="A714" s="47">
        <v>42507</v>
      </c>
      <c r="B714" s="48">
        <v>1</v>
      </c>
      <c r="C714" s="171">
        <v>0</v>
      </c>
      <c r="D714" s="134">
        <f t="shared" si="86"/>
        <v>236008.27000000002</v>
      </c>
      <c r="E714" s="29">
        <f t="shared" si="87"/>
        <v>221655.95</v>
      </c>
      <c r="F714" s="175">
        <f t="shared" si="88"/>
        <v>96.989677419354834</v>
      </c>
      <c r="G714" s="29">
        <f t="shared" si="89"/>
        <v>96.99</v>
      </c>
    </row>
    <row r="715" spans="1:7" x14ac:dyDescent="0.25">
      <c r="A715" s="47">
        <v>42508</v>
      </c>
      <c r="B715" s="48">
        <v>1</v>
      </c>
      <c r="C715" s="171">
        <v>0</v>
      </c>
      <c r="D715" s="134">
        <f t="shared" si="86"/>
        <v>236008.27000000002</v>
      </c>
      <c r="E715" s="29">
        <f t="shared" si="87"/>
        <v>221655.95</v>
      </c>
      <c r="F715" s="175">
        <f t="shared" si="88"/>
        <v>96.989677419354834</v>
      </c>
      <c r="G715" s="29">
        <f t="shared" si="89"/>
        <v>96.99</v>
      </c>
    </row>
    <row r="716" spans="1:7" x14ac:dyDescent="0.25">
      <c r="A716" s="47">
        <v>42509</v>
      </c>
      <c r="B716" s="48">
        <v>1</v>
      </c>
      <c r="C716" s="171">
        <v>0</v>
      </c>
      <c r="D716" s="134">
        <f t="shared" si="86"/>
        <v>236008.27000000002</v>
      </c>
      <c r="E716" s="29">
        <f t="shared" si="87"/>
        <v>221655.95</v>
      </c>
      <c r="F716" s="175">
        <f t="shared" si="88"/>
        <v>96.989677419354834</v>
      </c>
      <c r="G716" s="29">
        <f t="shared" si="89"/>
        <v>96.99</v>
      </c>
    </row>
    <row r="717" spans="1:7" x14ac:dyDescent="0.25">
      <c r="A717" s="47">
        <v>42510</v>
      </c>
      <c r="B717" s="48">
        <v>1</v>
      </c>
      <c r="C717" s="171">
        <v>0</v>
      </c>
      <c r="D717" s="134">
        <f t="shared" si="86"/>
        <v>236008.27000000002</v>
      </c>
      <c r="E717" s="29">
        <f t="shared" si="87"/>
        <v>221655.95</v>
      </c>
      <c r="F717" s="175">
        <f t="shared" si="88"/>
        <v>96.989677419354834</v>
      </c>
      <c r="G717" s="29">
        <f t="shared" si="89"/>
        <v>96.99</v>
      </c>
    </row>
    <row r="718" spans="1:7" x14ac:dyDescent="0.25">
      <c r="A718" s="47">
        <v>42511</v>
      </c>
      <c r="B718" s="48">
        <v>1</v>
      </c>
      <c r="C718" s="171">
        <v>0</v>
      </c>
      <c r="D718" s="134">
        <f t="shared" si="86"/>
        <v>236008.27000000002</v>
      </c>
      <c r="E718" s="29">
        <f t="shared" si="87"/>
        <v>221655.95</v>
      </c>
      <c r="F718" s="175">
        <f t="shared" si="88"/>
        <v>96.989677419354834</v>
      </c>
      <c r="G718" s="29">
        <f t="shared" si="89"/>
        <v>96.99</v>
      </c>
    </row>
    <row r="719" spans="1:7" x14ac:dyDescent="0.25">
      <c r="A719" s="47">
        <v>42512</v>
      </c>
      <c r="B719" s="48">
        <v>1</v>
      </c>
      <c r="C719" s="171">
        <v>0</v>
      </c>
      <c r="D719" s="134">
        <f t="shared" si="86"/>
        <v>236008.27000000002</v>
      </c>
      <c r="E719" s="29">
        <f t="shared" si="87"/>
        <v>221655.95</v>
      </c>
      <c r="F719" s="175">
        <f t="shared" si="88"/>
        <v>96.989677419354834</v>
      </c>
      <c r="G719" s="29">
        <f t="shared" si="89"/>
        <v>96.99</v>
      </c>
    </row>
    <row r="720" spans="1:7" x14ac:dyDescent="0.25">
      <c r="A720" s="47">
        <v>42513</v>
      </c>
      <c r="B720" s="48">
        <v>1</v>
      </c>
      <c r="C720" s="171">
        <v>0</v>
      </c>
      <c r="D720" s="134">
        <f t="shared" si="86"/>
        <v>236008.27000000002</v>
      </c>
      <c r="E720" s="29">
        <f t="shared" si="87"/>
        <v>221655.95</v>
      </c>
      <c r="F720" s="175">
        <f t="shared" si="88"/>
        <v>96.989677419354834</v>
      </c>
      <c r="G720" s="29">
        <f t="shared" si="89"/>
        <v>96.99</v>
      </c>
    </row>
    <row r="721" spans="1:7" x14ac:dyDescent="0.25">
      <c r="A721" s="47">
        <v>42514</v>
      </c>
      <c r="B721" s="48">
        <v>1</v>
      </c>
      <c r="C721" s="171">
        <v>0</v>
      </c>
      <c r="D721" s="134">
        <f t="shared" si="86"/>
        <v>236008.27000000002</v>
      </c>
      <c r="E721" s="29">
        <f t="shared" si="87"/>
        <v>221655.95</v>
      </c>
      <c r="F721" s="175">
        <f t="shared" si="88"/>
        <v>96.989677419354834</v>
      </c>
      <c r="G721" s="29">
        <f t="shared" si="89"/>
        <v>96.99</v>
      </c>
    </row>
    <row r="722" spans="1:7" x14ac:dyDescent="0.25">
      <c r="A722" s="47">
        <v>42515</v>
      </c>
      <c r="B722" s="48">
        <v>1</v>
      </c>
      <c r="C722" s="171">
        <v>0</v>
      </c>
      <c r="D722" s="134">
        <f t="shared" si="86"/>
        <v>236008.27000000002</v>
      </c>
      <c r="E722" s="29">
        <f t="shared" si="87"/>
        <v>221655.95</v>
      </c>
      <c r="F722" s="175">
        <f t="shared" si="88"/>
        <v>96.989677419354834</v>
      </c>
      <c r="G722" s="29">
        <f t="shared" si="89"/>
        <v>96.99</v>
      </c>
    </row>
    <row r="723" spans="1:7" x14ac:dyDescent="0.25">
      <c r="A723" s="47">
        <v>42516</v>
      </c>
      <c r="B723" s="48">
        <v>1</v>
      </c>
      <c r="C723" s="171">
        <v>0</v>
      </c>
      <c r="D723" s="134">
        <f t="shared" si="86"/>
        <v>236008.27000000002</v>
      </c>
      <c r="E723" s="29">
        <f t="shared" si="87"/>
        <v>221655.95</v>
      </c>
      <c r="F723" s="175">
        <f t="shared" si="88"/>
        <v>96.989677419354834</v>
      </c>
      <c r="G723" s="29">
        <f t="shared" si="89"/>
        <v>96.99</v>
      </c>
    </row>
    <row r="724" spans="1:7" x14ac:dyDescent="0.25">
      <c r="A724" s="47">
        <v>42517</v>
      </c>
      <c r="B724" s="48">
        <v>1</v>
      </c>
      <c r="C724" s="171">
        <v>0</v>
      </c>
      <c r="D724" s="134">
        <f t="shared" si="86"/>
        <v>236008.27000000002</v>
      </c>
      <c r="E724" s="29">
        <f t="shared" si="87"/>
        <v>221655.95</v>
      </c>
      <c r="F724" s="175">
        <f t="shared" si="88"/>
        <v>96.989677419354834</v>
      </c>
      <c r="G724" s="29">
        <f t="shared" si="89"/>
        <v>96.99</v>
      </c>
    </row>
    <row r="725" spans="1:7" x14ac:dyDescent="0.25">
      <c r="A725" s="47">
        <v>42518</v>
      </c>
      <c r="B725" s="48">
        <v>1</v>
      </c>
      <c r="C725" s="171">
        <v>0</v>
      </c>
      <c r="D725" s="134">
        <f t="shared" si="86"/>
        <v>236008.27000000002</v>
      </c>
      <c r="E725" s="29">
        <f t="shared" si="87"/>
        <v>221655.95</v>
      </c>
      <c r="F725" s="175">
        <f t="shared" si="88"/>
        <v>96.989677419354834</v>
      </c>
      <c r="G725" s="29">
        <f t="shared" si="89"/>
        <v>96.99</v>
      </c>
    </row>
    <row r="726" spans="1:7" x14ac:dyDescent="0.25">
      <c r="A726" s="47">
        <v>42519</v>
      </c>
      <c r="B726" s="48">
        <v>1</v>
      </c>
      <c r="C726" s="171">
        <v>0</v>
      </c>
      <c r="D726" s="134">
        <f t="shared" si="86"/>
        <v>236008.27000000002</v>
      </c>
      <c r="E726" s="29">
        <f t="shared" si="87"/>
        <v>221655.95</v>
      </c>
      <c r="F726" s="175">
        <f t="shared" si="88"/>
        <v>96.989677419354834</v>
      </c>
      <c r="G726" s="29">
        <f t="shared" si="89"/>
        <v>96.99</v>
      </c>
    </row>
    <row r="727" spans="1:7" x14ac:dyDescent="0.25">
      <c r="A727" s="47">
        <v>42520</v>
      </c>
      <c r="B727" s="48">
        <v>1</v>
      </c>
      <c r="C727" s="171">
        <v>0</v>
      </c>
      <c r="D727" s="134">
        <f t="shared" si="86"/>
        <v>236008.27000000002</v>
      </c>
      <c r="E727" s="29">
        <f t="shared" si="87"/>
        <v>221655.95</v>
      </c>
      <c r="F727" s="175">
        <f t="shared" si="88"/>
        <v>96.989677419354834</v>
      </c>
      <c r="G727" s="29">
        <f t="shared" si="89"/>
        <v>96.99</v>
      </c>
    </row>
    <row r="728" spans="1:7" x14ac:dyDescent="0.25">
      <c r="A728" s="47">
        <v>42521</v>
      </c>
      <c r="B728" s="48">
        <v>1</v>
      </c>
      <c r="C728" s="171">
        <v>0</v>
      </c>
      <c r="D728" s="134">
        <f t="shared" si="86"/>
        <v>236008.27000000002</v>
      </c>
      <c r="E728" s="29">
        <f t="shared" si="87"/>
        <v>221655.95</v>
      </c>
      <c r="F728" s="175">
        <f t="shared" si="88"/>
        <v>96.989677419354834</v>
      </c>
      <c r="G728" s="29">
        <f t="shared" si="89"/>
        <v>96.99</v>
      </c>
    </row>
    <row r="729" spans="1:7" x14ac:dyDescent="0.25">
      <c r="A729" s="47">
        <v>42522</v>
      </c>
      <c r="B729" s="48">
        <v>1</v>
      </c>
      <c r="C729" s="171">
        <v>0</v>
      </c>
      <c r="D729" s="134">
        <f t="shared" si="86"/>
        <v>236008.27000000002</v>
      </c>
      <c r="E729" s="29">
        <f t="shared" si="87"/>
        <v>221655.95</v>
      </c>
      <c r="F729" s="175">
        <f t="shared" si="88"/>
        <v>96.989677419354834</v>
      </c>
      <c r="G729" s="29">
        <f t="shared" si="89"/>
        <v>96.99</v>
      </c>
    </row>
    <row r="730" spans="1:7" x14ac:dyDescent="0.25">
      <c r="A730" s="47">
        <v>42523</v>
      </c>
      <c r="B730" s="48">
        <v>1</v>
      </c>
      <c r="C730" s="171">
        <v>0</v>
      </c>
      <c r="D730" s="134">
        <f t="shared" si="86"/>
        <v>236008.27000000002</v>
      </c>
      <c r="E730" s="29">
        <f t="shared" si="87"/>
        <v>221655.95</v>
      </c>
      <c r="F730" s="175">
        <f t="shared" si="88"/>
        <v>96.989677419354834</v>
      </c>
      <c r="G730" s="29">
        <f t="shared" si="89"/>
        <v>96.99</v>
      </c>
    </row>
    <row r="731" spans="1:7" x14ac:dyDescent="0.25">
      <c r="A731" s="47">
        <v>42524</v>
      </c>
      <c r="B731" s="48">
        <v>1</v>
      </c>
      <c r="C731" s="171">
        <v>0</v>
      </c>
      <c r="D731" s="134">
        <f t="shared" si="86"/>
        <v>236008.27000000002</v>
      </c>
      <c r="E731" s="29">
        <f t="shared" si="87"/>
        <v>221655.95</v>
      </c>
      <c r="F731" s="175">
        <f t="shared" si="88"/>
        <v>96.989677419354834</v>
      </c>
      <c r="G731" s="29">
        <f t="shared" si="89"/>
        <v>96.99</v>
      </c>
    </row>
    <row r="732" spans="1:7" x14ac:dyDescent="0.25">
      <c r="A732" s="47">
        <v>42525</v>
      </c>
      <c r="B732" s="48">
        <v>1</v>
      </c>
      <c r="C732" s="171">
        <v>0</v>
      </c>
      <c r="D732" s="134">
        <f t="shared" si="86"/>
        <v>236008.27000000002</v>
      </c>
      <c r="E732" s="29">
        <f t="shared" si="87"/>
        <v>221655.95</v>
      </c>
      <c r="F732" s="175">
        <f t="shared" si="88"/>
        <v>96.989677419354834</v>
      </c>
      <c r="G732" s="29">
        <f t="shared" si="89"/>
        <v>96.99</v>
      </c>
    </row>
    <row r="733" spans="1:7" x14ac:dyDescent="0.25">
      <c r="A733" s="47">
        <v>42526</v>
      </c>
      <c r="B733" s="48">
        <v>1</v>
      </c>
      <c r="C733" s="171">
        <v>0</v>
      </c>
      <c r="D733" s="134">
        <f t="shared" si="86"/>
        <v>236008.27000000002</v>
      </c>
      <c r="E733" s="29">
        <f t="shared" si="87"/>
        <v>221655.95</v>
      </c>
      <c r="F733" s="175">
        <f t="shared" si="88"/>
        <v>96.989677419354834</v>
      </c>
      <c r="G733" s="29">
        <f t="shared" si="89"/>
        <v>96.99</v>
      </c>
    </row>
    <row r="734" spans="1:7" x14ac:dyDescent="0.25">
      <c r="A734" s="47">
        <v>42527</v>
      </c>
      <c r="B734" s="48">
        <v>0</v>
      </c>
      <c r="C734" s="171">
        <v>1</v>
      </c>
      <c r="D734" s="134">
        <f t="shared" ref="D734:D763" si="90">$E$733</f>
        <v>221655.95</v>
      </c>
      <c r="E734" s="29">
        <f>$D$734-$D$50</f>
        <v>207029.69</v>
      </c>
      <c r="F734" s="175">
        <f>($E$49/$B$49*0+($E$50/$B$50)*1)</f>
        <v>91.091333333333324</v>
      </c>
      <c r="G734" s="29">
        <f t="shared" si="89"/>
        <v>91.09</v>
      </c>
    </row>
    <row r="735" spans="1:7" x14ac:dyDescent="0.25">
      <c r="A735" s="47">
        <v>42528</v>
      </c>
      <c r="B735" s="48">
        <v>1</v>
      </c>
      <c r="C735" s="171">
        <v>0</v>
      </c>
      <c r="D735" s="134">
        <f t="shared" si="90"/>
        <v>221655.95</v>
      </c>
      <c r="E735" s="29">
        <f t="shared" ref="E735:E763" si="91">$D$734-$D$50</f>
        <v>207029.69</v>
      </c>
      <c r="F735" s="175">
        <f t="shared" ref="F735:F763" si="92">($E$49/$B$49*0+($E$50/$B$50)*1)</f>
        <v>91.091333333333324</v>
      </c>
      <c r="G735" s="29">
        <f t="shared" si="89"/>
        <v>91.09</v>
      </c>
    </row>
    <row r="736" spans="1:7" x14ac:dyDescent="0.25">
      <c r="A736" s="47">
        <v>42529</v>
      </c>
      <c r="B736" s="48">
        <v>1</v>
      </c>
      <c r="C736" s="171">
        <v>0</v>
      </c>
      <c r="D736" s="134">
        <f t="shared" si="90"/>
        <v>221655.95</v>
      </c>
      <c r="E736" s="29">
        <f t="shared" si="91"/>
        <v>207029.69</v>
      </c>
      <c r="F736" s="175">
        <f t="shared" si="92"/>
        <v>91.091333333333324</v>
      </c>
      <c r="G736" s="29">
        <f t="shared" si="89"/>
        <v>91.09</v>
      </c>
    </row>
    <row r="737" spans="1:7" x14ac:dyDescent="0.25">
      <c r="A737" s="47">
        <v>42530</v>
      </c>
      <c r="B737" s="48">
        <v>1</v>
      </c>
      <c r="C737" s="171">
        <v>0</v>
      </c>
      <c r="D737" s="134">
        <f t="shared" si="90"/>
        <v>221655.95</v>
      </c>
      <c r="E737" s="29">
        <f t="shared" si="91"/>
        <v>207029.69</v>
      </c>
      <c r="F737" s="175">
        <f t="shared" si="92"/>
        <v>91.091333333333324</v>
      </c>
      <c r="G737" s="29">
        <f t="shared" si="89"/>
        <v>91.09</v>
      </c>
    </row>
    <row r="738" spans="1:7" x14ac:dyDescent="0.25">
      <c r="A738" s="47">
        <v>42531</v>
      </c>
      <c r="B738" s="48">
        <v>1</v>
      </c>
      <c r="C738" s="171">
        <v>0</v>
      </c>
      <c r="D738" s="134">
        <f t="shared" si="90"/>
        <v>221655.95</v>
      </c>
      <c r="E738" s="29">
        <f t="shared" si="91"/>
        <v>207029.69</v>
      </c>
      <c r="F738" s="175">
        <f t="shared" si="92"/>
        <v>91.091333333333324</v>
      </c>
      <c r="G738" s="29">
        <f t="shared" si="89"/>
        <v>91.09</v>
      </c>
    </row>
    <row r="739" spans="1:7" x14ac:dyDescent="0.25">
      <c r="A739" s="47">
        <v>42532</v>
      </c>
      <c r="B739" s="48">
        <v>1</v>
      </c>
      <c r="C739" s="171">
        <v>0</v>
      </c>
      <c r="D739" s="134">
        <f t="shared" si="90"/>
        <v>221655.95</v>
      </c>
      <c r="E739" s="29">
        <f t="shared" si="91"/>
        <v>207029.69</v>
      </c>
      <c r="F739" s="175">
        <f t="shared" si="92"/>
        <v>91.091333333333324</v>
      </c>
      <c r="G739" s="29">
        <f t="shared" si="89"/>
        <v>91.09</v>
      </c>
    </row>
    <row r="740" spans="1:7" x14ac:dyDescent="0.25">
      <c r="A740" s="47">
        <v>42533</v>
      </c>
      <c r="B740" s="48">
        <v>1</v>
      </c>
      <c r="C740" s="171">
        <v>0</v>
      </c>
      <c r="D740" s="134">
        <f t="shared" si="90"/>
        <v>221655.95</v>
      </c>
      <c r="E740" s="29">
        <f t="shared" si="91"/>
        <v>207029.69</v>
      </c>
      <c r="F740" s="175">
        <f t="shared" si="92"/>
        <v>91.091333333333324</v>
      </c>
      <c r="G740" s="29">
        <f t="shared" si="89"/>
        <v>91.09</v>
      </c>
    </row>
    <row r="741" spans="1:7" x14ac:dyDescent="0.25">
      <c r="A741" s="47">
        <v>42534</v>
      </c>
      <c r="B741" s="48">
        <v>1</v>
      </c>
      <c r="C741" s="171">
        <v>0</v>
      </c>
      <c r="D741" s="134">
        <f t="shared" si="90"/>
        <v>221655.95</v>
      </c>
      <c r="E741" s="29">
        <f t="shared" si="91"/>
        <v>207029.69</v>
      </c>
      <c r="F741" s="175">
        <f t="shared" si="92"/>
        <v>91.091333333333324</v>
      </c>
      <c r="G741" s="29">
        <f t="shared" si="89"/>
        <v>91.09</v>
      </c>
    </row>
    <row r="742" spans="1:7" x14ac:dyDescent="0.25">
      <c r="A742" s="47">
        <v>42535</v>
      </c>
      <c r="B742" s="48">
        <v>1</v>
      </c>
      <c r="C742" s="171">
        <v>0</v>
      </c>
      <c r="D742" s="134">
        <f t="shared" si="90"/>
        <v>221655.95</v>
      </c>
      <c r="E742" s="29">
        <f t="shared" si="91"/>
        <v>207029.69</v>
      </c>
      <c r="F742" s="175">
        <f t="shared" si="92"/>
        <v>91.091333333333324</v>
      </c>
      <c r="G742" s="29">
        <f t="shared" si="89"/>
        <v>91.09</v>
      </c>
    </row>
    <row r="743" spans="1:7" x14ac:dyDescent="0.25">
      <c r="A743" s="47">
        <v>42536</v>
      </c>
      <c r="B743" s="48">
        <v>1</v>
      </c>
      <c r="C743" s="171">
        <v>0</v>
      </c>
      <c r="D743" s="134">
        <f t="shared" si="90"/>
        <v>221655.95</v>
      </c>
      <c r="E743" s="29">
        <f t="shared" si="91"/>
        <v>207029.69</v>
      </c>
      <c r="F743" s="175">
        <f t="shared" si="92"/>
        <v>91.091333333333324</v>
      </c>
      <c r="G743" s="29">
        <f t="shared" si="89"/>
        <v>91.09</v>
      </c>
    </row>
    <row r="744" spans="1:7" x14ac:dyDescent="0.25">
      <c r="A744" s="47">
        <v>42537</v>
      </c>
      <c r="B744" s="48">
        <v>1</v>
      </c>
      <c r="C744" s="171">
        <v>0</v>
      </c>
      <c r="D744" s="134">
        <f t="shared" si="90"/>
        <v>221655.95</v>
      </c>
      <c r="E744" s="29">
        <f t="shared" si="91"/>
        <v>207029.69</v>
      </c>
      <c r="F744" s="175">
        <f t="shared" si="92"/>
        <v>91.091333333333324</v>
      </c>
      <c r="G744" s="29">
        <f t="shared" si="89"/>
        <v>91.09</v>
      </c>
    </row>
    <row r="745" spans="1:7" x14ac:dyDescent="0.25">
      <c r="A745" s="47">
        <v>42538</v>
      </c>
      <c r="B745" s="48">
        <v>1</v>
      </c>
      <c r="C745" s="171">
        <v>0</v>
      </c>
      <c r="D745" s="134">
        <f t="shared" si="90"/>
        <v>221655.95</v>
      </c>
      <c r="E745" s="29">
        <f t="shared" si="91"/>
        <v>207029.69</v>
      </c>
      <c r="F745" s="175">
        <f t="shared" si="92"/>
        <v>91.091333333333324</v>
      </c>
      <c r="G745" s="29">
        <f t="shared" si="89"/>
        <v>91.09</v>
      </c>
    </row>
    <row r="746" spans="1:7" x14ac:dyDescent="0.25">
      <c r="A746" s="47">
        <v>42539</v>
      </c>
      <c r="B746" s="48">
        <v>1</v>
      </c>
      <c r="C746" s="171">
        <v>0</v>
      </c>
      <c r="D746" s="134">
        <f t="shared" si="90"/>
        <v>221655.95</v>
      </c>
      <c r="E746" s="29">
        <f t="shared" si="91"/>
        <v>207029.69</v>
      </c>
      <c r="F746" s="175">
        <f t="shared" si="92"/>
        <v>91.091333333333324</v>
      </c>
      <c r="G746" s="29">
        <f t="shared" si="89"/>
        <v>91.09</v>
      </c>
    </row>
    <row r="747" spans="1:7" x14ac:dyDescent="0.25">
      <c r="A747" s="47">
        <v>42540</v>
      </c>
      <c r="B747" s="48">
        <v>1</v>
      </c>
      <c r="C747" s="171">
        <v>0</v>
      </c>
      <c r="D747" s="134">
        <f t="shared" si="90"/>
        <v>221655.95</v>
      </c>
      <c r="E747" s="29">
        <f t="shared" si="91"/>
        <v>207029.69</v>
      </c>
      <c r="F747" s="175">
        <f t="shared" si="92"/>
        <v>91.091333333333324</v>
      </c>
      <c r="G747" s="29">
        <f t="shared" si="89"/>
        <v>91.09</v>
      </c>
    </row>
    <row r="748" spans="1:7" x14ac:dyDescent="0.25">
      <c r="A748" s="47">
        <v>42541</v>
      </c>
      <c r="B748" s="48">
        <v>1</v>
      </c>
      <c r="C748" s="171">
        <v>0</v>
      </c>
      <c r="D748" s="134">
        <f t="shared" si="90"/>
        <v>221655.95</v>
      </c>
      <c r="E748" s="29">
        <f t="shared" si="91"/>
        <v>207029.69</v>
      </c>
      <c r="F748" s="175">
        <f t="shared" si="92"/>
        <v>91.091333333333324</v>
      </c>
      <c r="G748" s="29">
        <f t="shared" si="89"/>
        <v>91.09</v>
      </c>
    </row>
    <row r="749" spans="1:7" x14ac:dyDescent="0.25">
      <c r="A749" s="47">
        <v>42542</v>
      </c>
      <c r="B749" s="48">
        <v>1</v>
      </c>
      <c r="C749" s="171">
        <v>0</v>
      </c>
      <c r="D749" s="134">
        <f t="shared" si="90"/>
        <v>221655.95</v>
      </c>
      <c r="E749" s="29">
        <f t="shared" si="91"/>
        <v>207029.69</v>
      </c>
      <c r="F749" s="175">
        <f t="shared" si="92"/>
        <v>91.091333333333324</v>
      </c>
      <c r="G749" s="29">
        <f t="shared" si="89"/>
        <v>91.09</v>
      </c>
    </row>
    <row r="750" spans="1:7" x14ac:dyDescent="0.25">
      <c r="A750" s="47">
        <v>42543</v>
      </c>
      <c r="B750" s="48">
        <v>1</v>
      </c>
      <c r="C750" s="171">
        <v>0</v>
      </c>
      <c r="D750" s="134">
        <f t="shared" si="90"/>
        <v>221655.95</v>
      </c>
      <c r="E750" s="29">
        <f t="shared" si="91"/>
        <v>207029.69</v>
      </c>
      <c r="F750" s="175">
        <f t="shared" si="92"/>
        <v>91.091333333333324</v>
      </c>
      <c r="G750" s="29">
        <f t="shared" si="89"/>
        <v>91.09</v>
      </c>
    </row>
    <row r="751" spans="1:7" x14ac:dyDescent="0.25">
      <c r="A751" s="47">
        <v>42544</v>
      </c>
      <c r="B751" s="48">
        <v>1</v>
      </c>
      <c r="C751" s="171">
        <v>0</v>
      </c>
      <c r="D751" s="134">
        <f t="shared" si="90"/>
        <v>221655.95</v>
      </c>
      <c r="E751" s="29">
        <f t="shared" si="91"/>
        <v>207029.69</v>
      </c>
      <c r="F751" s="175">
        <f t="shared" si="92"/>
        <v>91.091333333333324</v>
      </c>
      <c r="G751" s="29">
        <f t="shared" si="89"/>
        <v>91.09</v>
      </c>
    </row>
    <row r="752" spans="1:7" x14ac:dyDescent="0.25">
      <c r="A752" s="47">
        <v>42545</v>
      </c>
      <c r="B752" s="48">
        <v>1</v>
      </c>
      <c r="C752" s="171">
        <v>0</v>
      </c>
      <c r="D752" s="134">
        <f t="shared" si="90"/>
        <v>221655.95</v>
      </c>
      <c r="E752" s="29">
        <f t="shared" si="91"/>
        <v>207029.69</v>
      </c>
      <c r="F752" s="175">
        <f t="shared" si="92"/>
        <v>91.091333333333324</v>
      </c>
      <c r="G752" s="29">
        <f t="shared" si="89"/>
        <v>91.09</v>
      </c>
    </row>
    <row r="753" spans="1:7" x14ac:dyDescent="0.25">
      <c r="A753" s="47">
        <v>42546</v>
      </c>
      <c r="B753" s="48">
        <v>1</v>
      </c>
      <c r="C753" s="171">
        <v>0</v>
      </c>
      <c r="D753" s="134">
        <f t="shared" si="90"/>
        <v>221655.95</v>
      </c>
      <c r="E753" s="29">
        <f t="shared" si="91"/>
        <v>207029.69</v>
      </c>
      <c r="F753" s="175">
        <f t="shared" si="92"/>
        <v>91.091333333333324</v>
      </c>
      <c r="G753" s="29">
        <f t="shared" si="89"/>
        <v>91.09</v>
      </c>
    </row>
    <row r="754" spans="1:7" x14ac:dyDescent="0.25">
      <c r="A754" s="47">
        <v>42547</v>
      </c>
      <c r="B754" s="48">
        <v>1</v>
      </c>
      <c r="C754" s="171">
        <v>0</v>
      </c>
      <c r="D754" s="134">
        <f t="shared" si="90"/>
        <v>221655.95</v>
      </c>
      <c r="E754" s="29">
        <f t="shared" si="91"/>
        <v>207029.69</v>
      </c>
      <c r="F754" s="175">
        <f t="shared" si="92"/>
        <v>91.091333333333324</v>
      </c>
      <c r="G754" s="29">
        <f t="shared" si="89"/>
        <v>91.09</v>
      </c>
    </row>
    <row r="755" spans="1:7" x14ac:dyDescent="0.25">
      <c r="A755" s="47">
        <v>42548</v>
      </c>
      <c r="B755" s="48">
        <v>1</v>
      </c>
      <c r="C755" s="171">
        <v>0</v>
      </c>
      <c r="D755" s="134">
        <f t="shared" si="90"/>
        <v>221655.95</v>
      </c>
      <c r="E755" s="29">
        <f t="shared" si="91"/>
        <v>207029.69</v>
      </c>
      <c r="F755" s="175">
        <f t="shared" si="92"/>
        <v>91.091333333333324</v>
      </c>
      <c r="G755" s="29">
        <f t="shared" si="89"/>
        <v>91.09</v>
      </c>
    </row>
    <row r="756" spans="1:7" x14ac:dyDescent="0.25">
      <c r="A756" s="47">
        <v>42549</v>
      </c>
      <c r="B756" s="48">
        <v>1</v>
      </c>
      <c r="C756" s="171">
        <v>0</v>
      </c>
      <c r="D756" s="134">
        <f t="shared" si="90"/>
        <v>221655.95</v>
      </c>
      <c r="E756" s="29">
        <f t="shared" si="91"/>
        <v>207029.69</v>
      </c>
      <c r="F756" s="175">
        <f t="shared" si="92"/>
        <v>91.091333333333324</v>
      </c>
      <c r="G756" s="29">
        <f t="shared" si="89"/>
        <v>91.09</v>
      </c>
    </row>
    <row r="757" spans="1:7" x14ac:dyDescent="0.25">
      <c r="A757" s="47">
        <v>42550</v>
      </c>
      <c r="B757" s="48">
        <v>1</v>
      </c>
      <c r="C757" s="171">
        <v>0</v>
      </c>
      <c r="D757" s="134">
        <f t="shared" si="90"/>
        <v>221655.95</v>
      </c>
      <c r="E757" s="29">
        <f t="shared" si="91"/>
        <v>207029.69</v>
      </c>
      <c r="F757" s="175">
        <f t="shared" si="92"/>
        <v>91.091333333333324</v>
      </c>
      <c r="G757" s="29">
        <f t="shared" si="89"/>
        <v>91.09</v>
      </c>
    </row>
    <row r="758" spans="1:7" x14ac:dyDescent="0.25">
      <c r="A758" s="47">
        <v>42551</v>
      </c>
      <c r="B758" s="48">
        <v>1</v>
      </c>
      <c r="C758" s="171">
        <v>0</v>
      </c>
      <c r="D758" s="134">
        <f t="shared" si="90"/>
        <v>221655.95</v>
      </c>
      <c r="E758" s="29">
        <f t="shared" si="91"/>
        <v>207029.69</v>
      </c>
      <c r="F758" s="175">
        <f t="shared" si="92"/>
        <v>91.091333333333324</v>
      </c>
      <c r="G758" s="29">
        <f t="shared" si="89"/>
        <v>91.09</v>
      </c>
    </row>
    <row r="759" spans="1:7" x14ac:dyDescent="0.25">
      <c r="A759" s="47">
        <v>42552</v>
      </c>
      <c r="B759" s="48">
        <v>1</v>
      </c>
      <c r="C759" s="171">
        <v>0</v>
      </c>
      <c r="D759" s="134">
        <f t="shared" si="90"/>
        <v>221655.95</v>
      </c>
      <c r="E759" s="29">
        <f t="shared" si="91"/>
        <v>207029.69</v>
      </c>
      <c r="F759" s="175">
        <f t="shared" si="92"/>
        <v>91.091333333333324</v>
      </c>
      <c r="G759" s="29">
        <f t="shared" si="89"/>
        <v>91.09</v>
      </c>
    </row>
    <row r="760" spans="1:7" x14ac:dyDescent="0.25">
      <c r="A760" s="47">
        <v>42553</v>
      </c>
      <c r="B760" s="48">
        <v>1</v>
      </c>
      <c r="C760" s="171">
        <v>0</v>
      </c>
      <c r="D760" s="134">
        <f t="shared" si="90"/>
        <v>221655.95</v>
      </c>
      <c r="E760" s="29">
        <f t="shared" si="91"/>
        <v>207029.69</v>
      </c>
      <c r="F760" s="175">
        <f t="shared" si="92"/>
        <v>91.091333333333324</v>
      </c>
      <c r="G760" s="29">
        <f t="shared" si="89"/>
        <v>91.09</v>
      </c>
    </row>
    <row r="761" spans="1:7" x14ac:dyDescent="0.25">
      <c r="A761" s="47">
        <v>42554</v>
      </c>
      <c r="B761" s="48">
        <v>1</v>
      </c>
      <c r="C761" s="171">
        <v>0</v>
      </c>
      <c r="D761" s="134">
        <f t="shared" si="90"/>
        <v>221655.95</v>
      </c>
      <c r="E761" s="29">
        <f t="shared" si="91"/>
        <v>207029.69</v>
      </c>
      <c r="F761" s="175">
        <f t="shared" si="92"/>
        <v>91.091333333333324</v>
      </c>
      <c r="G761" s="29">
        <f t="shared" si="89"/>
        <v>91.09</v>
      </c>
    </row>
    <row r="762" spans="1:7" x14ac:dyDescent="0.25">
      <c r="A762" s="47">
        <v>42555</v>
      </c>
      <c r="B762" s="48">
        <v>1</v>
      </c>
      <c r="C762" s="171">
        <v>0</v>
      </c>
      <c r="D762" s="134">
        <f t="shared" si="90"/>
        <v>221655.95</v>
      </c>
      <c r="E762" s="29">
        <f t="shared" si="91"/>
        <v>207029.69</v>
      </c>
      <c r="F762" s="175">
        <f t="shared" si="92"/>
        <v>91.091333333333324</v>
      </c>
      <c r="G762" s="29">
        <f t="shared" si="89"/>
        <v>91.09</v>
      </c>
    </row>
    <row r="763" spans="1:7" x14ac:dyDescent="0.25">
      <c r="A763" s="47">
        <v>42556</v>
      </c>
      <c r="B763" s="48">
        <v>1</v>
      </c>
      <c r="C763" s="171">
        <v>0</v>
      </c>
      <c r="D763" s="134">
        <f t="shared" si="90"/>
        <v>221655.95</v>
      </c>
      <c r="E763" s="29">
        <f t="shared" si="91"/>
        <v>207029.69</v>
      </c>
      <c r="F763" s="175">
        <f t="shared" si="92"/>
        <v>91.091333333333324</v>
      </c>
      <c r="G763" s="29">
        <f t="shared" si="89"/>
        <v>91.09</v>
      </c>
    </row>
    <row r="764" spans="1:7" x14ac:dyDescent="0.25">
      <c r="A764" s="47">
        <v>42557</v>
      </c>
      <c r="B764" s="48">
        <v>0</v>
      </c>
      <c r="C764" s="171">
        <v>1</v>
      </c>
      <c r="D764" s="134">
        <f t="shared" ref="D764:D794" si="93">$E$763</f>
        <v>207029.69</v>
      </c>
      <c r="E764" s="29">
        <f>$D$764-$D$51</f>
        <v>192308.19</v>
      </c>
      <c r="F764" s="175">
        <f>($E$50/$B$50*0+($E$51/$B$51)*1)</f>
        <v>85.08064516129032</v>
      </c>
      <c r="G764" s="29">
        <f t="shared" si="89"/>
        <v>85.08</v>
      </c>
    </row>
    <row r="765" spans="1:7" x14ac:dyDescent="0.25">
      <c r="A765" s="47">
        <v>42558</v>
      </c>
      <c r="B765" s="48">
        <v>1</v>
      </c>
      <c r="C765" s="171">
        <v>0</v>
      </c>
      <c r="D765" s="134">
        <f t="shared" si="93"/>
        <v>207029.69</v>
      </c>
      <c r="E765" s="29">
        <f t="shared" ref="E765:E794" si="94">$D$764-$D$51</f>
        <v>192308.19</v>
      </c>
      <c r="F765" s="175">
        <f t="shared" ref="F765:F794" si="95">($E$50/$B$50*0+($E$51/$B$51)*1)</f>
        <v>85.08064516129032</v>
      </c>
      <c r="G765" s="29">
        <f t="shared" si="89"/>
        <v>85.08</v>
      </c>
    </row>
    <row r="766" spans="1:7" x14ac:dyDescent="0.25">
      <c r="A766" s="47">
        <v>42559</v>
      </c>
      <c r="B766" s="48">
        <v>1</v>
      </c>
      <c r="C766" s="171">
        <v>0</v>
      </c>
      <c r="D766" s="134">
        <f t="shared" si="93"/>
        <v>207029.69</v>
      </c>
      <c r="E766" s="29">
        <f t="shared" si="94"/>
        <v>192308.19</v>
      </c>
      <c r="F766" s="175">
        <f t="shared" si="95"/>
        <v>85.08064516129032</v>
      </c>
      <c r="G766" s="29">
        <f t="shared" si="89"/>
        <v>85.08</v>
      </c>
    </row>
    <row r="767" spans="1:7" x14ac:dyDescent="0.25">
      <c r="A767" s="47">
        <v>42560</v>
      </c>
      <c r="B767" s="48">
        <v>1</v>
      </c>
      <c r="C767" s="171">
        <v>0</v>
      </c>
      <c r="D767" s="134">
        <f t="shared" si="93"/>
        <v>207029.69</v>
      </c>
      <c r="E767" s="29">
        <f t="shared" si="94"/>
        <v>192308.19</v>
      </c>
      <c r="F767" s="175">
        <f t="shared" si="95"/>
        <v>85.08064516129032</v>
      </c>
      <c r="G767" s="29">
        <f t="shared" si="89"/>
        <v>85.08</v>
      </c>
    </row>
    <row r="768" spans="1:7" x14ac:dyDescent="0.25">
      <c r="A768" s="47">
        <v>42561</v>
      </c>
      <c r="B768" s="48">
        <v>1</v>
      </c>
      <c r="C768" s="171">
        <v>0</v>
      </c>
      <c r="D768" s="134">
        <f t="shared" si="93"/>
        <v>207029.69</v>
      </c>
      <c r="E768" s="29">
        <f t="shared" si="94"/>
        <v>192308.19</v>
      </c>
      <c r="F768" s="175">
        <f t="shared" si="95"/>
        <v>85.08064516129032</v>
      </c>
      <c r="G768" s="29">
        <f t="shared" ref="G768:G831" si="96">ROUND(F768,2)</f>
        <v>85.08</v>
      </c>
    </row>
    <row r="769" spans="1:7" x14ac:dyDescent="0.25">
      <c r="A769" s="47">
        <v>42562</v>
      </c>
      <c r="B769" s="48">
        <v>1</v>
      </c>
      <c r="C769" s="171">
        <v>0</v>
      </c>
      <c r="D769" s="134">
        <f t="shared" si="93"/>
        <v>207029.69</v>
      </c>
      <c r="E769" s="29">
        <f t="shared" si="94"/>
        <v>192308.19</v>
      </c>
      <c r="F769" s="175">
        <f t="shared" si="95"/>
        <v>85.08064516129032</v>
      </c>
      <c r="G769" s="29">
        <f t="shared" si="96"/>
        <v>85.08</v>
      </c>
    </row>
    <row r="770" spans="1:7" x14ac:dyDescent="0.25">
      <c r="A770" s="47">
        <v>42563</v>
      </c>
      <c r="B770" s="48">
        <v>1</v>
      </c>
      <c r="C770" s="171">
        <v>0</v>
      </c>
      <c r="D770" s="134">
        <f t="shared" si="93"/>
        <v>207029.69</v>
      </c>
      <c r="E770" s="29">
        <f t="shared" si="94"/>
        <v>192308.19</v>
      </c>
      <c r="F770" s="175">
        <f t="shared" si="95"/>
        <v>85.08064516129032</v>
      </c>
      <c r="G770" s="29">
        <f t="shared" si="96"/>
        <v>85.08</v>
      </c>
    </row>
    <row r="771" spans="1:7" x14ac:dyDescent="0.25">
      <c r="A771" s="47">
        <v>42564</v>
      </c>
      <c r="B771" s="48">
        <v>1</v>
      </c>
      <c r="C771" s="171">
        <v>0</v>
      </c>
      <c r="D771" s="134">
        <f t="shared" si="93"/>
        <v>207029.69</v>
      </c>
      <c r="E771" s="29">
        <f t="shared" si="94"/>
        <v>192308.19</v>
      </c>
      <c r="F771" s="175">
        <f t="shared" si="95"/>
        <v>85.08064516129032</v>
      </c>
      <c r="G771" s="29">
        <f t="shared" si="96"/>
        <v>85.08</v>
      </c>
    </row>
    <row r="772" spans="1:7" x14ac:dyDescent="0.25">
      <c r="A772" s="47">
        <v>42565</v>
      </c>
      <c r="B772" s="48">
        <v>1</v>
      </c>
      <c r="C772" s="171">
        <v>0</v>
      </c>
      <c r="D772" s="134">
        <f t="shared" si="93"/>
        <v>207029.69</v>
      </c>
      <c r="E772" s="29">
        <f t="shared" si="94"/>
        <v>192308.19</v>
      </c>
      <c r="F772" s="175">
        <f t="shared" si="95"/>
        <v>85.08064516129032</v>
      </c>
      <c r="G772" s="29">
        <f t="shared" si="96"/>
        <v>85.08</v>
      </c>
    </row>
    <row r="773" spans="1:7" x14ac:dyDescent="0.25">
      <c r="A773" s="47">
        <v>42566</v>
      </c>
      <c r="B773" s="48">
        <v>1</v>
      </c>
      <c r="C773" s="171">
        <v>0</v>
      </c>
      <c r="D773" s="134">
        <f t="shared" si="93"/>
        <v>207029.69</v>
      </c>
      <c r="E773" s="29">
        <f t="shared" si="94"/>
        <v>192308.19</v>
      </c>
      <c r="F773" s="175">
        <f t="shared" si="95"/>
        <v>85.08064516129032</v>
      </c>
      <c r="G773" s="29">
        <f t="shared" si="96"/>
        <v>85.08</v>
      </c>
    </row>
    <row r="774" spans="1:7" x14ac:dyDescent="0.25">
      <c r="A774" s="47">
        <v>42567</v>
      </c>
      <c r="B774" s="48">
        <v>1</v>
      </c>
      <c r="C774" s="171">
        <v>0</v>
      </c>
      <c r="D774" s="134">
        <f t="shared" si="93"/>
        <v>207029.69</v>
      </c>
      <c r="E774" s="29">
        <f t="shared" si="94"/>
        <v>192308.19</v>
      </c>
      <c r="F774" s="175">
        <f t="shared" si="95"/>
        <v>85.08064516129032</v>
      </c>
      <c r="G774" s="29">
        <f t="shared" si="96"/>
        <v>85.08</v>
      </c>
    </row>
    <row r="775" spans="1:7" x14ac:dyDescent="0.25">
      <c r="A775" s="47">
        <v>42568</v>
      </c>
      <c r="B775" s="48">
        <v>1</v>
      </c>
      <c r="C775" s="171">
        <v>0</v>
      </c>
      <c r="D775" s="134">
        <f t="shared" si="93"/>
        <v>207029.69</v>
      </c>
      <c r="E775" s="29">
        <f t="shared" si="94"/>
        <v>192308.19</v>
      </c>
      <c r="F775" s="175">
        <f t="shared" si="95"/>
        <v>85.08064516129032</v>
      </c>
      <c r="G775" s="29">
        <f t="shared" si="96"/>
        <v>85.08</v>
      </c>
    </row>
    <row r="776" spans="1:7" x14ac:dyDescent="0.25">
      <c r="A776" s="47">
        <v>42569</v>
      </c>
      <c r="B776" s="48">
        <v>1</v>
      </c>
      <c r="C776" s="171">
        <v>0</v>
      </c>
      <c r="D776" s="134">
        <f t="shared" si="93"/>
        <v>207029.69</v>
      </c>
      <c r="E776" s="29">
        <f t="shared" si="94"/>
        <v>192308.19</v>
      </c>
      <c r="F776" s="175">
        <f t="shared" si="95"/>
        <v>85.08064516129032</v>
      </c>
      <c r="G776" s="29">
        <f t="shared" si="96"/>
        <v>85.08</v>
      </c>
    </row>
    <row r="777" spans="1:7" x14ac:dyDescent="0.25">
      <c r="A777" s="47">
        <v>42570</v>
      </c>
      <c r="B777" s="48">
        <v>1</v>
      </c>
      <c r="C777" s="171">
        <v>0</v>
      </c>
      <c r="D777" s="134">
        <f t="shared" si="93"/>
        <v>207029.69</v>
      </c>
      <c r="E777" s="29">
        <f t="shared" si="94"/>
        <v>192308.19</v>
      </c>
      <c r="F777" s="175">
        <f t="shared" si="95"/>
        <v>85.08064516129032</v>
      </c>
      <c r="G777" s="29">
        <f t="shared" si="96"/>
        <v>85.08</v>
      </c>
    </row>
    <row r="778" spans="1:7" x14ac:dyDescent="0.25">
      <c r="A778" s="47">
        <v>42571</v>
      </c>
      <c r="B778" s="48">
        <v>1</v>
      </c>
      <c r="C778" s="171">
        <v>0</v>
      </c>
      <c r="D778" s="134">
        <f t="shared" si="93"/>
        <v>207029.69</v>
      </c>
      <c r="E778" s="29">
        <f t="shared" si="94"/>
        <v>192308.19</v>
      </c>
      <c r="F778" s="175">
        <f t="shared" si="95"/>
        <v>85.08064516129032</v>
      </c>
      <c r="G778" s="29">
        <f t="shared" si="96"/>
        <v>85.08</v>
      </c>
    </row>
    <row r="779" spans="1:7" x14ac:dyDescent="0.25">
      <c r="A779" s="47">
        <v>42572</v>
      </c>
      <c r="B779" s="48">
        <v>1</v>
      </c>
      <c r="C779" s="171">
        <v>0</v>
      </c>
      <c r="D779" s="134">
        <f t="shared" si="93"/>
        <v>207029.69</v>
      </c>
      <c r="E779" s="29">
        <f t="shared" si="94"/>
        <v>192308.19</v>
      </c>
      <c r="F779" s="175">
        <f t="shared" si="95"/>
        <v>85.08064516129032</v>
      </c>
      <c r="G779" s="29">
        <f t="shared" si="96"/>
        <v>85.08</v>
      </c>
    </row>
    <row r="780" spans="1:7" x14ac:dyDescent="0.25">
      <c r="A780" s="47">
        <v>42573</v>
      </c>
      <c r="B780" s="48">
        <v>1</v>
      </c>
      <c r="C780" s="171">
        <v>0</v>
      </c>
      <c r="D780" s="134">
        <f t="shared" si="93"/>
        <v>207029.69</v>
      </c>
      <c r="E780" s="29">
        <f t="shared" si="94"/>
        <v>192308.19</v>
      </c>
      <c r="F780" s="175">
        <f t="shared" si="95"/>
        <v>85.08064516129032</v>
      </c>
      <c r="G780" s="29">
        <f t="shared" si="96"/>
        <v>85.08</v>
      </c>
    </row>
    <row r="781" spans="1:7" x14ac:dyDescent="0.25">
      <c r="A781" s="47">
        <v>42574</v>
      </c>
      <c r="B781" s="48">
        <v>1</v>
      </c>
      <c r="C781" s="171">
        <v>0</v>
      </c>
      <c r="D781" s="134">
        <f t="shared" si="93"/>
        <v>207029.69</v>
      </c>
      <c r="E781" s="29">
        <f t="shared" si="94"/>
        <v>192308.19</v>
      </c>
      <c r="F781" s="175">
        <f t="shared" si="95"/>
        <v>85.08064516129032</v>
      </c>
      <c r="G781" s="29">
        <f t="shared" si="96"/>
        <v>85.08</v>
      </c>
    </row>
    <row r="782" spans="1:7" x14ac:dyDescent="0.25">
      <c r="A782" s="47">
        <v>42575</v>
      </c>
      <c r="B782" s="48">
        <v>1</v>
      </c>
      <c r="C782" s="171">
        <v>0</v>
      </c>
      <c r="D782" s="134">
        <f t="shared" si="93"/>
        <v>207029.69</v>
      </c>
      <c r="E782" s="29">
        <f t="shared" si="94"/>
        <v>192308.19</v>
      </c>
      <c r="F782" s="175">
        <f t="shared" si="95"/>
        <v>85.08064516129032</v>
      </c>
      <c r="G782" s="29">
        <f t="shared" si="96"/>
        <v>85.08</v>
      </c>
    </row>
    <row r="783" spans="1:7" x14ac:dyDescent="0.25">
      <c r="A783" s="47">
        <v>42576</v>
      </c>
      <c r="B783" s="48">
        <v>1</v>
      </c>
      <c r="C783" s="171">
        <v>0</v>
      </c>
      <c r="D783" s="134">
        <f t="shared" si="93"/>
        <v>207029.69</v>
      </c>
      <c r="E783" s="29">
        <f t="shared" si="94"/>
        <v>192308.19</v>
      </c>
      <c r="F783" s="175">
        <f t="shared" si="95"/>
        <v>85.08064516129032</v>
      </c>
      <c r="G783" s="29">
        <f t="shared" si="96"/>
        <v>85.08</v>
      </c>
    </row>
    <row r="784" spans="1:7" x14ac:dyDescent="0.25">
      <c r="A784" s="47">
        <v>42577</v>
      </c>
      <c r="B784" s="48">
        <v>1</v>
      </c>
      <c r="C784" s="171">
        <v>0</v>
      </c>
      <c r="D784" s="134">
        <f t="shared" si="93"/>
        <v>207029.69</v>
      </c>
      <c r="E784" s="29">
        <f t="shared" si="94"/>
        <v>192308.19</v>
      </c>
      <c r="F784" s="175">
        <f t="shared" si="95"/>
        <v>85.08064516129032</v>
      </c>
      <c r="G784" s="29">
        <f t="shared" si="96"/>
        <v>85.08</v>
      </c>
    </row>
    <row r="785" spans="1:7" x14ac:dyDescent="0.25">
      <c r="A785" s="47">
        <v>42578</v>
      </c>
      <c r="B785" s="48">
        <v>1</v>
      </c>
      <c r="C785" s="171">
        <v>0</v>
      </c>
      <c r="D785" s="134">
        <f t="shared" si="93"/>
        <v>207029.69</v>
      </c>
      <c r="E785" s="29">
        <f t="shared" si="94"/>
        <v>192308.19</v>
      </c>
      <c r="F785" s="175">
        <f t="shared" si="95"/>
        <v>85.08064516129032</v>
      </c>
      <c r="G785" s="29">
        <f t="shared" si="96"/>
        <v>85.08</v>
      </c>
    </row>
    <row r="786" spans="1:7" x14ac:dyDescent="0.25">
      <c r="A786" s="47">
        <v>42579</v>
      </c>
      <c r="B786" s="48">
        <v>1</v>
      </c>
      <c r="C786" s="171">
        <v>0</v>
      </c>
      <c r="D786" s="134">
        <f t="shared" si="93"/>
        <v>207029.69</v>
      </c>
      <c r="E786" s="29">
        <f t="shared" si="94"/>
        <v>192308.19</v>
      </c>
      <c r="F786" s="175">
        <f t="shared" si="95"/>
        <v>85.08064516129032</v>
      </c>
      <c r="G786" s="29">
        <f t="shared" si="96"/>
        <v>85.08</v>
      </c>
    </row>
    <row r="787" spans="1:7" x14ac:dyDescent="0.25">
      <c r="A787" s="47">
        <v>42580</v>
      </c>
      <c r="B787" s="48">
        <v>1</v>
      </c>
      <c r="C787" s="171">
        <v>0</v>
      </c>
      <c r="D787" s="134">
        <f t="shared" si="93"/>
        <v>207029.69</v>
      </c>
      <c r="E787" s="29">
        <f t="shared" si="94"/>
        <v>192308.19</v>
      </c>
      <c r="F787" s="175">
        <f t="shared" si="95"/>
        <v>85.08064516129032</v>
      </c>
      <c r="G787" s="29">
        <f t="shared" si="96"/>
        <v>85.08</v>
      </c>
    </row>
    <row r="788" spans="1:7" x14ac:dyDescent="0.25">
      <c r="A788" s="47">
        <v>42581</v>
      </c>
      <c r="B788" s="48">
        <v>1</v>
      </c>
      <c r="C788" s="171">
        <v>0</v>
      </c>
      <c r="D788" s="134">
        <f t="shared" si="93"/>
        <v>207029.69</v>
      </c>
      <c r="E788" s="29">
        <f t="shared" si="94"/>
        <v>192308.19</v>
      </c>
      <c r="F788" s="175">
        <f t="shared" si="95"/>
        <v>85.08064516129032</v>
      </c>
      <c r="G788" s="29">
        <f t="shared" si="96"/>
        <v>85.08</v>
      </c>
    </row>
    <row r="789" spans="1:7" x14ac:dyDescent="0.25">
      <c r="A789" s="47">
        <v>42582</v>
      </c>
      <c r="B789" s="48">
        <v>1</v>
      </c>
      <c r="C789" s="171">
        <v>0</v>
      </c>
      <c r="D789" s="134">
        <f t="shared" si="93"/>
        <v>207029.69</v>
      </c>
      <c r="E789" s="29">
        <f t="shared" si="94"/>
        <v>192308.19</v>
      </c>
      <c r="F789" s="175">
        <f t="shared" si="95"/>
        <v>85.08064516129032</v>
      </c>
      <c r="G789" s="29">
        <f t="shared" si="96"/>
        <v>85.08</v>
      </c>
    </row>
    <row r="790" spans="1:7" x14ac:dyDescent="0.25">
      <c r="A790" s="47">
        <v>42583</v>
      </c>
      <c r="B790" s="48">
        <v>1</v>
      </c>
      <c r="C790" s="171">
        <v>0</v>
      </c>
      <c r="D790" s="134">
        <f t="shared" si="93"/>
        <v>207029.69</v>
      </c>
      <c r="E790" s="29">
        <f t="shared" si="94"/>
        <v>192308.19</v>
      </c>
      <c r="F790" s="175">
        <f t="shared" si="95"/>
        <v>85.08064516129032</v>
      </c>
      <c r="G790" s="29">
        <f t="shared" si="96"/>
        <v>85.08</v>
      </c>
    </row>
    <row r="791" spans="1:7" x14ac:dyDescent="0.25">
      <c r="A791" s="47">
        <v>42584</v>
      </c>
      <c r="B791" s="48">
        <v>1</v>
      </c>
      <c r="C791" s="171">
        <v>0</v>
      </c>
      <c r="D791" s="134">
        <f t="shared" si="93"/>
        <v>207029.69</v>
      </c>
      <c r="E791" s="29">
        <f t="shared" si="94"/>
        <v>192308.19</v>
      </c>
      <c r="F791" s="175">
        <f t="shared" si="95"/>
        <v>85.08064516129032</v>
      </c>
      <c r="G791" s="29">
        <f t="shared" si="96"/>
        <v>85.08</v>
      </c>
    </row>
    <row r="792" spans="1:7" x14ac:dyDescent="0.25">
      <c r="A792" s="47">
        <v>42585</v>
      </c>
      <c r="B792" s="48">
        <v>1</v>
      </c>
      <c r="C792" s="171">
        <v>0</v>
      </c>
      <c r="D792" s="134">
        <f t="shared" si="93"/>
        <v>207029.69</v>
      </c>
      <c r="E792" s="29">
        <f t="shared" si="94"/>
        <v>192308.19</v>
      </c>
      <c r="F792" s="175">
        <f t="shared" si="95"/>
        <v>85.08064516129032</v>
      </c>
      <c r="G792" s="29">
        <f t="shared" si="96"/>
        <v>85.08</v>
      </c>
    </row>
    <row r="793" spans="1:7" x14ac:dyDescent="0.25">
      <c r="A793" s="47">
        <v>42586</v>
      </c>
      <c r="B793" s="48">
        <v>1</v>
      </c>
      <c r="C793" s="171">
        <v>0</v>
      </c>
      <c r="D793" s="134">
        <f t="shared" si="93"/>
        <v>207029.69</v>
      </c>
      <c r="E793" s="29">
        <f t="shared" si="94"/>
        <v>192308.19</v>
      </c>
      <c r="F793" s="175">
        <f t="shared" si="95"/>
        <v>85.08064516129032</v>
      </c>
      <c r="G793" s="29">
        <f t="shared" si="96"/>
        <v>85.08</v>
      </c>
    </row>
    <row r="794" spans="1:7" x14ac:dyDescent="0.25">
      <c r="A794" s="47">
        <v>42587</v>
      </c>
      <c r="B794" s="48">
        <v>1</v>
      </c>
      <c r="C794" s="171">
        <v>0</v>
      </c>
      <c r="D794" s="134">
        <f t="shared" si="93"/>
        <v>207029.69</v>
      </c>
      <c r="E794" s="29">
        <f t="shared" si="94"/>
        <v>192308.19</v>
      </c>
      <c r="F794" s="175">
        <f t="shared" si="95"/>
        <v>85.08064516129032</v>
      </c>
      <c r="G794" s="29">
        <f t="shared" si="96"/>
        <v>85.08</v>
      </c>
    </row>
    <row r="795" spans="1:7" x14ac:dyDescent="0.25">
      <c r="A795" s="47">
        <v>42588</v>
      </c>
      <c r="B795" s="48">
        <v>0</v>
      </c>
      <c r="C795" s="171">
        <v>1</v>
      </c>
      <c r="D795" s="134">
        <f t="shared" ref="D795:D825" si="97">$E$794</f>
        <v>192308.19</v>
      </c>
      <c r="E795" s="29">
        <f>$D$795-$D$52</f>
        <v>177399.14</v>
      </c>
      <c r="F795" s="175">
        <f>($E$51/$B$51*0+($E$52/$B$52)*1)</f>
        <v>79.030645161290323</v>
      </c>
      <c r="G795" s="29">
        <f t="shared" si="96"/>
        <v>79.03</v>
      </c>
    </row>
    <row r="796" spans="1:7" x14ac:dyDescent="0.25">
      <c r="A796" s="47">
        <v>42589</v>
      </c>
      <c r="B796" s="48">
        <v>1</v>
      </c>
      <c r="C796" s="171">
        <v>0</v>
      </c>
      <c r="D796" s="134">
        <f t="shared" si="97"/>
        <v>192308.19</v>
      </c>
      <c r="E796" s="29">
        <f t="shared" ref="E796:E825" si="98">$D$795-$D$52</f>
        <v>177399.14</v>
      </c>
      <c r="F796" s="175">
        <f t="shared" ref="F796:F825" si="99">($E$51/$B$51*0+($E$52/$B$52)*1)</f>
        <v>79.030645161290323</v>
      </c>
      <c r="G796" s="29">
        <f t="shared" si="96"/>
        <v>79.03</v>
      </c>
    </row>
    <row r="797" spans="1:7" x14ac:dyDescent="0.25">
      <c r="A797" s="47">
        <v>42590</v>
      </c>
      <c r="B797" s="48">
        <v>1</v>
      </c>
      <c r="C797" s="171">
        <v>0</v>
      </c>
      <c r="D797" s="134">
        <f t="shared" si="97"/>
        <v>192308.19</v>
      </c>
      <c r="E797" s="29">
        <f t="shared" si="98"/>
        <v>177399.14</v>
      </c>
      <c r="F797" s="175">
        <f t="shared" si="99"/>
        <v>79.030645161290323</v>
      </c>
      <c r="G797" s="29">
        <f t="shared" si="96"/>
        <v>79.03</v>
      </c>
    </row>
    <row r="798" spans="1:7" x14ac:dyDescent="0.25">
      <c r="A798" s="47">
        <v>42591</v>
      </c>
      <c r="B798" s="48">
        <v>1</v>
      </c>
      <c r="C798" s="171">
        <v>0</v>
      </c>
      <c r="D798" s="134">
        <f t="shared" si="97"/>
        <v>192308.19</v>
      </c>
      <c r="E798" s="29">
        <f t="shared" si="98"/>
        <v>177399.14</v>
      </c>
      <c r="F798" s="175">
        <f t="shared" si="99"/>
        <v>79.030645161290323</v>
      </c>
      <c r="G798" s="29">
        <f t="shared" si="96"/>
        <v>79.03</v>
      </c>
    </row>
    <row r="799" spans="1:7" x14ac:dyDescent="0.25">
      <c r="A799" s="47">
        <v>42592</v>
      </c>
      <c r="B799" s="48">
        <v>1</v>
      </c>
      <c r="C799" s="171">
        <v>0</v>
      </c>
      <c r="D799" s="134">
        <f t="shared" si="97"/>
        <v>192308.19</v>
      </c>
      <c r="E799" s="29">
        <f t="shared" si="98"/>
        <v>177399.14</v>
      </c>
      <c r="F799" s="175">
        <f t="shared" si="99"/>
        <v>79.030645161290323</v>
      </c>
      <c r="G799" s="29">
        <f t="shared" si="96"/>
        <v>79.03</v>
      </c>
    </row>
    <row r="800" spans="1:7" x14ac:dyDescent="0.25">
      <c r="A800" s="47">
        <v>42593</v>
      </c>
      <c r="B800" s="48">
        <v>1</v>
      </c>
      <c r="C800" s="171">
        <v>0</v>
      </c>
      <c r="D800" s="134">
        <f t="shared" si="97"/>
        <v>192308.19</v>
      </c>
      <c r="E800" s="29">
        <f t="shared" si="98"/>
        <v>177399.14</v>
      </c>
      <c r="F800" s="175">
        <f t="shared" si="99"/>
        <v>79.030645161290323</v>
      </c>
      <c r="G800" s="29">
        <f t="shared" si="96"/>
        <v>79.03</v>
      </c>
    </row>
    <row r="801" spans="1:7" x14ac:dyDescent="0.25">
      <c r="A801" s="47">
        <v>42594</v>
      </c>
      <c r="B801" s="48">
        <v>1</v>
      </c>
      <c r="C801" s="171">
        <v>0</v>
      </c>
      <c r="D801" s="134">
        <f t="shared" si="97"/>
        <v>192308.19</v>
      </c>
      <c r="E801" s="29">
        <f t="shared" si="98"/>
        <v>177399.14</v>
      </c>
      <c r="F801" s="175">
        <f t="shared" si="99"/>
        <v>79.030645161290323</v>
      </c>
      <c r="G801" s="29">
        <f t="shared" si="96"/>
        <v>79.03</v>
      </c>
    </row>
    <row r="802" spans="1:7" x14ac:dyDescent="0.25">
      <c r="A802" s="47">
        <v>42595</v>
      </c>
      <c r="B802" s="48">
        <v>1</v>
      </c>
      <c r="C802" s="171">
        <v>0</v>
      </c>
      <c r="D802" s="134">
        <f t="shared" si="97"/>
        <v>192308.19</v>
      </c>
      <c r="E802" s="29">
        <f t="shared" si="98"/>
        <v>177399.14</v>
      </c>
      <c r="F802" s="175">
        <f t="shared" si="99"/>
        <v>79.030645161290323</v>
      </c>
      <c r="G802" s="29">
        <f t="shared" si="96"/>
        <v>79.03</v>
      </c>
    </row>
    <row r="803" spans="1:7" x14ac:dyDescent="0.25">
      <c r="A803" s="47">
        <v>42596</v>
      </c>
      <c r="B803" s="48">
        <v>1</v>
      </c>
      <c r="C803" s="171">
        <v>0</v>
      </c>
      <c r="D803" s="134">
        <f t="shared" si="97"/>
        <v>192308.19</v>
      </c>
      <c r="E803" s="29">
        <f t="shared" si="98"/>
        <v>177399.14</v>
      </c>
      <c r="F803" s="175">
        <f t="shared" si="99"/>
        <v>79.030645161290323</v>
      </c>
      <c r="G803" s="29">
        <f t="shared" si="96"/>
        <v>79.03</v>
      </c>
    </row>
    <row r="804" spans="1:7" x14ac:dyDescent="0.25">
      <c r="A804" s="47">
        <v>42597</v>
      </c>
      <c r="B804" s="48">
        <v>1</v>
      </c>
      <c r="C804" s="171">
        <v>0</v>
      </c>
      <c r="D804" s="134">
        <f t="shared" si="97"/>
        <v>192308.19</v>
      </c>
      <c r="E804" s="29">
        <f t="shared" si="98"/>
        <v>177399.14</v>
      </c>
      <c r="F804" s="175">
        <f t="shared" si="99"/>
        <v>79.030645161290323</v>
      </c>
      <c r="G804" s="29">
        <f t="shared" si="96"/>
        <v>79.03</v>
      </c>
    </row>
    <row r="805" spans="1:7" x14ac:dyDescent="0.25">
      <c r="A805" s="47">
        <v>42598</v>
      </c>
      <c r="B805" s="48">
        <v>1</v>
      </c>
      <c r="C805" s="171">
        <v>0</v>
      </c>
      <c r="D805" s="134">
        <f t="shared" si="97"/>
        <v>192308.19</v>
      </c>
      <c r="E805" s="29">
        <f t="shared" si="98"/>
        <v>177399.14</v>
      </c>
      <c r="F805" s="175">
        <f t="shared" si="99"/>
        <v>79.030645161290323</v>
      </c>
      <c r="G805" s="29">
        <f t="shared" si="96"/>
        <v>79.03</v>
      </c>
    </row>
    <row r="806" spans="1:7" x14ac:dyDescent="0.25">
      <c r="A806" s="47">
        <v>42599</v>
      </c>
      <c r="B806" s="48">
        <v>1</v>
      </c>
      <c r="C806" s="171">
        <v>0</v>
      </c>
      <c r="D806" s="134">
        <f t="shared" si="97"/>
        <v>192308.19</v>
      </c>
      <c r="E806" s="29">
        <f t="shared" si="98"/>
        <v>177399.14</v>
      </c>
      <c r="F806" s="175">
        <f t="shared" si="99"/>
        <v>79.030645161290323</v>
      </c>
      <c r="G806" s="29">
        <f t="shared" si="96"/>
        <v>79.03</v>
      </c>
    </row>
    <row r="807" spans="1:7" x14ac:dyDescent="0.25">
      <c r="A807" s="47">
        <v>42600</v>
      </c>
      <c r="B807" s="48">
        <v>1</v>
      </c>
      <c r="C807" s="171">
        <v>0</v>
      </c>
      <c r="D807" s="134">
        <f t="shared" si="97"/>
        <v>192308.19</v>
      </c>
      <c r="E807" s="29">
        <f t="shared" si="98"/>
        <v>177399.14</v>
      </c>
      <c r="F807" s="175">
        <f t="shared" si="99"/>
        <v>79.030645161290323</v>
      </c>
      <c r="G807" s="29">
        <f t="shared" si="96"/>
        <v>79.03</v>
      </c>
    </row>
    <row r="808" spans="1:7" x14ac:dyDescent="0.25">
      <c r="A808" s="47">
        <v>42601</v>
      </c>
      <c r="B808" s="48">
        <v>1</v>
      </c>
      <c r="C808" s="171">
        <v>0</v>
      </c>
      <c r="D808" s="134">
        <f t="shared" si="97"/>
        <v>192308.19</v>
      </c>
      <c r="E808" s="29">
        <f t="shared" si="98"/>
        <v>177399.14</v>
      </c>
      <c r="F808" s="175">
        <f t="shared" si="99"/>
        <v>79.030645161290323</v>
      </c>
      <c r="G808" s="29">
        <f t="shared" si="96"/>
        <v>79.03</v>
      </c>
    </row>
    <row r="809" spans="1:7" x14ac:dyDescent="0.25">
      <c r="A809" s="47">
        <v>42602</v>
      </c>
      <c r="B809" s="48">
        <v>1</v>
      </c>
      <c r="C809" s="171">
        <v>0</v>
      </c>
      <c r="D809" s="134">
        <f t="shared" si="97"/>
        <v>192308.19</v>
      </c>
      <c r="E809" s="29">
        <f t="shared" si="98"/>
        <v>177399.14</v>
      </c>
      <c r="F809" s="175">
        <f t="shared" si="99"/>
        <v>79.030645161290323</v>
      </c>
      <c r="G809" s="29">
        <f t="shared" si="96"/>
        <v>79.03</v>
      </c>
    </row>
    <row r="810" spans="1:7" x14ac:dyDescent="0.25">
      <c r="A810" s="47">
        <v>42603</v>
      </c>
      <c r="B810" s="48">
        <v>1</v>
      </c>
      <c r="C810" s="171">
        <v>0</v>
      </c>
      <c r="D810" s="134">
        <f t="shared" si="97"/>
        <v>192308.19</v>
      </c>
      <c r="E810" s="29">
        <f t="shared" si="98"/>
        <v>177399.14</v>
      </c>
      <c r="F810" s="175">
        <f t="shared" si="99"/>
        <v>79.030645161290323</v>
      </c>
      <c r="G810" s="29">
        <f t="shared" si="96"/>
        <v>79.03</v>
      </c>
    </row>
    <row r="811" spans="1:7" x14ac:dyDescent="0.25">
      <c r="A811" s="47">
        <v>42604</v>
      </c>
      <c r="B811" s="48">
        <v>1</v>
      </c>
      <c r="C811" s="171">
        <v>0</v>
      </c>
      <c r="D811" s="134">
        <f t="shared" si="97"/>
        <v>192308.19</v>
      </c>
      <c r="E811" s="29">
        <f t="shared" si="98"/>
        <v>177399.14</v>
      </c>
      <c r="F811" s="175">
        <f t="shared" si="99"/>
        <v>79.030645161290323</v>
      </c>
      <c r="G811" s="29">
        <f t="shared" si="96"/>
        <v>79.03</v>
      </c>
    </row>
    <row r="812" spans="1:7" x14ac:dyDescent="0.25">
      <c r="A812" s="47">
        <v>42605</v>
      </c>
      <c r="B812" s="48">
        <v>1</v>
      </c>
      <c r="C812" s="171">
        <v>0</v>
      </c>
      <c r="D812" s="134">
        <f t="shared" si="97"/>
        <v>192308.19</v>
      </c>
      <c r="E812" s="29">
        <f t="shared" si="98"/>
        <v>177399.14</v>
      </c>
      <c r="F812" s="175">
        <f t="shared" si="99"/>
        <v>79.030645161290323</v>
      </c>
      <c r="G812" s="29">
        <f t="shared" si="96"/>
        <v>79.03</v>
      </c>
    </row>
    <row r="813" spans="1:7" x14ac:dyDescent="0.25">
      <c r="A813" s="47">
        <v>42606</v>
      </c>
      <c r="B813" s="48">
        <v>1</v>
      </c>
      <c r="C813" s="171">
        <v>0</v>
      </c>
      <c r="D813" s="134">
        <f t="shared" si="97"/>
        <v>192308.19</v>
      </c>
      <c r="E813" s="29">
        <f t="shared" si="98"/>
        <v>177399.14</v>
      </c>
      <c r="F813" s="175">
        <f t="shared" si="99"/>
        <v>79.030645161290323</v>
      </c>
      <c r="G813" s="29">
        <f t="shared" si="96"/>
        <v>79.03</v>
      </c>
    </row>
    <row r="814" spans="1:7" x14ac:dyDescent="0.25">
      <c r="A814" s="47">
        <v>42607</v>
      </c>
      <c r="B814" s="48">
        <v>1</v>
      </c>
      <c r="C814" s="171">
        <v>0</v>
      </c>
      <c r="D814" s="134">
        <f t="shared" si="97"/>
        <v>192308.19</v>
      </c>
      <c r="E814" s="29">
        <f t="shared" si="98"/>
        <v>177399.14</v>
      </c>
      <c r="F814" s="175">
        <f t="shared" si="99"/>
        <v>79.030645161290323</v>
      </c>
      <c r="G814" s="29">
        <f t="shared" si="96"/>
        <v>79.03</v>
      </c>
    </row>
    <row r="815" spans="1:7" x14ac:dyDescent="0.25">
      <c r="A815" s="47">
        <v>42608</v>
      </c>
      <c r="B815" s="48">
        <v>1</v>
      </c>
      <c r="C815" s="171">
        <v>0</v>
      </c>
      <c r="D815" s="134">
        <f t="shared" si="97"/>
        <v>192308.19</v>
      </c>
      <c r="E815" s="29">
        <f t="shared" si="98"/>
        <v>177399.14</v>
      </c>
      <c r="F815" s="175">
        <f t="shared" si="99"/>
        <v>79.030645161290323</v>
      </c>
      <c r="G815" s="29">
        <f t="shared" si="96"/>
        <v>79.03</v>
      </c>
    </row>
    <row r="816" spans="1:7" x14ac:dyDescent="0.25">
      <c r="A816" s="47">
        <v>42609</v>
      </c>
      <c r="B816" s="48">
        <v>1</v>
      </c>
      <c r="C816" s="171">
        <v>0</v>
      </c>
      <c r="D816" s="134">
        <f t="shared" si="97"/>
        <v>192308.19</v>
      </c>
      <c r="E816" s="29">
        <f t="shared" si="98"/>
        <v>177399.14</v>
      </c>
      <c r="F816" s="175">
        <f t="shared" si="99"/>
        <v>79.030645161290323</v>
      </c>
      <c r="G816" s="29">
        <f t="shared" si="96"/>
        <v>79.03</v>
      </c>
    </row>
    <row r="817" spans="1:7" x14ac:dyDescent="0.25">
      <c r="A817" s="47">
        <v>42610</v>
      </c>
      <c r="B817" s="48">
        <v>1</v>
      </c>
      <c r="C817" s="171">
        <v>0</v>
      </c>
      <c r="D817" s="134">
        <f t="shared" si="97"/>
        <v>192308.19</v>
      </c>
      <c r="E817" s="29">
        <f t="shared" si="98"/>
        <v>177399.14</v>
      </c>
      <c r="F817" s="175">
        <f t="shared" si="99"/>
        <v>79.030645161290323</v>
      </c>
      <c r="G817" s="29">
        <f t="shared" si="96"/>
        <v>79.03</v>
      </c>
    </row>
    <row r="818" spans="1:7" x14ac:dyDescent="0.25">
      <c r="A818" s="47">
        <v>42611</v>
      </c>
      <c r="B818" s="48">
        <v>1</v>
      </c>
      <c r="C818" s="171">
        <v>0</v>
      </c>
      <c r="D818" s="134">
        <f t="shared" si="97"/>
        <v>192308.19</v>
      </c>
      <c r="E818" s="29">
        <f t="shared" si="98"/>
        <v>177399.14</v>
      </c>
      <c r="F818" s="175">
        <f t="shared" si="99"/>
        <v>79.030645161290323</v>
      </c>
      <c r="G818" s="29">
        <f t="shared" si="96"/>
        <v>79.03</v>
      </c>
    </row>
    <row r="819" spans="1:7" x14ac:dyDescent="0.25">
      <c r="A819" s="47">
        <v>42612</v>
      </c>
      <c r="B819" s="48">
        <v>1</v>
      </c>
      <c r="C819" s="171">
        <v>0</v>
      </c>
      <c r="D819" s="134">
        <f t="shared" si="97"/>
        <v>192308.19</v>
      </c>
      <c r="E819" s="29">
        <f t="shared" si="98"/>
        <v>177399.14</v>
      </c>
      <c r="F819" s="175">
        <f t="shared" si="99"/>
        <v>79.030645161290323</v>
      </c>
      <c r="G819" s="29">
        <f t="shared" si="96"/>
        <v>79.03</v>
      </c>
    </row>
    <row r="820" spans="1:7" x14ac:dyDescent="0.25">
      <c r="A820" s="47">
        <v>42613</v>
      </c>
      <c r="B820" s="48">
        <v>1</v>
      </c>
      <c r="C820" s="171">
        <v>0</v>
      </c>
      <c r="D820" s="134">
        <f t="shared" si="97"/>
        <v>192308.19</v>
      </c>
      <c r="E820" s="29">
        <f t="shared" si="98"/>
        <v>177399.14</v>
      </c>
      <c r="F820" s="175">
        <f t="shared" si="99"/>
        <v>79.030645161290323</v>
      </c>
      <c r="G820" s="29">
        <f t="shared" si="96"/>
        <v>79.03</v>
      </c>
    </row>
    <row r="821" spans="1:7" x14ac:dyDescent="0.25">
      <c r="A821" s="47">
        <v>42614</v>
      </c>
      <c r="B821" s="48">
        <v>1</v>
      </c>
      <c r="C821" s="171">
        <v>0</v>
      </c>
      <c r="D821" s="134">
        <f t="shared" si="97"/>
        <v>192308.19</v>
      </c>
      <c r="E821" s="29">
        <f t="shared" si="98"/>
        <v>177399.14</v>
      </c>
      <c r="F821" s="175">
        <f t="shared" si="99"/>
        <v>79.030645161290323</v>
      </c>
      <c r="G821" s="29">
        <f t="shared" si="96"/>
        <v>79.03</v>
      </c>
    </row>
    <row r="822" spans="1:7" x14ac:dyDescent="0.25">
      <c r="A822" s="47">
        <v>42615</v>
      </c>
      <c r="B822" s="48">
        <v>1</v>
      </c>
      <c r="C822" s="171">
        <v>0</v>
      </c>
      <c r="D822" s="134">
        <f t="shared" si="97"/>
        <v>192308.19</v>
      </c>
      <c r="E822" s="29">
        <f t="shared" si="98"/>
        <v>177399.14</v>
      </c>
      <c r="F822" s="175">
        <f t="shared" si="99"/>
        <v>79.030645161290323</v>
      </c>
      <c r="G822" s="29">
        <f t="shared" si="96"/>
        <v>79.03</v>
      </c>
    </row>
    <row r="823" spans="1:7" x14ac:dyDescent="0.25">
      <c r="A823" s="47">
        <v>42616</v>
      </c>
      <c r="B823" s="48">
        <v>1</v>
      </c>
      <c r="C823" s="171">
        <v>0</v>
      </c>
      <c r="D823" s="134">
        <f t="shared" si="97"/>
        <v>192308.19</v>
      </c>
      <c r="E823" s="29">
        <f t="shared" si="98"/>
        <v>177399.14</v>
      </c>
      <c r="F823" s="175">
        <f t="shared" si="99"/>
        <v>79.030645161290323</v>
      </c>
      <c r="G823" s="29">
        <f t="shared" si="96"/>
        <v>79.03</v>
      </c>
    </row>
    <row r="824" spans="1:7" x14ac:dyDescent="0.25">
      <c r="A824" s="47">
        <v>42617</v>
      </c>
      <c r="B824" s="48">
        <v>1</v>
      </c>
      <c r="C824" s="171">
        <v>0</v>
      </c>
      <c r="D824" s="134">
        <f t="shared" si="97"/>
        <v>192308.19</v>
      </c>
      <c r="E824" s="29">
        <f t="shared" si="98"/>
        <v>177399.14</v>
      </c>
      <c r="F824" s="175">
        <f t="shared" si="99"/>
        <v>79.030645161290323</v>
      </c>
      <c r="G824" s="29">
        <f t="shared" si="96"/>
        <v>79.03</v>
      </c>
    </row>
    <row r="825" spans="1:7" x14ac:dyDescent="0.25">
      <c r="A825" s="47">
        <v>42618</v>
      </c>
      <c r="B825" s="48">
        <v>1</v>
      </c>
      <c r="C825" s="171">
        <v>0</v>
      </c>
      <c r="D825" s="134">
        <f t="shared" si="97"/>
        <v>192308.19</v>
      </c>
      <c r="E825" s="29">
        <f t="shared" si="98"/>
        <v>177399.14</v>
      </c>
      <c r="F825" s="175">
        <f t="shared" si="99"/>
        <v>79.030645161290323</v>
      </c>
      <c r="G825" s="29">
        <f t="shared" si="96"/>
        <v>79.03</v>
      </c>
    </row>
    <row r="826" spans="1:7" x14ac:dyDescent="0.25">
      <c r="A826" s="47">
        <v>42619</v>
      </c>
      <c r="B826" s="48">
        <v>0</v>
      </c>
      <c r="C826" s="171">
        <v>1</v>
      </c>
      <c r="D826" s="134">
        <f t="shared" ref="D826:D855" si="100">$E$825</f>
        <v>177399.14</v>
      </c>
      <c r="E826" s="29">
        <f>$D$826-$D$53</f>
        <v>162227.25</v>
      </c>
      <c r="F826" s="175">
        <f>($E$52/$B$52*0+($E$53/$B$53)*1)</f>
        <v>72.903666666666666</v>
      </c>
      <c r="G826" s="29">
        <f t="shared" si="96"/>
        <v>72.900000000000006</v>
      </c>
    </row>
    <row r="827" spans="1:7" x14ac:dyDescent="0.25">
      <c r="A827" s="47">
        <v>42620</v>
      </c>
      <c r="B827" s="48">
        <v>1</v>
      </c>
      <c r="C827" s="171">
        <v>0</v>
      </c>
      <c r="D827" s="134">
        <f t="shared" si="100"/>
        <v>177399.14</v>
      </c>
      <c r="E827" s="29">
        <f t="shared" ref="E827:E855" si="101">$D$826-$D$53</f>
        <v>162227.25</v>
      </c>
      <c r="F827" s="175">
        <f t="shared" ref="F827:F855" si="102">($E$52/$B$52*0+($E$53/$B$53)*1)</f>
        <v>72.903666666666666</v>
      </c>
      <c r="G827" s="29">
        <f t="shared" si="96"/>
        <v>72.900000000000006</v>
      </c>
    </row>
    <row r="828" spans="1:7" x14ac:dyDescent="0.25">
      <c r="A828" s="47">
        <v>42621</v>
      </c>
      <c r="B828" s="48">
        <v>1</v>
      </c>
      <c r="C828" s="171">
        <v>0</v>
      </c>
      <c r="D828" s="134">
        <f t="shared" si="100"/>
        <v>177399.14</v>
      </c>
      <c r="E828" s="29">
        <f t="shared" si="101"/>
        <v>162227.25</v>
      </c>
      <c r="F828" s="175">
        <f t="shared" si="102"/>
        <v>72.903666666666666</v>
      </c>
      <c r="G828" s="29">
        <f t="shared" si="96"/>
        <v>72.900000000000006</v>
      </c>
    </row>
    <row r="829" spans="1:7" x14ac:dyDescent="0.25">
      <c r="A829" s="47">
        <v>42622</v>
      </c>
      <c r="B829" s="48">
        <v>1</v>
      </c>
      <c r="C829" s="171">
        <v>0</v>
      </c>
      <c r="D829" s="134">
        <f t="shared" si="100"/>
        <v>177399.14</v>
      </c>
      <c r="E829" s="29">
        <f t="shared" si="101"/>
        <v>162227.25</v>
      </c>
      <c r="F829" s="175">
        <f t="shared" si="102"/>
        <v>72.903666666666666</v>
      </c>
      <c r="G829" s="29">
        <f t="shared" si="96"/>
        <v>72.900000000000006</v>
      </c>
    </row>
    <row r="830" spans="1:7" x14ac:dyDescent="0.25">
      <c r="A830" s="47">
        <v>42623</v>
      </c>
      <c r="B830" s="48">
        <v>1</v>
      </c>
      <c r="C830" s="171">
        <v>0</v>
      </c>
      <c r="D830" s="134">
        <f t="shared" si="100"/>
        <v>177399.14</v>
      </c>
      <c r="E830" s="29">
        <f t="shared" si="101"/>
        <v>162227.25</v>
      </c>
      <c r="F830" s="175">
        <f t="shared" si="102"/>
        <v>72.903666666666666</v>
      </c>
      <c r="G830" s="29">
        <f t="shared" si="96"/>
        <v>72.900000000000006</v>
      </c>
    </row>
    <row r="831" spans="1:7" x14ac:dyDescent="0.25">
      <c r="A831" s="47">
        <v>42624</v>
      </c>
      <c r="B831" s="48">
        <v>1</v>
      </c>
      <c r="C831" s="171">
        <v>0</v>
      </c>
      <c r="D831" s="134">
        <f t="shared" si="100"/>
        <v>177399.14</v>
      </c>
      <c r="E831" s="29">
        <f t="shared" si="101"/>
        <v>162227.25</v>
      </c>
      <c r="F831" s="175">
        <f t="shared" si="102"/>
        <v>72.903666666666666</v>
      </c>
      <c r="G831" s="29">
        <f t="shared" si="96"/>
        <v>72.900000000000006</v>
      </c>
    </row>
    <row r="832" spans="1:7" x14ac:dyDescent="0.25">
      <c r="A832" s="47">
        <v>42625</v>
      </c>
      <c r="B832" s="48">
        <v>1</v>
      </c>
      <c r="C832" s="171">
        <v>0</v>
      </c>
      <c r="D832" s="134">
        <f t="shared" si="100"/>
        <v>177399.14</v>
      </c>
      <c r="E832" s="29">
        <f t="shared" si="101"/>
        <v>162227.25</v>
      </c>
      <c r="F832" s="175">
        <f t="shared" si="102"/>
        <v>72.903666666666666</v>
      </c>
      <c r="G832" s="29">
        <f t="shared" ref="G832:G895" si="103">ROUND(F832,2)</f>
        <v>72.900000000000006</v>
      </c>
    </row>
    <row r="833" spans="1:7" x14ac:dyDescent="0.25">
      <c r="A833" s="47">
        <v>42626</v>
      </c>
      <c r="B833" s="48">
        <v>1</v>
      </c>
      <c r="C833" s="171">
        <v>0</v>
      </c>
      <c r="D833" s="134">
        <f t="shared" si="100"/>
        <v>177399.14</v>
      </c>
      <c r="E833" s="29">
        <f t="shared" si="101"/>
        <v>162227.25</v>
      </c>
      <c r="F833" s="175">
        <f t="shared" si="102"/>
        <v>72.903666666666666</v>
      </c>
      <c r="G833" s="29">
        <f t="shared" si="103"/>
        <v>72.900000000000006</v>
      </c>
    </row>
    <row r="834" spans="1:7" x14ac:dyDescent="0.25">
      <c r="A834" s="47">
        <v>42627</v>
      </c>
      <c r="B834" s="48">
        <v>1</v>
      </c>
      <c r="C834" s="171">
        <v>0</v>
      </c>
      <c r="D834" s="134">
        <f t="shared" si="100"/>
        <v>177399.14</v>
      </c>
      <c r="E834" s="29">
        <f t="shared" si="101"/>
        <v>162227.25</v>
      </c>
      <c r="F834" s="175">
        <f t="shared" si="102"/>
        <v>72.903666666666666</v>
      </c>
      <c r="G834" s="29">
        <f t="shared" si="103"/>
        <v>72.900000000000006</v>
      </c>
    </row>
    <row r="835" spans="1:7" x14ac:dyDescent="0.25">
      <c r="A835" s="47">
        <v>42628</v>
      </c>
      <c r="B835" s="48">
        <v>1</v>
      </c>
      <c r="C835" s="171">
        <v>0</v>
      </c>
      <c r="D835" s="134">
        <f t="shared" si="100"/>
        <v>177399.14</v>
      </c>
      <c r="E835" s="29">
        <f t="shared" si="101"/>
        <v>162227.25</v>
      </c>
      <c r="F835" s="175">
        <f t="shared" si="102"/>
        <v>72.903666666666666</v>
      </c>
      <c r="G835" s="29">
        <f t="shared" si="103"/>
        <v>72.900000000000006</v>
      </c>
    </row>
    <row r="836" spans="1:7" x14ac:dyDescent="0.25">
      <c r="A836" s="47">
        <v>42629</v>
      </c>
      <c r="B836" s="48">
        <v>1</v>
      </c>
      <c r="C836" s="171">
        <v>0</v>
      </c>
      <c r="D836" s="134">
        <f t="shared" si="100"/>
        <v>177399.14</v>
      </c>
      <c r="E836" s="29">
        <f t="shared" si="101"/>
        <v>162227.25</v>
      </c>
      <c r="F836" s="175">
        <f t="shared" si="102"/>
        <v>72.903666666666666</v>
      </c>
      <c r="G836" s="29">
        <f t="shared" si="103"/>
        <v>72.900000000000006</v>
      </c>
    </row>
    <row r="837" spans="1:7" x14ac:dyDescent="0.25">
      <c r="A837" s="47">
        <v>42630</v>
      </c>
      <c r="B837" s="48">
        <v>1</v>
      </c>
      <c r="C837" s="171">
        <v>0</v>
      </c>
      <c r="D837" s="134">
        <f t="shared" si="100"/>
        <v>177399.14</v>
      </c>
      <c r="E837" s="29">
        <f t="shared" si="101"/>
        <v>162227.25</v>
      </c>
      <c r="F837" s="175">
        <f t="shared" si="102"/>
        <v>72.903666666666666</v>
      </c>
      <c r="G837" s="29">
        <f t="shared" si="103"/>
        <v>72.900000000000006</v>
      </c>
    </row>
    <row r="838" spans="1:7" x14ac:dyDescent="0.25">
      <c r="A838" s="47">
        <v>42631</v>
      </c>
      <c r="B838" s="48">
        <v>1</v>
      </c>
      <c r="C838" s="171">
        <v>0</v>
      </c>
      <c r="D838" s="134">
        <f t="shared" si="100"/>
        <v>177399.14</v>
      </c>
      <c r="E838" s="29">
        <f t="shared" si="101"/>
        <v>162227.25</v>
      </c>
      <c r="F838" s="175">
        <f t="shared" si="102"/>
        <v>72.903666666666666</v>
      </c>
      <c r="G838" s="29">
        <f t="shared" si="103"/>
        <v>72.900000000000006</v>
      </c>
    </row>
    <row r="839" spans="1:7" x14ac:dyDescent="0.25">
      <c r="A839" s="47">
        <v>42632</v>
      </c>
      <c r="B839" s="48">
        <v>1</v>
      </c>
      <c r="C839" s="171">
        <v>0</v>
      </c>
      <c r="D839" s="134">
        <f t="shared" si="100"/>
        <v>177399.14</v>
      </c>
      <c r="E839" s="29">
        <f t="shared" si="101"/>
        <v>162227.25</v>
      </c>
      <c r="F839" s="175">
        <f t="shared" si="102"/>
        <v>72.903666666666666</v>
      </c>
      <c r="G839" s="29">
        <f t="shared" si="103"/>
        <v>72.900000000000006</v>
      </c>
    </row>
    <row r="840" spans="1:7" x14ac:dyDescent="0.25">
      <c r="A840" s="47">
        <v>42633</v>
      </c>
      <c r="B840" s="48">
        <v>1</v>
      </c>
      <c r="C840" s="171">
        <v>0</v>
      </c>
      <c r="D840" s="134">
        <f t="shared" si="100"/>
        <v>177399.14</v>
      </c>
      <c r="E840" s="29">
        <f t="shared" si="101"/>
        <v>162227.25</v>
      </c>
      <c r="F840" s="175">
        <f t="shared" si="102"/>
        <v>72.903666666666666</v>
      </c>
      <c r="G840" s="29">
        <f t="shared" si="103"/>
        <v>72.900000000000006</v>
      </c>
    </row>
    <row r="841" spans="1:7" x14ac:dyDescent="0.25">
      <c r="A841" s="47">
        <v>42634</v>
      </c>
      <c r="B841" s="48">
        <v>1</v>
      </c>
      <c r="C841" s="171">
        <v>0</v>
      </c>
      <c r="D841" s="134">
        <f t="shared" si="100"/>
        <v>177399.14</v>
      </c>
      <c r="E841" s="29">
        <f t="shared" si="101"/>
        <v>162227.25</v>
      </c>
      <c r="F841" s="175">
        <f t="shared" si="102"/>
        <v>72.903666666666666</v>
      </c>
      <c r="G841" s="29">
        <f t="shared" si="103"/>
        <v>72.900000000000006</v>
      </c>
    </row>
    <row r="842" spans="1:7" x14ac:dyDescent="0.25">
      <c r="A842" s="47">
        <v>42635</v>
      </c>
      <c r="B842" s="48">
        <v>1</v>
      </c>
      <c r="C842" s="171">
        <v>0</v>
      </c>
      <c r="D842" s="134">
        <f t="shared" si="100"/>
        <v>177399.14</v>
      </c>
      <c r="E842" s="29">
        <f t="shared" si="101"/>
        <v>162227.25</v>
      </c>
      <c r="F842" s="175">
        <f t="shared" si="102"/>
        <v>72.903666666666666</v>
      </c>
      <c r="G842" s="29">
        <f t="shared" si="103"/>
        <v>72.900000000000006</v>
      </c>
    </row>
    <row r="843" spans="1:7" x14ac:dyDescent="0.25">
      <c r="A843" s="47">
        <v>42636</v>
      </c>
      <c r="B843" s="48">
        <v>1</v>
      </c>
      <c r="C843" s="171">
        <v>0</v>
      </c>
      <c r="D843" s="134">
        <f t="shared" si="100"/>
        <v>177399.14</v>
      </c>
      <c r="E843" s="29">
        <f t="shared" si="101"/>
        <v>162227.25</v>
      </c>
      <c r="F843" s="175">
        <f t="shared" si="102"/>
        <v>72.903666666666666</v>
      </c>
      <c r="G843" s="29">
        <f t="shared" si="103"/>
        <v>72.900000000000006</v>
      </c>
    </row>
    <row r="844" spans="1:7" x14ac:dyDescent="0.25">
      <c r="A844" s="47">
        <v>42637</v>
      </c>
      <c r="B844" s="48">
        <v>1</v>
      </c>
      <c r="C844" s="171">
        <v>0</v>
      </c>
      <c r="D844" s="134">
        <f t="shared" si="100"/>
        <v>177399.14</v>
      </c>
      <c r="E844" s="29">
        <f t="shared" si="101"/>
        <v>162227.25</v>
      </c>
      <c r="F844" s="175">
        <f t="shared" si="102"/>
        <v>72.903666666666666</v>
      </c>
      <c r="G844" s="29">
        <f t="shared" si="103"/>
        <v>72.900000000000006</v>
      </c>
    </row>
    <row r="845" spans="1:7" x14ac:dyDescent="0.25">
      <c r="A845" s="47">
        <v>42638</v>
      </c>
      <c r="B845" s="48">
        <v>1</v>
      </c>
      <c r="C845" s="171">
        <v>0</v>
      </c>
      <c r="D845" s="134">
        <f t="shared" si="100"/>
        <v>177399.14</v>
      </c>
      <c r="E845" s="29">
        <f t="shared" si="101"/>
        <v>162227.25</v>
      </c>
      <c r="F845" s="175">
        <f t="shared" si="102"/>
        <v>72.903666666666666</v>
      </c>
      <c r="G845" s="29">
        <f t="shared" si="103"/>
        <v>72.900000000000006</v>
      </c>
    </row>
    <row r="846" spans="1:7" x14ac:dyDescent="0.25">
      <c r="A846" s="47">
        <v>42639</v>
      </c>
      <c r="B846" s="48">
        <v>1</v>
      </c>
      <c r="C846" s="171">
        <v>0</v>
      </c>
      <c r="D846" s="134">
        <f t="shared" si="100"/>
        <v>177399.14</v>
      </c>
      <c r="E846" s="29">
        <f t="shared" si="101"/>
        <v>162227.25</v>
      </c>
      <c r="F846" s="175">
        <f t="shared" si="102"/>
        <v>72.903666666666666</v>
      </c>
      <c r="G846" s="29">
        <f t="shared" si="103"/>
        <v>72.900000000000006</v>
      </c>
    </row>
    <row r="847" spans="1:7" x14ac:dyDescent="0.25">
      <c r="A847" s="47">
        <v>42640</v>
      </c>
      <c r="B847" s="48">
        <v>1</v>
      </c>
      <c r="C847" s="171">
        <v>0</v>
      </c>
      <c r="D847" s="134">
        <f t="shared" si="100"/>
        <v>177399.14</v>
      </c>
      <c r="E847" s="29">
        <f t="shared" si="101"/>
        <v>162227.25</v>
      </c>
      <c r="F847" s="175">
        <f t="shared" si="102"/>
        <v>72.903666666666666</v>
      </c>
      <c r="G847" s="29">
        <f t="shared" si="103"/>
        <v>72.900000000000006</v>
      </c>
    </row>
    <row r="848" spans="1:7" x14ac:dyDescent="0.25">
      <c r="A848" s="47">
        <v>42641</v>
      </c>
      <c r="B848" s="48">
        <v>1</v>
      </c>
      <c r="C848" s="171">
        <v>0</v>
      </c>
      <c r="D848" s="134">
        <f t="shared" si="100"/>
        <v>177399.14</v>
      </c>
      <c r="E848" s="29">
        <f t="shared" si="101"/>
        <v>162227.25</v>
      </c>
      <c r="F848" s="175">
        <f t="shared" si="102"/>
        <v>72.903666666666666</v>
      </c>
      <c r="G848" s="29">
        <f t="shared" si="103"/>
        <v>72.900000000000006</v>
      </c>
    </row>
    <row r="849" spans="1:7" x14ac:dyDescent="0.25">
      <c r="A849" s="47">
        <v>42642</v>
      </c>
      <c r="B849" s="48">
        <v>1</v>
      </c>
      <c r="C849" s="171">
        <v>0</v>
      </c>
      <c r="D849" s="134">
        <f t="shared" si="100"/>
        <v>177399.14</v>
      </c>
      <c r="E849" s="29">
        <f t="shared" si="101"/>
        <v>162227.25</v>
      </c>
      <c r="F849" s="175">
        <f t="shared" si="102"/>
        <v>72.903666666666666</v>
      </c>
      <c r="G849" s="29">
        <f t="shared" si="103"/>
        <v>72.900000000000006</v>
      </c>
    </row>
    <row r="850" spans="1:7" x14ac:dyDescent="0.25">
      <c r="A850" s="47">
        <v>42643</v>
      </c>
      <c r="B850" s="48">
        <v>1</v>
      </c>
      <c r="C850" s="171">
        <v>0</v>
      </c>
      <c r="D850" s="134">
        <f t="shared" si="100"/>
        <v>177399.14</v>
      </c>
      <c r="E850" s="29">
        <f t="shared" si="101"/>
        <v>162227.25</v>
      </c>
      <c r="F850" s="175">
        <f t="shared" si="102"/>
        <v>72.903666666666666</v>
      </c>
      <c r="G850" s="29">
        <f t="shared" si="103"/>
        <v>72.900000000000006</v>
      </c>
    </row>
    <row r="851" spans="1:7" x14ac:dyDescent="0.25">
      <c r="A851" s="47">
        <v>42644</v>
      </c>
      <c r="B851" s="48">
        <v>1</v>
      </c>
      <c r="C851" s="171">
        <v>0</v>
      </c>
      <c r="D851" s="134">
        <f t="shared" si="100"/>
        <v>177399.14</v>
      </c>
      <c r="E851" s="29">
        <f t="shared" si="101"/>
        <v>162227.25</v>
      </c>
      <c r="F851" s="175">
        <f t="shared" si="102"/>
        <v>72.903666666666666</v>
      </c>
      <c r="G851" s="29">
        <f t="shared" si="103"/>
        <v>72.900000000000006</v>
      </c>
    </row>
    <row r="852" spans="1:7" x14ac:dyDescent="0.25">
      <c r="A852" s="47">
        <v>42645</v>
      </c>
      <c r="B852" s="48">
        <v>1</v>
      </c>
      <c r="C852" s="171">
        <v>0</v>
      </c>
      <c r="D852" s="134">
        <f t="shared" si="100"/>
        <v>177399.14</v>
      </c>
      <c r="E852" s="29">
        <f t="shared" si="101"/>
        <v>162227.25</v>
      </c>
      <c r="F852" s="175">
        <f t="shared" si="102"/>
        <v>72.903666666666666</v>
      </c>
      <c r="G852" s="29">
        <f t="shared" si="103"/>
        <v>72.900000000000006</v>
      </c>
    </row>
    <row r="853" spans="1:7" x14ac:dyDescent="0.25">
      <c r="A853" s="47">
        <v>42646</v>
      </c>
      <c r="B853" s="48">
        <v>1</v>
      </c>
      <c r="C853" s="171">
        <v>0</v>
      </c>
      <c r="D853" s="134">
        <f t="shared" si="100"/>
        <v>177399.14</v>
      </c>
      <c r="E853" s="29">
        <f t="shared" si="101"/>
        <v>162227.25</v>
      </c>
      <c r="F853" s="175">
        <f t="shared" si="102"/>
        <v>72.903666666666666</v>
      </c>
      <c r="G853" s="29">
        <f t="shared" si="103"/>
        <v>72.900000000000006</v>
      </c>
    </row>
    <row r="854" spans="1:7" x14ac:dyDescent="0.25">
      <c r="A854" s="47">
        <v>42647</v>
      </c>
      <c r="B854" s="48">
        <v>1</v>
      </c>
      <c r="C854" s="171">
        <v>0</v>
      </c>
      <c r="D854" s="134">
        <f t="shared" si="100"/>
        <v>177399.14</v>
      </c>
      <c r="E854" s="29">
        <f t="shared" si="101"/>
        <v>162227.25</v>
      </c>
      <c r="F854" s="175">
        <f t="shared" si="102"/>
        <v>72.903666666666666</v>
      </c>
      <c r="G854" s="29">
        <f t="shared" si="103"/>
        <v>72.900000000000006</v>
      </c>
    </row>
    <row r="855" spans="1:7" x14ac:dyDescent="0.25">
      <c r="A855" s="47">
        <v>42648</v>
      </c>
      <c r="B855" s="48">
        <v>1</v>
      </c>
      <c r="C855" s="171">
        <v>0</v>
      </c>
      <c r="D855" s="134">
        <f t="shared" si="100"/>
        <v>177399.14</v>
      </c>
      <c r="E855" s="29">
        <f t="shared" si="101"/>
        <v>162227.25</v>
      </c>
      <c r="F855" s="175">
        <f t="shared" si="102"/>
        <v>72.903666666666666</v>
      </c>
      <c r="G855" s="29">
        <f t="shared" si="103"/>
        <v>72.900000000000006</v>
      </c>
    </row>
    <row r="856" spans="1:7" x14ac:dyDescent="0.25">
      <c r="A856" s="47">
        <v>42649</v>
      </c>
      <c r="B856" s="48">
        <v>0</v>
      </c>
      <c r="C856" s="171">
        <v>1</v>
      </c>
      <c r="D856" s="134">
        <f t="shared" ref="D856:D886" si="104">$E$855</f>
        <v>162227.25</v>
      </c>
      <c r="E856" s="29">
        <f>$D$856-$D$54</f>
        <v>146934.98000000001</v>
      </c>
      <c r="F856" s="175">
        <f>($E$53/$B$53*0+($E$54/$B$54)*1)</f>
        <v>66.668709677419358</v>
      </c>
      <c r="G856" s="29">
        <f t="shared" si="103"/>
        <v>66.67</v>
      </c>
    </row>
    <row r="857" spans="1:7" x14ac:dyDescent="0.25">
      <c r="A857" s="47">
        <v>42650</v>
      </c>
      <c r="B857" s="48">
        <v>1</v>
      </c>
      <c r="C857" s="171">
        <v>0</v>
      </c>
      <c r="D857" s="134">
        <f t="shared" si="104"/>
        <v>162227.25</v>
      </c>
      <c r="E857" s="29">
        <f t="shared" ref="E857:E886" si="105">$D$856-$D$54</f>
        <v>146934.98000000001</v>
      </c>
      <c r="F857" s="175">
        <f t="shared" ref="F857:F886" si="106">($E$53/$B$53*0+($E$54/$B$54)*1)</f>
        <v>66.668709677419358</v>
      </c>
      <c r="G857" s="29">
        <f t="shared" si="103"/>
        <v>66.67</v>
      </c>
    </row>
    <row r="858" spans="1:7" x14ac:dyDescent="0.25">
      <c r="A858" s="47">
        <v>42651</v>
      </c>
      <c r="B858" s="48">
        <v>1</v>
      </c>
      <c r="C858" s="171">
        <v>0</v>
      </c>
      <c r="D858" s="134">
        <f t="shared" si="104"/>
        <v>162227.25</v>
      </c>
      <c r="E858" s="29">
        <f t="shared" si="105"/>
        <v>146934.98000000001</v>
      </c>
      <c r="F858" s="175">
        <f t="shared" si="106"/>
        <v>66.668709677419358</v>
      </c>
      <c r="G858" s="29">
        <f t="shared" si="103"/>
        <v>66.67</v>
      </c>
    </row>
    <row r="859" spans="1:7" x14ac:dyDescent="0.25">
      <c r="A859" s="47">
        <v>42652</v>
      </c>
      <c r="B859" s="48">
        <v>1</v>
      </c>
      <c r="C859" s="171">
        <v>0</v>
      </c>
      <c r="D859" s="134">
        <f t="shared" si="104"/>
        <v>162227.25</v>
      </c>
      <c r="E859" s="29">
        <f t="shared" si="105"/>
        <v>146934.98000000001</v>
      </c>
      <c r="F859" s="175">
        <f t="shared" si="106"/>
        <v>66.668709677419358</v>
      </c>
      <c r="G859" s="29">
        <f t="shared" si="103"/>
        <v>66.67</v>
      </c>
    </row>
    <row r="860" spans="1:7" x14ac:dyDescent="0.25">
      <c r="A860" s="47">
        <v>42653</v>
      </c>
      <c r="B860" s="48">
        <v>1</v>
      </c>
      <c r="C860" s="171">
        <v>0</v>
      </c>
      <c r="D860" s="134">
        <f t="shared" si="104"/>
        <v>162227.25</v>
      </c>
      <c r="E860" s="29">
        <f t="shared" si="105"/>
        <v>146934.98000000001</v>
      </c>
      <c r="F860" s="175">
        <f t="shared" si="106"/>
        <v>66.668709677419358</v>
      </c>
      <c r="G860" s="29">
        <f t="shared" si="103"/>
        <v>66.67</v>
      </c>
    </row>
    <row r="861" spans="1:7" x14ac:dyDescent="0.25">
      <c r="A861" s="47">
        <v>42654</v>
      </c>
      <c r="B861" s="48">
        <v>1</v>
      </c>
      <c r="C861" s="171">
        <v>0</v>
      </c>
      <c r="D861" s="134">
        <f t="shared" si="104"/>
        <v>162227.25</v>
      </c>
      <c r="E861" s="29">
        <f t="shared" si="105"/>
        <v>146934.98000000001</v>
      </c>
      <c r="F861" s="175">
        <f t="shared" si="106"/>
        <v>66.668709677419358</v>
      </c>
      <c r="G861" s="29">
        <f t="shared" si="103"/>
        <v>66.67</v>
      </c>
    </row>
    <row r="862" spans="1:7" x14ac:dyDescent="0.25">
      <c r="A862" s="47">
        <v>42655</v>
      </c>
      <c r="B862" s="48">
        <v>1</v>
      </c>
      <c r="C862" s="171">
        <v>0</v>
      </c>
      <c r="D862" s="134">
        <f t="shared" si="104"/>
        <v>162227.25</v>
      </c>
      <c r="E862" s="29">
        <f t="shared" si="105"/>
        <v>146934.98000000001</v>
      </c>
      <c r="F862" s="175">
        <f t="shared" si="106"/>
        <v>66.668709677419358</v>
      </c>
      <c r="G862" s="29">
        <f t="shared" si="103"/>
        <v>66.67</v>
      </c>
    </row>
    <row r="863" spans="1:7" x14ac:dyDescent="0.25">
      <c r="A863" s="47">
        <v>42656</v>
      </c>
      <c r="B863" s="48">
        <v>1</v>
      </c>
      <c r="C863" s="171">
        <v>0</v>
      </c>
      <c r="D863" s="134">
        <f t="shared" si="104"/>
        <v>162227.25</v>
      </c>
      <c r="E863" s="29">
        <f t="shared" si="105"/>
        <v>146934.98000000001</v>
      </c>
      <c r="F863" s="175">
        <f t="shared" si="106"/>
        <v>66.668709677419358</v>
      </c>
      <c r="G863" s="29">
        <f t="shared" si="103"/>
        <v>66.67</v>
      </c>
    </row>
    <row r="864" spans="1:7" x14ac:dyDescent="0.25">
      <c r="A864" s="47">
        <v>42657</v>
      </c>
      <c r="B864" s="48">
        <v>1</v>
      </c>
      <c r="C864" s="171">
        <v>0</v>
      </c>
      <c r="D864" s="134">
        <f t="shared" si="104"/>
        <v>162227.25</v>
      </c>
      <c r="E864" s="29">
        <f t="shared" si="105"/>
        <v>146934.98000000001</v>
      </c>
      <c r="F864" s="175">
        <f t="shared" si="106"/>
        <v>66.668709677419358</v>
      </c>
      <c r="G864" s="29">
        <f t="shared" si="103"/>
        <v>66.67</v>
      </c>
    </row>
    <row r="865" spans="1:7" x14ac:dyDescent="0.25">
      <c r="A865" s="47">
        <v>42658</v>
      </c>
      <c r="B865" s="48">
        <v>1</v>
      </c>
      <c r="C865" s="171">
        <v>0</v>
      </c>
      <c r="D865" s="134">
        <f t="shared" si="104"/>
        <v>162227.25</v>
      </c>
      <c r="E865" s="29">
        <f t="shared" si="105"/>
        <v>146934.98000000001</v>
      </c>
      <c r="F865" s="175">
        <f t="shared" si="106"/>
        <v>66.668709677419358</v>
      </c>
      <c r="G865" s="29">
        <f t="shared" si="103"/>
        <v>66.67</v>
      </c>
    </row>
    <row r="866" spans="1:7" x14ac:dyDescent="0.25">
      <c r="A866" s="47">
        <v>42659</v>
      </c>
      <c r="B866" s="48">
        <v>1</v>
      </c>
      <c r="C866" s="171">
        <v>0</v>
      </c>
      <c r="D866" s="134">
        <f t="shared" si="104"/>
        <v>162227.25</v>
      </c>
      <c r="E866" s="29">
        <f t="shared" si="105"/>
        <v>146934.98000000001</v>
      </c>
      <c r="F866" s="175">
        <f t="shared" si="106"/>
        <v>66.668709677419358</v>
      </c>
      <c r="G866" s="29">
        <f t="shared" si="103"/>
        <v>66.67</v>
      </c>
    </row>
    <row r="867" spans="1:7" x14ac:dyDescent="0.25">
      <c r="A867" s="47">
        <v>42660</v>
      </c>
      <c r="B867" s="48">
        <v>1</v>
      </c>
      <c r="C867" s="171">
        <v>0</v>
      </c>
      <c r="D867" s="134">
        <f t="shared" si="104"/>
        <v>162227.25</v>
      </c>
      <c r="E867" s="29">
        <f t="shared" si="105"/>
        <v>146934.98000000001</v>
      </c>
      <c r="F867" s="175">
        <f t="shared" si="106"/>
        <v>66.668709677419358</v>
      </c>
      <c r="G867" s="29">
        <f t="shared" si="103"/>
        <v>66.67</v>
      </c>
    </row>
    <row r="868" spans="1:7" x14ac:dyDescent="0.25">
      <c r="A868" s="47">
        <v>42661</v>
      </c>
      <c r="B868" s="48">
        <v>1</v>
      </c>
      <c r="C868" s="171">
        <v>0</v>
      </c>
      <c r="D868" s="134">
        <f t="shared" si="104"/>
        <v>162227.25</v>
      </c>
      <c r="E868" s="29">
        <f t="shared" si="105"/>
        <v>146934.98000000001</v>
      </c>
      <c r="F868" s="175">
        <f t="shared" si="106"/>
        <v>66.668709677419358</v>
      </c>
      <c r="G868" s="29">
        <f t="shared" si="103"/>
        <v>66.67</v>
      </c>
    </row>
    <row r="869" spans="1:7" x14ac:dyDescent="0.25">
      <c r="A869" s="47">
        <v>42662</v>
      </c>
      <c r="B869" s="48">
        <v>1</v>
      </c>
      <c r="C869" s="171">
        <v>0</v>
      </c>
      <c r="D869" s="134">
        <f t="shared" si="104"/>
        <v>162227.25</v>
      </c>
      <c r="E869" s="29">
        <f t="shared" si="105"/>
        <v>146934.98000000001</v>
      </c>
      <c r="F869" s="175">
        <f t="shared" si="106"/>
        <v>66.668709677419358</v>
      </c>
      <c r="G869" s="29">
        <f t="shared" si="103"/>
        <v>66.67</v>
      </c>
    </row>
    <row r="870" spans="1:7" x14ac:dyDescent="0.25">
      <c r="A870" s="47">
        <v>42663</v>
      </c>
      <c r="B870" s="48">
        <v>1</v>
      </c>
      <c r="C870" s="171">
        <v>0</v>
      </c>
      <c r="D870" s="134">
        <f t="shared" si="104"/>
        <v>162227.25</v>
      </c>
      <c r="E870" s="29">
        <f t="shared" si="105"/>
        <v>146934.98000000001</v>
      </c>
      <c r="F870" s="175">
        <f t="shared" si="106"/>
        <v>66.668709677419358</v>
      </c>
      <c r="G870" s="29">
        <f t="shared" si="103"/>
        <v>66.67</v>
      </c>
    </row>
    <row r="871" spans="1:7" x14ac:dyDescent="0.25">
      <c r="A871" s="47">
        <v>42664</v>
      </c>
      <c r="B871" s="48">
        <v>1</v>
      </c>
      <c r="C871" s="171">
        <v>0</v>
      </c>
      <c r="D871" s="134">
        <f t="shared" si="104"/>
        <v>162227.25</v>
      </c>
      <c r="E871" s="29">
        <f t="shared" si="105"/>
        <v>146934.98000000001</v>
      </c>
      <c r="F871" s="175">
        <f t="shared" si="106"/>
        <v>66.668709677419358</v>
      </c>
      <c r="G871" s="29">
        <f t="shared" si="103"/>
        <v>66.67</v>
      </c>
    </row>
    <row r="872" spans="1:7" x14ac:dyDescent="0.25">
      <c r="A872" s="47">
        <v>42665</v>
      </c>
      <c r="B872" s="48">
        <v>1</v>
      </c>
      <c r="C872" s="171">
        <v>0</v>
      </c>
      <c r="D872" s="134">
        <f t="shared" si="104"/>
        <v>162227.25</v>
      </c>
      <c r="E872" s="29">
        <f t="shared" si="105"/>
        <v>146934.98000000001</v>
      </c>
      <c r="F872" s="175">
        <f t="shared" si="106"/>
        <v>66.668709677419358</v>
      </c>
      <c r="G872" s="29">
        <f t="shared" si="103"/>
        <v>66.67</v>
      </c>
    </row>
    <row r="873" spans="1:7" x14ac:dyDescent="0.25">
      <c r="A873" s="47">
        <v>42666</v>
      </c>
      <c r="B873" s="48">
        <v>1</v>
      </c>
      <c r="C873" s="171">
        <v>0</v>
      </c>
      <c r="D873" s="134">
        <f t="shared" si="104"/>
        <v>162227.25</v>
      </c>
      <c r="E873" s="29">
        <f t="shared" si="105"/>
        <v>146934.98000000001</v>
      </c>
      <c r="F873" s="175">
        <f t="shared" si="106"/>
        <v>66.668709677419358</v>
      </c>
      <c r="G873" s="29">
        <f t="shared" si="103"/>
        <v>66.67</v>
      </c>
    </row>
    <row r="874" spans="1:7" x14ac:dyDescent="0.25">
      <c r="A874" s="47">
        <v>42667</v>
      </c>
      <c r="B874" s="48">
        <v>1</v>
      </c>
      <c r="C874" s="171">
        <v>0</v>
      </c>
      <c r="D874" s="134">
        <f t="shared" si="104"/>
        <v>162227.25</v>
      </c>
      <c r="E874" s="29">
        <f t="shared" si="105"/>
        <v>146934.98000000001</v>
      </c>
      <c r="F874" s="175">
        <f t="shared" si="106"/>
        <v>66.668709677419358</v>
      </c>
      <c r="G874" s="29">
        <f t="shared" si="103"/>
        <v>66.67</v>
      </c>
    </row>
    <row r="875" spans="1:7" x14ac:dyDescent="0.25">
      <c r="A875" s="47">
        <v>42668</v>
      </c>
      <c r="B875" s="48">
        <v>1</v>
      </c>
      <c r="C875" s="171">
        <v>0</v>
      </c>
      <c r="D875" s="134">
        <f t="shared" si="104"/>
        <v>162227.25</v>
      </c>
      <c r="E875" s="29">
        <f t="shared" si="105"/>
        <v>146934.98000000001</v>
      </c>
      <c r="F875" s="175">
        <f t="shared" si="106"/>
        <v>66.668709677419358</v>
      </c>
      <c r="G875" s="29">
        <f t="shared" si="103"/>
        <v>66.67</v>
      </c>
    </row>
    <row r="876" spans="1:7" x14ac:dyDescent="0.25">
      <c r="A876" s="47">
        <v>42669</v>
      </c>
      <c r="B876" s="48">
        <v>1</v>
      </c>
      <c r="C876" s="171">
        <v>0</v>
      </c>
      <c r="D876" s="134">
        <f t="shared" si="104"/>
        <v>162227.25</v>
      </c>
      <c r="E876" s="29">
        <f t="shared" si="105"/>
        <v>146934.98000000001</v>
      </c>
      <c r="F876" s="175">
        <f t="shared" si="106"/>
        <v>66.668709677419358</v>
      </c>
      <c r="G876" s="29">
        <f t="shared" si="103"/>
        <v>66.67</v>
      </c>
    </row>
    <row r="877" spans="1:7" x14ac:dyDescent="0.25">
      <c r="A877" s="47">
        <v>42670</v>
      </c>
      <c r="B877" s="48">
        <v>1</v>
      </c>
      <c r="C877" s="171">
        <v>0</v>
      </c>
      <c r="D877" s="134">
        <f t="shared" si="104"/>
        <v>162227.25</v>
      </c>
      <c r="E877" s="29">
        <f t="shared" si="105"/>
        <v>146934.98000000001</v>
      </c>
      <c r="F877" s="175">
        <f t="shared" si="106"/>
        <v>66.668709677419358</v>
      </c>
      <c r="G877" s="29">
        <f t="shared" si="103"/>
        <v>66.67</v>
      </c>
    </row>
    <row r="878" spans="1:7" x14ac:dyDescent="0.25">
      <c r="A878" s="47">
        <v>42671</v>
      </c>
      <c r="B878" s="48">
        <v>1</v>
      </c>
      <c r="C878" s="171">
        <v>0</v>
      </c>
      <c r="D878" s="134">
        <f t="shared" si="104"/>
        <v>162227.25</v>
      </c>
      <c r="E878" s="29">
        <f t="shared" si="105"/>
        <v>146934.98000000001</v>
      </c>
      <c r="F878" s="175">
        <f t="shared" si="106"/>
        <v>66.668709677419358</v>
      </c>
      <c r="G878" s="29">
        <f t="shared" si="103"/>
        <v>66.67</v>
      </c>
    </row>
    <row r="879" spans="1:7" x14ac:dyDescent="0.25">
      <c r="A879" s="47">
        <v>42672</v>
      </c>
      <c r="B879" s="48">
        <v>1</v>
      </c>
      <c r="C879" s="171">
        <v>0</v>
      </c>
      <c r="D879" s="134">
        <f t="shared" si="104"/>
        <v>162227.25</v>
      </c>
      <c r="E879" s="29">
        <f t="shared" si="105"/>
        <v>146934.98000000001</v>
      </c>
      <c r="F879" s="175">
        <f t="shared" si="106"/>
        <v>66.668709677419358</v>
      </c>
      <c r="G879" s="29">
        <f t="shared" si="103"/>
        <v>66.67</v>
      </c>
    </row>
    <row r="880" spans="1:7" x14ac:dyDescent="0.25">
      <c r="A880" s="47">
        <v>42673</v>
      </c>
      <c r="B880" s="48">
        <v>1</v>
      </c>
      <c r="C880" s="171">
        <v>0</v>
      </c>
      <c r="D880" s="134">
        <f t="shared" si="104"/>
        <v>162227.25</v>
      </c>
      <c r="E880" s="29">
        <f t="shared" si="105"/>
        <v>146934.98000000001</v>
      </c>
      <c r="F880" s="175">
        <f t="shared" si="106"/>
        <v>66.668709677419358</v>
      </c>
      <c r="G880" s="29">
        <f t="shared" si="103"/>
        <v>66.67</v>
      </c>
    </row>
    <row r="881" spans="1:7" x14ac:dyDescent="0.25">
      <c r="A881" s="47">
        <v>42674</v>
      </c>
      <c r="B881" s="48">
        <v>1</v>
      </c>
      <c r="C881" s="171">
        <v>0</v>
      </c>
      <c r="D881" s="134">
        <f t="shared" si="104"/>
        <v>162227.25</v>
      </c>
      <c r="E881" s="29">
        <f t="shared" si="105"/>
        <v>146934.98000000001</v>
      </c>
      <c r="F881" s="175">
        <f t="shared" si="106"/>
        <v>66.668709677419358</v>
      </c>
      <c r="G881" s="29">
        <f t="shared" si="103"/>
        <v>66.67</v>
      </c>
    </row>
    <row r="882" spans="1:7" x14ac:dyDescent="0.25">
      <c r="A882" s="47">
        <v>42675</v>
      </c>
      <c r="B882" s="48">
        <v>1</v>
      </c>
      <c r="C882" s="171">
        <v>0</v>
      </c>
      <c r="D882" s="134">
        <f t="shared" si="104"/>
        <v>162227.25</v>
      </c>
      <c r="E882" s="29">
        <f t="shared" si="105"/>
        <v>146934.98000000001</v>
      </c>
      <c r="F882" s="175">
        <f t="shared" si="106"/>
        <v>66.668709677419358</v>
      </c>
      <c r="G882" s="29">
        <f t="shared" si="103"/>
        <v>66.67</v>
      </c>
    </row>
    <row r="883" spans="1:7" x14ac:dyDescent="0.25">
      <c r="A883" s="47">
        <v>42676</v>
      </c>
      <c r="B883" s="48">
        <v>1</v>
      </c>
      <c r="C883" s="171">
        <v>0</v>
      </c>
      <c r="D883" s="134">
        <f t="shared" si="104"/>
        <v>162227.25</v>
      </c>
      <c r="E883" s="29">
        <f t="shared" si="105"/>
        <v>146934.98000000001</v>
      </c>
      <c r="F883" s="175">
        <f t="shared" si="106"/>
        <v>66.668709677419358</v>
      </c>
      <c r="G883" s="29">
        <f t="shared" si="103"/>
        <v>66.67</v>
      </c>
    </row>
    <row r="884" spans="1:7" x14ac:dyDescent="0.25">
      <c r="A884" s="47">
        <v>42677</v>
      </c>
      <c r="B884" s="48">
        <v>1</v>
      </c>
      <c r="C884" s="171">
        <v>0</v>
      </c>
      <c r="D884" s="134">
        <f t="shared" si="104"/>
        <v>162227.25</v>
      </c>
      <c r="E884" s="29">
        <f t="shared" si="105"/>
        <v>146934.98000000001</v>
      </c>
      <c r="F884" s="175">
        <f t="shared" si="106"/>
        <v>66.668709677419358</v>
      </c>
      <c r="G884" s="29">
        <f t="shared" si="103"/>
        <v>66.67</v>
      </c>
    </row>
    <row r="885" spans="1:7" x14ac:dyDescent="0.25">
      <c r="A885" s="47">
        <v>42678</v>
      </c>
      <c r="B885" s="48">
        <v>1</v>
      </c>
      <c r="C885" s="171">
        <v>0</v>
      </c>
      <c r="D885" s="134">
        <f t="shared" si="104"/>
        <v>162227.25</v>
      </c>
      <c r="E885" s="29">
        <f t="shared" si="105"/>
        <v>146934.98000000001</v>
      </c>
      <c r="F885" s="175">
        <f t="shared" si="106"/>
        <v>66.668709677419358</v>
      </c>
      <c r="G885" s="29">
        <f t="shared" si="103"/>
        <v>66.67</v>
      </c>
    </row>
    <row r="886" spans="1:7" x14ac:dyDescent="0.25">
      <c r="A886" s="47">
        <v>42679</v>
      </c>
      <c r="B886" s="48">
        <v>1</v>
      </c>
      <c r="C886" s="171">
        <v>0</v>
      </c>
      <c r="D886" s="134">
        <f t="shared" si="104"/>
        <v>162227.25</v>
      </c>
      <c r="E886" s="29">
        <f t="shared" si="105"/>
        <v>146934.98000000001</v>
      </c>
      <c r="F886" s="175">
        <f t="shared" si="106"/>
        <v>66.668709677419358</v>
      </c>
      <c r="G886" s="29">
        <f t="shared" si="103"/>
        <v>66.67</v>
      </c>
    </row>
    <row r="887" spans="1:7" x14ac:dyDescent="0.25">
      <c r="A887" s="47">
        <v>42680</v>
      </c>
      <c r="B887" s="48">
        <v>0</v>
      </c>
      <c r="C887" s="171">
        <v>1</v>
      </c>
      <c r="D887" s="134">
        <f t="shared" ref="D887:D916" si="107">$E$886</f>
        <v>146934.98000000001</v>
      </c>
      <c r="E887" s="29">
        <f>$D$887-$D$55</f>
        <v>131387.51</v>
      </c>
      <c r="F887" s="175">
        <f>($E$54/$B$54*0+($E$55/$B$55)*1)</f>
        <v>60.384333333333331</v>
      </c>
      <c r="G887" s="29">
        <f t="shared" si="103"/>
        <v>60.38</v>
      </c>
    </row>
    <row r="888" spans="1:7" x14ac:dyDescent="0.25">
      <c r="A888" s="47">
        <v>42681</v>
      </c>
      <c r="B888" s="48">
        <v>1</v>
      </c>
      <c r="C888" s="171">
        <v>0</v>
      </c>
      <c r="D888" s="134">
        <f t="shared" si="107"/>
        <v>146934.98000000001</v>
      </c>
      <c r="E888" s="29">
        <f t="shared" ref="E888:E916" si="108">$D$887-$D$55</f>
        <v>131387.51</v>
      </c>
      <c r="F888" s="175">
        <f t="shared" ref="F888:F916" si="109">($E$54/$B$54*0+($E$55/$B$55)*1)</f>
        <v>60.384333333333331</v>
      </c>
      <c r="G888" s="29">
        <f t="shared" si="103"/>
        <v>60.38</v>
      </c>
    </row>
    <row r="889" spans="1:7" x14ac:dyDescent="0.25">
      <c r="A889" s="47">
        <v>42682</v>
      </c>
      <c r="B889" s="48">
        <v>1</v>
      </c>
      <c r="C889" s="171">
        <v>0</v>
      </c>
      <c r="D889" s="134">
        <f t="shared" si="107"/>
        <v>146934.98000000001</v>
      </c>
      <c r="E889" s="29">
        <f t="shared" si="108"/>
        <v>131387.51</v>
      </c>
      <c r="F889" s="175">
        <f t="shared" si="109"/>
        <v>60.384333333333331</v>
      </c>
      <c r="G889" s="29">
        <f t="shared" si="103"/>
        <v>60.38</v>
      </c>
    </row>
    <row r="890" spans="1:7" x14ac:dyDescent="0.25">
      <c r="A890" s="47">
        <v>42683</v>
      </c>
      <c r="B890" s="48">
        <v>1</v>
      </c>
      <c r="C890" s="171">
        <v>0</v>
      </c>
      <c r="D890" s="134">
        <f t="shared" si="107"/>
        <v>146934.98000000001</v>
      </c>
      <c r="E890" s="29">
        <f t="shared" si="108"/>
        <v>131387.51</v>
      </c>
      <c r="F890" s="175">
        <f t="shared" si="109"/>
        <v>60.384333333333331</v>
      </c>
      <c r="G890" s="29">
        <f t="shared" si="103"/>
        <v>60.38</v>
      </c>
    </row>
    <row r="891" spans="1:7" x14ac:dyDescent="0.25">
      <c r="A891" s="47">
        <v>42684</v>
      </c>
      <c r="B891" s="48">
        <v>1</v>
      </c>
      <c r="C891" s="171">
        <v>0</v>
      </c>
      <c r="D891" s="134">
        <f t="shared" si="107"/>
        <v>146934.98000000001</v>
      </c>
      <c r="E891" s="29">
        <f t="shared" si="108"/>
        <v>131387.51</v>
      </c>
      <c r="F891" s="175">
        <f t="shared" si="109"/>
        <v>60.384333333333331</v>
      </c>
      <c r="G891" s="29">
        <f t="shared" si="103"/>
        <v>60.38</v>
      </c>
    </row>
    <row r="892" spans="1:7" x14ac:dyDescent="0.25">
      <c r="A892" s="47">
        <v>42685</v>
      </c>
      <c r="B892" s="48">
        <v>1</v>
      </c>
      <c r="C892" s="171">
        <v>0</v>
      </c>
      <c r="D892" s="134">
        <f t="shared" si="107"/>
        <v>146934.98000000001</v>
      </c>
      <c r="E892" s="29">
        <f t="shared" si="108"/>
        <v>131387.51</v>
      </c>
      <c r="F892" s="175">
        <f t="shared" si="109"/>
        <v>60.384333333333331</v>
      </c>
      <c r="G892" s="29">
        <f t="shared" si="103"/>
        <v>60.38</v>
      </c>
    </row>
    <row r="893" spans="1:7" x14ac:dyDescent="0.25">
      <c r="A893" s="47">
        <v>42686</v>
      </c>
      <c r="B893" s="48">
        <v>1</v>
      </c>
      <c r="C893" s="171">
        <v>0</v>
      </c>
      <c r="D893" s="134">
        <f t="shared" si="107"/>
        <v>146934.98000000001</v>
      </c>
      <c r="E893" s="29">
        <f t="shared" si="108"/>
        <v>131387.51</v>
      </c>
      <c r="F893" s="175">
        <f t="shared" si="109"/>
        <v>60.384333333333331</v>
      </c>
      <c r="G893" s="29">
        <f t="shared" si="103"/>
        <v>60.38</v>
      </c>
    </row>
    <row r="894" spans="1:7" x14ac:dyDescent="0.25">
      <c r="A894" s="47">
        <v>42687</v>
      </c>
      <c r="B894" s="48">
        <v>1</v>
      </c>
      <c r="C894" s="171">
        <v>0</v>
      </c>
      <c r="D894" s="134">
        <f t="shared" si="107"/>
        <v>146934.98000000001</v>
      </c>
      <c r="E894" s="29">
        <f t="shared" si="108"/>
        <v>131387.51</v>
      </c>
      <c r="F894" s="175">
        <f t="shared" si="109"/>
        <v>60.384333333333331</v>
      </c>
      <c r="G894" s="29">
        <f t="shared" si="103"/>
        <v>60.38</v>
      </c>
    </row>
    <row r="895" spans="1:7" x14ac:dyDescent="0.25">
      <c r="A895" s="47">
        <v>42688</v>
      </c>
      <c r="B895" s="48">
        <v>1</v>
      </c>
      <c r="C895" s="171">
        <v>0</v>
      </c>
      <c r="D895" s="134">
        <f t="shared" si="107"/>
        <v>146934.98000000001</v>
      </c>
      <c r="E895" s="29">
        <f t="shared" si="108"/>
        <v>131387.51</v>
      </c>
      <c r="F895" s="175">
        <f t="shared" si="109"/>
        <v>60.384333333333331</v>
      </c>
      <c r="G895" s="29">
        <f t="shared" si="103"/>
        <v>60.38</v>
      </c>
    </row>
    <row r="896" spans="1:7" x14ac:dyDescent="0.25">
      <c r="A896" s="47">
        <v>42689</v>
      </c>
      <c r="B896" s="48">
        <v>1</v>
      </c>
      <c r="C896" s="171">
        <v>0</v>
      </c>
      <c r="D896" s="134">
        <f t="shared" si="107"/>
        <v>146934.98000000001</v>
      </c>
      <c r="E896" s="29">
        <f t="shared" si="108"/>
        <v>131387.51</v>
      </c>
      <c r="F896" s="175">
        <f t="shared" si="109"/>
        <v>60.384333333333331</v>
      </c>
      <c r="G896" s="29">
        <f t="shared" ref="G896:G959" si="110">ROUND(F896,2)</f>
        <v>60.38</v>
      </c>
    </row>
    <row r="897" spans="1:7" x14ac:dyDescent="0.25">
      <c r="A897" s="47">
        <v>42690</v>
      </c>
      <c r="B897" s="48">
        <v>1</v>
      </c>
      <c r="C897" s="171">
        <v>0</v>
      </c>
      <c r="D897" s="134">
        <f t="shared" si="107"/>
        <v>146934.98000000001</v>
      </c>
      <c r="E897" s="29">
        <f t="shared" si="108"/>
        <v>131387.51</v>
      </c>
      <c r="F897" s="175">
        <f t="shared" si="109"/>
        <v>60.384333333333331</v>
      </c>
      <c r="G897" s="29">
        <f t="shared" si="110"/>
        <v>60.38</v>
      </c>
    </row>
    <row r="898" spans="1:7" x14ac:dyDescent="0.25">
      <c r="A898" s="47">
        <v>42691</v>
      </c>
      <c r="B898" s="48">
        <v>1</v>
      </c>
      <c r="C898" s="171">
        <v>0</v>
      </c>
      <c r="D898" s="134">
        <f t="shared" si="107"/>
        <v>146934.98000000001</v>
      </c>
      <c r="E898" s="29">
        <f t="shared" si="108"/>
        <v>131387.51</v>
      </c>
      <c r="F898" s="175">
        <f t="shared" si="109"/>
        <v>60.384333333333331</v>
      </c>
      <c r="G898" s="29">
        <f t="shared" si="110"/>
        <v>60.38</v>
      </c>
    </row>
    <row r="899" spans="1:7" x14ac:dyDescent="0.25">
      <c r="A899" s="47">
        <v>42692</v>
      </c>
      <c r="B899" s="48">
        <v>1</v>
      </c>
      <c r="C899" s="171">
        <v>0</v>
      </c>
      <c r="D899" s="134">
        <f t="shared" si="107"/>
        <v>146934.98000000001</v>
      </c>
      <c r="E899" s="29">
        <f t="shared" si="108"/>
        <v>131387.51</v>
      </c>
      <c r="F899" s="175">
        <f t="shared" si="109"/>
        <v>60.384333333333331</v>
      </c>
      <c r="G899" s="29">
        <f t="shared" si="110"/>
        <v>60.38</v>
      </c>
    </row>
    <row r="900" spans="1:7" x14ac:dyDescent="0.25">
      <c r="A900" s="47">
        <v>42693</v>
      </c>
      <c r="B900" s="48">
        <v>1</v>
      </c>
      <c r="C900" s="171">
        <v>0</v>
      </c>
      <c r="D900" s="134">
        <f t="shared" si="107"/>
        <v>146934.98000000001</v>
      </c>
      <c r="E900" s="29">
        <f t="shared" si="108"/>
        <v>131387.51</v>
      </c>
      <c r="F900" s="175">
        <f t="shared" si="109"/>
        <v>60.384333333333331</v>
      </c>
      <c r="G900" s="29">
        <f t="shared" si="110"/>
        <v>60.38</v>
      </c>
    </row>
    <row r="901" spans="1:7" x14ac:dyDescent="0.25">
      <c r="A901" s="47">
        <v>42694</v>
      </c>
      <c r="B901" s="48">
        <v>1</v>
      </c>
      <c r="C901" s="171">
        <v>0</v>
      </c>
      <c r="D901" s="134">
        <f t="shared" si="107"/>
        <v>146934.98000000001</v>
      </c>
      <c r="E901" s="29">
        <f t="shared" si="108"/>
        <v>131387.51</v>
      </c>
      <c r="F901" s="175">
        <f t="shared" si="109"/>
        <v>60.384333333333331</v>
      </c>
      <c r="G901" s="29">
        <f t="shared" si="110"/>
        <v>60.38</v>
      </c>
    </row>
    <row r="902" spans="1:7" x14ac:dyDescent="0.25">
      <c r="A902" s="47">
        <v>42695</v>
      </c>
      <c r="B902" s="48">
        <v>1</v>
      </c>
      <c r="C902" s="171">
        <v>0</v>
      </c>
      <c r="D902" s="134">
        <f t="shared" si="107"/>
        <v>146934.98000000001</v>
      </c>
      <c r="E902" s="29">
        <f t="shared" si="108"/>
        <v>131387.51</v>
      </c>
      <c r="F902" s="175">
        <f t="shared" si="109"/>
        <v>60.384333333333331</v>
      </c>
      <c r="G902" s="29">
        <f t="shared" si="110"/>
        <v>60.38</v>
      </c>
    </row>
    <row r="903" spans="1:7" x14ac:dyDescent="0.25">
      <c r="A903" s="47">
        <v>42696</v>
      </c>
      <c r="B903" s="48">
        <v>1</v>
      </c>
      <c r="C903" s="171">
        <v>0</v>
      </c>
      <c r="D903" s="134">
        <f t="shared" si="107"/>
        <v>146934.98000000001</v>
      </c>
      <c r="E903" s="29">
        <f t="shared" si="108"/>
        <v>131387.51</v>
      </c>
      <c r="F903" s="175">
        <f t="shared" si="109"/>
        <v>60.384333333333331</v>
      </c>
      <c r="G903" s="29">
        <f t="shared" si="110"/>
        <v>60.38</v>
      </c>
    </row>
    <row r="904" spans="1:7" x14ac:dyDescent="0.25">
      <c r="A904" s="47">
        <v>42697</v>
      </c>
      <c r="B904" s="48">
        <v>1</v>
      </c>
      <c r="C904" s="171">
        <v>0</v>
      </c>
      <c r="D904" s="134">
        <f t="shared" si="107"/>
        <v>146934.98000000001</v>
      </c>
      <c r="E904" s="29">
        <f t="shared" si="108"/>
        <v>131387.51</v>
      </c>
      <c r="F904" s="175">
        <f t="shared" si="109"/>
        <v>60.384333333333331</v>
      </c>
      <c r="G904" s="29">
        <f t="shared" si="110"/>
        <v>60.38</v>
      </c>
    </row>
    <row r="905" spans="1:7" x14ac:dyDescent="0.25">
      <c r="A905" s="47">
        <v>42698</v>
      </c>
      <c r="B905" s="48">
        <v>1</v>
      </c>
      <c r="C905" s="171">
        <v>0</v>
      </c>
      <c r="D905" s="134">
        <f t="shared" si="107"/>
        <v>146934.98000000001</v>
      </c>
      <c r="E905" s="29">
        <f t="shared" si="108"/>
        <v>131387.51</v>
      </c>
      <c r="F905" s="175">
        <f t="shared" si="109"/>
        <v>60.384333333333331</v>
      </c>
      <c r="G905" s="29">
        <f t="shared" si="110"/>
        <v>60.38</v>
      </c>
    </row>
    <row r="906" spans="1:7" x14ac:dyDescent="0.25">
      <c r="A906" s="47">
        <v>42699</v>
      </c>
      <c r="B906" s="48">
        <v>1</v>
      </c>
      <c r="C906" s="171">
        <v>0</v>
      </c>
      <c r="D906" s="134">
        <f t="shared" si="107"/>
        <v>146934.98000000001</v>
      </c>
      <c r="E906" s="29">
        <f t="shared" si="108"/>
        <v>131387.51</v>
      </c>
      <c r="F906" s="175">
        <f t="shared" si="109"/>
        <v>60.384333333333331</v>
      </c>
      <c r="G906" s="29">
        <f t="shared" si="110"/>
        <v>60.38</v>
      </c>
    </row>
    <row r="907" spans="1:7" x14ac:dyDescent="0.25">
      <c r="A907" s="47">
        <v>42700</v>
      </c>
      <c r="B907" s="48">
        <v>1</v>
      </c>
      <c r="C907" s="171">
        <v>0</v>
      </c>
      <c r="D907" s="134">
        <f t="shared" si="107"/>
        <v>146934.98000000001</v>
      </c>
      <c r="E907" s="29">
        <f t="shared" si="108"/>
        <v>131387.51</v>
      </c>
      <c r="F907" s="175">
        <f t="shared" si="109"/>
        <v>60.384333333333331</v>
      </c>
      <c r="G907" s="29">
        <f t="shared" si="110"/>
        <v>60.38</v>
      </c>
    </row>
    <row r="908" spans="1:7" x14ac:dyDescent="0.25">
      <c r="A908" s="47">
        <v>42701</v>
      </c>
      <c r="B908" s="48">
        <v>1</v>
      </c>
      <c r="C908" s="171">
        <v>0</v>
      </c>
      <c r="D908" s="134">
        <f t="shared" si="107"/>
        <v>146934.98000000001</v>
      </c>
      <c r="E908" s="29">
        <f t="shared" si="108"/>
        <v>131387.51</v>
      </c>
      <c r="F908" s="175">
        <f t="shared" si="109"/>
        <v>60.384333333333331</v>
      </c>
      <c r="G908" s="29">
        <f t="shared" si="110"/>
        <v>60.38</v>
      </c>
    </row>
    <row r="909" spans="1:7" x14ac:dyDescent="0.25">
      <c r="A909" s="47">
        <v>42702</v>
      </c>
      <c r="B909" s="48">
        <v>1</v>
      </c>
      <c r="C909" s="171">
        <v>0</v>
      </c>
      <c r="D909" s="134">
        <f t="shared" si="107"/>
        <v>146934.98000000001</v>
      </c>
      <c r="E909" s="29">
        <f t="shared" si="108"/>
        <v>131387.51</v>
      </c>
      <c r="F909" s="175">
        <f t="shared" si="109"/>
        <v>60.384333333333331</v>
      </c>
      <c r="G909" s="29">
        <f t="shared" si="110"/>
        <v>60.38</v>
      </c>
    </row>
    <row r="910" spans="1:7" x14ac:dyDescent="0.25">
      <c r="A910" s="47">
        <v>42703</v>
      </c>
      <c r="B910" s="48">
        <v>1</v>
      </c>
      <c r="C910" s="171">
        <v>0</v>
      </c>
      <c r="D910" s="134">
        <f t="shared" si="107"/>
        <v>146934.98000000001</v>
      </c>
      <c r="E910" s="29">
        <f t="shared" si="108"/>
        <v>131387.51</v>
      </c>
      <c r="F910" s="175">
        <f t="shared" si="109"/>
        <v>60.384333333333331</v>
      </c>
      <c r="G910" s="29">
        <f t="shared" si="110"/>
        <v>60.38</v>
      </c>
    </row>
    <row r="911" spans="1:7" x14ac:dyDescent="0.25">
      <c r="A911" s="47">
        <v>42704</v>
      </c>
      <c r="B911" s="48">
        <v>1</v>
      </c>
      <c r="C911" s="171">
        <v>0</v>
      </c>
      <c r="D911" s="134">
        <f t="shared" si="107"/>
        <v>146934.98000000001</v>
      </c>
      <c r="E911" s="29">
        <f t="shared" si="108"/>
        <v>131387.51</v>
      </c>
      <c r="F911" s="175">
        <f t="shared" si="109"/>
        <v>60.384333333333331</v>
      </c>
      <c r="G911" s="29">
        <f t="shared" si="110"/>
        <v>60.38</v>
      </c>
    </row>
    <row r="912" spans="1:7" x14ac:dyDescent="0.25">
      <c r="A912" s="47">
        <v>42705</v>
      </c>
      <c r="B912" s="48">
        <v>1</v>
      </c>
      <c r="C912" s="171">
        <v>0</v>
      </c>
      <c r="D912" s="134">
        <f t="shared" si="107"/>
        <v>146934.98000000001</v>
      </c>
      <c r="E912" s="29">
        <f t="shared" si="108"/>
        <v>131387.51</v>
      </c>
      <c r="F912" s="175">
        <f t="shared" si="109"/>
        <v>60.384333333333331</v>
      </c>
      <c r="G912" s="29">
        <f t="shared" si="110"/>
        <v>60.38</v>
      </c>
    </row>
    <row r="913" spans="1:7" x14ac:dyDescent="0.25">
      <c r="A913" s="47">
        <v>42706</v>
      </c>
      <c r="B913" s="48">
        <v>1</v>
      </c>
      <c r="C913" s="171">
        <v>0</v>
      </c>
      <c r="D913" s="134">
        <f t="shared" si="107"/>
        <v>146934.98000000001</v>
      </c>
      <c r="E913" s="29">
        <f t="shared" si="108"/>
        <v>131387.51</v>
      </c>
      <c r="F913" s="175">
        <f t="shared" si="109"/>
        <v>60.384333333333331</v>
      </c>
      <c r="G913" s="29">
        <f t="shared" si="110"/>
        <v>60.38</v>
      </c>
    </row>
    <row r="914" spans="1:7" x14ac:dyDescent="0.25">
      <c r="A914" s="47">
        <v>42707</v>
      </c>
      <c r="B914" s="48">
        <v>1</v>
      </c>
      <c r="C914" s="171">
        <v>0</v>
      </c>
      <c r="D914" s="134">
        <f t="shared" si="107"/>
        <v>146934.98000000001</v>
      </c>
      <c r="E914" s="29">
        <f t="shared" si="108"/>
        <v>131387.51</v>
      </c>
      <c r="F914" s="175">
        <f t="shared" si="109"/>
        <v>60.384333333333331</v>
      </c>
      <c r="G914" s="29">
        <f t="shared" si="110"/>
        <v>60.38</v>
      </c>
    </row>
    <row r="915" spans="1:7" x14ac:dyDescent="0.25">
      <c r="A915" s="47">
        <v>42708</v>
      </c>
      <c r="B915" s="48">
        <v>1</v>
      </c>
      <c r="C915" s="171">
        <v>0</v>
      </c>
      <c r="D915" s="134">
        <f t="shared" si="107"/>
        <v>146934.98000000001</v>
      </c>
      <c r="E915" s="29">
        <f t="shared" si="108"/>
        <v>131387.51</v>
      </c>
      <c r="F915" s="175">
        <f t="shared" si="109"/>
        <v>60.384333333333331</v>
      </c>
      <c r="G915" s="29">
        <f t="shared" si="110"/>
        <v>60.38</v>
      </c>
    </row>
    <row r="916" spans="1:7" x14ac:dyDescent="0.25">
      <c r="A916" s="47">
        <v>42709</v>
      </c>
      <c r="B916" s="48">
        <v>1</v>
      </c>
      <c r="C916" s="171">
        <v>0</v>
      </c>
      <c r="D916" s="134">
        <f t="shared" si="107"/>
        <v>146934.98000000001</v>
      </c>
      <c r="E916" s="29">
        <f t="shared" si="108"/>
        <v>131387.51</v>
      </c>
      <c r="F916" s="175">
        <f t="shared" si="109"/>
        <v>60.384333333333331</v>
      </c>
      <c r="G916" s="29">
        <f t="shared" si="110"/>
        <v>60.38</v>
      </c>
    </row>
    <row r="917" spans="1:7" x14ac:dyDescent="0.25">
      <c r="A917" s="47">
        <v>42710</v>
      </c>
      <c r="B917" s="48">
        <v>0</v>
      </c>
      <c r="C917" s="171">
        <v>1</v>
      </c>
      <c r="D917" s="134">
        <f t="shared" ref="D917:D947" si="111">$E$916</f>
        <v>131387.51</v>
      </c>
      <c r="E917" s="29">
        <f>$D$917-$D$56</f>
        <v>115702.35</v>
      </c>
      <c r="F917" s="175">
        <f>($E$55/$B$55*0+($E$56/$B$56)*1)</f>
        <v>53.994838709677417</v>
      </c>
      <c r="G917" s="29">
        <f t="shared" si="110"/>
        <v>53.99</v>
      </c>
    </row>
    <row r="918" spans="1:7" x14ac:dyDescent="0.25">
      <c r="A918" s="47">
        <v>42711</v>
      </c>
      <c r="B918" s="48">
        <v>1</v>
      </c>
      <c r="C918" s="171">
        <v>0</v>
      </c>
      <c r="D918" s="134">
        <f t="shared" si="111"/>
        <v>131387.51</v>
      </c>
      <c r="E918" s="29">
        <f t="shared" ref="E918:E947" si="112">$D$917-$D$56</f>
        <v>115702.35</v>
      </c>
      <c r="F918" s="175">
        <f t="shared" ref="F918:F947" si="113">($E$55/$B$55*0+($E$56/$B$56)*1)</f>
        <v>53.994838709677417</v>
      </c>
      <c r="G918" s="29">
        <f t="shared" si="110"/>
        <v>53.99</v>
      </c>
    </row>
    <row r="919" spans="1:7" x14ac:dyDescent="0.25">
      <c r="A919" s="47">
        <v>42712</v>
      </c>
      <c r="B919" s="48">
        <v>1</v>
      </c>
      <c r="C919" s="171">
        <v>0</v>
      </c>
      <c r="D919" s="134">
        <f t="shared" si="111"/>
        <v>131387.51</v>
      </c>
      <c r="E919" s="29">
        <f t="shared" si="112"/>
        <v>115702.35</v>
      </c>
      <c r="F919" s="175">
        <f t="shared" si="113"/>
        <v>53.994838709677417</v>
      </c>
      <c r="G919" s="29">
        <f t="shared" si="110"/>
        <v>53.99</v>
      </c>
    </row>
    <row r="920" spans="1:7" x14ac:dyDescent="0.25">
      <c r="A920" s="47">
        <v>42713</v>
      </c>
      <c r="B920" s="48">
        <v>1</v>
      </c>
      <c r="C920" s="171">
        <v>0</v>
      </c>
      <c r="D920" s="134">
        <f t="shared" si="111"/>
        <v>131387.51</v>
      </c>
      <c r="E920" s="29">
        <f t="shared" si="112"/>
        <v>115702.35</v>
      </c>
      <c r="F920" s="175">
        <f t="shared" si="113"/>
        <v>53.994838709677417</v>
      </c>
      <c r="G920" s="29">
        <f t="shared" si="110"/>
        <v>53.99</v>
      </c>
    </row>
    <row r="921" spans="1:7" x14ac:dyDescent="0.25">
      <c r="A921" s="47">
        <v>42714</v>
      </c>
      <c r="B921" s="48">
        <v>1</v>
      </c>
      <c r="C921" s="171">
        <v>0</v>
      </c>
      <c r="D921" s="134">
        <f t="shared" si="111"/>
        <v>131387.51</v>
      </c>
      <c r="E921" s="29">
        <f t="shared" si="112"/>
        <v>115702.35</v>
      </c>
      <c r="F921" s="175">
        <f t="shared" si="113"/>
        <v>53.994838709677417</v>
      </c>
      <c r="G921" s="29">
        <f t="shared" si="110"/>
        <v>53.99</v>
      </c>
    </row>
    <row r="922" spans="1:7" x14ac:dyDescent="0.25">
      <c r="A922" s="47">
        <v>42715</v>
      </c>
      <c r="B922" s="48">
        <v>1</v>
      </c>
      <c r="C922" s="171">
        <v>0</v>
      </c>
      <c r="D922" s="134">
        <f t="shared" si="111"/>
        <v>131387.51</v>
      </c>
      <c r="E922" s="29">
        <f t="shared" si="112"/>
        <v>115702.35</v>
      </c>
      <c r="F922" s="175">
        <f t="shared" si="113"/>
        <v>53.994838709677417</v>
      </c>
      <c r="G922" s="29">
        <f t="shared" si="110"/>
        <v>53.99</v>
      </c>
    </row>
    <row r="923" spans="1:7" x14ac:dyDescent="0.25">
      <c r="A923" s="47">
        <v>42716</v>
      </c>
      <c r="B923" s="48">
        <v>1</v>
      </c>
      <c r="C923" s="171">
        <v>0</v>
      </c>
      <c r="D923" s="134">
        <f t="shared" si="111"/>
        <v>131387.51</v>
      </c>
      <c r="E923" s="29">
        <f t="shared" si="112"/>
        <v>115702.35</v>
      </c>
      <c r="F923" s="175">
        <f t="shared" si="113"/>
        <v>53.994838709677417</v>
      </c>
      <c r="G923" s="29">
        <f t="shared" si="110"/>
        <v>53.99</v>
      </c>
    </row>
    <row r="924" spans="1:7" x14ac:dyDescent="0.25">
      <c r="A924" s="47">
        <v>42717</v>
      </c>
      <c r="B924" s="48">
        <v>1</v>
      </c>
      <c r="C924" s="171">
        <v>0</v>
      </c>
      <c r="D924" s="134">
        <f t="shared" si="111"/>
        <v>131387.51</v>
      </c>
      <c r="E924" s="29">
        <f t="shared" si="112"/>
        <v>115702.35</v>
      </c>
      <c r="F924" s="175">
        <f t="shared" si="113"/>
        <v>53.994838709677417</v>
      </c>
      <c r="G924" s="29">
        <f t="shared" si="110"/>
        <v>53.99</v>
      </c>
    </row>
    <row r="925" spans="1:7" x14ac:dyDescent="0.25">
      <c r="A925" s="47">
        <v>42718</v>
      </c>
      <c r="B925" s="48">
        <v>1</v>
      </c>
      <c r="C925" s="171">
        <v>0</v>
      </c>
      <c r="D925" s="134">
        <f t="shared" si="111"/>
        <v>131387.51</v>
      </c>
      <c r="E925" s="29">
        <f t="shared" si="112"/>
        <v>115702.35</v>
      </c>
      <c r="F925" s="175">
        <f t="shared" si="113"/>
        <v>53.994838709677417</v>
      </c>
      <c r="G925" s="29">
        <f t="shared" si="110"/>
        <v>53.99</v>
      </c>
    </row>
    <row r="926" spans="1:7" x14ac:dyDescent="0.25">
      <c r="A926" s="47">
        <v>42719</v>
      </c>
      <c r="B926" s="48">
        <v>1</v>
      </c>
      <c r="C926" s="171">
        <v>0</v>
      </c>
      <c r="D926" s="134">
        <f t="shared" si="111"/>
        <v>131387.51</v>
      </c>
      <c r="E926" s="29">
        <f t="shared" si="112"/>
        <v>115702.35</v>
      </c>
      <c r="F926" s="175">
        <f t="shared" si="113"/>
        <v>53.994838709677417</v>
      </c>
      <c r="G926" s="29">
        <f t="shared" si="110"/>
        <v>53.99</v>
      </c>
    </row>
    <row r="927" spans="1:7" x14ac:dyDescent="0.25">
      <c r="A927" s="47">
        <v>42720</v>
      </c>
      <c r="B927" s="48">
        <v>1</v>
      </c>
      <c r="C927" s="171">
        <v>0</v>
      </c>
      <c r="D927" s="134">
        <f t="shared" si="111"/>
        <v>131387.51</v>
      </c>
      <c r="E927" s="29">
        <f t="shared" si="112"/>
        <v>115702.35</v>
      </c>
      <c r="F927" s="175">
        <f t="shared" si="113"/>
        <v>53.994838709677417</v>
      </c>
      <c r="G927" s="29">
        <f t="shared" si="110"/>
        <v>53.99</v>
      </c>
    </row>
    <row r="928" spans="1:7" x14ac:dyDescent="0.25">
      <c r="A928" s="47">
        <v>42721</v>
      </c>
      <c r="B928" s="48">
        <v>1</v>
      </c>
      <c r="C928" s="171">
        <v>0</v>
      </c>
      <c r="D928" s="134">
        <f t="shared" si="111"/>
        <v>131387.51</v>
      </c>
      <c r="E928" s="29">
        <f t="shared" si="112"/>
        <v>115702.35</v>
      </c>
      <c r="F928" s="175">
        <f t="shared" si="113"/>
        <v>53.994838709677417</v>
      </c>
      <c r="G928" s="29">
        <f t="shared" si="110"/>
        <v>53.99</v>
      </c>
    </row>
    <row r="929" spans="1:7" x14ac:dyDescent="0.25">
      <c r="A929" s="47">
        <v>42722</v>
      </c>
      <c r="B929" s="48">
        <v>1</v>
      </c>
      <c r="C929" s="171">
        <v>0</v>
      </c>
      <c r="D929" s="134">
        <f t="shared" si="111"/>
        <v>131387.51</v>
      </c>
      <c r="E929" s="29">
        <f t="shared" si="112"/>
        <v>115702.35</v>
      </c>
      <c r="F929" s="175">
        <f t="shared" si="113"/>
        <v>53.994838709677417</v>
      </c>
      <c r="G929" s="29">
        <f t="shared" si="110"/>
        <v>53.99</v>
      </c>
    </row>
    <row r="930" spans="1:7" x14ac:dyDescent="0.25">
      <c r="A930" s="47">
        <v>42723</v>
      </c>
      <c r="B930" s="48">
        <v>1</v>
      </c>
      <c r="C930" s="171">
        <v>0</v>
      </c>
      <c r="D930" s="134">
        <f t="shared" si="111"/>
        <v>131387.51</v>
      </c>
      <c r="E930" s="29">
        <f t="shared" si="112"/>
        <v>115702.35</v>
      </c>
      <c r="F930" s="175">
        <f t="shared" si="113"/>
        <v>53.994838709677417</v>
      </c>
      <c r="G930" s="29">
        <f t="shared" si="110"/>
        <v>53.99</v>
      </c>
    </row>
    <row r="931" spans="1:7" x14ac:dyDescent="0.25">
      <c r="A931" s="47">
        <v>42724</v>
      </c>
      <c r="B931" s="48">
        <v>1</v>
      </c>
      <c r="C931" s="171">
        <v>0</v>
      </c>
      <c r="D931" s="134">
        <f t="shared" si="111"/>
        <v>131387.51</v>
      </c>
      <c r="E931" s="29">
        <f t="shared" si="112"/>
        <v>115702.35</v>
      </c>
      <c r="F931" s="175">
        <f t="shared" si="113"/>
        <v>53.994838709677417</v>
      </c>
      <c r="G931" s="29">
        <f t="shared" si="110"/>
        <v>53.99</v>
      </c>
    </row>
    <row r="932" spans="1:7" x14ac:dyDescent="0.25">
      <c r="A932" s="47">
        <v>42725</v>
      </c>
      <c r="B932" s="48">
        <v>1</v>
      </c>
      <c r="C932" s="171">
        <v>0</v>
      </c>
      <c r="D932" s="134">
        <f t="shared" si="111"/>
        <v>131387.51</v>
      </c>
      <c r="E932" s="29">
        <f t="shared" si="112"/>
        <v>115702.35</v>
      </c>
      <c r="F932" s="175">
        <f t="shared" si="113"/>
        <v>53.994838709677417</v>
      </c>
      <c r="G932" s="29">
        <f t="shared" si="110"/>
        <v>53.99</v>
      </c>
    </row>
    <row r="933" spans="1:7" x14ac:dyDescent="0.25">
      <c r="A933" s="47">
        <v>42726</v>
      </c>
      <c r="B933" s="48">
        <v>1</v>
      </c>
      <c r="C933" s="171">
        <v>0</v>
      </c>
      <c r="D933" s="134">
        <f t="shared" si="111"/>
        <v>131387.51</v>
      </c>
      <c r="E933" s="29">
        <f t="shared" si="112"/>
        <v>115702.35</v>
      </c>
      <c r="F933" s="175">
        <f t="shared" si="113"/>
        <v>53.994838709677417</v>
      </c>
      <c r="G933" s="29">
        <f t="shared" si="110"/>
        <v>53.99</v>
      </c>
    </row>
    <row r="934" spans="1:7" x14ac:dyDescent="0.25">
      <c r="A934" s="47">
        <v>42727</v>
      </c>
      <c r="B934" s="48">
        <v>1</v>
      </c>
      <c r="C934" s="171">
        <v>0</v>
      </c>
      <c r="D934" s="134">
        <f t="shared" si="111"/>
        <v>131387.51</v>
      </c>
      <c r="E934" s="29">
        <f t="shared" si="112"/>
        <v>115702.35</v>
      </c>
      <c r="F934" s="175">
        <f t="shared" si="113"/>
        <v>53.994838709677417</v>
      </c>
      <c r="G934" s="29">
        <f t="shared" si="110"/>
        <v>53.99</v>
      </c>
    </row>
    <row r="935" spans="1:7" x14ac:dyDescent="0.25">
      <c r="A935" s="47">
        <v>42728</v>
      </c>
      <c r="B935" s="48">
        <v>1</v>
      </c>
      <c r="C935" s="171">
        <v>0</v>
      </c>
      <c r="D935" s="134">
        <f t="shared" si="111"/>
        <v>131387.51</v>
      </c>
      <c r="E935" s="29">
        <f t="shared" si="112"/>
        <v>115702.35</v>
      </c>
      <c r="F935" s="175">
        <f t="shared" si="113"/>
        <v>53.994838709677417</v>
      </c>
      <c r="G935" s="29">
        <f t="shared" si="110"/>
        <v>53.99</v>
      </c>
    </row>
    <row r="936" spans="1:7" x14ac:dyDescent="0.25">
      <c r="A936" s="47">
        <v>42729</v>
      </c>
      <c r="B936" s="48">
        <v>1</v>
      </c>
      <c r="C936" s="171">
        <v>0</v>
      </c>
      <c r="D936" s="134">
        <f t="shared" si="111"/>
        <v>131387.51</v>
      </c>
      <c r="E936" s="29">
        <f t="shared" si="112"/>
        <v>115702.35</v>
      </c>
      <c r="F936" s="175">
        <f t="shared" si="113"/>
        <v>53.994838709677417</v>
      </c>
      <c r="G936" s="29">
        <f t="shared" si="110"/>
        <v>53.99</v>
      </c>
    </row>
    <row r="937" spans="1:7" x14ac:dyDescent="0.25">
      <c r="A937" s="47">
        <v>42730</v>
      </c>
      <c r="B937" s="48">
        <v>1</v>
      </c>
      <c r="C937" s="171">
        <v>0</v>
      </c>
      <c r="D937" s="134">
        <f t="shared" si="111"/>
        <v>131387.51</v>
      </c>
      <c r="E937" s="29">
        <f t="shared" si="112"/>
        <v>115702.35</v>
      </c>
      <c r="F937" s="175">
        <f t="shared" si="113"/>
        <v>53.994838709677417</v>
      </c>
      <c r="G937" s="29">
        <f t="shared" si="110"/>
        <v>53.99</v>
      </c>
    </row>
    <row r="938" spans="1:7" x14ac:dyDescent="0.25">
      <c r="A938" s="47">
        <v>42731</v>
      </c>
      <c r="B938" s="48">
        <v>1</v>
      </c>
      <c r="C938" s="171">
        <v>0</v>
      </c>
      <c r="D938" s="134">
        <f t="shared" si="111"/>
        <v>131387.51</v>
      </c>
      <c r="E938" s="29">
        <f t="shared" si="112"/>
        <v>115702.35</v>
      </c>
      <c r="F938" s="175">
        <f t="shared" si="113"/>
        <v>53.994838709677417</v>
      </c>
      <c r="G938" s="29">
        <f t="shared" si="110"/>
        <v>53.99</v>
      </c>
    </row>
    <row r="939" spans="1:7" x14ac:dyDescent="0.25">
      <c r="A939" s="47">
        <v>42732</v>
      </c>
      <c r="B939" s="48">
        <v>1</v>
      </c>
      <c r="C939" s="171">
        <v>0</v>
      </c>
      <c r="D939" s="134">
        <f t="shared" si="111"/>
        <v>131387.51</v>
      </c>
      <c r="E939" s="29">
        <f t="shared" si="112"/>
        <v>115702.35</v>
      </c>
      <c r="F939" s="175">
        <f t="shared" si="113"/>
        <v>53.994838709677417</v>
      </c>
      <c r="G939" s="29">
        <f t="shared" si="110"/>
        <v>53.99</v>
      </c>
    </row>
    <row r="940" spans="1:7" x14ac:dyDescent="0.25">
      <c r="A940" s="47">
        <v>42733</v>
      </c>
      <c r="B940" s="48">
        <v>1</v>
      </c>
      <c r="C940" s="171">
        <v>0</v>
      </c>
      <c r="D940" s="134">
        <f t="shared" si="111"/>
        <v>131387.51</v>
      </c>
      <c r="E940" s="29">
        <f t="shared" si="112"/>
        <v>115702.35</v>
      </c>
      <c r="F940" s="175">
        <f t="shared" si="113"/>
        <v>53.994838709677417</v>
      </c>
      <c r="G940" s="29">
        <f t="shared" si="110"/>
        <v>53.99</v>
      </c>
    </row>
    <row r="941" spans="1:7" x14ac:dyDescent="0.25">
      <c r="A941" s="47">
        <v>42734</v>
      </c>
      <c r="B941" s="48">
        <v>1</v>
      </c>
      <c r="C941" s="171">
        <v>0</v>
      </c>
      <c r="D941" s="134">
        <f t="shared" si="111"/>
        <v>131387.51</v>
      </c>
      <c r="E941" s="29">
        <f t="shared" si="112"/>
        <v>115702.35</v>
      </c>
      <c r="F941" s="175">
        <f t="shared" si="113"/>
        <v>53.994838709677417</v>
      </c>
      <c r="G941" s="29">
        <f t="shared" si="110"/>
        <v>53.99</v>
      </c>
    </row>
    <row r="942" spans="1:7" x14ac:dyDescent="0.25">
      <c r="A942" s="47">
        <v>42735</v>
      </c>
      <c r="B942" s="48">
        <v>1</v>
      </c>
      <c r="C942" s="171">
        <v>0</v>
      </c>
      <c r="D942" s="134">
        <f t="shared" si="111"/>
        <v>131387.51</v>
      </c>
      <c r="E942" s="29">
        <f t="shared" si="112"/>
        <v>115702.35</v>
      </c>
      <c r="F942" s="175">
        <f t="shared" si="113"/>
        <v>53.994838709677417</v>
      </c>
      <c r="G942" s="29">
        <f t="shared" si="110"/>
        <v>53.99</v>
      </c>
    </row>
    <row r="943" spans="1:7" x14ac:dyDescent="0.25">
      <c r="A943" s="47">
        <v>42736</v>
      </c>
      <c r="B943" s="48">
        <v>1</v>
      </c>
      <c r="C943" s="171">
        <v>0</v>
      </c>
      <c r="D943" s="134">
        <f t="shared" si="111"/>
        <v>131387.51</v>
      </c>
      <c r="E943" s="29">
        <f t="shared" si="112"/>
        <v>115702.35</v>
      </c>
      <c r="F943" s="175">
        <f t="shared" si="113"/>
        <v>53.994838709677417</v>
      </c>
      <c r="G943" s="29">
        <f t="shared" si="110"/>
        <v>53.99</v>
      </c>
    </row>
    <row r="944" spans="1:7" x14ac:dyDescent="0.25">
      <c r="A944" s="47">
        <v>42737</v>
      </c>
      <c r="B944" s="48">
        <v>1</v>
      </c>
      <c r="C944" s="171">
        <v>0</v>
      </c>
      <c r="D944" s="134">
        <f t="shared" si="111"/>
        <v>131387.51</v>
      </c>
      <c r="E944" s="29">
        <f t="shared" si="112"/>
        <v>115702.35</v>
      </c>
      <c r="F944" s="175">
        <f t="shared" si="113"/>
        <v>53.994838709677417</v>
      </c>
      <c r="G944" s="29">
        <f t="shared" si="110"/>
        <v>53.99</v>
      </c>
    </row>
    <row r="945" spans="1:7" x14ac:dyDescent="0.25">
      <c r="A945" s="47">
        <v>42738</v>
      </c>
      <c r="B945" s="48">
        <v>1</v>
      </c>
      <c r="C945" s="171">
        <v>0</v>
      </c>
      <c r="D945" s="134">
        <f t="shared" si="111"/>
        <v>131387.51</v>
      </c>
      <c r="E945" s="29">
        <f t="shared" si="112"/>
        <v>115702.35</v>
      </c>
      <c r="F945" s="175">
        <f t="shared" si="113"/>
        <v>53.994838709677417</v>
      </c>
      <c r="G945" s="29">
        <f t="shared" si="110"/>
        <v>53.99</v>
      </c>
    </row>
    <row r="946" spans="1:7" x14ac:dyDescent="0.25">
      <c r="A946" s="47">
        <v>42739</v>
      </c>
      <c r="B946" s="48">
        <v>1</v>
      </c>
      <c r="C946" s="171">
        <v>0</v>
      </c>
      <c r="D946" s="134">
        <f t="shared" si="111"/>
        <v>131387.51</v>
      </c>
      <c r="E946" s="29">
        <f t="shared" si="112"/>
        <v>115702.35</v>
      </c>
      <c r="F946" s="175">
        <f t="shared" si="113"/>
        <v>53.994838709677417</v>
      </c>
      <c r="G946" s="29">
        <f t="shared" si="110"/>
        <v>53.99</v>
      </c>
    </row>
    <row r="947" spans="1:7" x14ac:dyDescent="0.25">
      <c r="A947" s="47">
        <v>42740</v>
      </c>
      <c r="B947" s="48">
        <v>1</v>
      </c>
      <c r="C947" s="171">
        <v>0</v>
      </c>
      <c r="D947" s="134">
        <f t="shared" si="111"/>
        <v>131387.51</v>
      </c>
      <c r="E947" s="29">
        <f t="shared" si="112"/>
        <v>115702.35</v>
      </c>
      <c r="F947" s="175">
        <f t="shared" si="113"/>
        <v>53.994838709677417</v>
      </c>
      <c r="G947" s="29">
        <f t="shared" si="110"/>
        <v>53.99</v>
      </c>
    </row>
    <row r="948" spans="1:7" x14ac:dyDescent="0.25">
      <c r="A948" s="47">
        <v>42741</v>
      </c>
      <c r="B948" s="48">
        <v>0</v>
      </c>
      <c r="C948" s="171">
        <v>1</v>
      </c>
      <c r="D948" s="134">
        <f t="shared" ref="D948:D978" si="114">$E$947</f>
        <v>115702.35</v>
      </c>
      <c r="E948" s="29">
        <f>$D$948-$D$57</f>
        <v>99817.37000000001</v>
      </c>
      <c r="F948" s="175">
        <f>($E$56/$B$56*0+($E$57/$B$57)*1)</f>
        <v>47.549032258064514</v>
      </c>
      <c r="G948" s="29">
        <f t="shared" si="110"/>
        <v>47.55</v>
      </c>
    </row>
    <row r="949" spans="1:7" x14ac:dyDescent="0.25">
      <c r="A949" s="47">
        <v>42742</v>
      </c>
      <c r="B949" s="48">
        <v>1</v>
      </c>
      <c r="C949" s="171">
        <v>0</v>
      </c>
      <c r="D949" s="134">
        <f t="shared" si="114"/>
        <v>115702.35</v>
      </c>
      <c r="E949" s="29">
        <f t="shared" ref="E949:E978" si="115">$D$948-$D$57</f>
        <v>99817.37000000001</v>
      </c>
      <c r="F949" s="175">
        <f t="shared" ref="F949:F978" si="116">($E$56/$B$56*0+($E$57/$B$57)*1)</f>
        <v>47.549032258064514</v>
      </c>
      <c r="G949" s="29">
        <f t="shared" si="110"/>
        <v>47.55</v>
      </c>
    </row>
    <row r="950" spans="1:7" x14ac:dyDescent="0.25">
      <c r="A950" s="47">
        <v>42743</v>
      </c>
      <c r="B950" s="48">
        <v>1</v>
      </c>
      <c r="C950" s="171">
        <v>0</v>
      </c>
      <c r="D950" s="134">
        <f t="shared" si="114"/>
        <v>115702.35</v>
      </c>
      <c r="E950" s="29">
        <f t="shared" si="115"/>
        <v>99817.37000000001</v>
      </c>
      <c r="F950" s="175">
        <f t="shared" si="116"/>
        <v>47.549032258064514</v>
      </c>
      <c r="G950" s="29">
        <f t="shared" si="110"/>
        <v>47.55</v>
      </c>
    </row>
    <row r="951" spans="1:7" x14ac:dyDescent="0.25">
      <c r="A951" s="47">
        <v>42744</v>
      </c>
      <c r="B951" s="48">
        <v>1</v>
      </c>
      <c r="C951" s="171">
        <v>0</v>
      </c>
      <c r="D951" s="134">
        <f t="shared" si="114"/>
        <v>115702.35</v>
      </c>
      <c r="E951" s="29">
        <f t="shared" si="115"/>
        <v>99817.37000000001</v>
      </c>
      <c r="F951" s="175">
        <f t="shared" si="116"/>
        <v>47.549032258064514</v>
      </c>
      <c r="G951" s="29">
        <f t="shared" si="110"/>
        <v>47.55</v>
      </c>
    </row>
    <row r="952" spans="1:7" x14ac:dyDescent="0.25">
      <c r="A952" s="47">
        <v>42745</v>
      </c>
      <c r="B952" s="48">
        <v>1</v>
      </c>
      <c r="C952" s="171">
        <v>0</v>
      </c>
      <c r="D952" s="134">
        <f t="shared" si="114"/>
        <v>115702.35</v>
      </c>
      <c r="E952" s="29">
        <f t="shared" si="115"/>
        <v>99817.37000000001</v>
      </c>
      <c r="F952" s="175">
        <f t="shared" si="116"/>
        <v>47.549032258064514</v>
      </c>
      <c r="G952" s="29">
        <f t="shared" si="110"/>
        <v>47.55</v>
      </c>
    </row>
    <row r="953" spans="1:7" x14ac:dyDescent="0.25">
      <c r="A953" s="47">
        <v>42746</v>
      </c>
      <c r="B953" s="48">
        <v>1</v>
      </c>
      <c r="C953" s="171">
        <v>0</v>
      </c>
      <c r="D953" s="134">
        <f t="shared" si="114"/>
        <v>115702.35</v>
      </c>
      <c r="E953" s="29">
        <f t="shared" si="115"/>
        <v>99817.37000000001</v>
      </c>
      <c r="F953" s="175">
        <f t="shared" si="116"/>
        <v>47.549032258064514</v>
      </c>
      <c r="G953" s="29">
        <f t="shared" si="110"/>
        <v>47.55</v>
      </c>
    </row>
    <row r="954" spans="1:7" x14ac:dyDescent="0.25">
      <c r="A954" s="47">
        <v>42747</v>
      </c>
      <c r="B954" s="48">
        <v>1</v>
      </c>
      <c r="C954" s="171">
        <v>0</v>
      </c>
      <c r="D954" s="134">
        <f t="shared" si="114"/>
        <v>115702.35</v>
      </c>
      <c r="E954" s="29">
        <f t="shared" si="115"/>
        <v>99817.37000000001</v>
      </c>
      <c r="F954" s="175">
        <f t="shared" si="116"/>
        <v>47.549032258064514</v>
      </c>
      <c r="G954" s="29">
        <f t="shared" si="110"/>
        <v>47.55</v>
      </c>
    </row>
    <row r="955" spans="1:7" x14ac:dyDescent="0.25">
      <c r="A955" s="47">
        <v>42748</v>
      </c>
      <c r="B955" s="48">
        <v>1</v>
      </c>
      <c r="C955" s="171">
        <v>0</v>
      </c>
      <c r="D955" s="134">
        <f t="shared" si="114"/>
        <v>115702.35</v>
      </c>
      <c r="E955" s="29">
        <f t="shared" si="115"/>
        <v>99817.37000000001</v>
      </c>
      <c r="F955" s="175">
        <f t="shared" si="116"/>
        <v>47.549032258064514</v>
      </c>
      <c r="G955" s="29">
        <f t="shared" si="110"/>
        <v>47.55</v>
      </c>
    </row>
    <row r="956" spans="1:7" x14ac:dyDescent="0.25">
      <c r="A956" s="47">
        <v>42749</v>
      </c>
      <c r="B956" s="48">
        <v>1</v>
      </c>
      <c r="C956" s="171">
        <v>0</v>
      </c>
      <c r="D956" s="134">
        <f t="shared" si="114"/>
        <v>115702.35</v>
      </c>
      <c r="E956" s="29">
        <f t="shared" si="115"/>
        <v>99817.37000000001</v>
      </c>
      <c r="F956" s="175">
        <f t="shared" si="116"/>
        <v>47.549032258064514</v>
      </c>
      <c r="G956" s="29">
        <f t="shared" si="110"/>
        <v>47.55</v>
      </c>
    </row>
    <row r="957" spans="1:7" x14ac:dyDescent="0.25">
      <c r="A957" s="47">
        <v>42750</v>
      </c>
      <c r="B957" s="48">
        <v>1</v>
      </c>
      <c r="C957" s="171">
        <v>0</v>
      </c>
      <c r="D957" s="134">
        <f t="shared" si="114"/>
        <v>115702.35</v>
      </c>
      <c r="E957" s="29">
        <f t="shared" si="115"/>
        <v>99817.37000000001</v>
      </c>
      <c r="F957" s="175">
        <f t="shared" si="116"/>
        <v>47.549032258064514</v>
      </c>
      <c r="G957" s="29">
        <f t="shared" si="110"/>
        <v>47.55</v>
      </c>
    </row>
    <row r="958" spans="1:7" x14ac:dyDescent="0.25">
      <c r="A958" s="47">
        <v>42751</v>
      </c>
      <c r="B958" s="48">
        <v>1</v>
      </c>
      <c r="C958" s="171">
        <v>0</v>
      </c>
      <c r="D958" s="134">
        <f t="shared" si="114"/>
        <v>115702.35</v>
      </c>
      <c r="E958" s="29">
        <f t="shared" si="115"/>
        <v>99817.37000000001</v>
      </c>
      <c r="F958" s="175">
        <f t="shared" si="116"/>
        <v>47.549032258064514</v>
      </c>
      <c r="G958" s="29">
        <f t="shared" si="110"/>
        <v>47.55</v>
      </c>
    </row>
    <row r="959" spans="1:7" x14ac:dyDescent="0.25">
      <c r="A959" s="47">
        <v>42752</v>
      </c>
      <c r="B959" s="48">
        <v>1</v>
      </c>
      <c r="C959" s="171">
        <v>0</v>
      </c>
      <c r="D959" s="134">
        <f t="shared" si="114"/>
        <v>115702.35</v>
      </c>
      <c r="E959" s="29">
        <f t="shared" si="115"/>
        <v>99817.37000000001</v>
      </c>
      <c r="F959" s="175">
        <f t="shared" si="116"/>
        <v>47.549032258064514</v>
      </c>
      <c r="G959" s="29">
        <f t="shared" si="110"/>
        <v>47.55</v>
      </c>
    </row>
    <row r="960" spans="1:7" x14ac:dyDescent="0.25">
      <c r="A960" s="47">
        <v>42753</v>
      </c>
      <c r="B960" s="48">
        <v>1</v>
      </c>
      <c r="C960" s="171">
        <v>0</v>
      </c>
      <c r="D960" s="134">
        <f t="shared" si="114"/>
        <v>115702.35</v>
      </c>
      <c r="E960" s="29">
        <f t="shared" si="115"/>
        <v>99817.37000000001</v>
      </c>
      <c r="F960" s="175">
        <f t="shared" si="116"/>
        <v>47.549032258064514</v>
      </c>
      <c r="G960" s="29">
        <f t="shared" ref="G960:G1023" si="117">ROUND(F960,2)</f>
        <v>47.55</v>
      </c>
    </row>
    <row r="961" spans="1:7" x14ac:dyDescent="0.25">
      <c r="A961" s="47">
        <v>42754</v>
      </c>
      <c r="B961" s="48">
        <v>1</v>
      </c>
      <c r="C961" s="171">
        <v>0</v>
      </c>
      <c r="D961" s="134">
        <f t="shared" si="114"/>
        <v>115702.35</v>
      </c>
      <c r="E961" s="29">
        <f t="shared" si="115"/>
        <v>99817.37000000001</v>
      </c>
      <c r="F961" s="175">
        <f t="shared" si="116"/>
        <v>47.549032258064514</v>
      </c>
      <c r="G961" s="29">
        <f t="shared" si="117"/>
        <v>47.55</v>
      </c>
    </row>
    <row r="962" spans="1:7" x14ac:dyDescent="0.25">
      <c r="A962" s="47">
        <v>42755</v>
      </c>
      <c r="B962" s="48">
        <v>1</v>
      </c>
      <c r="C962" s="171">
        <v>0</v>
      </c>
      <c r="D962" s="134">
        <f t="shared" si="114"/>
        <v>115702.35</v>
      </c>
      <c r="E962" s="29">
        <f t="shared" si="115"/>
        <v>99817.37000000001</v>
      </c>
      <c r="F962" s="175">
        <f t="shared" si="116"/>
        <v>47.549032258064514</v>
      </c>
      <c r="G962" s="29">
        <f t="shared" si="117"/>
        <v>47.55</v>
      </c>
    </row>
    <row r="963" spans="1:7" x14ac:dyDescent="0.25">
      <c r="A963" s="47">
        <v>42756</v>
      </c>
      <c r="B963" s="48">
        <v>1</v>
      </c>
      <c r="C963" s="171">
        <v>0</v>
      </c>
      <c r="D963" s="134">
        <f t="shared" si="114"/>
        <v>115702.35</v>
      </c>
      <c r="E963" s="29">
        <f t="shared" si="115"/>
        <v>99817.37000000001</v>
      </c>
      <c r="F963" s="175">
        <f t="shared" si="116"/>
        <v>47.549032258064514</v>
      </c>
      <c r="G963" s="29">
        <f t="shared" si="117"/>
        <v>47.55</v>
      </c>
    </row>
    <row r="964" spans="1:7" x14ac:dyDescent="0.25">
      <c r="A964" s="47">
        <v>42757</v>
      </c>
      <c r="B964" s="48">
        <v>1</v>
      </c>
      <c r="C964" s="171">
        <v>0</v>
      </c>
      <c r="D964" s="134">
        <f t="shared" si="114"/>
        <v>115702.35</v>
      </c>
      <c r="E964" s="29">
        <f t="shared" si="115"/>
        <v>99817.37000000001</v>
      </c>
      <c r="F964" s="175">
        <f t="shared" si="116"/>
        <v>47.549032258064514</v>
      </c>
      <c r="G964" s="29">
        <f t="shared" si="117"/>
        <v>47.55</v>
      </c>
    </row>
    <row r="965" spans="1:7" x14ac:dyDescent="0.25">
      <c r="A965" s="47">
        <v>42758</v>
      </c>
      <c r="B965" s="48">
        <v>1</v>
      </c>
      <c r="C965" s="171">
        <v>0</v>
      </c>
      <c r="D965" s="134">
        <f t="shared" si="114"/>
        <v>115702.35</v>
      </c>
      <c r="E965" s="29">
        <f t="shared" si="115"/>
        <v>99817.37000000001</v>
      </c>
      <c r="F965" s="175">
        <f t="shared" si="116"/>
        <v>47.549032258064514</v>
      </c>
      <c r="G965" s="29">
        <f t="shared" si="117"/>
        <v>47.55</v>
      </c>
    </row>
    <row r="966" spans="1:7" x14ac:dyDescent="0.25">
      <c r="A966" s="47">
        <v>42759</v>
      </c>
      <c r="B966" s="48">
        <v>1</v>
      </c>
      <c r="C966" s="171">
        <v>0</v>
      </c>
      <c r="D966" s="134">
        <f t="shared" si="114"/>
        <v>115702.35</v>
      </c>
      <c r="E966" s="29">
        <f t="shared" si="115"/>
        <v>99817.37000000001</v>
      </c>
      <c r="F966" s="175">
        <f t="shared" si="116"/>
        <v>47.549032258064514</v>
      </c>
      <c r="G966" s="29">
        <f t="shared" si="117"/>
        <v>47.55</v>
      </c>
    </row>
    <row r="967" spans="1:7" x14ac:dyDescent="0.25">
      <c r="A967" s="47">
        <v>42760</v>
      </c>
      <c r="B967" s="48">
        <v>1</v>
      </c>
      <c r="C967" s="171">
        <v>0</v>
      </c>
      <c r="D967" s="134">
        <f t="shared" si="114"/>
        <v>115702.35</v>
      </c>
      <c r="E967" s="29">
        <f t="shared" si="115"/>
        <v>99817.37000000001</v>
      </c>
      <c r="F967" s="175">
        <f t="shared" si="116"/>
        <v>47.549032258064514</v>
      </c>
      <c r="G967" s="29">
        <f t="shared" si="117"/>
        <v>47.55</v>
      </c>
    </row>
    <row r="968" spans="1:7" x14ac:dyDescent="0.25">
      <c r="A968" s="47">
        <v>42761</v>
      </c>
      <c r="B968" s="48">
        <v>1</v>
      </c>
      <c r="C968" s="171">
        <v>0</v>
      </c>
      <c r="D968" s="134">
        <f t="shared" si="114"/>
        <v>115702.35</v>
      </c>
      <c r="E968" s="29">
        <f t="shared" si="115"/>
        <v>99817.37000000001</v>
      </c>
      <c r="F968" s="175">
        <f t="shared" si="116"/>
        <v>47.549032258064514</v>
      </c>
      <c r="G968" s="29">
        <f t="shared" si="117"/>
        <v>47.55</v>
      </c>
    </row>
    <row r="969" spans="1:7" x14ac:dyDescent="0.25">
      <c r="A969" s="47">
        <v>42762</v>
      </c>
      <c r="B969" s="48">
        <v>1</v>
      </c>
      <c r="C969" s="171">
        <v>0</v>
      </c>
      <c r="D969" s="134">
        <f t="shared" si="114"/>
        <v>115702.35</v>
      </c>
      <c r="E969" s="29">
        <f t="shared" si="115"/>
        <v>99817.37000000001</v>
      </c>
      <c r="F969" s="175">
        <f t="shared" si="116"/>
        <v>47.549032258064514</v>
      </c>
      <c r="G969" s="29">
        <f t="shared" si="117"/>
        <v>47.55</v>
      </c>
    </row>
    <row r="970" spans="1:7" x14ac:dyDescent="0.25">
      <c r="A970" s="47">
        <v>42763</v>
      </c>
      <c r="B970" s="48">
        <v>1</v>
      </c>
      <c r="C970" s="171">
        <v>0</v>
      </c>
      <c r="D970" s="134">
        <f t="shared" si="114"/>
        <v>115702.35</v>
      </c>
      <c r="E970" s="29">
        <f t="shared" si="115"/>
        <v>99817.37000000001</v>
      </c>
      <c r="F970" s="175">
        <f t="shared" si="116"/>
        <v>47.549032258064514</v>
      </c>
      <c r="G970" s="29">
        <f t="shared" si="117"/>
        <v>47.55</v>
      </c>
    </row>
    <row r="971" spans="1:7" x14ac:dyDescent="0.25">
      <c r="A971" s="47">
        <v>42764</v>
      </c>
      <c r="B971" s="48">
        <v>1</v>
      </c>
      <c r="C971" s="171">
        <v>0</v>
      </c>
      <c r="D971" s="134">
        <f t="shared" si="114"/>
        <v>115702.35</v>
      </c>
      <c r="E971" s="29">
        <f t="shared" si="115"/>
        <v>99817.37000000001</v>
      </c>
      <c r="F971" s="175">
        <f t="shared" si="116"/>
        <v>47.549032258064514</v>
      </c>
      <c r="G971" s="29">
        <f t="shared" si="117"/>
        <v>47.55</v>
      </c>
    </row>
    <row r="972" spans="1:7" x14ac:dyDescent="0.25">
      <c r="A972" s="47">
        <v>42765</v>
      </c>
      <c r="B972" s="48">
        <v>1</v>
      </c>
      <c r="C972" s="171">
        <v>0</v>
      </c>
      <c r="D972" s="134">
        <f t="shared" si="114"/>
        <v>115702.35</v>
      </c>
      <c r="E972" s="29">
        <f t="shared" si="115"/>
        <v>99817.37000000001</v>
      </c>
      <c r="F972" s="175">
        <f t="shared" si="116"/>
        <v>47.549032258064514</v>
      </c>
      <c r="G972" s="29">
        <f t="shared" si="117"/>
        <v>47.55</v>
      </c>
    </row>
    <row r="973" spans="1:7" x14ac:dyDescent="0.25">
      <c r="A973" s="47">
        <v>42766</v>
      </c>
      <c r="B973" s="48">
        <v>1</v>
      </c>
      <c r="C973" s="171">
        <v>0</v>
      </c>
      <c r="D973" s="134">
        <f t="shared" si="114"/>
        <v>115702.35</v>
      </c>
      <c r="E973" s="29">
        <f t="shared" si="115"/>
        <v>99817.37000000001</v>
      </c>
      <c r="F973" s="175">
        <f t="shared" si="116"/>
        <v>47.549032258064514</v>
      </c>
      <c r="G973" s="29">
        <f t="shared" si="117"/>
        <v>47.55</v>
      </c>
    </row>
    <row r="974" spans="1:7" x14ac:dyDescent="0.25">
      <c r="A974" s="47">
        <v>42767</v>
      </c>
      <c r="B974" s="48">
        <v>1</v>
      </c>
      <c r="C974" s="171">
        <v>0</v>
      </c>
      <c r="D974" s="134">
        <f t="shared" si="114"/>
        <v>115702.35</v>
      </c>
      <c r="E974" s="29">
        <f t="shared" si="115"/>
        <v>99817.37000000001</v>
      </c>
      <c r="F974" s="175">
        <f t="shared" si="116"/>
        <v>47.549032258064514</v>
      </c>
      <c r="G974" s="29">
        <f t="shared" si="117"/>
        <v>47.55</v>
      </c>
    </row>
    <row r="975" spans="1:7" x14ac:dyDescent="0.25">
      <c r="A975" s="47">
        <v>42768</v>
      </c>
      <c r="B975" s="48">
        <v>1</v>
      </c>
      <c r="C975" s="171">
        <v>0</v>
      </c>
      <c r="D975" s="134">
        <f t="shared" si="114"/>
        <v>115702.35</v>
      </c>
      <c r="E975" s="29">
        <f t="shared" si="115"/>
        <v>99817.37000000001</v>
      </c>
      <c r="F975" s="175">
        <f t="shared" si="116"/>
        <v>47.549032258064514</v>
      </c>
      <c r="G975" s="29">
        <f t="shared" si="117"/>
        <v>47.55</v>
      </c>
    </row>
    <row r="976" spans="1:7" x14ac:dyDescent="0.25">
      <c r="A976" s="47">
        <v>42769</v>
      </c>
      <c r="B976" s="48">
        <v>1</v>
      </c>
      <c r="C976" s="171">
        <v>0</v>
      </c>
      <c r="D976" s="134">
        <f t="shared" si="114"/>
        <v>115702.35</v>
      </c>
      <c r="E976" s="29">
        <f t="shared" si="115"/>
        <v>99817.37000000001</v>
      </c>
      <c r="F976" s="175">
        <f t="shared" si="116"/>
        <v>47.549032258064514</v>
      </c>
      <c r="G976" s="29">
        <f t="shared" si="117"/>
        <v>47.55</v>
      </c>
    </row>
    <row r="977" spans="1:7" x14ac:dyDescent="0.25">
      <c r="A977" s="47">
        <v>42770</v>
      </c>
      <c r="B977" s="48">
        <v>1</v>
      </c>
      <c r="C977" s="171">
        <v>0</v>
      </c>
      <c r="D977" s="134">
        <f t="shared" si="114"/>
        <v>115702.35</v>
      </c>
      <c r="E977" s="29">
        <f t="shared" si="115"/>
        <v>99817.37000000001</v>
      </c>
      <c r="F977" s="175">
        <f t="shared" si="116"/>
        <v>47.549032258064514</v>
      </c>
      <c r="G977" s="29">
        <f t="shared" si="117"/>
        <v>47.55</v>
      </c>
    </row>
    <row r="978" spans="1:7" x14ac:dyDescent="0.25">
      <c r="A978" s="47">
        <v>42771</v>
      </c>
      <c r="B978" s="48">
        <v>1</v>
      </c>
      <c r="C978" s="171">
        <v>0</v>
      </c>
      <c r="D978" s="134">
        <f t="shared" si="114"/>
        <v>115702.35</v>
      </c>
      <c r="E978" s="29">
        <f t="shared" si="115"/>
        <v>99817.37000000001</v>
      </c>
      <c r="F978" s="175">
        <f t="shared" si="116"/>
        <v>47.549032258064514</v>
      </c>
      <c r="G978" s="29">
        <f t="shared" si="117"/>
        <v>47.55</v>
      </c>
    </row>
    <row r="979" spans="1:7" x14ac:dyDescent="0.25">
      <c r="A979" s="47">
        <v>42772</v>
      </c>
      <c r="B979" s="48">
        <v>0</v>
      </c>
      <c r="C979" s="171">
        <v>1</v>
      </c>
      <c r="D979" s="134">
        <f t="shared" ref="D979:D1006" si="118">$E$978</f>
        <v>99817.37000000001</v>
      </c>
      <c r="E979" s="29">
        <f>$D$979-$D$58</f>
        <v>83606.950000000012</v>
      </c>
      <c r="F979" s="175">
        <f>($E$57/$B$57*0+($E$58/$B$58)*1)</f>
        <v>41.020714285714284</v>
      </c>
      <c r="G979" s="29">
        <f t="shared" si="117"/>
        <v>41.02</v>
      </c>
    </row>
    <row r="980" spans="1:7" x14ac:dyDescent="0.25">
      <c r="A980" s="47">
        <v>42773</v>
      </c>
      <c r="B980" s="48">
        <v>1</v>
      </c>
      <c r="C980" s="171">
        <v>0</v>
      </c>
      <c r="D980" s="134">
        <f t="shared" si="118"/>
        <v>99817.37000000001</v>
      </c>
      <c r="E980" s="29">
        <f t="shared" ref="E980:E1006" si="119">$D$979-$D$58</f>
        <v>83606.950000000012</v>
      </c>
      <c r="F980" s="175">
        <f t="shared" ref="F980:F1006" si="120">($E$57/$B$57*0+($E$58/$B$58)*1)</f>
        <v>41.020714285714284</v>
      </c>
      <c r="G980" s="29">
        <f t="shared" si="117"/>
        <v>41.02</v>
      </c>
    </row>
    <row r="981" spans="1:7" x14ac:dyDescent="0.25">
      <c r="A981" s="47">
        <v>42774</v>
      </c>
      <c r="B981" s="48">
        <v>1</v>
      </c>
      <c r="C981" s="171">
        <v>0</v>
      </c>
      <c r="D981" s="134">
        <f t="shared" si="118"/>
        <v>99817.37000000001</v>
      </c>
      <c r="E981" s="29">
        <f t="shared" si="119"/>
        <v>83606.950000000012</v>
      </c>
      <c r="F981" s="175">
        <f t="shared" si="120"/>
        <v>41.020714285714284</v>
      </c>
      <c r="G981" s="29">
        <f t="shared" si="117"/>
        <v>41.02</v>
      </c>
    </row>
    <row r="982" spans="1:7" x14ac:dyDescent="0.25">
      <c r="A982" s="47">
        <v>42775</v>
      </c>
      <c r="B982" s="48">
        <v>1</v>
      </c>
      <c r="C982" s="171">
        <v>0</v>
      </c>
      <c r="D982" s="134">
        <f t="shared" si="118"/>
        <v>99817.37000000001</v>
      </c>
      <c r="E982" s="29">
        <f t="shared" si="119"/>
        <v>83606.950000000012</v>
      </c>
      <c r="F982" s="175">
        <f t="shared" si="120"/>
        <v>41.020714285714284</v>
      </c>
      <c r="G982" s="29">
        <f t="shared" si="117"/>
        <v>41.02</v>
      </c>
    </row>
    <row r="983" spans="1:7" x14ac:dyDescent="0.25">
      <c r="A983" s="47">
        <v>42776</v>
      </c>
      <c r="B983" s="48">
        <v>1</v>
      </c>
      <c r="C983" s="171">
        <v>0</v>
      </c>
      <c r="D983" s="134">
        <f t="shared" si="118"/>
        <v>99817.37000000001</v>
      </c>
      <c r="E983" s="29">
        <f t="shared" si="119"/>
        <v>83606.950000000012</v>
      </c>
      <c r="F983" s="175">
        <f t="shared" si="120"/>
        <v>41.020714285714284</v>
      </c>
      <c r="G983" s="29">
        <f t="shared" si="117"/>
        <v>41.02</v>
      </c>
    </row>
    <row r="984" spans="1:7" x14ac:dyDescent="0.25">
      <c r="A984" s="47">
        <v>42777</v>
      </c>
      <c r="B984" s="48">
        <v>1</v>
      </c>
      <c r="C984" s="171">
        <v>0</v>
      </c>
      <c r="D984" s="134">
        <f t="shared" si="118"/>
        <v>99817.37000000001</v>
      </c>
      <c r="E984" s="29">
        <f t="shared" si="119"/>
        <v>83606.950000000012</v>
      </c>
      <c r="F984" s="175">
        <f t="shared" si="120"/>
        <v>41.020714285714284</v>
      </c>
      <c r="G984" s="29">
        <f t="shared" si="117"/>
        <v>41.02</v>
      </c>
    </row>
    <row r="985" spans="1:7" x14ac:dyDescent="0.25">
      <c r="A985" s="47">
        <v>42778</v>
      </c>
      <c r="B985" s="48">
        <v>1</v>
      </c>
      <c r="C985" s="171">
        <v>0</v>
      </c>
      <c r="D985" s="134">
        <f t="shared" si="118"/>
        <v>99817.37000000001</v>
      </c>
      <c r="E985" s="29">
        <f t="shared" si="119"/>
        <v>83606.950000000012</v>
      </c>
      <c r="F985" s="175">
        <f t="shared" si="120"/>
        <v>41.020714285714284</v>
      </c>
      <c r="G985" s="29">
        <f t="shared" si="117"/>
        <v>41.02</v>
      </c>
    </row>
    <row r="986" spans="1:7" x14ac:dyDescent="0.25">
      <c r="A986" s="47">
        <v>42779</v>
      </c>
      <c r="B986" s="48">
        <v>1</v>
      </c>
      <c r="C986" s="171">
        <v>0</v>
      </c>
      <c r="D986" s="134">
        <f t="shared" si="118"/>
        <v>99817.37000000001</v>
      </c>
      <c r="E986" s="29">
        <f t="shared" si="119"/>
        <v>83606.950000000012</v>
      </c>
      <c r="F986" s="175">
        <f t="shared" si="120"/>
        <v>41.020714285714284</v>
      </c>
      <c r="G986" s="29">
        <f t="shared" si="117"/>
        <v>41.02</v>
      </c>
    </row>
    <row r="987" spans="1:7" x14ac:dyDescent="0.25">
      <c r="A987" s="47">
        <v>42780</v>
      </c>
      <c r="B987" s="48">
        <v>1</v>
      </c>
      <c r="C987" s="171">
        <v>0</v>
      </c>
      <c r="D987" s="134">
        <f t="shared" si="118"/>
        <v>99817.37000000001</v>
      </c>
      <c r="E987" s="29">
        <f t="shared" si="119"/>
        <v>83606.950000000012</v>
      </c>
      <c r="F987" s="175">
        <f t="shared" si="120"/>
        <v>41.020714285714284</v>
      </c>
      <c r="G987" s="29">
        <f t="shared" si="117"/>
        <v>41.02</v>
      </c>
    </row>
    <row r="988" spans="1:7" x14ac:dyDescent="0.25">
      <c r="A988" s="47">
        <v>42781</v>
      </c>
      <c r="B988" s="48">
        <v>1</v>
      </c>
      <c r="C988" s="171">
        <v>0</v>
      </c>
      <c r="D988" s="134">
        <f t="shared" si="118"/>
        <v>99817.37000000001</v>
      </c>
      <c r="E988" s="29">
        <f t="shared" si="119"/>
        <v>83606.950000000012</v>
      </c>
      <c r="F988" s="175">
        <f t="shared" si="120"/>
        <v>41.020714285714284</v>
      </c>
      <c r="G988" s="29">
        <f t="shared" si="117"/>
        <v>41.02</v>
      </c>
    </row>
    <row r="989" spans="1:7" x14ac:dyDescent="0.25">
      <c r="A989" s="47">
        <v>42782</v>
      </c>
      <c r="B989" s="48">
        <v>1</v>
      </c>
      <c r="C989" s="171">
        <v>0</v>
      </c>
      <c r="D989" s="134">
        <f t="shared" si="118"/>
        <v>99817.37000000001</v>
      </c>
      <c r="E989" s="29">
        <f t="shared" si="119"/>
        <v>83606.950000000012</v>
      </c>
      <c r="F989" s="175">
        <f t="shared" si="120"/>
        <v>41.020714285714284</v>
      </c>
      <c r="G989" s="29">
        <f t="shared" si="117"/>
        <v>41.02</v>
      </c>
    </row>
    <row r="990" spans="1:7" x14ac:dyDescent="0.25">
      <c r="A990" s="47">
        <v>42783</v>
      </c>
      <c r="B990" s="48">
        <v>1</v>
      </c>
      <c r="C990" s="171">
        <v>0</v>
      </c>
      <c r="D990" s="134">
        <f t="shared" si="118"/>
        <v>99817.37000000001</v>
      </c>
      <c r="E990" s="29">
        <f t="shared" si="119"/>
        <v>83606.950000000012</v>
      </c>
      <c r="F990" s="175">
        <f t="shared" si="120"/>
        <v>41.020714285714284</v>
      </c>
      <c r="G990" s="29">
        <f t="shared" si="117"/>
        <v>41.02</v>
      </c>
    </row>
    <row r="991" spans="1:7" x14ac:dyDescent="0.25">
      <c r="A991" s="47">
        <v>42784</v>
      </c>
      <c r="B991" s="48">
        <v>1</v>
      </c>
      <c r="C991" s="171">
        <v>0</v>
      </c>
      <c r="D991" s="134">
        <f t="shared" si="118"/>
        <v>99817.37000000001</v>
      </c>
      <c r="E991" s="29">
        <f t="shared" si="119"/>
        <v>83606.950000000012</v>
      </c>
      <c r="F991" s="175">
        <f t="shared" si="120"/>
        <v>41.020714285714284</v>
      </c>
      <c r="G991" s="29">
        <f t="shared" si="117"/>
        <v>41.02</v>
      </c>
    </row>
    <row r="992" spans="1:7" x14ac:dyDescent="0.25">
      <c r="A992" s="47">
        <v>42785</v>
      </c>
      <c r="B992" s="48">
        <v>1</v>
      </c>
      <c r="C992" s="171">
        <v>0</v>
      </c>
      <c r="D992" s="134">
        <f t="shared" si="118"/>
        <v>99817.37000000001</v>
      </c>
      <c r="E992" s="29">
        <f t="shared" si="119"/>
        <v>83606.950000000012</v>
      </c>
      <c r="F992" s="175">
        <f t="shared" si="120"/>
        <v>41.020714285714284</v>
      </c>
      <c r="G992" s="29">
        <f t="shared" si="117"/>
        <v>41.02</v>
      </c>
    </row>
    <row r="993" spans="1:7" x14ac:dyDescent="0.25">
      <c r="A993" s="47">
        <v>42786</v>
      </c>
      <c r="B993" s="48">
        <v>1</v>
      </c>
      <c r="C993" s="171">
        <v>0</v>
      </c>
      <c r="D993" s="134">
        <f t="shared" si="118"/>
        <v>99817.37000000001</v>
      </c>
      <c r="E993" s="29">
        <f t="shared" si="119"/>
        <v>83606.950000000012</v>
      </c>
      <c r="F993" s="175">
        <f t="shared" si="120"/>
        <v>41.020714285714284</v>
      </c>
      <c r="G993" s="29">
        <f t="shared" si="117"/>
        <v>41.02</v>
      </c>
    </row>
    <row r="994" spans="1:7" x14ac:dyDescent="0.25">
      <c r="A994" s="47">
        <v>42787</v>
      </c>
      <c r="B994" s="48">
        <v>1</v>
      </c>
      <c r="C994" s="171">
        <v>0</v>
      </c>
      <c r="D994" s="134">
        <f t="shared" si="118"/>
        <v>99817.37000000001</v>
      </c>
      <c r="E994" s="29">
        <f t="shared" si="119"/>
        <v>83606.950000000012</v>
      </c>
      <c r="F994" s="175">
        <f t="shared" si="120"/>
        <v>41.020714285714284</v>
      </c>
      <c r="G994" s="29">
        <f t="shared" si="117"/>
        <v>41.02</v>
      </c>
    </row>
    <row r="995" spans="1:7" x14ac:dyDescent="0.25">
      <c r="A995" s="47">
        <v>42788</v>
      </c>
      <c r="B995" s="48">
        <v>1</v>
      </c>
      <c r="C995" s="171">
        <v>0</v>
      </c>
      <c r="D995" s="134">
        <f t="shared" si="118"/>
        <v>99817.37000000001</v>
      </c>
      <c r="E995" s="29">
        <f t="shared" si="119"/>
        <v>83606.950000000012</v>
      </c>
      <c r="F995" s="175">
        <f t="shared" si="120"/>
        <v>41.020714285714284</v>
      </c>
      <c r="G995" s="29">
        <f t="shared" si="117"/>
        <v>41.02</v>
      </c>
    </row>
    <row r="996" spans="1:7" x14ac:dyDescent="0.25">
      <c r="A996" s="47">
        <v>42789</v>
      </c>
      <c r="B996" s="48">
        <v>1</v>
      </c>
      <c r="C996" s="171">
        <v>0</v>
      </c>
      <c r="D996" s="134">
        <f t="shared" si="118"/>
        <v>99817.37000000001</v>
      </c>
      <c r="E996" s="29">
        <f t="shared" si="119"/>
        <v>83606.950000000012</v>
      </c>
      <c r="F996" s="175">
        <f t="shared" si="120"/>
        <v>41.020714285714284</v>
      </c>
      <c r="G996" s="29">
        <f t="shared" si="117"/>
        <v>41.02</v>
      </c>
    </row>
    <row r="997" spans="1:7" x14ac:dyDescent="0.25">
      <c r="A997" s="47">
        <v>42790</v>
      </c>
      <c r="B997" s="48">
        <v>1</v>
      </c>
      <c r="C997" s="171">
        <v>0</v>
      </c>
      <c r="D997" s="134">
        <f t="shared" si="118"/>
        <v>99817.37000000001</v>
      </c>
      <c r="E997" s="29">
        <f t="shared" si="119"/>
        <v>83606.950000000012</v>
      </c>
      <c r="F997" s="175">
        <f t="shared" si="120"/>
        <v>41.020714285714284</v>
      </c>
      <c r="G997" s="29">
        <f t="shared" si="117"/>
        <v>41.02</v>
      </c>
    </row>
    <row r="998" spans="1:7" x14ac:dyDescent="0.25">
      <c r="A998" s="47">
        <v>42791</v>
      </c>
      <c r="B998" s="48">
        <v>1</v>
      </c>
      <c r="C998" s="171">
        <v>0</v>
      </c>
      <c r="D998" s="134">
        <f t="shared" si="118"/>
        <v>99817.37000000001</v>
      </c>
      <c r="E998" s="29">
        <f t="shared" si="119"/>
        <v>83606.950000000012</v>
      </c>
      <c r="F998" s="175">
        <f t="shared" si="120"/>
        <v>41.020714285714284</v>
      </c>
      <c r="G998" s="29">
        <f t="shared" si="117"/>
        <v>41.02</v>
      </c>
    </row>
    <row r="999" spans="1:7" x14ac:dyDescent="0.25">
      <c r="A999" s="47">
        <v>42792</v>
      </c>
      <c r="B999" s="48">
        <v>1</v>
      </c>
      <c r="C999" s="171">
        <v>0</v>
      </c>
      <c r="D999" s="134">
        <f t="shared" si="118"/>
        <v>99817.37000000001</v>
      </c>
      <c r="E999" s="29">
        <f t="shared" si="119"/>
        <v>83606.950000000012</v>
      </c>
      <c r="F999" s="175">
        <f t="shared" si="120"/>
        <v>41.020714285714284</v>
      </c>
      <c r="G999" s="29">
        <f t="shared" si="117"/>
        <v>41.02</v>
      </c>
    </row>
    <row r="1000" spans="1:7" x14ac:dyDescent="0.25">
      <c r="A1000" s="47">
        <v>42793</v>
      </c>
      <c r="B1000" s="48">
        <v>1</v>
      </c>
      <c r="C1000" s="171">
        <v>0</v>
      </c>
      <c r="D1000" s="134">
        <f t="shared" si="118"/>
        <v>99817.37000000001</v>
      </c>
      <c r="E1000" s="29">
        <f t="shared" si="119"/>
        <v>83606.950000000012</v>
      </c>
      <c r="F1000" s="175">
        <f t="shared" si="120"/>
        <v>41.020714285714284</v>
      </c>
      <c r="G1000" s="29">
        <f t="shared" si="117"/>
        <v>41.02</v>
      </c>
    </row>
    <row r="1001" spans="1:7" x14ac:dyDescent="0.25">
      <c r="A1001" s="47">
        <v>42794</v>
      </c>
      <c r="B1001" s="48">
        <v>1</v>
      </c>
      <c r="C1001" s="171">
        <v>0</v>
      </c>
      <c r="D1001" s="134">
        <f t="shared" si="118"/>
        <v>99817.37000000001</v>
      </c>
      <c r="E1001" s="29">
        <f t="shared" si="119"/>
        <v>83606.950000000012</v>
      </c>
      <c r="F1001" s="175">
        <f t="shared" si="120"/>
        <v>41.020714285714284</v>
      </c>
      <c r="G1001" s="29">
        <f t="shared" si="117"/>
        <v>41.02</v>
      </c>
    </row>
    <row r="1002" spans="1:7" x14ac:dyDescent="0.25">
      <c r="A1002" s="47">
        <v>42795</v>
      </c>
      <c r="B1002" s="48">
        <v>1</v>
      </c>
      <c r="C1002" s="171">
        <v>0</v>
      </c>
      <c r="D1002" s="134">
        <f t="shared" si="118"/>
        <v>99817.37000000001</v>
      </c>
      <c r="E1002" s="29">
        <f t="shared" si="119"/>
        <v>83606.950000000012</v>
      </c>
      <c r="F1002" s="175">
        <f t="shared" si="120"/>
        <v>41.020714285714284</v>
      </c>
      <c r="G1002" s="29">
        <f t="shared" si="117"/>
        <v>41.02</v>
      </c>
    </row>
    <row r="1003" spans="1:7" x14ac:dyDescent="0.25">
      <c r="A1003" s="47">
        <v>42796</v>
      </c>
      <c r="B1003" s="48">
        <v>1</v>
      </c>
      <c r="C1003" s="171">
        <v>0</v>
      </c>
      <c r="D1003" s="134">
        <f t="shared" si="118"/>
        <v>99817.37000000001</v>
      </c>
      <c r="E1003" s="29">
        <f t="shared" si="119"/>
        <v>83606.950000000012</v>
      </c>
      <c r="F1003" s="175">
        <f t="shared" si="120"/>
        <v>41.020714285714284</v>
      </c>
      <c r="G1003" s="29">
        <f t="shared" si="117"/>
        <v>41.02</v>
      </c>
    </row>
    <row r="1004" spans="1:7" x14ac:dyDescent="0.25">
      <c r="A1004" s="47">
        <v>42797</v>
      </c>
      <c r="B1004" s="48">
        <v>1</v>
      </c>
      <c r="C1004" s="171">
        <v>0</v>
      </c>
      <c r="D1004" s="134">
        <f t="shared" si="118"/>
        <v>99817.37000000001</v>
      </c>
      <c r="E1004" s="29">
        <f t="shared" si="119"/>
        <v>83606.950000000012</v>
      </c>
      <c r="F1004" s="175">
        <f t="shared" si="120"/>
        <v>41.020714285714284</v>
      </c>
      <c r="G1004" s="29">
        <f t="shared" si="117"/>
        <v>41.02</v>
      </c>
    </row>
    <row r="1005" spans="1:7" x14ac:dyDescent="0.25">
      <c r="A1005" s="47">
        <v>42798</v>
      </c>
      <c r="B1005" s="48">
        <v>1</v>
      </c>
      <c r="C1005" s="171">
        <v>0</v>
      </c>
      <c r="D1005" s="134">
        <f t="shared" si="118"/>
        <v>99817.37000000001</v>
      </c>
      <c r="E1005" s="29">
        <f t="shared" si="119"/>
        <v>83606.950000000012</v>
      </c>
      <c r="F1005" s="175">
        <f t="shared" si="120"/>
        <v>41.020714285714284</v>
      </c>
      <c r="G1005" s="29">
        <f t="shared" si="117"/>
        <v>41.02</v>
      </c>
    </row>
    <row r="1006" spans="1:7" x14ac:dyDescent="0.25">
      <c r="A1006" s="47">
        <v>42799</v>
      </c>
      <c r="B1006" s="48">
        <v>1</v>
      </c>
      <c r="C1006" s="171">
        <v>0</v>
      </c>
      <c r="D1006" s="134">
        <f t="shared" si="118"/>
        <v>99817.37000000001</v>
      </c>
      <c r="E1006" s="29">
        <f t="shared" si="119"/>
        <v>83606.950000000012</v>
      </c>
      <c r="F1006" s="175">
        <f t="shared" si="120"/>
        <v>41.020714285714284</v>
      </c>
      <c r="G1006" s="29">
        <f t="shared" si="117"/>
        <v>41.02</v>
      </c>
    </row>
    <row r="1007" spans="1:7" x14ac:dyDescent="0.25">
      <c r="A1007" s="47">
        <v>42800</v>
      </c>
      <c r="B1007" s="48">
        <v>0</v>
      </c>
      <c r="C1007" s="171">
        <v>1</v>
      </c>
      <c r="D1007" s="134">
        <f t="shared" ref="D1007:D1037" si="121">$E$1006</f>
        <v>83606.950000000012</v>
      </c>
      <c r="E1007" s="29">
        <f>$D$1007-$D$59</f>
        <v>67313.080000000016</v>
      </c>
      <c r="F1007" s="175">
        <f>($E$58/$B$58*0+($E$59/$B$59)*1)</f>
        <v>34.359032258064516</v>
      </c>
      <c r="G1007" s="29">
        <f t="shared" si="117"/>
        <v>34.36</v>
      </c>
    </row>
    <row r="1008" spans="1:7" x14ac:dyDescent="0.25">
      <c r="A1008" s="47">
        <v>42801</v>
      </c>
      <c r="B1008" s="48">
        <v>1</v>
      </c>
      <c r="C1008" s="171">
        <v>0</v>
      </c>
      <c r="D1008" s="134">
        <f t="shared" si="121"/>
        <v>83606.950000000012</v>
      </c>
      <c r="E1008" s="29">
        <f t="shared" ref="E1008:E1037" si="122">$D$1007-$D$59</f>
        <v>67313.080000000016</v>
      </c>
      <c r="F1008" s="175">
        <f t="shared" ref="F1008:F1037" si="123">($E$58/$B$58*0+($E$59/$B$59)*1)</f>
        <v>34.359032258064516</v>
      </c>
      <c r="G1008" s="29">
        <f t="shared" si="117"/>
        <v>34.36</v>
      </c>
    </row>
    <row r="1009" spans="1:7" x14ac:dyDescent="0.25">
      <c r="A1009" s="47">
        <v>42802</v>
      </c>
      <c r="B1009" s="48">
        <v>1</v>
      </c>
      <c r="C1009" s="171">
        <v>0</v>
      </c>
      <c r="D1009" s="134">
        <f t="shared" si="121"/>
        <v>83606.950000000012</v>
      </c>
      <c r="E1009" s="29">
        <f t="shared" si="122"/>
        <v>67313.080000000016</v>
      </c>
      <c r="F1009" s="175">
        <f t="shared" si="123"/>
        <v>34.359032258064516</v>
      </c>
      <c r="G1009" s="29">
        <f t="shared" si="117"/>
        <v>34.36</v>
      </c>
    </row>
    <row r="1010" spans="1:7" x14ac:dyDescent="0.25">
      <c r="A1010" s="47">
        <v>42803</v>
      </c>
      <c r="B1010" s="48">
        <v>1</v>
      </c>
      <c r="C1010" s="171">
        <v>0</v>
      </c>
      <c r="D1010" s="134">
        <f t="shared" si="121"/>
        <v>83606.950000000012</v>
      </c>
      <c r="E1010" s="29">
        <f t="shared" si="122"/>
        <v>67313.080000000016</v>
      </c>
      <c r="F1010" s="175">
        <f t="shared" si="123"/>
        <v>34.359032258064516</v>
      </c>
      <c r="G1010" s="29">
        <f t="shared" si="117"/>
        <v>34.36</v>
      </c>
    </row>
    <row r="1011" spans="1:7" x14ac:dyDescent="0.25">
      <c r="A1011" s="47">
        <v>42804</v>
      </c>
      <c r="B1011" s="48">
        <v>1</v>
      </c>
      <c r="C1011" s="171">
        <v>0</v>
      </c>
      <c r="D1011" s="134">
        <f t="shared" si="121"/>
        <v>83606.950000000012</v>
      </c>
      <c r="E1011" s="29">
        <f t="shared" si="122"/>
        <v>67313.080000000016</v>
      </c>
      <c r="F1011" s="175">
        <f t="shared" si="123"/>
        <v>34.359032258064516</v>
      </c>
      <c r="G1011" s="29">
        <f t="shared" si="117"/>
        <v>34.36</v>
      </c>
    </row>
    <row r="1012" spans="1:7" x14ac:dyDescent="0.25">
      <c r="A1012" s="47">
        <v>42805</v>
      </c>
      <c r="B1012" s="48">
        <v>1</v>
      </c>
      <c r="C1012" s="171">
        <v>0</v>
      </c>
      <c r="D1012" s="134">
        <f t="shared" si="121"/>
        <v>83606.950000000012</v>
      </c>
      <c r="E1012" s="29">
        <f t="shared" si="122"/>
        <v>67313.080000000016</v>
      </c>
      <c r="F1012" s="175">
        <f t="shared" si="123"/>
        <v>34.359032258064516</v>
      </c>
      <c r="G1012" s="29">
        <f t="shared" si="117"/>
        <v>34.36</v>
      </c>
    </row>
    <row r="1013" spans="1:7" x14ac:dyDescent="0.25">
      <c r="A1013" s="47">
        <v>42806</v>
      </c>
      <c r="B1013" s="48">
        <v>1</v>
      </c>
      <c r="C1013" s="171">
        <v>0</v>
      </c>
      <c r="D1013" s="134">
        <f t="shared" si="121"/>
        <v>83606.950000000012</v>
      </c>
      <c r="E1013" s="29">
        <f t="shared" si="122"/>
        <v>67313.080000000016</v>
      </c>
      <c r="F1013" s="175">
        <f t="shared" si="123"/>
        <v>34.359032258064516</v>
      </c>
      <c r="G1013" s="29">
        <f t="shared" si="117"/>
        <v>34.36</v>
      </c>
    </row>
    <row r="1014" spans="1:7" x14ac:dyDescent="0.25">
      <c r="A1014" s="47">
        <v>42807</v>
      </c>
      <c r="B1014" s="48">
        <v>1</v>
      </c>
      <c r="C1014" s="171">
        <v>0</v>
      </c>
      <c r="D1014" s="134">
        <f t="shared" si="121"/>
        <v>83606.950000000012</v>
      </c>
      <c r="E1014" s="29">
        <f t="shared" si="122"/>
        <v>67313.080000000016</v>
      </c>
      <c r="F1014" s="175">
        <f t="shared" si="123"/>
        <v>34.359032258064516</v>
      </c>
      <c r="G1014" s="29">
        <f t="shared" si="117"/>
        <v>34.36</v>
      </c>
    </row>
    <row r="1015" spans="1:7" x14ac:dyDescent="0.25">
      <c r="A1015" s="47">
        <v>42808</v>
      </c>
      <c r="B1015" s="48">
        <v>1</v>
      </c>
      <c r="C1015" s="171">
        <v>0</v>
      </c>
      <c r="D1015" s="134">
        <f t="shared" si="121"/>
        <v>83606.950000000012</v>
      </c>
      <c r="E1015" s="29">
        <f t="shared" si="122"/>
        <v>67313.080000000016</v>
      </c>
      <c r="F1015" s="175">
        <f t="shared" si="123"/>
        <v>34.359032258064516</v>
      </c>
      <c r="G1015" s="29">
        <f t="shared" si="117"/>
        <v>34.36</v>
      </c>
    </row>
    <row r="1016" spans="1:7" x14ac:dyDescent="0.25">
      <c r="A1016" s="47">
        <v>42809</v>
      </c>
      <c r="B1016" s="48">
        <v>1</v>
      </c>
      <c r="C1016" s="171">
        <v>0</v>
      </c>
      <c r="D1016" s="134">
        <f t="shared" si="121"/>
        <v>83606.950000000012</v>
      </c>
      <c r="E1016" s="29">
        <f t="shared" si="122"/>
        <v>67313.080000000016</v>
      </c>
      <c r="F1016" s="175">
        <f t="shared" si="123"/>
        <v>34.359032258064516</v>
      </c>
      <c r="G1016" s="29">
        <f t="shared" si="117"/>
        <v>34.36</v>
      </c>
    </row>
    <row r="1017" spans="1:7" x14ac:dyDescent="0.25">
      <c r="A1017" s="47">
        <v>42810</v>
      </c>
      <c r="B1017" s="48">
        <v>1</v>
      </c>
      <c r="C1017" s="171">
        <v>0</v>
      </c>
      <c r="D1017" s="134">
        <f t="shared" si="121"/>
        <v>83606.950000000012</v>
      </c>
      <c r="E1017" s="29">
        <f t="shared" si="122"/>
        <v>67313.080000000016</v>
      </c>
      <c r="F1017" s="175">
        <f t="shared" si="123"/>
        <v>34.359032258064516</v>
      </c>
      <c r="G1017" s="29">
        <f t="shared" si="117"/>
        <v>34.36</v>
      </c>
    </row>
    <row r="1018" spans="1:7" x14ac:dyDescent="0.25">
      <c r="A1018" s="47">
        <v>42811</v>
      </c>
      <c r="B1018" s="48">
        <v>1</v>
      </c>
      <c r="C1018" s="171">
        <v>0</v>
      </c>
      <c r="D1018" s="134">
        <f t="shared" si="121"/>
        <v>83606.950000000012</v>
      </c>
      <c r="E1018" s="29">
        <f t="shared" si="122"/>
        <v>67313.080000000016</v>
      </c>
      <c r="F1018" s="175">
        <f t="shared" si="123"/>
        <v>34.359032258064516</v>
      </c>
      <c r="G1018" s="29">
        <f t="shared" si="117"/>
        <v>34.36</v>
      </c>
    </row>
    <row r="1019" spans="1:7" x14ac:dyDescent="0.25">
      <c r="A1019" s="47">
        <v>42812</v>
      </c>
      <c r="B1019" s="48">
        <v>1</v>
      </c>
      <c r="C1019" s="171">
        <v>0</v>
      </c>
      <c r="D1019" s="134">
        <f t="shared" si="121"/>
        <v>83606.950000000012</v>
      </c>
      <c r="E1019" s="29">
        <f t="shared" si="122"/>
        <v>67313.080000000016</v>
      </c>
      <c r="F1019" s="175">
        <f t="shared" si="123"/>
        <v>34.359032258064516</v>
      </c>
      <c r="G1019" s="29">
        <f t="shared" si="117"/>
        <v>34.36</v>
      </c>
    </row>
    <row r="1020" spans="1:7" x14ac:dyDescent="0.25">
      <c r="A1020" s="47">
        <v>42813</v>
      </c>
      <c r="B1020" s="48">
        <v>1</v>
      </c>
      <c r="C1020" s="171">
        <v>0</v>
      </c>
      <c r="D1020" s="134">
        <f t="shared" si="121"/>
        <v>83606.950000000012</v>
      </c>
      <c r="E1020" s="29">
        <f t="shared" si="122"/>
        <v>67313.080000000016</v>
      </c>
      <c r="F1020" s="175">
        <f t="shared" si="123"/>
        <v>34.359032258064516</v>
      </c>
      <c r="G1020" s="29">
        <f t="shared" si="117"/>
        <v>34.36</v>
      </c>
    </row>
    <row r="1021" spans="1:7" x14ac:dyDescent="0.25">
      <c r="A1021" s="47">
        <v>42814</v>
      </c>
      <c r="B1021" s="48">
        <v>1</v>
      </c>
      <c r="C1021" s="171">
        <v>0</v>
      </c>
      <c r="D1021" s="134">
        <f t="shared" si="121"/>
        <v>83606.950000000012</v>
      </c>
      <c r="E1021" s="29">
        <f t="shared" si="122"/>
        <v>67313.080000000016</v>
      </c>
      <c r="F1021" s="175">
        <f t="shared" si="123"/>
        <v>34.359032258064516</v>
      </c>
      <c r="G1021" s="29">
        <f t="shared" si="117"/>
        <v>34.36</v>
      </c>
    </row>
    <row r="1022" spans="1:7" x14ac:dyDescent="0.25">
      <c r="A1022" s="47">
        <v>42815</v>
      </c>
      <c r="B1022" s="48">
        <v>1</v>
      </c>
      <c r="C1022" s="171">
        <v>0</v>
      </c>
      <c r="D1022" s="134">
        <f t="shared" si="121"/>
        <v>83606.950000000012</v>
      </c>
      <c r="E1022" s="29">
        <f t="shared" si="122"/>
        <v>67313.080000000016</v>
      </c>
      <c r="F1022" s="175">
        <f t="shared" si="123"/>
        <v>34.359032258064516</v>
      </c>
      <c r="G1022" s="29">
        <f t="shared" si="117"/>
        <v>34.36</v>
      </c>
    </row>
    <row r="1023" spans="1:7" x14ac:dyDescent="0.25">
      <c r="A1023" s="47">
        <v>42816</v>
      </c>
      <c r="B1023" s="48">
        <v>1</v>
      </c>
      <c r="C1023" s="171">
        <v>0</v>
      </c>
      <c r="D1023" s="134">
        <f t="shared" si="121"/>
        <v>83606.950000000012</v>
      </c>
      <c r="E1023" s="29">
        <f t="shared" si="122"/>
        <v>67313.080000000016</v>
      </c>
      <c r="F1023" s="175">
        <f t="shared" si="123"/>
        <v>34.359032258064516</v>
      </c>
      <c r="G1023" s="29">
        <f t="shared" si="117"/>
        <v>34.36</v>
      </c>
    </row>
    <row r="1024" spans="1:7" x14ac:dyDescent="0.25">
      <c r="A1024" s="47">
        <v>42817</v>
      </c>
      <c r="B1024" s="48">
        <v>1</v>
      </c>
      <c r="C1024" s="171">
        <v>0</v>
      </c>
      <c r="D1024" s="134">
        <f t="shared" si="121"/>
        <v>83606.950000000012</v>
      </c>
      <c r="E1024" s="29">
        <f t="shared" si="122"/>
        <v>67313.080000000016</v>
      </c>
      <c r="F1024" s="175">
        <f t="shared" si="123"/>
        <v>34.359032258064516</v>
      </c>
      <c r="G1024" s="29">
        <f t="shared" ref="G1024:G1087" si="124">ROUND(F1024,2)</f>
        <v>34.36</v>
      </c>
    </row>
    <row r="1025" spans="1:7" x14ac:dyDescent="0.25">
      <c r="A1025" s="47">
        <v>42818</v>
      </c>
      <c r="B1025" s="48">
        <v>1</v>
      </c>
      <c r="C1025" s="171">
        <v>0</v>
      </c>
      <c r="D1025" s="134">
        <f t="shared" si="121"/>
        <v>83606.950000000012</v>
      </c>
      <c r="E1025" s="29">
        <f t="shared" si="122"/>
        <v>67313.080000000016</v>
      </c>
      <c r="F1025" s="175">
        <f t="shared" si="123"/>
        <v>34.359032258064516</v>
      </c>
      <c r="G1025" s="29">
        <f t="shared" si="124"/>
        <v>34.36</v>
      </c>
    </row>
    <row r="1026" spans="1:7" x14ac:dyDescent="0.25">
      <c r="A1026" s="47">
        <v>42819</v>
      </c>
      <c r="B1026" s="48">
        <v>1</v>
      </c>
      <c r="C1026" s="171">
        <v>0</v>
      </c>
      <c r="D1026" s="134">
        <f t="shared" si="121"/>
        <v>83606.950000000012</v>
      </c>
      <c r="E1026" s="29">
        <f t="shared" si="122"/>
        <v>67313.080000000016</v>
      </c>
      <c r="F1026" s="175">
        <f t="shared" si="123"/>
        <v>34.359032258064516</v>
      </c>
      <c r="G1026" s="29">
        <f t="shared" si="124"/>
        <v>34.36</v>
      </c>
    </row>
    <row r="1027" spans="1:7" x14ac:dyDescent="0.25">
      <c r="A1027" s="47">
        <v>42820</v>
      </c>
      <c r="B1027" s="48">
        <v>1</v>
      </c>
      <c r="C1027" s="171">
        <v>0</v>
      </c>
      <c r="D1027" s="134">
        <f t="shared" si="121"/>
        <v>83606.950000000012</v>
      </c>
      <c r="E1027" s="29">
        <f t="shared" si="122"/>
        <v>67313.080000000016</v>
      </c>
      <c r="F1027" s="175">
        <f t="shared" si="123"/>
        <v>34.359032258064516</v>
      </c>
      <c r="G1027" s="29">
        <f t="shared" si="124"/>
        <v>34.36</v>
      </c>
    </row>
    <row r="1028" spans="1:7" x14ac:dyDescent="0.25">
      <c r="A1028" s="47">
        <v>42821</v>
      </c>
      <c r="B1028" s="48">
        <v>1</v>
      </c>
      <c r="C1028" s="171">
        <v>0</v>
      </c>
      <c r="D1028" s="134">
        <f t="shared" si="121"/>
        <v>83606.950000000012</v>
      </c>
      <c r="E1028" s="29">
        <f t="shared" si="122"/>
        <v>67313.080000000016</v>
      </c>
      <c r="F1028" s="175">
        <f t="shared" si="123"/>
        <v>34.359032258064516</v>
      </c>
      <c r="G1028" s="29">
        <f t="shared" si="124"/>
        <v>34.36</v>
      </c>
    </row>
    <row r="1029" spans="1:7" x14ac:dyDescent="0.25">
      <c r="A1029" s="47">
        <v>42822</v>
      </c>
      <c r="B1029" s="48">
        <v>1</v>
      </c>
      <c r="C1029" s="171">
        <v>0</v>
      </c>
      <c r="D1029" s="134">
        <f t="shared" si="121"/>
        <v>83606.950000000012</v>
      </c>
      <c r="E1029" s="29">
        <f t="shared" si="122"/>
        <v>67313.080000000016</v>
      </c>
      <c r="F1029" s="175">
        <f t="shared" si="123"/>
        <v>34.359032258064516</v>
      </c>
      <c r="G1029" s="29">
        <f t="shared" si="124"/>
        <v>34.36</v>
      </c>
    </row>
    <row r="1030" spans="1:7" x14ac:dyDescent="0.25">
      <c r="A1030" s="47">
        <v>42823</v>
      </c>
      <c r="B1030" s="48">
        <v>1</v>
      </c>
      <c r="C1030" s="171">
        <v>0</v>
      </c>
      <c r="D1030" s="134">
        <f t="shared" si="121"/>
        <v>83606.950000000012</v>
      </c>
      <c r="E1030" s="29">
        <f t="shared" si="122"/>
        <v>67313.080000000016</v>
      </c>
      <c r="F1030" s="175">
        <f t="shared" si="123"/>
        <v>34.359032258064516</v>
      </c>
      <c r="G1030" s="29">
        <f t="shared" si="124"/>
        <v>34.36</v>
      </c>
    </row>
    <row r="1031" spans="1:7" x14ac:dyDescent="0.25">
      <c r="A1031" s="47">
        <v>42824</v>
      </c>
      <c r="B1031" s="48">
        <v>1</v>
      </c>
      <c r="C1031" s="171">
        <v>0</v>
      </c>
      <c r="D1031" s="134">
        <f t="shared" si="121"/>
        <v>83606.950000000012</v>
      </c>
      <c r="E1031" s="29">
        <f t="shared" si="122"/>
        <v>67313.080000000016</v>
      </c>
      <c r="F1031" s="175">
        <f t="shared" si="123"/>
        <v>34.359032258064516</v>
      </c>
      <c r="G1031" s="29">
        <f t="shared" si="124"/>
        <v>34.36</v>
      </c>
    </row>
    <row r="1032" spans="1:7" x14ac:dyDescent="0.25">
      <c r="A1032" s="47">
        <v>42825</v>
      </c>
      <c r="B1032" s="48">
        <v>1</v>
      </c>
      <c r="C1032" s="171">
        <v>0</v>
      </c>
      <c r="D1032" s="134">
        <f t="shared" si="121"/>
        <v>83606.950000000012</v>
      </c>
      <c r="E1032" s="29">
        <f t="shared" si="122"/>
        <v>67313.080000000016</v>
      </c>
      <c r="F1032" s="175">
        <f t="shared" si="123"/>
        <v>34.359032258064516</v>
      </c>
      <c r="G1032" s="29">
        <f t="shared" si="124"/>
        <v>34.36</v>
      </c>
    </row>
    <row r="1033" spans="1:7" x14ac:dyDescent="0.25">
      <c r="A1033" s="47">
        <v>42826</v>
      </c>
      <c r="B1033" s="48">
        <v>1</v>
      </c>
      <c r="C1033" s="171">
        <v>0</v>
      </c>
      <c r="D1033" s="134">
        <f t="shared" si="121"/>
        <v>83606.950000000012</v>
      </c>
      <c r="E1033" s="29">
        <f t="shared" si="122"/>
        <v>67313.080000000016</v>
      </c>
      <c r="F1033" s="175">
        <f t="shared" si="123"/>
        <v>34.359032258064516</v>
      </c>
      <c r="G1033" s="29">
        <f t="shared" si="124"/>
        <v>34.36</v>
      </c>
    </row>
    <row r="1034" spans="1:7" x14ac:dyDescent="0.25">
      <c r="A1034" s="47">
        <v>42827</v>
      </c>
      <c r="B1034" s="48">
        <v>1</v>
      </c>
      <c r="C1034" s="171">
        <v>0</v>
      </c>
      <c r="D1034" s="134">
        <f t="shared" si="121"/>
        <v>83606.950000000012</v>
      </c>
      <c r="E1034" s="29">
        <f t="shared" si="122"/>
        <v>67313.080000000016</v>
      </c>
      <c r="F1034" s="175">
        <f t="shared" si="123"/>
        <v>34.359032258064516</v>
      </c>
      <c r="G1034" s="29">
        <f t="shared" si="124"/>
        <v>34.36</v>
      </c>
    </row>
    <row r="1035" spans="1:7" x14ac:dyDescent="0.25">
      <c r="A1035" s="47">
        <v>42828</v>
      </c>
      <c r="B1035" s="48">
        <v>1</v>
      </c>
      <c r="C1035" s="171">
        <v>0</v>
      </c>
      <c r="D1035" s="134">
        <f t="shared" si="121"/>
        <v>83606.950000000012</v>
      </c>
      <c r="E1035" s="29">
        <f t="shared" si="122"/>
        <v>67313.080000000016</v>
      </c>
      <c r="F1035" s="175">
        <f t="shared" si="123"/>
        <v>34.359032258064516</v>
      </c>
      <c r="G1035" s="29">
        <f t="shared" si="124"/>
        <v>34.36</v>
      </c>
    </row>
    <row r="1036" spans="1:7" x14ac:dyDescent="0.25">
      <c r="A1036" s="47">
        <v>42829</v>
      </c>
      <c r="B1036" s="48">
        <v>1</v>
      </c>
      <c r="C1036" s="171">
        <v>0</v>
      </c>
      <c r="D1036" s="134">
        <f t="shared" si="121"/>
        <v>83606.950000000012</v>
      </c>
      <c r="E1036" s="29">
        <f t="shared" si="122"/>
        <v>67313.080000000016</v>
      </c>
      <c r="F1036" s="175">
        <f t="shared" si="123"/>
        <v>34.359032258064516</v>
      </c>
      <c r="G1036" s="29">
        <f t="shared" si="124"/>
        <v>34.36</v>
      </c>
    </row>
    <row r="1037" spans="1:7" x14ac:dyDescent="0.25">
      <c r="A1037" s="47">
        <v>42830</v>
      </c>
      <c r="B1037" s="48">
        <v>1</v>
      </c>
      <c r="C1037" s="171">
        <v>0</v>
      </c>
      <c r="D1037" s="134">
        <f t="shared" si="121"/>
        <v>83606.950000000012</v>
      </c>
      <c r="E1037" s="29">
        <f t="shared" si="122"/>
        <v>67313.080000000016</v>
      </c>
      <c r="F1037" s="175">
        <f t="shared" si="123"/>
        <v>34.359032258064516</v>
      </c>
      <c r="G1037" s="29">
        <f t="shared" si="124"/>
        <v>34.36</v>
      </c>
    </row>
    <row r="1038" spans="1:7" x14ac:dyDescent="0.25">
      <c r="A1038" s="47">
        <v>42831</v>
      </c>
      <c r="B1038" s="48">
        <v>0</v>
      </c>
      <c r="C1038" s="171">
        <v>1</v>
      </c>
      <c r="D1038" s="134">
        <f t="shared" ref="D1038:D1067" si="125">$E$1037</f>
        <v>67313.080000000016</v>
      </c>
      <c r="E1038" s="29">
        <f>$D$1038-$D$60</f>
        <v>50783.970000000016</v>
      </c>
      <c r="F1038" s="175">
        <f>($E$59/$B$59*0+($E$60/$B$60)*1)</f>
        <v>27.663</v>
      </c>
      <c r="G1038" s="29">
        <f t="shared" si="124"/>
        <v>27.66</v>
      </c>
    </row>
    <row r="1039" spans="1:7" x14ac:dyDescent="0.25">
      <c r="A1039" s="47">
        <v>42832</v>
      </c>
      <c r="B1039" s="48">
        <v>1</v>
      </c>
      <c r="C1039" s="171">
        <v>0</v>
      </c>
      <c r="D1039" s="134">
        <f t="shared" si="125"/>
        <v>67313.080000000016</v>
      </c>
      <c r="E1039" s="29">
        <f t="shared" ref="E1039:E1067" si="126">$D$1038-$D$60</f>
        <v>50783.970000000016</v>
      </c>
      <c r="F1039" s="175">
        <f t="shared" ref="F1039:F1067" si="127">($E$59/$B$59*0+($E$60/$B$60)*1)</f>
        <v>27.663</v>
      </c>
      <c r="G1039" s="29">
        <f t="shared" si="124"/>
        <v>27.66</v>
      </c>
    </row>
    <row r="1040" spans="1:7" x14ac:dyDescent="0.25">
      <c r="A1040" s="47">
        <v>42833</v>
      </c>
      <c r="B1040" s="48">
        <v>1</v>
      </c>
      <c r="C1040" s="171">
        <v>0</v>
      </c>
      <c r="D1040" s="134">
        <f t="shared" si="125"/>
        <v>67313.080000000016</v>
      </c>
      <c r="E1040" s="29">
        <f t="shared" si="126"/>
        <v>50783.970000000016</v>
      </c>
      <c r="F1040" s="175">
        <f t="shared" si="127"/>
        <v>27.663</v>
      </c>
      <c r="G1040" s="29">
        <f t="shared" si="124"/>
        <v>27.66</v>
      </c>
    </row>
    <row r="1041" spans="1:7" x14ac:dyDescent="0.25">
      <c r="A1041" s="47">
        <v>42834</v>
      </c>
      <c r="B1041" s="48">
        <v>1</v>
      </c>
      <c r="C1041" s="171">
        <v>0</v>
      </c>
      <c r="D1041" s="134">
        <f t="shared" si="125"/>
        <v>67313.080000000016</v>
      </c>
      <c r="E1041" s="29">
        <f t="shared" si="126"/>
        <v>50783.970000000016</v>
      </c>
      <c r="F1041" s="175">
        <f t="shared" si="127"/>
        <v>27.663</v>
      </c>
      <c r="G1041" s="29">
        <f t="shared" si="124"/>
        <v>27.66</v>
      </c>
    </row>
    <row r="1042" spans="1:7" x14ac:dyDescent="0.25">
      <c r="A1042" s="47">
        <v>42835</v>
      </c>
      <c r="B1042" s="48">
        <v>1</v>
      </c>
      <c r="C1042" s="171">
        <v>0</v>
      </c>
      <c r="D1042" s="134">
        <f t="shared" si="125"/>
        <v>67313.080000000016</v>
      </c>
      <c r="E1042" s="29">
        <f t="shared" si="126"/>
        <v>50783.970000000016</v>
      </c>
      <c r="F1042" s="175">
        <f t="shared" si="127"/>
        <v>27.663</v>
      </c>
      <c r="G1042" s="29">
        <f t="shared" si="124"/>
        <v>27.66</v>
      </c>
    </row>
    <row r="1043" spans="1:7" x14ac:dyDescent="0.25">
      <c r="A1043" s="47">
        <v>42836</v>
      </c>
      <c r="B1043" s="48">
        <v>1</v>
      </c>
      <c r="C1043" s="171">
        <v>0</v>
      </c>
      <c r="D1043" s="134">
        <f t="shared" si="125"/>
        <v>67313.080000000016</v>
      </c>
      <c r="E1043" s="29">
        <f t="shared" si="126"/>
        <v>50783.970000000016</v>
      </c>
      <c r="F1043" s="175">
        <f t="shared" si="127"/>
        <v>27.663</v>
      </c>
      <c r="G1043" s="29">
        <f t="shared" si="124"/>
        <v>27.66</v>
      </c>
    </row>
    <row r="1044" spans="1:7" x14ac:dyDescent="0.25">
      <c r="A1044" s="47">
        <v>42837</v>
      </c>
      <c r="B1044" s="48">
        <v>1</v>
      </c>
      <c r="C1044" s="171">
        <v>0</v>
      </c>
      <c r="D1044" s="134">
        <f t="shared" si="125"/>
        <v>67313.080000000016</v>
      </c>
      <c r="E1044" s="29">
        <f t="shared" si="126"/>
        <v>50783.970000000016</v>
      </c>
      <c r="F1044" s="175">
        <f t="shared" si="127"/>
        <v>27.663</v>
      </c>
      <c r="G1044" s="29">
        <f t="shared" si="124"/>
        <v>27.66</v>
      </c>
    </row>
    <row r="1045" spans="1:7" x14ac:dyDescent="0.25">
      <c r="A1045" s="47">
        <v>42838</v>
      </c>
      <c r="B1045" s="48">
        <v>1</v>
      </c>
      <c r="C1045" s="171">
        <v>0</v>
      </c>
      <c r="D1045" s="134">
        <f t="shared" si="125"/>
        <v>67313.080000000016</v>
      </c>
      <c r="E1045" s="29">
        <f t="shared" si="126"/>
        <v>50783.970000000016</v>
      </c>
      <c r="F1045" s="175">
        <f t="shared" si="127"/>
        <v>27.663</v>
      </c>
      <c r="G1045" s="29">
        <f t="shared" si="124"/>
        <v>27.66</v>
      </c>
    </row>
    <row r="1046" spans="1:7" x14ac:dyDescent="0.25">
      <c r="A1046" s="47">
        <v>42839</v>
      </c>
      <c r="B1046" s="48">
        <v>1</v>
      </c>
      <c r="C1046" s="171">
        <v>0</v>
      </c>
      <c r="D1046" s="134">
        <f t="shared" si="125"/>
        <v>67313.080000000016</v>
      </c>
      <c r="E1046" s="29">
        <f t="shared" si="126"/>
        <v>50783.970000000016</v>
      </c>
      <c r="F1046" s="175">
        <f t="shared" si="127"/>
        <v>27.663</v>
      </c>
      <c r="G1046" s="29">
        <f t="shared" si="124"/>
        <v>27.66</v>
      </c>
    </row>
    <row r="1047" spans="1:7" x14ac:dyDescent="0.25">
      <c r="A1047" s="47">
        <v>42840</v>
      </c>
      <c r="B1047" s="48">
        <v>1</v>
      </c>
      <c r="C1047" s="171">
        <v>0</v>
      </c>
      <c r="D1047" s="134">
        <f t="shared" si="125"/>
        <v>67313.080000000016</v>
      </c>
      <c r="E1047" s="29">
        <f t="shared" si="126"/>
        <v>50783.970000000016</v>
      </c>
      <c r="F1047" s="175">
        <f t="shared" si="127"/>
        <v>27.663</v>
      </c>
      <c r="G1047" s="29">
        <f t="shared" si="124"/>
        <v>27.66</v>
      </c>
    </row>
    <row r="1048" spans="1:7" x14ac:dyDescent="0.25">
      <c r="A1048" s="47">
        <v>42841</v>
      </c>
      <c r="B1048" s="48">
        <v>1</v>
      </c>
      <c r="C1048" s="171">
        <v>0</v>
      </c>
      <c r="D1048" s="134">
        <f t="shared" si="125"/>
        <v>67313.080000000016</v>
      </c>
      <c r="E1048" s="29">
        <f t="shared" si="126"/>
        <v>50783.970000000016</v>
      </c>
      <c r="F1048" s="175">
        <f t="shared" si="127"/>
        <v>27.663</v>
      </c>
      <c r="G1048" s="29">
        <f t="shared" si="124"/>
        <v>27.66</v>
      </c>
    </row>
    <row r="1049" spans="1:7" x14ac:dyDescent="0.25">
      <c r="A1049" s="47">
        <v>42842</v>
      </c>
      <c r="B1049" s="48">
        <v>1</v>
      </c>
      <c r="C1049" s="171">
        <v>0</v>
      </c>
      <c r="D1049" s="134">
        <f t="shared" si="125"/>
        <v>67313.080000000016</v>
      </c>
      <c r="E1049" s="29">
        <f t="shared" si="126"/>
        <v>50783.970000000016</v>
      </c>
      <c r="F1049" s="175">
        <f t="shared" si="127"/>
        <v>27.663</v>
      </c>
      <c r="G1049" s="29">
        <f t="shared" si="124"/>
        <v>27.66</v>
      </c>
    </row>
    <row r="1050" spans="1:7" x14ac:dyDescent="0.25">
      <c r="A1050" s="47">
        <v>42843</v>
      </c>
      <c r="B1050" s="48">
        <v>1</v>
      </c>
      <c r="C1050" s="171">
        <v>0</v>
      </c>
      <c r="D1050" s="134">
        <f t="shared" si="125"/>
        <v>67313.080000000016</v>
      </c>
      <c r="E1050" s="29">
        <f t="shared" si="126"/>
        <v>50783.970000000016</v>
      </c>
      <c r="F1050" s="175">
        <f t="shared" si="127"/>
        <v>27.663</v>
      </c>
      <c r="G1050" s="29">
        <f t="shared" si="124"/>
        <v>27.66</v>
      </c>
    </row>
    <row r="1051" spans="1:7" x14ac:dyDescent="0.25">
      <c r="A1051" s="47">
        <v>42844</v>
      </c>
      <c r="B1051" s="48">
        <v>1</v>
      </c>
      <c r="C1051" s="171">
        <v>0</v>
      </c>
      <c r="D1051" s="134">
        <f t="shared" si="125"/>
        <v>67313.080000000016</v>
      </c>
      <c r="E1051" s="29">
        <f t="shared" si="126"/>
        <v>50783.970000000016</v>
      </c>
      <c r="F1051" s="175">
        <f t="shared" si="127"/>
        <v>27.663</v>
      </c>
      <c r="G1051" s="29">
        <f t="shared" si="124"/>
        <v>27.66</v>
      </c>
    </row>
    <row r="1052" spans="1:7" x14ac:dyDescent="0.25">
      <c r="A1052" s="47">
        <v>42845</v>
      </c>
      <c r="B1052" s="48">
        <v>1</v>
      </c>
      <c r="C1052" s="171">
        <v>0</v>
      </c>
      <c r="D1052" s="134">
        <f t="shared" si="125"/>
        <v>67313.080000000016</v>
      </c>
      <c r="E1052" s="29">
        <f t="shared" si="126"/>
        <v>50783.970000000016</v>
      </c>
      <c r="F1052" s="175">
        <f t="shared" si="127"/>
        <v>27.663</v>
      </c>
      <c r="G1052" s="29">
        <f t="shared" si="124"/>
        <v>27.66</v>
      </c>
    </row>
    <row r="1053" spans="1:7" x14ac:dyDescent="0.25">
      <c r="A1053" s="47">
        <v>42846</v>
      </c>
      <c r="B1053" s="48">
        <v>1</v>
      </c>
      <c r="C1053" s="171">
        <v>0</v>
      </c>
      <c r="D1053" s="134">
        <f t="shared" si="125"/>
        <v>67313.080000000016</v>
      </c>
      <c r="E1053" s="29">
        <f t="shared" si="126"/>
        <v>50783.970000000016</v>
      </c>
      <c r="F1053" s="175">
        <f t="shared" si="127"/>
        <v>27.663</v>
      </c>
      <c r="G1053" s="29">
        <f t="shared" si="124"/>
        <v>27.66</v>
      </c>
    </row>
    <row r="1054" spans="1:7" x14ac:dyDescent="0.25">
      <c r="A1054" s="47">
        <v>42847</v>
      </c>
      <c r="B1054" s="48">
        <v>1</v>
      </c>
      <c r="C1054" s="171">
        <v>0</v>
      </c>
      <c r="D1054" s="134">
        <f t="shared" si="125"/>
        <v>67313.080000000016</v>
      </c>
      <c r="E1054" s="29">
        <f t="shared" si="126"/>
        <v>50783.970000000016</v>
      </c>
      <c r="F1054" s="175">
        <f t="shared" si="127"/>
        <v>27.663</v>
      </c>
      <c r="G1054" s="29">
        <f t="shared" si="124"/>
        <v>27.66</v>
      </c>
    </row>
    <row r="1055" spans="1:7" x14ac:dyDescent="0.25">
      <c r="A1055" s="47">
        <v>42848</v>
      </c>
      <c r="B1055" s="48">
        <v>1</v>
      </c>
      <c r="C1055" s="171">
        <v>0</v>
      </c>
      <c r="D1055" s="134">
        <f t="shared" si="125"/>
        <v>67313.080000000016</v>
      </c>
      <c r="E1055" s="29">
        <f t="shared" si="126"/>
        <v>50783.970000000016</v>
      </c>
      <c r="F1055" s="175">
        <f t="shared" si="127"/>
        <v>27.663</v>
      </c>
      <c r="G1055" s="29">
        <f t="shared" si="124"/>
        <v>27.66</v>
      </c>
    </row>
    <row r="1056" spans="1:7" x14ac:dyDescent="0.25">
      <c r="A1056" s="47">
        <v>42849</v>
      </c>
      <c r="B1056" s="48">
        <v>1</v>
      </c>
      <c r="C1056" s="171">
        <v>0</v>
      </c>
      <c r="D1056" s="134">
        <f t="shared" si="125"/>
        <v>67313.080000000016</v>
      </c>
      <c r="E1056" s="29">
        <f t="shared" si="126"/>
        <v>50783.970000000016</v>
      </c>
      <c r="F1056" s="175">
        <f t="shared" si="127"/>
        <v>27.663</v>
      </c>
      <c r="G1056" s="29">
        <f t="shared" si="124"/>
        <v>27.66</v>
      </c>
    </row>
    <row r="1057" spans="1:7" x14ac:dyDescent="0.25">
      <c r="A1057" s="47">
        <v>42850</v>
      </c>
      <c r="B1057" s="48">
        <v>1</v>
      </c>
      <c r="C1057" s="171">
        <v>0</v>
      </c>
      <c r="D1057" s="134">
        <f t="shared" si="125"/>
        <v>67313.080000000016</v>
      </c>
      <c r="E1057" s="29">
        <f t="shared" si="126"/>
        <v>50783.970000000016</v>
      </c>
      <c r="F1057" s="175">
        <f t="shared" si="127"/>
        <v>27.663</v>
      </c>
      <c r="G1057" s="29">
        <f t="shared" si="124"/>
        <v>27.66</v>
      </c>
    </row>
    <row r="1058" spans="1:7" x14ac:dyDescent="0.25">
      <c r="A1058" s="47">
        <v>42851</v>
      </c>
      <c r="B1058" s="48">
        <v>1</v>
      </c>
      <c r="C1058" s="171">
        <v>0</v>
      </c>
      <c r="D1058" s="134">
        <f t="shared" si="125"/>
        <v>67313.080000000016</v>
      </c>
      <c r="E1058" s="29">
        <f t="shared" si="126"/>
        <v>50783.970000000016</v>
      </c>
      <c r="F1058" s="175">
        <f t="shared" si="127"/>
        <v>27.663</v>
      </c>
      <c r="G1058" s="29">
        <f t="shared" si="124"/>
        <v>27.66</v>
      </c>
    </row>
    <row r="1059" spans="1:7" x14ac:dyDescent="0.25">
      <c r="A1059" s="47">
        <v>42852</v>
      </c>
      <c r="B1059" s="48">
        <v>1</v>
      </c>
      <c r="C1059" s="171">
        <v>0</v>
      </c>
      <c r="D1059" s="134">
        <f t="shared" si="125"/>
        <v>67313.080000000016</v>
      </c>
      <c r="E1059" s="29">
        <f t="shared" si="126"/>
        <v>50783.970000000016</v>
      </c>
      <c r="F1059" s="175">
        <f t="shared" si="127"/>
        <v>27.663</v>
      </c>
      <c r="G1059" s="29">
        <f t="shared" si="124"/>
        <v>27.66</v>
      </c>
    </row>
    <row r="1060" spans="1:7" x14ac:dyDescent="0.25">
      <c r="A1060" s="47">
        <v>42853</v>
      </c>
      <c r="B1060" s="48">
        <v>1</v>
      </c>
      <c r="C1060" s="171">
        <v>0</v>
      </c>
      <c r="D1060" s="134">
        <f t="shared" si="125"/>
        <v>67313.080000000016</v>
      </c>
      <c r="E1060" s="29">
        <f t="shared" si="126"/>
        <v>50783.970000000016</v>
      </c>
      <c r="F1060" s="175">
        <f t="shared" si="127"/>
        <v>27.663</v>
      </c>
      <c r="G1060" s="29">
        <f t="shared" si="124"/>
        <v>27.66</v>
      </c>
    </row>
    <row r="1061" spans="1:7" x14ac:dyDescent="0.25">
      <c r="A1061" s="47">
        <v>42854</v>
      </c>
      <c r="B1061" s="48">
        <v>1</v>
      </c>
      <c r="C1061" s="171">
        <v>0</v>
      </c>
      <c r="D1061" s="134">
        <f t="shared" si="125"/>
        <v>67313.080000000016</v>
      </c>
      <c r="E1061" s="29">
        <f t="shared" si="126"/>
        <v>50783.970000000016</v>
      </c>
      <c r="F1061" s="175">
        <f t="shared" si="127"/>
        <v>27.663</v>
      </c>
      <c r="G1061" s="29">
        <f t="shared" si="124"/>
        <v>27.66</v>
      </c>
    </row>
    <row r="1062" spans="1:7" x14ac:dyDescent="0.25">
      <c r="A1062" s="47">
        <v>42855</v>
      </c>
      <c r="B1062" s="48">
        <v>1</v>
      </c>
      <c r="C1062" s="171">
        <v>0</v>
      </c>
      <c r="D1062" s="134">
        <f t="shared" si="125"/>
        <v>67313.080000000016</v>
      </c>
      <c r="E1062" s="29">
        <f t="shared" si="126"/>
        <v>50783.970000000016</v>
      </c>
      <c r="F1062" s="175">
        <f t="shared" si="127"/>
        <v>27.663</v>
      </c>
      <c r="G1062" s="29">
        <f t="shared" si="124"/>
        <v>27.66</v>
      </c>
    </row>
    <row r="1063" spans="1:7" x14ac:dyDescent="0.25">
      <c r="A1063" s="47">
        <v>42856</v>
      </c>
      <c r="B1063" s="48">
        <v>1</v>
      </c>
      <c r="C1063" s="171">
        <v>0</v>
      </c>
      <c r="D1063" s="134">
        <f t="shared" si="125"/>
        <v>67313.080000000016</v>
      </c>
      <c r="E1063" s="29">
        <f t="shared" si="126"/>
        <v>50783.970000000016</v>
      </c>
      <c r="F1063" s="175">
        <f t="shared" si="127"/>
        <v>27.663</v>
      </c>
      <c r="G1063" s="29">
        <f t="shared" si="124"/>
        <v>27.66</v>
      </c>
    </row>
    <row r="1064" spans="1:7" x14ac:dyDescent="0.25">
      <c r="A1064" s="47">
        <v>42857</v>
      </c>
      <c r="B1064" s="48">
        <v>1</v>
      </c>
      <c r="C1064" s="171">
        <v>0</v>
      </c>
      <c r="D1064" s="134">
        <f t="shared" si="125"/>
        <v>67313.080000000016</v>
      </c>
      <c r="E1064" s="29">
        <f t="shared" si="126"/>
        <v>50783.970000000016</v>
      </c>
      <c r="F1064" s="175">
        <f t="shared" si="127"/>
        <v>27.663</v>
      </c>
      <c r="G1064" s="29">
        <f t="shared" si="124"/>
        <v>27.66</v>
      </c>
    </row>
    <row r="1065" spans="1:7" x14ac:dyDescent="0.25">
      <c r="A1065" s="47">
        <v>42858</v>
      </c>
      <c r="B1065" s="48">
        <v>1</v>
      </c>
      <c r="C1065" s="171">
        <v>0</v>
      </c>
      <c r="D1065" s="134">
        <f t="shared" si="125"/>
        <v>67313.080000000016</v>
      </c>
      <c r="E1065" s="29">
        <f t="shared" si="126"/>
        <v>50783.970000000016</v>
      </c>
      <c r="F1065" s="175">
        <f t="shared" si="127"/>
        <v>27.663</v>
      </c>
      <c r="G1065" s="29">
        <f t="shared" si="124"/>
        <v>27.66</v>
      </c>
    </row>
    <row r="1066" spans="1:7" x14ac:dyDescent="0.25">
      <c r="A1066" s="47">
        <v>42859</v>
      </c>
      <c r="B1066" s="48">
        <v>1</v>
      </c>
      <c r="C1066" s="171">
        <v>0</v>
      </c>
      <c r="D1066" s="134">
        <f t="shared" si="125"/>
        <v>67313.080000000016</v>
      </c>
      <c r="E1066" s="29">
        <f t="shared" si="126"/>
        <v>50783.970000000016</v>
      </c>
      <c r="F1066" s="175">
        <f t="shared" si="127"/>
        <v>27.663</v>
      </c>
      <c r="G1066" s="29">
        <f t="shared" si="124"/>
        <v>27.66</v>
      </c>
    </row>
    <row r="1067" spans="1:7" x14ac:dyDescent="0.25">
      <c r="A1067" s="47">
        <v>42860</v>
      </c>
      <c r="B1067" s="48">
        <v>1</v>
      </c>
      <c r="C1067" s="171">
        <v>0</v>
      </c>
      <c r="D1067" s="134">
        <f t="shared" si="125"/>
        <v>67313.080000000016</v>
      </c>
      <c r="E1067" s="29">
        <f t="shared" si="126"/>
        <v>50783.970000000016</v>
      </c>
      <c r="F1067" s="175">
        <f t="shared" si="127"/>
        <v>27.663</v>
      </c>
      <c r="G1067" s="29">
        <f t="shared" si="124"/>
        <v>27.66</v>
      </c>
    </row>
    <row r="1068" spans="1:7" x14ac:dyDescent="0.25">
      <c r="A1068" s="47">
        <v>42861</v>
      </c>
      <c r="B1068" s="48">
        <v>0</v>
      </c>
      <c r="C1068" s="171">
        <v>1</v>
      </c>
      <c r="D1068" s="134">
        <f t="shared" ref="D1068:D1098" si="128">$E$1067</f>
        <v>50783.970000000016</v>
      </c>
      <c r="E1068" s="29">
        <f>$D$1068-$D$61</f>
        <v>34071.940000000017</v>
      </c>
      <c r="F1068" s="175">
        <f>($E$60/$B$60*0+($E$61/$B$61)*1)</f>
        <v>20.87</v>
      </c>
      <c r="G1068" s="29">
        <f t="shared" si="124"/>
        <v>20.87</v>
      </c>
    </row>
    <row r="1069" spans="1:7" x14ac:dyDescent="0.25">
      <c r="A1069" s="47">
        <v>42862</v>
      </c>
      <c r="B1069" s="48">
        <v>1</v>
      </c>
      <c r="C1069" s="171">
        <v>0</v>
      </c>
      <c r="D1069" s="134">
        <f t="shared" si="128"/>
        <v>50783.970000000016</v>
      </c>
      <c r="E1069" s="29">
        <f t="shared" ref="E1069:E1098" si="129">$D$1068-$D$61</f>
        <v>34071.940000000017</v>
      </c>
      <c r="F1069" s="175">
        <f t="shared" ref="F1069:F1098" si="130">($E$60/$B$60*0+($E$61/$B$61)*1)</f>
        <v>20.87</v>
      </c>
      <c r="G1069" s="29">
        <f t="shared" si="124"/>
        <v>20.87</v>
      </c>
    </row>
    <row r="1070" spans="1:7" x14ac:dyDescent="0.25">
      <c r="A1070" s="47">
        <v>42863</v>
      </c>
      <c r="B1070" s="48">
        <v>1</v>
      </c>
      <c r="C1070" s="171">
        <v>0</v>
      </c>
      <c r="D1070" s="134">
        <f t="shared" si="128"/>
        <v>50783.970000000016</v>
      </c>
      <c r="E1070" s="29">
        <f t="shared" si="129"/>
        <v>34071.940000000017</v>
      </c>
      <c r="F1070" s="175">
        <f t="shared" si="130"/>
        <v>20.87</v>
      </c>
      <c r="G1070" s="29">
        <f t="shared" si="124"/>
        <v>20.87</v>
      </c>
    </row>
    <row r="1071" spans="1:7" x14ac:dyDescent="0.25">
      <c r="A1071" s="47">
        <v>42864</v>
      </c>
      <c r="B1071" s="48">
        <v>1</v>
      </c>
      <c r="C1071" s="171">
        <v>0</v>
      </c>
      <c r="D1071" s="134">
        <f t="shared" si="128"/>
        <v>50783.970000000016</v>
      </c>
      <c r="E1071" s="29">
        <f t="shared" si="129"/>
        <v>34071.940000000017</v>
      </c>
      <c r="F1071" s="175">
        <f t="shared" si="130"/>
        <v>20.87</v>
      </c>
      <c r="G1071" s="29">
        <f t="shared" si="124"/>
        <v>20.87</v>
      </c>
    </row>
    <row r="1072" spans="1:7" x14ac:dyDescent="0.25">
      <c r="A1072" s="47">
        <v>42865</v>
      </c>
      <c r="B1072" s="48">
        <v>1</v>
      </c>
      <c r="C1072" s="171">
        <v>0</v>
      </c>
      <c r="D1072" s="134">
        <f t="shared" si="128"/>
        <v>50783.970000000016</v>
      </c>
      <c r="E1072" s="29">
        <f t="shared" si="129"/>
        <v>34071.940000000017</v>
      </c>
      <c r="F1072" s="175">
        <f t="shared" si="130"/>
        <v>20.87</v>
      </c>
      <c r="G1072" s="29">
        <f t="shared" si="124"/>
        <v>20.87</v>
      </c>
    </row>
    <row r="1073" spans="1:7" x14ac:dyDescent="0.25">
      <c r="A1073" s="47">
        <v>42866</v>
      </c>
      <c r="B1073" s="48">
        <v>1</v>
      </c>
      <c r="C1073" s="171">
        <v>0</v>
      </c>
      <c r="D1073" s="134">
        <f t="shared" si="128"/>
        <v>50783.970000000016</v>
      </c>
      <c r="E1073" s="29">
        <f t="shared" si="129"/>
        <v>34071.940000000017</v>
      </c>
      <c r="F1073" s="175">
        <f t="shared" si="130"/>
        <v>20.87</v>
      </c>
      <c r="G1073" s="29">
        <f t="shared" si="124"/>
        <v>20.87</v>
      </c>
    </row>
    <row r="1074" spans="1:7" x14ac:dyDescent="0.25">
      <c r="A1074" s="47">
        <v>42867</v>
      </c>
      <c r="B1074" s="48">
        <v>1</v>
      </c>
      <c r="C1074" s="171">
        <v>0</v>
      </c>
      <c r="D1074" s="134">
        <f t="shared" si="128"/>
        <v>50783.970000000016</v>
      </c>
      <c r="E1074" s="29">
        <f t="shared" si="129"/>
        <v>34071.940000000017</v>
      </c>
      <c r="F1074" s="175">
        <f t="shared" si="130"/>
        <v>20.87</v>
      </c>
      <c r="G1074" s="29">
        <f t="shared" si="124"/>
        <v>20.87</v>
      </c>
    </row>
    <row r="1075" spans="1:7" x14ac:dyDescent="0.25">
      <c r="A1075" s="47">
        <v>42868</v>
      </c>
      <c r="B1075" s="48">
        <v>1</v>
      </c>
      <c r="C1075" s="171">
        <v>0</v>
      </c>
      <c r="D1075" s="134">
        <f t="shared" si="128"/>
        <v>50783.970000000016</v>
      </c>
      <c r="E1075" s="29">
        <f t="shared" si="129"/>
        <v>34071.940000000017</v>
      </c>
      <c r="F1075" s="175">
        <f t="shared" si="130"/>
        <v>20.87</v>
      </c>
      <c r="G1075" s="29">
        <f t="shared" si="124"/>
        <v>20.87</v>
      </c>
    </row>
    <row r="1076" spans="1:7" x14ac:dyDescent="0.25">
      <c r="A1076" s="47">
        <v>42869</v>
      </c>
      <c r="B1076" s="48">
        <v>1</v>
      </c>
      <c r="C1076" s="171">
        <v>0</v>
      </c>
      <c r="D1076" s="134">
        <f t="shared" si="128"/>
        <v>50783.970000000016</v>
      </c>
      <c r="E1076" s="29">
        <f t="shared" si="129"/>
        <v>34071.940000000017</v>
      </c>
      <c r="F1076" s="175">
        <f t="shared" si="130"/>
        <v>20.87</v>
      </c>
      <c r="G1076" s="29">
        <f t="shared" si="124"/>
        <v>20.87</v>
      </c>
    </row>
    <row r="1077" spans="1:7" x14ac:dyDescent="0.25">
      <c r="A1077" s="47">
        <v>42870</v>
      </c>
      <c r="B1077" s="48">
        <v>1</v>
      </c>
      <c r="C1077" s="171">
        <v>0</v>
      </c>
      <c r="D1077" s="134">
        <f t="shared" si="128"/>
        <v>50783.970000000016</v>
      </c>
      <c r="E1077" s="29">
        <f t="shared" si="129"/>
        <v>34071.940000000017</v>
      </c>
      <c r="F1077" s="175">
        <f t="shared" si="130"/>
        <v>20.87</v>
      </c>
      <c r="G1077" s="29">
        <f t="shared" si="124"/>
        <v>20.87</v>
      </c>
    </row>
    <row r="1078" spans="1:7" x14ac:dyDescent="0.25">
      <c r="A1078" s="47">
        <v>42871</v>
      </c>
      <c r="B1078" s="48">
        <v>1</v>
      </c>
      <c r="C1078" s="171">
        <v>0</v>
      </c>
      <c r="D1078" s="134">
        <f t="shared" si="128"/>
        <v>50783.970000000016</v>
      </c>
      <c r="E1078" s="29">
        <f t="shared" si="129"/>
        <v>34071.940000000017</v>
      </c>
      <c r="F1078" s="175">
        <f t="shared" si="130"/>
        <v>20.87</v>
      </c>
      <c r="G1078" s="29">
        <f t="shared" si="124"/>
        <v>20.87</v>
      </c>
    </row>
    <row r="1079" spans="1:7" x14ac:dyDescent="0.25">
      <c r="A1079" s="47">
        <v>42872</v>
      </c>
      <c r="B1079" s="48">
        <v>1</v>
      </c>
      <c r="C1079" s="171">
        <v>0</v>
      </c>
      <c r="D1079" s="134">
        <f t="shared" si="128"/>
        <v>50783.970000000016</v>
      </c>
      <c r="E1079" s="29">
        <f t="shared" si="129"/>
        <v>34071.940000000017</v>
      </c>
      <c r="F1079" s="175">
        <f t="shared" si="130"/>
        <v>20.87</v>
      </c>
      <c r="G1079" s="29">
        <f t="shared" si="124"/>
        <v>20.87</v>
      </c>
    </row>
    <row r="1080" spans="1:7" x14ac:dyDescent="0.25">
      <c r="A1080" s="47">
        <v>42873</v>
      </c>
      <c r="B1080" s="48">
        <v>1</v>
      </c>
      <c r="C1080" s="171">
        <v>0</v>
      </c>
      <c r="D1080" s="134">
        <f t="shared" si="128"/>
        <v>50783.970000000016</v>
      </c>
      <c r="E1080" s="29">
        <f t="shared" si="129"/>
        <v>34071.940000000017</v>
      </c>
      <c r="F1080" s="175">
        <f t="shared" si="130"/>
        <v>20.87</v>
      </c>
      <c r="G1080" s="29">
        <f t="shared" si="124"/>
        <v>20.87</v>
      </c>
    </row>
    <row r="1081" spans="1:7" x14ac:dyDescent="0.25">
      <c r="A1081" s="47">
        <v>42874</v>
      </c>
      <c r="B1081" s="48">
        <v>1</v>
      </c>
      <c r="C1081" s="171">
        <v>0</v>
      </c>
      <c r="D1081" s="134">
        <f t="shared" si="128"/>
        <v>50783.970000000016</v>
      </c>
      <c r="E1081" s="29">
        <f t="shared" si="129"/>
        <v>34071.940000000017</v>
      </c>
      <c r="F1081" s="175">
        <f t="shared" si="130"/>
        <v>20.87</v>
      </c>
      <c r="G1081" s="29">
        <f t="shared" si="124"/>
        <v>20.87</v>
      </c>
    </row>
    <row r="1082" spans="1:7" x14ac:dyDescent="0.25">
      <c r="A1082" s="47">
        <v>42875</v>
      </c>
      <c r="B1082" s="48">
        <v>1</v>
      </c>
      <c r="C1082" s="171">
        <v>0</v>
      </c>
      <c r="D1082" s="134">
        <f t="shared" si="128"/>
        <v>50783.970000000016</v>
      </c>
      <c r="E1082" s="29">
        <f t="shared" si="129"/>
        <v>34071.940000000017</v>
      </c>
      <c r="F1082" s="175">
        <f t="shared" si="130"/>
        <v>20.87</v>
      </c>
      <c r="G1082" s="29">
        <f t="shared" si="124"/>
        <v>20.87</v>
      </c>
    </row>
    <row r="1083" spans="1:7" x14ac:dyDescent="0.25">
      <c r="A1083" s="47">
        <v>42876</v>
      </c>
      <c r="B1083" s="48">
        <v>1</v>
      </c>
      <c r="C1083" s="171">
        <v>0</v>
      </c>
      <c r="D1083" s="134">
        <f t="shared" si="128"/>
        <v>50783.970000000016</v>
      </c>
      <c r="E1083" s="29">
        <f t="shared" si="129"/>
        <v>34071.940000000017</v>
      </c>
      <c r="F1083" s="175">
        <f t="shared" si="130"/>
        <v>20.87</v>
      </c>
      <c r="G1083" s="29">
        <f t="shared" si="124"/>
        <v>20.87</v>
      </c>
    </row>
    <row r="1084" spans="1:7" x14ac:dyDescent="0.25">
      <c r="A1084" s="47">
        <v>42877</v>
      </c>
      <c r="B1084" s="48">
        <v>1</v>
      </c>
      <c r="C1084" s="171">
        <v>0</v>
      </c>
      <c r="D1084" s="134">
        <f t="shared" si="128"/>
        <v>50783.970000000016</v>
      </c>
      <c r="E1084" s="29">
        <f t="shared" si="129"/>
        <v>34071.940000000017</v>
      </c>
      <c r="F1084" s="175">
        <f t="shared" si="130"/>
        <v>20.87</v>
      </c>
      <c r="G1084" s="29">
        <f t="shared" si="124"/>
        <v>20.87</v>
      </c>
    </row>
    <row r="1085" spans="1:7" x14ac:dyDescent="0.25">
      <c r="A1085" s="47">
        <v>42878</v>
      </c>
      <c r="B1085" s="48">
        <v>1</v>
      </c>
      <c r="C1085" s="171">
        <v>0</v>
      </c>
      <c r="D1085" s="134">
        <f t="shared" si="128"/>
        <v>50783.970000000016</v>
      </c>
      <c r="E1085" s="29">
        <f t="shared" si="129"/>
        <v>34071.940000000017</v>
      </c>
      <c r="F1085" s="175">
        <f t="shared" si="130"/>
        <v>20.87</v>
      </c>
      <c r="G1085" s="29">
        <f t="shared" si="124"/>
        <v>20.87</v>
      </c>
    </row>
    <row r="1086" spans="1:7" x14ac:dyDescent="0.25">
      <c r="A1086" s="47">
        <v>42879</v>
      </c>
      <c r="B1086" s="48">
        <v>1</v>
      </c>
      <c r="C1086" s="171">
        <v>0</v>
      </c>
      <c r="D1086" s="134">
        <f t="shared" si="128"/>
        <v>50783.970000000016</v>
      </c>
      <c r="E1086" s="29">
        <f t="shared" si="129"/>
        <v>34071.940000000017</v>
      </c>
      <c r="F1086" s="175">
        <f t="shared" si="130"/>
        <v>20.87</v>
      </c>
      <c r="G1086" s="29">
        <f t="shared" si="124"/>
        <v>20.87</v>
      </c>
    </row>
    <row r="1087" spans="1:7" x14ac:dyDescent="0.25">
      <c r="A1087" s="47">
        <v>42880</v>
      </c>
      <c r="B1087" s="48">
        <v>1</v>
      </c>
      <c r="C1087" s="171">
        <v>0</v>
      </c>
      <c r="D1087" s="134">
        <f t="shared" si="128"/>
        <v>50783.970000000016</v>
      </c>
      <c r="E1087" s="29">
        <f t="shared" si="129"/>
        <v>34071.940000000017</v>
      </c>
      <c r="F1087" s="175">
        <f t="shared" si="130"/>
        <v>20.87</v>
      </c>
      <c r="G1087" s="29">
        <f t="shared" si="124"/>
        <v>20.87</v>
      </c>
    </row>
    <row r="1088" spans="1:7" x14ac:dyDescent="0.25">
      <c r="A1088" s="47">
        <v>42881</v>
      </c>
      <c r="B1088" s="48">
        <v>1</v>
      </c>
      <c r="C1088" s="171">
        <v>0</v>
      </c>
      <c r="D1088" s="134">
        <f t="shared" si="128"/>
        <v>50783.970000000016</v>
      </c>
      <c r="E1088" s="29">
        <f t="shared" si="129"/>
        <v>34071.940000000017</v>
      </c>
      <c r="F1088" s="175">
        <f t="shared" si="130"/>
        <v>20.87</v>
      </c>
      <c r="G1088" s="29">
        <f t="shared" ref="G1088:G1151" si="131">ROUND(F1088,2)</f>
        <v>20.87</v>
      </c>
    </row>
    <row r="1089" spans="1:7" x14ac:dyDescent="0.25">
      <c r="A1089" s="47">
        <v>42882</v>
      </c>
      <c r="B1089" s="48">
        <v>1</v>
      </c>
      <c r="C1089" s="171">
        <v>0</v>
      </c>
      <c r="D1089" s="134">
        <f t="shared" si="128"/>
        <v>50783.970000000016</v>
      </c>
      <c r="E1089" s="29">
        <f t="shared" si="129"/>
        <v>34071.940000000017</v>
      </c>
      <c r="F1089" s="175">
        <f t="shared" si="130"/>
        <v>20.87</v>
      </c>
      <c r="G1089" s="29">
        <f t="shared" si="131"/>
        <v>20.87</v>
      </c>
    </row>
    <row r="1090" spans="1:7" x14ac:dyDescent="0.25">
      <c r="A1090" s="47">
        <v>42883</v>
      </c>
      <c r="B1090" s="48">
        <v>1</v>
      </c>
      <c r="C1090" s="171">
        <v>0</v>
      </c>
      <c r="D1090" s="134">
        <f t="shared" si="128"/>
        <v>50783.970000000016</v>
      </c>
      <c r="E1090" s="29">
        <f t="shared" si="129"/>
        <v>34071.940000000017</v>
      </c>
      <c r="F1090" s="175">
        <f t="shared" si="130"/>
        <v>20.87</v>
      </c>
      <c r="G1090" s="29">
        <f t="shared" si="131"/>
        <v>20.87</v>
      </c>
    </row>
    <row r="1091" spans="1:7" x14ac:dyDescent="0.25">
      <c r="A1091" s="47">
        <v>42884</v>
      </c>
      <c r="B1091" s="48">
        <v>1</v>
      </c>
      <c r="C1091" s="171">
        <v>0</v>
      </c>
      <c r="D1091" s="134">
        <f t="shared" si="128"/>
        <v>50783.970000000016</v>
      </c>
      <c r="E1091" s="29">
        <f t="shared" si="129"/>
        <v>34071.940000000017</v>
      </c>
      <c r="F1091" s="175">
        <f t="shared" si="130"/>
        <v>20.87</v>
      </c>
      <c r="G1091" s="29">
        <f t="shared" si="131"/>
        <v>20.87</v>
      </c>
    </row>
    <row r="1092" spans="1:7" x14ac:dyDescent="0.25">
      <c r="A1092" s="47">
        <v>42885</v>
      </c>
      <c r="B1092" s="48">
        <v>1</v>
      </c>
      <c r="C1092" s="171">
        <v>0</v>
      </c>
      <c r="D1092" s="134">
        <f t="shared" si="128"/>
        <v>50783.970000000016</v>
      </c>
      <c r="E1092" s="29">
        <f t="shared" si="129"/>
        <v>34071.940000000017</v>
      </c>
      <c r="F1092" s="175">
        <f t="shared" si="130"/>
        <v>20.87</v>
      </c>
      <c r="G1092" s="29">
        <f t="shared" si="131"/>
        <v>20.87</v>
      </c>
    </row>
    <row r="1093" spans="1:7" x14ac:dyDescent="0.25">
      <c r="A1093" s="47">
        <v>42886</v>
      </c>
      <c r="B1093" s="48">
        <v>1</v>
      </c>
      <c r="C1093" s="171">
        <v>0</v>
      </c>
      <c r="D1093" s="134">
        <f t="shared" si="128"/>
        <v>50783.970000000016</v>
      </c>
      <c r="E1093" s="29">
        <f t="shared" si="129"/>
        <v>34071.940000000017</v>
      </c>
      <c r="F1093" s="175">
        <f t="shared" si="130"/>
        <v>20.87</v>
      </c>
      <c r="G1093" s="29">
        <f t="shared" si="131"/>
        <v>20.87</v>
      </c>
    </row>
    <row r="1094" spans="1:7" x14ac:dyDescent="0.25">
      <c r="A1094" s="47">
        <v>42887</v>
      </c>
      <c r="B1094" s="48">
        <v>1</v>
      </c>
      <c r="C1094" s="171">
        <v>0</v>
      </c>
      <c r="D1094" s="134">
        <f t="shared" si="128"/>
        <v>50783.970000000016</v>
      </c>
      <c r="E1094" s="29">
        <f t="shared" si="129"/>
        <v>34071.940000000017</v>
      </c>
      <c r="F1094" s="175">
        <f t="shared" si="130"/>
        <v>20.87</v>
      </c>
      <c r="G1094" s="29">
        <f t="shared" si="131"/>
        <v>20.87</v>
      </c>
    </row>
    <row r="1095" spans="1:7" x14ac:dyDescent="0.25">
      <c r="A1095" s="47">
        <v>42888</v>
      </c>
      <c r="B1095" s="48">
        <v>1</v>
      </c>
      <c r="C1095" s="171">
        <v>0</v>
      </c>
      <c r="D1095" s="134">
        <f t="shared" si="128"/>
        <v>50783.970000000016</v>
      </c>
      <c r="E1095" s="29">
        <f t="shared" si="129"/>
        <v>34071.940000000017</v>
      </c>
      <c r="F1095" s="175">
        <f t="shared" si="130"/>
        <v>20.87</v>
      </c>
      <c r="G1095" s="29">
        <f t="shared" si="131"/>
        <v>20.87</v>
      </c>
    </row>
    <row r="1096" spans="1:7" x14ac:dyDescent="0.25">
      <c r="A1096" s="47">
        <v>42889</v>
      </c>
      <c r="B1096" s="48">
        <v>1</v>
      </c>
      <c r="C1096" s="171">
        <v>0</v>
      </c>
      <c r="D1096" s="134">
        <f t="shared" si="128"/>
        <v>50783.970000000016</v>
      </c>
      <c r="E1096" s="29">
        <f t="shared" si="129"/>
        <v>34071.940000000017</v>
      </c>
      <c r="F1096" s="175">
        <f t="shared" si="130"/>
        <v>20.87</v>
      </c>
      <c r="G1096" s="29">
        <f t="shared" si="131"/>
        <v>20.87</v>
      </c>
    </row>
    <row r="1097" spans="1:7" x14ac:dyDescent="0.25">
      <c r="A1097" s="47">
        <v>42890</v>
      </c>
      <c r="B1097" s="48">
        <v>1</v>
      </c>
      <c r="C1097" s="171">
        <v>0</v>
      </c>
      <c r="D1097" s="134">
        <f t="shared" si="128"/>
        <v>50783.970000000016</v>
      </c>
      <c r="E1097" s="29">
        <f t="shared" si="129"/>
        <v>34071.940000000017</v>
      </c>
      <c r="F1097" s="175">
        <f t="shared" si="130"/>
        <v>20.87</v>
      </c>
      <c r="G1097" s="29">
        <f t="shared" si="131"/>
        <v>20.87</v>
      </c>
    </row>
    <row r="1098" spans="1:7" x14ac:dyDescent="0.25">
      <c r="A1098" s="47">
        <v>42891</v>
      </c>
      <c r="B1098" s="48">
        <v>1</v>
      </c>
      <c r="C1098" s="171">
        <v>0</v>
      </c>
      <c r="D1098" s="134">
        <f t="shared" si="128"/>
        <v>50783.970000000016</v>
      </c>
      <c r="E1098" s="29">
        <f t="shared" si="129"/>
        <v>34071.940000000017</v>
      </c>
      <c r="F1098" s="175">
        <f t="shared" si="130"/>
        <v>20.87</v>
      </c>
      <c r="G1098" s="29">
        <f t="shared" si="131"/>
        <v>20.87</v>
      </c>
    </row>
    <row r="1099" spans="1:7" x14ac:dyDescent="0.25">
      <c r="A1099" s="47">
        <v>42892</v>
      </c>
      <c r="B1099" s="48">
        <v>0</v>
      </c>
      <c r="C1099" s="171">
        <v>1</v>
      </c>
      <c r="D1099" s="134">
        <f t="shared" ref="D1099:D1128" si="132">$E$1098</f>
        <v>34071.940000000017</v>
      </c>
      <c r="E1099" s="29">
        <f>$D$1099-$D$62</f>
        <v>17133.010000000017</v>
      </c>
      <c r="F1099" s="175">
        <f>($E$61/$B$61*0+($E$62/$B$62)*1)</f>
        <v>14.002333333333333</v>
      </c>
      <c r="G1099" s="29">
        <f t="shared" si="131"/>
        <v>14</v>
      </c>
    </row>
    <row r="1100" spans="1:7" x14ac:dyDescent="0.25">
      <c r="A1100" s="47">
        <v>42893</v>
      </c>
      <c r="B1100" s="48">
        <v>1</v>
      </c>
      <c r="C1100" s="171">
        <v>0</v>
      </c>
      <c r="D1100" s="134">
        <f t="shared" si="132"/>
        <v>34071.940000000017</v>
      </c>
      <c r="E1100" s="29">
        <f t="shared" ref="E1100:E1128" si="133">$D$1099-$D$62</f>
        <v>17133.010000000017</v>
      </c>
      <c r="F1100" s="175">
        <f t="shared" ref="F1100:F1128" si="134">($E$61/$B$61*0+($E$62/$B$62)*1)</f>
        <v>14.002333333333333</v>
      </c>
      <c r="G1100" s="29">
        <f t="shared" si="131"/>
        <v>14</v>
      </c>
    </row>
    <row r="1101" spans="1:7" x14ac:dyDescent="0.25">
      <c r="A1101" s="47">
        <v>42894</v>
      </c>
      <c r="B1101" s="48">
        <v>1</v>
      </c>
      <c r="C1101" s="171">
        <v>0</v>
      </c>
      <c r="D1101" s="134">
        <f t="shared" si="132"/>
        <v>34071.940000000017</v>
      </c>
      <c r="E1101" s="29">
        <f t="shared" si="133"/>
        <v>17133.010000000017</v>
      </c>
      <c r="F1101" s="175">
        <f t="shared" si="134"/>
        <v>14.002333333333333</v>
      </c>
      <c r="G1101" s="29">
        <f t="shared" si="131"/>
        <v>14</v>
      </c>
    </row>
    <row r="1102" spans="1:7" x14ac:dyDescent="0.25">
      <c r="A1102" s="47">
        <v>42895</v>
      </c>
      <c r="B1102" s="48">
        <v>1</v>
      </c>
      <c r="C1102" s="171">
        <v>0</v>
      </c>
      <c r="D1102" s="134">
        <f t="shared" si="132"/>
        <v>34071.940000000017</v>
      </c>
      <c r="E1102" s="29">
        <f t="shared" si="133"/>
        <v>17133.010000000017</v>
      </c>
      <c r="F1102" s="175">
        <f t="shared" si="134"/>
        <v>14.002333333333333</v>
      </c>
      <c r="G1102" s="29">
        <f t="shared" si="131"/>
        <v>14</v>
      </c>
    </row>
    <row r="1103" spans="1:7" x14ac:dyDescent="0.25">
      <c r="A1103" s="47">
        <v>42896</v>
      </c>
      <c r="B1103" s="48">
        <v>1</v>
      </c>
      <c r="C1103" s="171">
        <v>0</v>
      </c>
      <c r="D1103" s="134">
        <f t="shared" si="132"/>
        <v>34071.940000000017</v>
      </c>
      <c r="E1103" s="29">
        <f t="shared" si="133"/>
        <v>17133.010000000017</v>
      </c>
      <c r="F1103" s="175">
        <f t="shared" si="134"/>
        <v>14.002333333333333</v>
      </c>
      <c r="G1103" s="29">
        <f t="shared" si="131"/>
        <v>14</v>
      </c>
    </row>
    <row r="1104" spans="1:7" x14ac:dyDescent="0.25">
      <c r="A1104" s="47">
        <v>42897</v>
      </c>
      <c r="B1104" s="48">
        <v>1</v>
      </c>
      <c r="C1104" s="171">
        <v>0</v>
      </c>
      <c r="D1104" s="134">
        <f t="shared" si="132"/>
        <v>34071.940000000017</v>
      </c>
      <c r="E1104" s="29">
        <f t="shared" si="133"/>
        <v>17133.010000000017</v>
      </c>
      <c r="F1104" s="175">
        <f t="shared" si="134"/>
        <v>14.002333333333333</v>
      </c>
      <c r="G1104" s="29">
        <f t="shared" si="131"/>
        <v>14</v>
      </c>
    </row>
    <row r="1105" spans="1:7" x14ac:dyDescent="0.25">
      <c r="A1105" s="47">
        <v>42898</v>
      </c>
      <c r="B1105" s="48">
        <v>1</v>
      </c>
      <c r="C1105" s="171">
        <v>0</v>
      </c>
      <c r="D1105" s="134">
        <f t="shared" si="132"/>
        <v>34071.940000000017</v>
      </c>
      <c r="E1105" s="29">
        <f t="shared" si="133"/>
        <v>17133.010000000017</v>
      </c>
      <c r="F1105" s="175">
        <f t="shared" si="134"/>
        <v>14.002333333333333</v>
      </c>
      <c r="G1105" s="29">
        <f t="shared" si="131"/>
        <v>14</v>
      </c>
    </row>
    <row r="1106" spans="1:7" x14ac:dyDescent="0.25">
      <c r="A1106" s="47">
        <v>42899</v>
      </c>
      <c r="B1106" s="48">
        <v>1</v>
      </c>
      <c r="C1106" s="171">
        <v>0</v>
      </c>
      <c r="D1106" s="134">
        <f t="shared" si="132"/>
        <v>34071.940000000017</v>
      </c>
      <c r="E1106" s="29">
        <f t="shared" si="133"/>
        <v>17133.010000000017</v>
      </c>
      <c r="F1106" s="175">
        <f t="shared" si="134"/>
        <v>14.002333333333333</v>
      </c>
      <c r="G1106" s="29">
        <f t="shared" si="131"/>
        <v>14</v>
      </c>
    </row>
    <row r="1107" spans="1:7" x14ac:dyDescent="0.25">
      <c r="A1107" s="47">
        <v>42900</v>
      </c>
      <c r="B1107" s="48">
        <v>1</v>
      </c>
      <c r="C1107" s="171">
        <v>0</v>
      </c>
      <c r="D1107" s="134">
        <f t="shared" si="132"/>
        <v>34071.940000000017</v>
      </c>
      <c r="E1107" s="29">
        <f t="shared" si="133"/>
        <v>17133.010000000017</v>
      </c>
      <c r="F1107" s="175">
        <f t="shared" si="134"/>
        <v>14.002333333333333</v>
      </c>
      <c r="G1107" s="29">
        <f t="shared" si="131"/>
        <v>14</v>
      </c>
    </row>
    <row r="1108" spans="1:7" x14ac:dyDescent="0.25">
      <c r="A1108" s="47">
        <v>42901</v>
      </c>
      <c r="B1108" s="48">
        <v>1</v>
      </c>
      <c r="C1108" s="171">
        <v>0</v>
      </c>
      <c r="D1108" s="134">
        <f t="shared" si="132"/>
        <v>34071.940000000017</v>
      </c>
      <c r="E1108" s="29">
        <f t="shared" si="133"/>
        <v>17133.010000000017</v>
      </c>
      <c r="F1108" s="175">
        <f t="shared" si="134"/>
        <v>14.002333333333333</v>
      </c>
      <c r="G1108" s="29">
        <f t="shared" si="131"/>
        <v>14</v>
      </c>
    </row>
    <row r="1109" spans="1:7" x14ac:dyDescent="0.25">
      <c r="A1109" s="47">
        <v>42902</v>
      </c>
      <c r="B1109" s="48">
        <v>1</v>
      </c>
      <c r="C1109" s="171">
        <v>0</v>
      </c>
      <c r="D1109" s="134">
        <f t="shared" si="132"/>
        <v>34071.940000000017</v>
      </c>
      <c r="E1109" s="29">
        <f t="shared" si="133"/>
        <v>17133.010000000017</v>
      </c>
      <c r="F1109" s="175">
        <f t="shared" si="134"/>
        <v>14.002333333333333</v>
      </c>
      <c r="G1109" s="29">
        <f t="shared" si="131"/>
        <v>14</v>
      </c>
    </row>
    <row r="1110" spans="1:7" x14ac:dyDescent="0.25">
      <c r="A1110" s="47">
        <v>42903</v>
      </c>
      <c r="B1110" s="48">
        <v>1</v>
      </c>
      <c r="C1110" s="171">
        <v>0</v>
      </c>
      <c r="D1110" s="134">
        <f t="shared" si="132"/>
        <v>34071.940000000017</v>
      </c>
      <c r="E1110" s="29">
        <f t="shared" si="133"/>
        <v>17133.010000000017</v>
      </c>
      <c r="F1110" s="175">
        <f t="shared" si="134"/>
        <v>14.002333333333333</v>
      </c>
      <c r="G1110" s="29">
        <f t="shared" si="131"/>
        <v>14</v>
      </c>
    </row>
    <row r="1111" spans="1:7" x14ac:dyDescent="0.25">
      <c r="A1111" s="47">
        <v>42904</v>
      </c>
      <c r="B1111" s="48">
        <v>1</v>
      </c>
      <c r="C1111" s="171">
        <v>0</v>
      </c>
      <c r="D1111" s="134">
        <f t="shared" si="132"/>
        <v>34071.940000000017</v>
      </c>
      <c r="E1111" s="29">
        <f t="shared" si="133"/>
        <v>17133.010000000017</v>
      </c>
      <c r="F1111" s="175">
        <f t="shared" si="134"/>
        <v>14.002333333333333</v>
      </c>
      <c r="G1111" s="29">
        <f t="shared" si="131"/>
        <v>14</v>
      </c>
    </row>
    <row r="1112" spans="1:7" x14ac:dyDescent="0.25">
      <c r="A1112" s="47">
        <v>42905</v>
      </c>
      <c r="B1112" s="48">
        <v>1</v>
      </c>
      <c r="C1112" s="171">
        <v>0</v>
      </c>
      <c r="D1112" s="134">
        <f t="shared" si="132"/>
        <v>34071.940000000017</v>
      </c>
      <c r="E1112" s="29">
        <f t="shared" si="133"/>
        <v>17133.010000000017</v>
      </c>
      <c r="F1112" s="175">
        <f t="shared" si="134"/>
        <v>14.002333333333333</v>
      </c>
      <c r="G1112" s="29">
        <f t="shared" si="131"/>
        <v>14</v>
      </c>
    </row>
    <row r="1113" spans="1:7" x14ac:dyDescent="0.25">
      <c r="A1113" s="47">
        <v>42906</v>
      </c>
      <c r="B1113" s="48">
        <v>1</v>
      </c>
      <c r="C1113" s="171">
        <v>0</v>
      </c>
      <c r="D1113" s="134">
        <f t="shared" si="132"/>
        <v>34071.940000000017</v>
      </c>
      <c r="E1113" s="29">
        <f t="shared" si="133"/>
        <v>17133.010000000017</v>
      </c>
      <c r="F1113" s="175">
        <f t="shared" si="134"/>
        <v>14.002333333333333</v>
      </c>
      <c r="G1113" s="29">
        <f t="shared" si="131"/>
        <v>14</v>
      </c>
    </row>
    <row r="1114" spans="1:7" x14ac:dyDescent="0.25">
      <c r="A1114" s="47">
        <v>42907</v>
      </c>
      <c r="B1114" s="48">
        <v>1</v>
      </c>
      <c r="C1114" s="171">
        <v>0</v>
      </c>
      <c r="D1114" s="134">
        <f t="shared" si="132"/>
        <v>34071.940000000017</v>
      </c>
      <c r="E1114" s="29">
        <f t="shared" si="133"/>
        <v>17133.010000000017</v>
      </c>
      <c r="F1114" s="175">
        <f t="shared" si="134"/>
        <v>14.002333333333333</v>
      </c>
      <c r="G1114" s="29">
        <f t="shared" si="131"/>
        <v>14</v>
      </c>
    </row>
    <row r="1115" spans="1:7" x14ac:dyDescent="0.25">
      <c r="A1115" s="47">
        <v>42908</v>
      </c>
      <c r="B1115" s="48">
        <v>1</v>
      </c>
      <c r="C1115" s="171">
        <v>0</v>
      </c>
      <c r="D1115" s="134">
        <f t="shared" si="132"/>
        <v>34071.940000000017</v>
      </c>
      <c r="E1115" s="29">
        <f t="shared" si="133"/>
        <v>17133.010000000017</v>
      </c>
      <c r="F1115" s="175">
        <f t="shared" si="134"/>
        <v>14.002333333333333</v>
      </c>
      <c r="G1115" s="29">
        <f t="shared" si="131"/>
        <v>14</v>
      </c>
    </row>
    <row r="1116" spans="1:7" x14ac:dyDescent="0.25">
      <c r="A1116" s="47">
        <v>42909</v>
      </c>
      <c r="B1116" s="48">
        <v>1</v>
      </c>
      <c r="C1116" s="171">
        <v>0</v>
      </c>
      <c r="D1116" s="134">
        <f t="shared" si="132"/>
        <v>34071.940000000017</v>
      </c>
      <c r="E1116" s="29">
        <f t="shared" si="133"/>
        <v>17133.010000000017</v>
      </c>
      <c r="F1116" s="175">
        <f t="shared" si="134"/>
        <v>14.002333333333333</v>
      </c>
      <c r="G1116" s="29">
        <f t="shared" si="131"/>
        <v>14</v>
      </c>
    </row>
    <row r="1117" spans="1:7" x14ac:dyDescent="0.25">
      <c r="A1117" s="47">
        <v>42910</v>
      </c>
      <c r="B1117" s="48">
        <v>1</v>
      </c>
      <c r="C1117" s="171">
        <v>0</v>
      </c>
      <c r="D1117" s="134">
        <f t="shared" si="132"/>
        <v>34071.940000000017</v>
      </c>
      <c r="E1117" s="29">
        <f t="shared" si="133"/>
        <v>17133.010000000017</v>
      </c>
      <c r="F1117" s="175">
        <f t="shared" si="134"/>
        <v>14.002333333333333</v>
      </c>
      <c r="G1117" s="29">
        <f t="shared" si="131"/>
        <v>14</v>
      </c>
    </row>
    <row r="1118" spans="1:7" x14ac:dyDescent="0.25">
      <c r="A1118" s="47">
        <v>42911</v>
      </c>
      <c r="B1118" s="48">
        <v>1</v>
      </c>
      <c r="C1118" s="171">
        <v>0</v>
      </c>
      <c r="D1118" s="134">
        <f t="shared" si="132"/>
        <v>34071.940000000017</v>
      </c>
      <c r="E1118" s="29">
        <f t="shared" si="133"/>
        <v>17133.010000000017</v>
      </c>
      <c r="F1118" s="175">
        <f t="shared" si="134"/>
        <v>14.002333333333333</v>
      </c>
      <c r="G1118" s="29">
        <f t="shared" si="131"/>
        <v>14</v>
      </c>
    </row>
    <row r="1119" spans="1:7" x14ac:dyDescent="0.25">
      <c r="A1119" s="47">
        <v>42912</v>
      </c>
      <c r="B1119" s="48">
        <v>1</v>
      </c>
      <c r="C1119" s="171">
        <v>0</v>
      </c>
      <c r="D1119" s="134">
        <f t="shared" si="132"/>
        <v>34071.940000000017</v>
      </c>
      <c r="E1119" s="29">
        <f t="shared" si="133"/>
        <v>17133.010000000017</v>
      </c>
      <c r="F1119" s="175">
        <f t="shared" si="134"/>
        <v>14.002333333333333</v>
      </c>
      <c r="G1119" s="29">
        <f t="shared" si="131"/>
        <v>14</v>
      </c>
    </row>
    <row r="1120" spans="1:7" x14ac:dyDescent="0.25">
      <c r="A1120" s="47">
        <v>42913</v>
      </c>
      <c r="B1120" s="48">
        <v>1</v>
      </c>
      <c r="C1120" s="171">
        <v>0</v>
      </c>
      <c r="D1120" s="134">
        <f t="shared" si="132"/>
        <v>34071.940000000017</v>
      </c>
      <c r="E1120" s="29">
        <f t="shared" si="133"/>
        <v>17133.010000000017</v>
      </c>
      <c r="F1120" s="175">
        <f t="shared" si="134"/>
        <v>14.002333333333333</v>
      </c>
      <c r="G1120" s="29">
        <f t="shared" si="131"/>
        <v>14</v>
      </c>
    </row>
    <row r="1121" spans="1:7" x14ac:dyDescent="0.25">
      <c r="A1121" s="47">
        <v>42914</v>
      </c>
      <c r="B1121" s="48">
        <v>1</v>
      </c>
      <c r="C1121" s="171">
        <v>0</v>
      </c>
      <c r="D1121" s="134">
        <f t="shared" si="132"/>
        <v>34071.940000000017</v>
      </c>
      <c r="E1121" s="29">
        <f t="shared" si="133"/>
        <v>17133.010000000017</v>
      </c>
      <c r="F1121" s="175">
        <f t="shared" si="134"/>
        <v>14.002333333333333</v>
      </c>
      <c r="G1121" s="29">
        <f t="shared" si="131"/>
        <v>14</v>
      </c>
    </row>
    <row r="1122" spans="1:7" x14ac:dyDescent="0.25">
      <c r="A1122" s="47">
        <v>42915</v>
      </c>
      <c r="B1122" s="48">
        <v>1</v>
      </c>
      <c r="C1122" s="171">
        <v>0</v>
      </c>
      <c r="D1122" s="134">
        <f t="shared" si="132"/>
        <v>34071.940000000017</v>
      </c>
      <c r="E1122" s="29">
        <f t="shared" si="133"/>
        <v>17133.010000000017</v>
      </c>
      <c r="F1122" s="175">
        <f t="shared" si="134"/>
        <v>14.002333333333333</v>
      </c>
      <c r="G1122" s="29">
        <f t="shared" si="131"/>
        <v>14</v>
      </c>
    </row>
    <row r="1123" spans="1:7" x14ac:dyDescent="0.25">
      <c r="A1123" s="47">
        <v>42916</v>
      </c>
      <c r="B1123" s="48">
        <v>1</v>
      </c>
      <c r="C1123" s="171">
        <v>0</v>
      </c>
      <c r="D1123" s="134">
        <f t="shared" si="132"/>
        <v>34071.940000000017</v>
      </c>
      <c r="E1123" s="29">
        <f t="shared" si="133"/>
        <v>17133.010000000017</v>
      </c>
      <c r="F1123" s="175">
        <f t="shared" si="134"/>
        <v>14.002333333333333</v>
      </c>
      <c r="G1123" s="29">
        <f t="shared" si="131"/>
        <v>14</v>
      </c>
    </row>
    <row r="1124" spans="1:7" x14ac:dyDescent="0.25">
      <c r="A1124" s="47">
        <v>42917</v>
      </c>
      <c r="B1124" s="48">
        <v>1</v>
      </c>
      <c r="C1124" s="171">
        <v>0</v>
      </c>
      <c r="D1124" s="134">
        <f t="shared" si="132"/>
        <v>34071.940000000017</v>
      </c>
      <c r="E1124" s="29">
        <f t="shared" si="133"/>
        <v>17133.010000000017</v>
      </c>
      <c r="F1124" s="175">
        <f t="shared" si="134"/>
        <v>14.002333333333333</v>
      </c>
      <c r="G1124" s="29">
        <f t="shared" si="131"/>
        <v>14</v>
      </c>
    </row>
    <row r="1125" spans="1:7" x14ac:dyDescent="0.25">
      <c r="A1125" s="47">
        <v>42918</v>
      </c>
      <c r="B1125" s="48">
        <v>1</v>
      </c>
      <c r="C1125" s="171">
        <v>0</v>
      </c>
      <c r="D1125" s="134">
        <f t="shared" si="132"/>
        <v>34071.940000000017</v>
      </c>
      <c r="E1125" s="29">
        <f t="shared" si="133"/>
        <v>17133.010000000017</v>
      </c>
      <c r="F1125" s="175">
        <f t="shared" si="134"/>
        <v>14.002333333333333</v>
      </c>
      <c r="G1125" s="29">
        <f t="shared" si="131"/>
        <v>14</v>
      </c>
    </row>
    <row r="1126" spans="1:7" x14ac:dyDescent="0.25">
      <c r="A1126" s="47">
        <v>42919</v>
      </c>
      <c r="B1126" s="48">
        <v>1</v>
      </c>
      <c r="C1126" s="171">
        <v>0</v>
      </c>
      <c r="D1126" s="134">
        <f t="shared" si="132"/>
        <v>34071.940000000017</v>
      </c>
      <c r="E1126" s="29">
        <f t="shared" si="133"/>
        <v>17133.010000000017</v>
      </c>
      <c r="F1126" s="175">
        <f t="shared" si="134"/>
        <v>14.002333333333333</v>
      </c>
      <c r="G1126" s="29">
        <f t="shared" si="131"/>
        <v>14</v>
      </c>
    </row>
    <row r="1127" spans="1:7" x14ac:dyDescent="0.25">
      <c r="A1127" s="47">
        <v>42920</v>
      </c>
      <c r="B1127" s="48">
        <v>1</v>
      </c>
      <c r="C1127" s="171">
        <v>0</v>
      </c>
      <c r="D1127" s="134">
        <f t="shared" si="132"/>
        <v>34071.940000000017</v>
      </c>
      <c r="E1127" s="29">
        <f t="shared" si="133"/>
        <v>17133.010000000017</v>
      </c>
      <c r="F1127" s="175">
        <f t="shared" si="134"/>
        <v>14.002333333333333</v>
      </c>
      <c r="G1127" s="29">
        <f t="shared" si="131"/>
        <v>14</v>
      </c>
    </row>
    <row r="1128" spans="1:7" x14ac:dyDescent="0.25">
      <c r="A1128" s="47">
        <v>42921</v>
      </c>
      <c r="B1128" s="48">
        <v>1</v>
      </c>
      <c r="C1128" s="171">
        <v>0</v>
      </c>
      <c r="D1128" s="134">
        <f t="shared" si="132"/>
        <v>34071.940000000017</v>
      </c>
      <c r="E1128" s="29">
        <f t="shared" si="133"/>
        <v>17133.010000000017</v>
      </c>
      <c r="F1128" s="175">
        <f t="shared" si="134"/>
        <v>14.002333333333333</v>
      </c>
      <c r="G1128" s="29">
        <f t="shared" si="131"/>
        <v>14</v>
      </c>
    </row>
    <row r="1129" spans="1:7" x14ac:dyDescent="0.25">
      <c r="A1129" s="47">
        <v>42922</v>
      </c>
      <c r="B1129" s="48">
        <v>0</v>
      </c>
      <c r="C1129" s="171">
        <v>1</v>
      </c>
      <c r="D1129" s="134">
        <f>$E$1128</f>
        <v>17133.010000000017</v>
      </c>
      <c r="E1129" s="29">
        <f>$D$1129-$D$63</f>
        <v>0</v>
      </c>
      <c r="F1129" s="175">
        <f>($E$62/$B$62*0+($E$63/$B$63)*1)</f>
        <v>7.2899999999994511</v>
      </c>
      <c r="G1129" s="29">
        <f t="shared" si="131"/>
        <v>7.29</v>
      </c>
    </row>
    <row r="1130" spans="1:7" x14ac:dyDescent="0.25">
      <c r="A1130" s="47">
        <v>42923</v>
      </c>
      <c r="B1130" s="48">
        <v>1</v>
      </c>
      <c r="C1130" s="171">
        <v>0</v>
      </c>
      <c r="D1130" s="134">
        <f t="shared" ref="D1130:D1159" si="135">$E$1128</f>
        <v>17133.010000000017</v>
      </c>
      <c r="E1130" s="29">
        <f t="shared" ref="E1130:E1159" si="136">$D$1129-$D$63</f>
        <v>0</v>
      </c>
      <c r="F1130" s="175">
        <f t="shared" ref="F1130:F1159" si="137">($E$62/$B$62*0+($E$63/$B$63)*1)</f>
        <v>7.2899999999994511</v>
      </c>
      <c r="G1130" s="29">
        <f t="shared" si="131"/>
        <v>7.29</v>
      </c>
    </row>
    <row r="1131" spans="1:7" x14ac:dyDescent="0.25">
      <c r="A1131" s="47">
        <v>42924</v>
      </c>
      <c r="B1131" s="48">
        <v>1</v>
      </c>
      <c r="C1131" s="171">
        <v>0</v>
      </c>
      <c r="D1131" s="134">
        <f t="shared" si="135"/>
        <v>17133.010000000017</v>
      </c>
      <c r="E1131" s="29">
        <f t="shared" si="136"/>
        <v>0</v>
      </c>
      <c r="F1131" s="175">
        <f t="shared" si="137"/>
        <v>7.2899999999994511</v>
      </c>
      <c r="G1131" s="29">
        <f t="shared" si="131"/>
        <v>7.29</v>
      </c>
    </row>
    <row r="1132" spans="1:7" x14ac:dyDescent="0.25">
      <c r="A1132" s="47">
        <v>42925</v>
      </c>
      <c r="B1132" s="48">
        <v>1</v>
      </c>
      <c r="C1132" s="171">
        <v>0</v>
      </c>
      <c r="D1132" s="134">
        <f t="shared" si="135"/>
        <v>17133.010000000017</v>
      </c>
      <c r="E1132" s="29">
        <f t="shared" si="136"/>
        <v>0</v>
      </c>
      <c r="F1132" s="175">
        <f t="shared" si="137"/>
        <v>7.2899999999994511</v>
      </c>
      <c r="G1132" s="29">
        <f t="shared" si="131"/>
        <v>7.29</v>
      </c>
    </row>
    <row r="1133" spans="1:7" x14ac:dyDescent="0.25">
      <c r="A1133" s="47">
        <v>42926</v>
      </c>
      <c r="B1133" s="48">
        <v>1</v>
      </c>
      <c r="C1133" s="171">
        <v>0</v>
      </c>
      <c r="D1133" s="134">
        <f t="shared" si="135"/>
        <v>17133.010000000017</v>
      </c>
      <c r="E1133" s="29">
        <f t="shared" si="136"/>
        <v>0</v>
      </c>
      <c r="F1133" s="175">
        <f t="shared" si="137"/>
        <v>7.2899999999994511</v>
      </c>
      <c r="G1133" s="29">
        <f t="shared" si="131"/>
        <v>7.29</v>
      </c>
    </row>
    <row r="1134" spans="1:7" x14ac:dyDescent="0.25">
      <c r="A1134" s="47">
        <v>42927</v>
      </c>
      <c r="B1134" s="48">
        <v>1</v>
      </c>
      <c r="C1134" s="171">
        <v>0</v>
      </c>
      <c r="D1134" s="134">
        <f t="shared" si="135"/>
        <v>17133.010000000017</v>
      </c>
      <c r="E1134" s="29">
        <f t="shared" si="136"/>
        <v>0</v>
      </c>
      <c r="F1134" s="175">
        <f t="shared" si="137"/>
        <v>7.2899999999994511</v>
      </c>
      <c r="G1134" s="29">
        <f t="shared" si="131"/>
        <v>7.29</v>
      </c>
    </row>
    <row r="1135" spans="1:7" x14ac:dyDescent="0.25">
      <c r="A1135" s="47">
        <v>42928</v>
      </c>
      <c r="B1135" s="48">
        <v>1</v>
      </c>
      <c r="C1135" s="171">
        <v>0</v>
      </c>
      <c r="D1135" s="134">
        <f t="shared" si="135"/>
        <v>17133.010000000017</v>
      </c>
      <c r="E1135" s="29">
        <f t="shared" si="136"/>
        <v>0</v>
      </c>
      <c r="F1135" s="175">
        <f t="shared" si="137"/>
        <v>7.2899999999994511</v>
      </c>
      <c r="G1135" s="29">
        <f t="shared" si="131"/>
        <v>7.29</v>
      </c>
    </row>
    <row r="1136" spans="1:7" x14ac:dyDescent="0.25">
      <c r="A1136" s="47">
        <v>42929</v>
      </c>
      <c r="B1136" s="48">
        <v>1</v>
      </c>
      <c r="C1136" s="171">
        <v>0</v>
      </c>
      <c r="D1136" s="134">
        <f t="shared" si="135"/>
        <v>17133.010000000017</v>
      </c>
      <c r="E1136" s="29">
        <f t="shared" si="136"/>
        <v>0</v>
      </c>
      <c r="F1136" s="175">
        <f t="shared" si="137"/>
        <v>7.2899999999994511</v>
      </c>
      <c r="G1136" s="29">
        <f t="shared" si="131"/>
        <v>7.29</v>
      </c>
    </row>
    <row r="1137" spans="1:7" x14ac:dyDescent="0.25">
      <c r="A1137" s="47">
        <v>42930</v>
      </c>
      <c r="B1137" s="48">
        <v>1</v>
      </c>
      <c r="C1137" s="171">
        <v>0</v>
      </c>
      <c r="D1137" s="134">
        <f t="shared" si="135"/>
        <v>17133.010000000017</v>
      </c>
      <c r="E1137" s="29">
        <f t="shared" si="136"/>
        <v>0</v>
      </c>
      <c r="F1137" s="175">
        <f t="shared" si="137"/>
        <v>7.2899999999994511</v>
      </c>
      <c r="G1137" s="29">
        <f t="shared" si="131"/>
        <v>7.29</v>
      </c>
    </row>
    <row r="1138" spans="1:7" x14ac:dyDescent="0.25">
      <c r="A1138" s="47">
        <v>42931</v>
      </c>
      <c r="B1138" s="48">
        <v>1</v>
      </c>
      <c r="C1138" s="171">
        <v>0</v>
      </c>
      <c r="D1138" s="134">
        <f t="shared" si="135"/>
        <v>17133.010000000017</v>
      </c>
      <c r="E1138" s="29">
        <f t="shared" si="136"/>
        <v>0</v>
      </c>
      <c r="F1138" s="175">
        <f t="shared" si="137"/>
        <v>7.2899999999994511</v>
      </c>
      <c r="G1138" s="29">
        <f t="shared" si="131"/>
        <v>7.29</v>
      </c>
    </row>
    <row r="1139" spans="1:7" x14ac:dyDescent="0.25">
      <c r="A1139" s="47">
        <v>42932</v>
      </c>
      <c r="B1139" s="48">
        <v>1</v>
      </c>
      <c r="C1139" s="171">
        <v>0</v>
      </c>
      <c r="D1139" s="134">
        <f t="shared" si="135"/>
        <v>17133.010000000017</v>
      </c>
      <c r="E1139" s="29">
        <f t="shared" si="136"/>
        <v>0</v>
      </c>
      <c r="F1139" s="175">
        <f t="shared" si="137"/>
        <v>7.2899999999994511</v>
      </c>
      <c r="G1139" s="29">
        <f t="shared" si="131"/>
        <v>7.29</v>
      </c>
    </row>
    <row r="1140" spans="1:7" x14ac:dyDescent="0.25">
      <c r="A1140" s="47">
        <v>42933</v>
      </c>
      <c r="B1140" s="48">
        <v>1</v>
      </c>
      <c r="C1140" s="171">
        <v>0</v>
      </c>
      <c r="D1140" s="134">
        <f t="shared" si="135"/>
        <v>17133.010000000017</v>
      </c>
      <c r="E1140" s="29">
        <f t="shared" si="136"/>
        <v>0</v>
      </c>
      <c r="F1140" s="175">
        <f t="shared" si="137"/>
        <v>7.2899999999994511</v>
      </c>
      <c r="G1140" s="29">
        <f t="shared" si="131"/>
        <v>7.29</v>
      </c>
    </row>
    <row r="1141" spans="1:7" x14ac:dyDescent="0.25">
      <c r="A1141" s="47">
        <v>42934</v>
      </c>
      <c r="B1141" s="48">
        <v>1</v>
      </c>
      <c r="C1141" s="171">
        <v>0</v>
      </c>
      <c r="D1141" s="134">
        <f t="shared" si="135"/>
        <v>17133.010000000017</v>
      </c>
      <c r="E1141" s="29">
        <f t="shared" si="136"/>
        <v>0</v>
      </c>
      <c r="F1141" s="175">
        <f t="shared" si="137"/>
        <v>7.2899999999994511</v>
      </c>
      <c r="G1141" s="29">
        <f t="shared" si="131"/>
        <v>7.29</v>
      </c>
    </row>
    <row r="1142" spans="1:7" x14ac:dyDescent="0.25">
      <c r="A1142" s="47">
        <v>42935</v>
      </c>
      <c r="B1142" s="48">
        <v>1</v>
      </c>
      <c r="C1142" s="171">
        <v>0</v>
      </c>
      <c r="D1142" s="134">
        <f t="shared" si="135"/>
        <v>17133.010000000017</v>
      </c>
      <c r="E1142" s="29">
        <f t="shared" si="136"/>
        <v>0</v>
      </c>
      <c r="F1142" s="175">
        <f t="shared" si="137"/>
        <v>7.2899999999994511</v>
      </c>
      <c r="G1142" s="29">
        <f t="shared" si="131"/>
        <v>7.29</v>
      </c>
    </row>
    <row r="1143" spans="1:7" x14ac:dyDescent="0.25">
      <c r="A1143" s="47">
        <v>42936</v>
      </c>
      <c r="B1143" s="48">
        <v>1</v>
      </c>
      <c r="C1143" s="171">
        <v>0</v>
      </c>
      <c r="D1143" s="134">
        <f t="shared" si="135"/>
        <v>17133.010000000017</v>
      </c>
      <c r="E1143" s="29">
        <f t="shared" si="136"/>
        <v>0</v>
      </c>
      <c r="F1143" s="175">
        <f t="shared" si="137"/>
        <v>7.2899999999994511</v>
      </c>
      <c r="G1143" s="29">
        <f t="shared" si="131"/>
        <v>7.29</v>
      </c>
    </row>
    <row r="1144" spans="1:7" x14ac:dyDescent="0.25">
      <c r="A1144" s="47">
        <v>42937</v>
      </c>
      <c r="B1144" s="48">
        <v>1</v>
      </c>
      <c r="C1144" s="171">
        <v>0</v>
      </c>
      <c r="D1144" s="134">
        <f t="shared" si="135"/>
        <v>17133.010000000017</v>
      </c>
      <c r="E1144" s="29">
        <f t="shared" si="136"/>
        <v>0</v>
      </c>
      <c r="F1144" s="175">
        <f t="shared" si="137"/>
        <v>7.2899999999994511</v>
      </c>
      <c r="G1144" s="29">
        <f t="shared" si="131"/>
        <v>7.29</v>
      </c>
    </row>
    <row r="1145" spans="1:7" x14ac:dyDescent="0.25">
      <c r="A1145" s="47">
        <v>42938</v>
      </c>
      <c r="B1145" s="48">
        <v>1</v>
      </c>
      <c r="C1145" s="171">
        <v>0</v>
      </c>
      <c r="D1145" s="134">
        <f t="shared" si="135"/>
        <v>17133.010000000017</v>
      </c>
      <c r="E1145" s="29">
        <f t="shared" si="136"/>
        <v>0</v>
      </c>
      <c r="F1145" s="175">
        <f t="shared" si="137"/>
        <v>7.2899999999994511</v>
      </c>
      <c r="G1145" s="29">
        <f t="shared" si="131"/>
        <v>7.29</v>
      </c>
    </row>
    <row r="1146" spans="1:7" x14ac:dyDescent="0.25">
      <c r="A1146" s="47">
        <v>42939</v>
      </c>
      <c r="B1146" s="48">
        <v>1</v>
      </c>
      <c r="C1146" s="171">
        <v>0</v>
      </c>
      <c r="D1146" s="134">
        <f t="shared" si="135"/>
        <v>17133.010000000017</v>
      </c>
      <c r="E1146" s="29">
        <f t="shared" si="136"/>
        <v>0</v>
      </c>
      <c r="F1146" s="175">
        <f t="shared" si="137"/>
        <v>7.2899999999994511</v>
      </c>
      <c r="G1146" s="29">
        <f t="shared" si="131"/>
        <v>7.29</v>
      </c>
    </row>
    <row r="1147" spans="1:7" x14ac:dyDescent="0.25">
      <c r="A1147" s="47">
        <v>42940</v>
      </c>
      <c r="B1147" s="48">
        <v>1</v>
      </c>
      <c r="C1147" s="171">
        <v>0</v>
      </c>
      <c r="D1147" s="134">
        <f t="shared" si="135"/>
        <v>17133.010000000017</v>
      </c>
      <c r="E1147" s="29">
        <f t="shared" si="136"/>
        <v>0</v>
      </c>
      <c r="F1147" s="175">
        <f t="shared" si="137"/>
        <v>7.2899999999994511</v>
      </c>
      <c r="G1147" s="29">
        <f t="shared" si="131"/>
        <v>7.29</v>
      </c>
    </row>
    <row r="1148" spans="1:7" x14ac:dyDescent="0.25">
      <c r="A1148" s="47">
        <v>42941</v>
      </c>
      <c r="B1148" s="48">
        <v>1</v>
      </c>
      <c r="C1148" s="171">
        <v>0</v>
      </c>
      <c r="D1148" s="134">
        <f t="shared" si="135"/>
        <v>17133.010000000017</v>
      </c>
      <c r="E1148" s="29">
        <f t="shared" si="136"/>
        <v>0</v>
      </c>
      <c r="F1148" s="175">
        <f t="shared" si="137"/>
        <v>7.2899999999994511</v>
      </c>
      <c r="G1148" s="29">
        <f t="shared" si="131"/>
        <v>7.29</v>
      </c>
    </row>
    <row r="1149" spans="1:7" x14ac:dyDescent="0.25">
      <c r="A1149" s="47">
        <v>42942</v>
      </c>
      <c r="B1149" s="48">
        <v>1</v>
      </c>
      <c r="C1149" s="171">
        <v>0</v>
      </c>
      <c r="D1149" s="134">
        <f t="shared" si="135"/>
        <v>17133.010000000017</v>
      </c>
      <c r="E1149" s="29">
        <f t="shared" si="136"/>
        <v>0</v>
      </c>
      <c r="F1149" s="175">
        <f t="shared" si="137"/>
        <v>7.2899999999994511</v>
      </c>
      <c r="G1149" s="29">
        <f t="shared" si="131"/>
        <v>7.29</v>
      </c>
    </row>
    <row r="1150" spans="1:7" x14ac:dyDescent="0.25">
      <c r="A1150" s="47">
        <v>42943</v>
      </c>
      <c r="B1150" s="48">
        <v>1</v>
      </c>
      <c r="C1150" s="171">
        <v>0</v>
      </c>
      <c r="D1150" s="134">
        <f t="shared" si="135"/>
        <v>17133.010000000017</v>
      </c>
      <c r="E1150" s="29">
        <f t="shared" si="136"/>
        <v>0</v>
      </c>
      <c r="F1150" s="175">
        <f t="shared" si="137"/>
        <v>7.2899999999994511</v>
      </c>
      <c r="G1150" s="29">
        <f t="shared" si="131"/>
        <v>7.29</v>
      </c>
    </row>
    <row r="1151" spans="1:7" x14ac:dyDescent="0.25">
      <c r="A1151" s="47">
        <v>42944</v>
      </c>
      <c r="B1151" s="48">
        <v>1</v>
      </c>
      <c r="C1151" s="171">
        <v>0</v>
      </c>
      <c r="D1151" s="134">
        <f t="shared" si="135"/>
        <v>17133.010000000017</v>
      </c>
      <c r="E1151" s="29">
        <f t="shared" si="136"/>
        <v>0</v>
      </c>
      <c r="F1151" s="175">
        <f t="shared" si="137"/>
        <v>7.2899999999994511</v>
      </c>
      <c r="G1151" s="29">
        <f t="shared" si="131"/>
        <v>7.29</v>
      </c>
    </row>
    <row r="1152" spans="1:7" x14ac:dyDescent="0.25">
      <c r="A1152" s="47">
        <v>42945</v>
      </c>
      <c r="B1152" s="48">
        <v>1</v>
      </c>
      <c r="C1152" s="171">
        <v>0</v>
      </c>
      <c r="D1152" s="134">
        <f t="shared" si="135"/>
        <v>17133.010000000017</v>
      </c>
      <c r="E1152" s="29">
        <f t="shared" si="136"/>
        <v>0</v>
      </c>
      <c r="F1152" s="175">
        <f t="shared" si="137"/>
        <v>7.2899999999994511</v>
      </c>
      <c r="G1152" s="29">
        <f t="shared" ref="G1152:G1159" si="138">ROUND(F1152,2)</f>
        <v>7.29</v>
      </c>
    </row>
    <row r="1153" spans="1:7" x14ac:dyDescent="0.25">
      <c r="A1153" s="47">
        <v>42946</v>
      </c>
      <c r="B1153" s="48">
        <v>1</v>
      </c>
      <c r="C1153" s="171">
        <v>0</v>
      </c>
      <c r="D1153" s="134">
        <f t="shared" si="135"/>
        <v>17133.010000000017</v>
      </c>
      <c r="E1153" s="29">
        <f t="shared" si="136"/>
        <v>0</v>
      </c>
      <c r="F1153" s="175">
        <f t="shared" si="137"/>
        <v>7.2899999999994511</v>
      </c>
      <c r="G1153" s="29">
        <f t="shared" si="138"/>
        <v>7.29</v>
      </c>
    </row>
    <row r="1154" spans="1:7" x14ac:dyDescent="0.25">
      <c r="A1154" s="47">
        <v>42947</v>
      </c>
      <c r="B1154" s="48">
        <v>1</v>
      </c>
      <c r="C1154" s="171">
        <v>0</v>
      </c>
      <c r="D1154" s="134">
        <f t="shared" si="135"/>
        <v>17133.010000000017</v>
      </c>
      <c r="E1154" s="29">
        <f t="shared" si="136"/>
        <v>0</v>
      </c>
      <c r="F1154" s="175">
        <f t="shared" si="137"/>
        <v>7.2899999999994511</v>
      </c>
      <c r="G1154" s="29">
        <f t="shared" si="138"/>
        <v>7.29</v>
      </c>
    </row>
    <row r="1155" spans="1:7" x14ac:dyDescent="0.25">
      <c r="A1155" s="47">
        <v>42948</v>
      </c>
      <c r="B1155" s="48">
        <v>1</v>
      </c>
      <c r="C1155" s="171">
        <v>0</v>
      </c>
      <c r="D1155" s="134">
        <f t="shared" si="135"/>
        <v>17133.010000000017</v>
      </c>
      <c r="E1155" s="29">
        <f t="shared" si="136"/>
        <v>0</v>
      </c>
      <c r="F1155" s="175">
        <f t="shared" si="137"/>
        <v>7.2899999999994511</v>
      </c>
      <c r="G1155" s="29">
        <f t="shared" si="138"/>
        <v>7.29</v>
      </c>
    </row>
    <row r="1156" spans="1:7" x14ac:dyDescent="0.25">
      <c r="A1156" s="47">
        <v>42949</v>
      </c>
      <c r="B1156" s="48">
        <v>1</v>
      </c>
      <c r="C1156" s="171">
        <v>0</v>
      </c>
      <c r="D1156" s="134">
        <f t="shared" si="135"/>
        <v>17133.010000000017</v>
      </c>
      <c r="E1156" s="29">
        <f t="shared" si="136"/>
        <v>0</v>
      </c>
      <c r="F1156" s="175">
        <f t="shared" si="137"/>
        <v>7.2899999999994511</v>
      </c>
      <c r="G1156" s="29">
        <f t="shared" si="138"/>
        <v>7.29</v>
      </c>
    </row>
    <row r="1157" spans="1:7" x14ac:dyDescent="0.25">
      <c r="A1157" s="47">
        <v>42950</v>
      </c>
      <c r="B1157" s="48">
        <v>1</v>
      </c>
      <c r="C1157" s="171">
        <v>0</v>
      </c>
      <c r="D1157" s="134">
        <f t="shared" si="135"/>
        <v>17133.010000000017</v>
      </c>
      <c r="E1157" s="29">
        <f t="shared" si="136"/>
        <v>0</v>
      </c>
      <c r="F1157" s="175">
        <f t="shared" si="137"/>
        <v>7.2899999999994511</v>
      </c>
      <c r="G1157" s="29">
        <f t="shared" si="138"/>
        <v>7.29</v>
      </c>
    </row>
    <row r="1158" spans="1:7" x14ac:dyDescent="0.25">
      <c r="A1158" s="47">
        <v>42951</v>
      </c>
      <c r="B1158" s="48">
        <v>1</v>
      </c>
      <c r="C1158" s="171">
        <v>0</v>
      </c>
      <c r="D1158" s="134">
        <f t="shared" si="135"/>
        <v>17133.010000000017</v>
      </c>
      <c r="E1158" s="29">
        <f t="shared" si="136"/>
        <v>0</v>
      </c>
      <c r="F1158" s="175">
        <f t="shared" si="137"/>
        <v>7.2899999999994511</v>
      </c>
      <c r="G1158" s="29">
        <f t="shared" si="138"/>
        <v>7.29</v>
      </c>
    </row>
    <row r="1159" spans="1:7" x14ac:dyDescent="0.25">
      <c r="A1159" s="47">
        <v>42952</v>
      </c>
      <c r="B1159" s="48">
        <v>1</v>
      </c>
      <c r="C1159" s="171">
        <v>0</v>
      </c>
      <c r="D1159" s="134">
        <f t="shared" si="135"/>
        <v>17133.010000000017</v>
      </c>
      <c r="E1159" s="29">
        <f t="shared" si="136"/>
        <v>0</v>
      </c>
      <c r="F1159" s="175">
        <f t="shared" si="137"/>
        <v>7.2899999999994511</v>
      </c>
      <c r="G1159" s="29">
        <f t="shared" si="138"/>
        <v>7.29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5DCC-3BCF-4B1F-B628-63B6C97B445D}">
  <dimension ref="A1:V2"/>
  <sheetViews>
    <sheetView workbookViewId="0">
      <selection activeCell="M9" sqref="M9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6.28515625" bestFit="1" customWidth="1"/>
    <col min="14" max="14" width="19.85546875" bestFit="1" customWidth="1"/>
    <col min="15" max="15" width="12.85546875" bestFit="1" customWidth="1"/>
    <col min="16" max="17" width="17" bestFit="1" customWidth="1"/>
    <col min="18" max="18" width="16.85546875" bestFit="1" customWidth="1"/>
    <col min="19" max="20" width="17" bestFit="1" customWidth="1"/>
    <col min="21" max="21" width="16.85546875" bestFit="1" customWidth="1"/>
    <col min="22" max="22" width="118.710937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55</v>
      </c>
      <c r="D2" s="8" t="s">
        <v>107</v>
      </c>
      <c r="E2" s="8" t="s">
        <v>23</v>
      </c>
      <c r="F2" s="8" t="s">
        <v>38</v>
      </c>
      <c r="G2" s="8" t="s">
        <v>24</v>
      </c>
      <c r="H2" s="8" t="s">
        <v>13</v>
      </c>
      <c r="I2" s="8" t="s">
        <v>29</v>
      </c>
      <c r="J2" s="8" t="s">
        <v>39</v>
      </c>
      <c r="K2" s="8" t="s">
        <v>25</v>
      </c>
      <c r="L2" s="8" t="s">
        <v>26</v>
      </c>
      <c r="M2" s="9" t="s">
        <v>190</v>
      </c>
      <c r="N2" s="8" t="s">
        <v>27</v>
      </c>
      <c r="O2" s="7" t="s">
        <v>29</v>
      </c>
      <c r="P2" s="7" t="s">
        <v>103</v>
      </c>
      <c r="Q2" s="7" t="s">
        <v>95</v>
      </c>
      <c r="R2" s="7" t="s">
        <v>97</v>
      </c>
      <c r="S2" s="7" t="s">
        <v>105</v>
      </c>
      <c r="T2" s="7" t="s">
        <v>95</v>
      </c>
      <c r="U2" s="7" t="s">
        <v>134</v>
      </c>
      <c r="V2" s="79" t="s">
        <v>188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6C81-E247-4AA5-A188-F975871CE240}">
  <dimension ref="A1:J1473"/>
  <sheetViews>
    <sheetView zoomScale="80" zoomScaleNormal="80" workbookViewId="0">
      <pane ySplit="3" topLeftCell="A59" activePane="bottomLeft" state="frozen"/>
      <selection activeCell="U2" sqref="U2"/>
      <selection pane="bottomLeft" activeCell="B83" sqref="B83"/>
    </sheetView>
  </sheetViews>
  <sheetFormatPr defaultRowHeight="15" x14ac:dyDescent="0.25"/>
  <cols>
    <col min="1" max="1" width="16.7109375" customWidth="1"/>
    <col min="2" max="2" width="13.5703125" bestFit="1" customWidth="1"/>
    <col min="3" max="3" width="25.140625" bestFit="1" customWidth="1"/>
    <col min="4" max="4" width="13.5703125" bestFit="1" customWidth="1"/>
    <col min="5" max="5" width="17.42578125" bestFit="1" customWidth="1"/>
    <col min="6" max="6" width="17" bestFit="1" customWidth="1"/>
    <col min="7" max="7" width="18.7109375" bestFit="1" customWidth="1"/>
    <col min="8" max="8" width="16.7109375" bestFit="1" customWidth="1"/>
    <col min="9" max="9" width="18.7109375" bestFit="1" customWidth="1"/>
    <col min="10" max="10" width="10.5703125" bestFit="1" customWidth="1"/>
    <col min="11" max="11" width="15.5703125" bestFit="1" customWidth="1"/>
    <col min="12" max="12" width="9.7109375" bestFit="1" customWidth="1"/>
  </cols>
  <sheetData>
    <row r="1" spans="1:10" x14ac:dyDescent="0.25">
      <c r="A1" s="14" t="s">
        <v>33</v>
      </c>
      <c r="B1" s="80">
        <v>41856</v>
      </c>
      <c r="C1" s="14" t="s">
        <v>35</v>
      </c>
      <c r="D1" s="81">
        <f>ROUNDUP(34673.5343079289,0)</f>
        <v>34674</v>
      </c>
      <c r="E1" s="82" t="s">
        <v>139</v>
      </c>
      <c r="F1" s="81">
        <f>ROUNDUP(20000,2)</f>
        <v>20000</v>
      </c>
      <c r="G1" s="117" t="s">
        <v>138</v>
      </c>
      <c r="H1" s="170">
        <v>42252</v>
      </c>
      <c r="I1" s="117" t="s">
        <v>141</v>
      </c>
      <c r="J1" s="170">
        <v>42618</v>
      </c>
    </row>
    <row r="2" spans="1:10" x14ac:dyDescent="0.25">
      <c r="A2" s="86" t="s">
        <v>34</v>
      </c>
      <c r="B2" s="87">
        <v>0.15</v>
      </c>
      <c r="I2" s="117" t="s">
        <v>142</v>
      </c>
      <c r="J2" s="117">
        <v>30000</v>
      </c>
    </row>
    <row r="3" spans="1:10" x14ac:dyDescent="0.25">
      <c r="A3" s="90" t="s">
        <v>17</v>
      </c>
      <c r="B3" s="90" t="s">
        <v>18</v>
      </c>
      <c r="C3" s="90" t="s">
        <v>14</v>
      </c>
      <c r="D3" s="90" t="s">
        <v>22</v>
      </c>
      <c r="E3" s="90" t="s">
        <v>21</v>
      </c>
      <c r="F3" s="90" t="s">
        <v>19</v>
      </c>
      <c r="G3" s="90" t="s">
        <v>20</v>
      </c>
      <c r="H3" s="91" t="s">
        <v>120</v>
      </c>
      <c r="I3" s="91" t="s">
        <v>121</v>
      </c>
    </row>
    <row r="4" spans="1:10" x14ac:dyDescent="0.25">
      <c r="A4" s="28">
        <v>41887</v>
      </c>
      <c r="B4" s="92">
        <f>A4-B1</f>
        <v>31</v>
      </c>
      <c r="C4" s="29">
        <f>$D$1</f>
        <v>34674</v>
      </c>
      <c r="D4" s="93">
        <f t="shared" ref="D4:D67" si="0">C4-E4</f>
        <v>21934.27</v>
      </c>
      <c r="E4" s="94">
        <f>ROUND(F4*$B$2*B4/365,2)</f>
        <v>12739.73</v>
      </c>
      <c r="F4" s="29">
        <v>1000000</v>
      </c>
      <c r="G4" s="29">
        <f t="shared" ref="G4" si="1">F4-D4</f>
        <v>978065.73</v>
      </c>
    </row>
    <row r="5" spans="1:10" x14ac:dyDescent="0.25">
      <c r="A5" s="28">
        <v>41917</v>
      </c>
      <c r="B5" s="92">
        <f>A5-A4</f>
        <v>30</v>
      </c>
      <c r="C5" s="29">
        <f>$D$1</f>
        <v>34674</v>
      </c>
      <c r="D5" s="93">
        <f t="shared" si="0"/>
        <v>22615.66</v>
      </c>
      <c r="E5" s="94">
        <f>ROUND(F5*$B$2*B5/365,2)</f>
        <v>12058.34</v>
      </c>
      <c r="F5" s="29">
        <f>G4</f>
        <v>978065.73</v>
      </c>
      <c r="G5" s="29">
        <f>F5-D5</f>
        <v>955450.07</v>
      </c>
    </row>
    <row r="6" spans="1:10" x14ac:dyDescent="0.25">
      <c r="A6" s="28">
        <v>41948</v>
      </c>
      <c r="B6" s="92">
        <f t="shared" ref="B6:B69" si="2">A6-A5</f>
        <v>31</v>
      </c>
      <c r="C6" s="29">
        <f t="shared" ref="C6:C39" si="3">$D$1</f>
        <v>34674</v>
      </c>
      <c r="D6" s="93">
        <f t="shared" si="0"/>
        <v>22501.83</v>
      </c>
      <c r="E6" s="94">
        <f t="shared" ref="E6:E38" si="4">ROUND(F6*$B$2*B6/365,2)</f>
        <v>12172.17</v>
      </c>
      <c r="F6" s="29">
        <f t="shared" ref="F6:F69" si="5">G5</f>
        <v>955450.07</v>
      </c>
      <c r="G6" s="29">
        <f t="shared" ref="G6:G69" si="6">F6-D6</f>
        <v>932948.24</v>
      </c>
    </row>
    <row r="7" spans="1:10" x14ac:dyDescent="0.25">
      <c r="A7" s="28">
        <v>41978</v>
      </c>
      <c r="B7" s="92">
        <f t="shared" si="2"/>
        <v>30</v>
      </c>
      <c r="C7" s="29">
        <f t="shared" si="3"/>
        <v>34674</v>
      </c>
      <c r="D7" s="93">
        <f t="shared" si="0"/>
        <v>23171.9</v>
      </c>
      <c r="E7" s="94">
        <f t="shared" si="4"/>
        <v>11502.1</v>
      </c>
      <c r="F7" s="29">
        <f t="shared" si="5"/>
        <v>932948.24</v>
      </c>
      <c r="G7" s="29">
        <f t="shared" si="6"/>
        <v>909776.34</v>
      </c>
    </row>
    <row r="8" spans="1:10" x14ac:dyDescent="0.25">
      <c r="A8" s="28">
        <v>42009</v>
      </c>
      <c r="B8" s="92">
        <f t="shared" si="2"/>
        <v>31</v>
      </c>
      <c r="C8" s="29">
        <f t="shared" si="3"/>
        <v>34674</v>
      </c>
      <c r="D8" s="93">
        <f t="shared" si="0"/>
        <v>23083.7</v>
      </c>
      <c r="E8" s="94">
        <f t="shared" si="4"/>
        <v>11590.3</v>
      </c>
      <c r="F8" s="29">
        <f t="shared" si="5"/>
        <v>909776.34</v>
      </c>
      <c r="G8" s="29">
        <f t="shared" si="6"/>
        <v>886692.64</v>
      </c>
    </row>
    <row r="9" spans="1:10" x14ac:dyDescent="0.25">
      <c r="A9" s="28">
        <v>42040</v>
      </c>
      <c r="B9" s="92">
        <f t="shared" si="2"/>
        <v>31</v>
      </c>
      <c r="C9" s="29">
        <f t="shared" si="3"/>
        <v>34674</v>
      </c>
      <c r="D9" s="93">
        <f t="shared" si="0"/>
        <v>23377.78</v>
      </c>
      <c r="E9" s="94">
        <f t="shared" si="4"/>
        <v>11296.22</v>
      </c>
      <c r="F9" s="29">
        <f t="shared" si="5"/>
        <v>886692.64</v>
      </c>
      <c r="G9" s="29">
        <f t="shared" si="6"/>
        <v>863314.86</v>
      </c>
    </row>
    <row r="10" spans="1:10" x14ac:dyDescent="0.25">
      <c r="A10" s="28">
        <v>42068</v>
      </c>
      <c r="B10" s="92">
        <f t="shared" si="2"/>
        <v>28</v>
      </c>
      <c r="C10" s="29">
        <f t="shared" si="3"/>
        <v>34674</v>
      </c>
      <c r="D10" s="93">
        <f t="shared" si="0"/>
        <v>24739.97</v>
      </c>
      <c r="E10" s="94">
        <f t="shared" si="4"/>
        <v>9934.0300000000007</v>
      </c>
      <c r="F10" s="29">
        <f t="shared" si="5"/>
        <v>863314.86</v>
      </c>
      <c r="G10" s="29">
        <f t="shared" si="6"/>
        <v>838574.89</v>
      </c>
    </row>
    <row r="11" spans="1:10" x14ac:dyDescent="0.25">
      <c r="A11" s="28">
        <v>42099</v>
      </c>
      <c r="B11" s="92">
        <f t="shared" si="2"/>
        <v>31</v>
      </c>
      <c r="C11" s="29">
        <f t="shared" si="3"/>
        <v>34674</v>
      </c>
      <c r="D11" s="93">
        <f t="shared" si="0"/>
        <v>23990.79</v>
      </c>
      <c r="E11" s="94">
        <f t="shared" si="4"/>
        <v>10683.21</v>
      </c>
      <c r="F11" s="29">
        <f t="shared" si="5"/>
        <v>838574.89</v>
      </c>
      <c r="G11" s="29">
        <f t="shared" si="6"/>
        <v>814584.1</v>
      </c>
    </row>
    <row r="12" spans="1:10" x14ac:dyDescent="0.25">
      <c r="A12" s="28">
        <v>42129</v>
      </c>
      <c r="B12" s="92">
        <f t="shared" si="2"/>
        <v>30</v>
      </c>
      <c r="C12" s="29">
        <f t="shared" si="3"/>
        <v>34674</v>
      </c>
      <c r="D12" s="93">
        <f t="shared" si="0"/>
        <v>24631.18</v>
      </c>
      <c r="E12" s="94">
        <f t="shared" si="4"/>
        <v>10042.82</v>
      </c>
      <c r="F12" s="29">
        <f t="shared" si="5"/>
        <v>814584.1</v>
      </c>
      <c r="G12" s="29">
        <f t="shared" si="6"/>
        <v>789952.91999999993</v>
      </c>
    </row>
    <row r="13" spans="1:10" x14ac:dyDescent="0.25">
      <c r="A13" s="28">
        <v>42160</v>
      </c>
      <c r="B13" s="92">
        <f t="shared" si="2"/>
        <v>31</v>
      </c>
      <c r="C13" s="29">
        <f t="shared" si="3"/>
        <v>34674</v>
      </c>
      <c r="D13" s="93">
        <f t="shared" si="0"/>
        <v>24610.22</v>
      </c>
      <c r="E13" s="94">
        <f t="shared" si="4"/>
        <v>10063.780000000001</v>
      </c>
      <c r="F13" s="29">
        <f t="shared" si="5"/>
        <v>789952.91999999993</v>
      </c>
      <c r="G13" s="29">
        <f t="shared" si="6"/>
        <v>765342.7</v>
      </c>
    </row>
    <row r="14" spans="1:10" x14ac:dyDescent="0.25">
      <c r="A14" s="28">
        <v>42190</v>
      </c>
      <c r="B14" s="92">
        <f t="shared" si="2"/>
        <v>30</v>
      </c>
      <c r="C14" s="29">
        <f t="shared" si="3"/>
        <v>34674</v>
      </c>
      <c r="D14" s="93">
        <f t="shared" si="0"/>
        <v>25238.27</v>
      </c>
      <c r="E14" s="94">
        <f t="shared" si="4"/>
        <v>9435.73</v>
      </c>
      <c r="F14" s="29">
        <f t="shared" si="5"/>
        <v>765342.7</v>
      </c>
      <c r="G14" s="29">
        <f t="shared" si="6"/>
        <v>740104.42999999993</v>
      </c>
    </row>
    <row r="15" spans="1:10" x14ac:dyDescent="0.25">
      <c r="A15" s="28">
        <v>42221</v>
      </c>
      <c r="B15" s="92">
        <f t="shared" si="2"/>
        <v>31</v>
      </c>
      <c r="C15" s="29">
        <f t="shared" si="3"/>
        <v>34674</v>
      </c>
      <c r="D15" s="93">
        <f t="shared" si="0"/>
        <v>25245.27</v>
      </c>
      <c r="E15" s="94">
        <f t="shared" si="4"/>
        <v>9428.73</v>
      </c>
      <c r="F15" s="29">
        <f t="shared" si="5"/>
        <v>740104.42999999993</v>
      </c>
      <c r="G15" s="29">
        <f t="shared" si="6"/>
        <v>714859.15999999992</v>
      </c>
    </row>
    <row r="16" spans="1:10" x14ac:dyDescent="0.25">
      <c r="A16" s="28">
        <v>42252</v>
      </c>
      <c r="B16" s="92">
        <f t="shared" si="2"/>
        <v>31</v>
      </c>
      <c r="C16" s="29">
        <f t="shared" si="3"/>
        <v>34674</v>
      </c>
      <c r="D16" s="93">
        <f t="shared" si="0"/>
        <v>25566.89</v>
      </c>
      <c r="E16" s="94">
        <f t="shared" si="4"/>
        <v>9107.11</v>
      </c>
      <c r="F16" s="29">
        <f t="shared" si="5"/>
        <v>714859.15999999992</v>
      </c>
      <c r="G16" s="29">
        <f t="shared" si="6"/>
        <v>689292.2699999999</v>
      </c>
    </row>
    <row r="17" spans="1:7" x14ac:dyDescent="0.25">
      <c r="A17" s="28">
        <v>42282</v>
      </c>
      <c r="B17" s="92">
        <f t="shared" si="2"/>
        <v>30</v>
      </c>
      <c r="C17" s="29">
        <f t="shared" si="3"/>
        <v>34674</v>
      </c>
      <c r="D17" s="93">
        <f t="shared" si="0"/>
        <v>26175.879999999997</v>
      </c>
      <c r="E17" s="94">
        <f t="shared" si="4"/>
        <v>8498.1200000000008</v>
      </c>
      <c r="F17" s="29">
        <f t="shared" si="5"/>
        <v>689292.2699999999</v>
      </c>
      <c r="G17" s="29">
        <f t="shared" si="6"/>
        <v>663116.3899999999</v>
      </c>
    </row>
    <row r="18" spans="1:7" x14ac:dyDescent="0.25">
      <c r="A18" s="28">
        <v>42313</v>
      </c>
      <c r="B18" s="92">
        <f t="shared" si="2"/>
        <v>31</v>
      </c>
      <c r="C18" s="29">
        <f t="shared" si="3"/>
        <v>34674</v>
      </c>
      <c r="D18" s="93">
        <f t="shared" si="0"/>
        <v>26226.080000000002</v>
      </c>
      <c r="E18" s="94">
        <f t="shared" si="4"/>
        <v>8447.92</v>
      </c>
      <c r="F18" s="29">
        <f t="shared" si="5"/>
        <v>663116.3899999999</v>
      </c>
      <c r="G18" s="29">
        <f t="shared" si="6"/>
        <v>636890.30999999994</v>
      </c>
    </row>
    <row r="19" spans="1:7" x14ac:dyDescent="0.25">
      <c r="A19" s="28">
        <v>42343</v>
      </c>
      <c r="B19" s="92">
        <f t="shared" si="2"/>
        <v>30</v>
      </c>
      <c r="C19" s="29">
        <f t="shared" si="3"/>
        <v>34674</v>
      </c>
      <c r="D19" s="93">
        <f t="shared" si="0"/>
        <v>26821.93</v>
      </c>
      <c r="E19" s="94">
        <f t="shared" si="4"/>
        <v>7852.07</v>
      </c>
      <c r="F19" s="29">
        <f t="shared" si="5"/>
        <v>636890.30999999994</v>
      </c>
      <c r="G19" s="29">
        <f t="shared" si="6"/>
        <v>610068.37999999989</v>
      </c>
    </row>
    <row r="20" spans="1:7" x14ac:dyDescent="0.25">
      <c r="A20" s="28">
        <v>42374</v>
      </c>
      <c r="B20" s="92">
        <f t="shared" si="2"/>
        <v>31</v>
      </c>
      <c r="C20" s="29">
        <f t="shared" si="3"/>
        <v>34674</v>
      </c>
      <c r="D20" s="93">
        <f t="shared" si="0"/>
        <v>26901.9</v>
      </c>
      <c r="E20" s="94">
        <f t="shared" si="4"/>
        <v>7772.1</v>
      </c>
      <c r="F20" s="29">
        <f t="shared" si="5"/>
        <v>610068.37999999989</v>
      </c>
      <c r="G20" s="29">
        <f t="shared" si="6"/>
        <v>583166.47999999986</v>
      </c>
    </row>
    <row r="21" spans="1:7" x14ac:dyDescent="0.25">
      <c r="A21" s="28">
        <v>42405</v>
      </c>
      <c r="B21" s="92">
        <f t="shared" si="2"/>
        <v>31</v>
      </c>
      <c r="C21" s="29">
        <f t="shared" si="3"/>
        <v>34674</v>
      </c>
      <c r="D21" s="93">
        <f t="shared" si="0"/>
        <v>27244.62</v>
      </c>
      <c r="E21" s="94">
        <f t="shared" si="4"/>
        <v>7429.38</v>
      </c>
      <c r="F21" s="29">
        <f t="shared" si="5"/>
        <v>583166.47999999986</v>
      </c>
      <c r="G21" s="29">
        <f t="shared" si="6"/>
        <v>555921.85999999987</v>
      </c>
    </row>
    <row r="22" spans="1:7" x14ac:dyDescent="0.25">
      <c r="A22" s="28">
        <v>42434</v>
      </c>
      <c r="B22" s="92">
        <f t="shared" si="2"/>
        <v>29</v>
      </c>
      <c r="C22" s="29">
        <f t="shared" si="3"/>
        <v>34674</v>
      </c>
      <c r="D22" s="93">
        <f t="shared" si="0"/>
        <v>28048.63</v>
      </c>
      <c r="E22" s="94">
        <f t="shared" si="4"/>
        <v>6625.37</v>
      </c>
      <c r="F22" s="29">
        <f t="shared" si="5"/>
        <v>555921.85999999987</v>
      </c>
      <c r="G22" s="29">
        <f t="shared" si="6"/>
        <v>527873.22999999986</v>
      </c>
    </row>
    <row r="23" spans="1:7" x14ac:dyDescent="0.25">
      <c r="A23" s="28">
        <v>42465</v>
      </c>
      <c r="B23" s="92">
        <f t="shared" si="2"/>
        <v>31</v>
      </c>
      <c r="C23" s="29">
        <f t="shared" si="3"/>
        <v>34674</v>
      </c>
      <c r="D23" s="93">
        <f t="shared" si="0"/>
        <v>27949.040000000001</v>
      </c>
      <c r="E23" s="94">
        <f t="shared" si="4"/>
        <v>6724.96</v>
      </c>
      <c r="F23" s="29">
        <f t="shared" si="5"/>
        <v>527873.22999999986</v>
      </c>
      <c r="G23" s="29">
        <f t="shared" si="6"/>
        <v>499924.18999999989</v>
      </c>
    </row>
    <row r="24" spans="1:7" x14ac:dyDescent="0.25">
      <c r="A24" s="28">
        <v>42495</v>
      </c>
      <c r="B24" s="92">
        <f t="shared" si="2"/>
        <v>30</v>
      </c>
      <c r="C24" s="29">
        <f t="shared" si="3"/>
        <v>34674</v>
      </c>
      <c r="D24" s="93">
        <f t="shared" si="0"/>
        <v>28510.55</v>
      </c>
      <c r="E24" s="94">
        <f t="shared" si="4"/>
        <v>6163.45</v>
      </c>
      <c r="F24" s="29">
        <f t="shared" si="5"/>
        <v>499924.18999999989</v>
      </c>
      <c r="G24" s="29">
        <f t="shared" si="6"/>
        <v>471413.6399999999</v>
      </c>
    </row>
    <row r="25" spans="1:7" x14ac:dyDescent="0.25">
      <c r="A25" s="28">
        <v>42526</v>
      </c>
      <c r="B25" s="92">
        <f t="shared" si="2"/>
        <v>31</v>
      </c>
      <c r="C25" s="29">
        <f t="shared" si="3"/>
        <v>34674</v>
      </c>
      <c r="D25" s="93">
        <f t="shared" si="0"/>
        <v>28668.32</v>
      </c>
      <c r="E25" s="94">
        <f t="shared" si="4"/>
        <v>6005.68</v>
      </c>
      <c r="F25" s="29">
        <f t="shared" si="5"/>
        <v>471413.6399999999</v>
      </c>
      <c r="G25" s="29">
        <f t="shared" si="6"/>
        <v>442745.31999999989</v>
      </c>
    </row>
    <row r="26" spans="1:7" x14ac:dyDescent="0.25">
      <c r="A26" s="28">
        <v>42556</v>
      </c>
      <c r="B26" s="92">
        <f t="shared" si="2"/>
        <v>30</v>
      </c>
      <c r="C26" s="29">
        <f t="shared" si="3"/>
        <v>34674</v>
      </c>
      <c r="D26" s="93">
        <f t="shared" si="0"/>
        <v>29215.5</v>
      </c>
      <c r="E26" s="94">
        <f t="shared" si="4"/>
        <v>5458.5</v>
      </c>
      <c r="F26" s="29">
        <f t="shared" si="5"/>
        <v>442745.31999999989</v>
      </c>
      <c r="G26" s="29">
        <f t="shared" si="6"/>
        <v>413529.81999999989</v>
      </c>
    </row>
    <row r="27" spans="1:7" x14ac:dyDescent="0.25">
      <c r="A27" s="28">
        <v>42587</v>
      </c>
      <c r="B27" s="92">
        <f t="shared" si="2"/>
        <v>31</v>
      </c>
      <c r="C27" s="29">
        <f t="shared" si="3"/>
        <v>34674</v>
      </c>
      <c r="D27" s="93">
        <f t="shared" si="0"/>
        <v>29405.739999999998</v>
      </c>
      <c r="E27" s="94">
        <f t="shared" si="4"/>
        <v>5268.26</v>
      </c>
      <c r="F27" s="29">
        <f t="shared" si="5"/>
        <v>413529.81999999989</v>
      </c>
      <c r="G27" s="29">
        <f t="shared" si="6"/>
        <v>384124.0799999999</v>
      </c>
    </row>
    <row r="28" spans="1:7" x14ac:dyDescent="0.25">
      <c r="A28" s="28">
        <v>42618</v>
      </c>
      <c r="B28" s="92">
        <f t="shared" si="2"/>
        <v>31</v>
      </c>
      <c r="C28" s="29">
        <f t="shared" si="3"/>
        <v>34674</v>
      </c>
      <c r="D28" s="93">
        <f t="shared" si="0"/>
        <v>29780.36</v>
      </c>
      <c r="E28" s="94">
        <f t="shared" si="4"/>
        <v>4893.6400000000003</v>
      </c>
      <c r="F28" s="29">
        <f t="shared" si="5"/>
        <v>384124.0799999999</v>
      </c>
      <c r="G28" s="29">
        <f t="shared" si="6"/>
        <v>354343.71999999991</v>
      </c>
    </row>
    <row r="29" spans="1:7" x14ac:dyDescent="0.25">
      <c r="A29" s="28">
        <v>42648</v>
      </c>
      <c r="B29" s="92">
        <f t="shared" si="2"/>
        <v>30</v>
      </c>
      <c r="C29" s="29">
        <f t="shared" si="3"/>
        <v>34674</v>
      </c>
      <c r="D29" s="93">
        <f t="shared" si="0"/>
        <v>30305.38</v>
      </c>
      <c r="E29" s="94">
        <f t="shared" si="4"/>
        <v>4368.62</v>
      </c>
      <c r="F29" s="29">
        <f t="shared" si="5"/>
        <v>354343.71999999991</v>
      </c>
      <c r="G29" s="29">
        <f t="shared" si="6"/>
        <v>324038.33999999991</v>
      </c>
    </row>
    <row r="30" spans="1:7" x14ac:dyDescent="0.25">
      <c r="A30" s="28">
        <v>42679</v>
      </c>
      <c r="B30" s="92">
        <f t="shared" si="2"/>
        <v>31</v>
      </c>
      <c r="C30" s="29">
        <f t="shared" si="3"/>
        <v>34674</v>
      </c>
      <c r="D30" s="93">
        <f t="shared" si="0"/>
        <v>30545.84</v>
      </c>
      <c r="E30" s="94">
        <f t="shared" si="4"/>
        <v>4128.16</v>
      </c>
      <c r="F30" s="29">
        <f t="shared" si="5"/>
        <v>324038.33999999991</v>
      </c>
      <c r="G30" s="29">
        <f t="shared" si="6"/>
        <v>293492.49999999988</v>
      </c>
    </row>
    <row r="31" spans="1:7" x14ac:dyDescent="0.25">
      <c r="A31" s="28">
        <v>42709</v>
      </c>
      <c r="B31" s="92">
        <f t="shared" si="2"/>
        <v>30</v>
      </c>
      <c r="C31" s="29">
        <f t="shared" si="3"/>
        <v>34674</v>
      </c>
      <c r="D31" s="93">
        <f t="shared" si="0"/>
        <v>31055.599999999999</v>
      </c>
      <c r="E31" s="94">
        <f t="shared" si="4"/>
        <v>3618.4</v>
      </c>
      <c r="F31" s="29">
        <f t="shared" si="5"/>
        <v>293492.49999999988</v>
      </c>
      <c r="G31" s="29">
        <f t="shared" si="6"/>
        <v>262436.89999999991</v>
      </c>
    </row>
    <row r="32" spans="1:7" x14ac:dyDescent="0.25">
      <c r="A32" s="28">
        <v>42740</v>
      </c>
      <c r="B32" s="92">
        <f t="shared" si="2"/>
        <v>31</v>
      </c>
      <c r="C32" s="29">
        <f t="shared" si="3"/>
        <v>34674</v>
      </c>
      <c r="D32" s="93">
        <f t="shared" si="0"/>
        <v>31330.63</v>
      </c>
      <c r="E32" s="94">
        <f t="shared" si="4"/>
        <v>3343.37</v>
      </c>
      <c r="F32" s="29">
        <f t="shared" si="5"/>
        <v>262436.89999999991</v>
      </c>
      <c r="G32" s="29">
        <f t="shared" si="6"/>
        <v>231106.2699999999</v>
      </c>
    </row>
    <row r="33" spans="1:7" x14ac:dyDescent="0.25">
      <c r="A33" s="28">
        <v>42771</v>
      </c>
      <c r="B33" s="92">
        <f t="shared" si="2"/>
        <v>31</v>
      </c>
      <c r="C33" s="29">
        <f t="shared" si="3"/>
        <v>34674</v>
      </c>
      <c r="D33" s="93">
        <f t="shared" si="0"/>
        <v>31729.77</v>
      </c>
      <c r="E33" s="94">
        <f t="shared" si="4"/>
        <v>2944.23</v>
      </c>
      <c r="F33" s="29">
        <f t="shared" si="5"/>
        <v>231106.2699999999</v>
      </c>
      <c r="G33" s="29">
        <f t="shared" si="6"/>
        <v>199376.49999999991</v>
      </c>
    </row>
    <row r="34" spans="1:7" x14ac:dyDescent="0.25">
      <c r="A34" s="28">
        <v>42799</v>
      </c>
      <c r="B34" s="92">
        <f t="shared" si="2"/>
        <v>28</v>
      </c>
      <c r="C34" s="29">
        <f t="shared" si="3"/>
        <v>34674</v>
      </c>
      <c r="D34" s="93">
        <f t="shared" si="0"/>
        <v>32379.8</v>
      </c>
      <c r="E34" s="94">
        <f t="shared" si="4"/>
        <v>2294.1999999999998</v>
      </c>
      <c r="F34" s="29">
        <f t="shared" si="5"/>
        <v>199376.49999999991</v>
      </c>
      <c r="G34" s="29">
        <f t="shared" si="6"/>
        <v>166996.69999999992</v>
      </c>
    </row>
    <row r="35" spans="1:7" x14ac:dyDescent="0.25">
      <c r="A35" s="28">
        <v>42830</v>
      </c>
      <c r="B35" s="92">
        <f t="shared" si="2"/>
        <v>31</v>
      </c>
      <c r="C35" s="29">
        <f t="shared" si="3"/>
        <v>34674</v>
      </c>
      <c r="D35" s="93">
        <f t="shared" si="0"/>
        <v>32546.510000000002</v>
      </c>
      <c r="E35" s="94">
        <f t="shared" si="4"/>
        <v>2127.4899999999998</v>
      </c>
      <c r="F35" s="29">
        <f t="shared" si="5"/>
        <v>166996.69999999992</v>
      </c>
      <c r="G35" s="29">
        <f t="shared" si="6"/>
        <v>134450.18999999992</v>
      </c>
    </row>
    <row r="36" spans="1:7" x14ac:dyDescent="0.25">
      <c r="A36" s="28">
        <v>42860</v>
      </c>
      <c r="B36" s="92">
        <f t="shared" si="2"/>
        <v>30</v>
      </c>
      <c r="C36" s="29">
        <f t="shared" si="3"/>
        <v>34674</v>
      </c>
      <c r="D36" s="93">
        <f t="shared" si="0"/>
        <v>33016.39</v>
      </c>
      <c r="E36" s="94">
        <f t="shared" si="4"/>
        <v>1657.61</v>
      </c>
      <c r="F36" s="29">
        <f t="shared" si="5"/>
        <v>134450.18999999992</v>
      </c>
      <c r="G36" s="29">
        <f t="shared" si="6"/>
        <v>101433.79999999992</v>
      </c>
    </row>
    <row r="37" spans="1:7" x14ac:dyDescent="0.25">
      <c r="A37" s="28">
        <v>42891</v>
      </c>
      <c r="B37" s="92">
        <f t="shared" si="2"/>
        <v>31</v>
      </c>
      <c r="C37" s="29">
        <f t="shared" si="3"/>
        <v>34674</v>
      </c>
      <c r="D37" s="93">
        <f t="shared" si="0"/>
        <v>33381.760000000002</v>
      </c>
      <c r="E37" s="94">
        <f t="shared" si="4"/>
        <v>1292.24</v>
      </c>
      <c r="F37" s="29">
        <f t="shared" si="5"/>
        <v>101433.79999999992</v>
      </c>
      <c r="G37" s="29">
        <f t="shared" si="6"/>
        <v>68052.039999999921</v>
      </c>
    </row>
    <row r="38" spans="1:7" x14ac:dyDescent="0.25">
      <c r="A38" s="28">
        <v>42921</v>
      </c>
      <c r="B38" s="92">
        <f t="shared" si="2"/>
        <v>30</v>
      </c>
      <c r="C38" s="29">
        <f t="shared" si="3"/>
        <v>34674</v>
      </c>
      <c r="D38" s="93">
        <f t="shared" si="0"/>
        <v>33835</v>
      </c>
      <c r="E38" s="94">
        <f t="shared" si="4"/>
        <v>839</v>
      </c>
      <c r="F38" s="29">
        <f t="shared" si="5"/>
        <v>68052.039999999921</v>
      </c>
      <c r="G38" s="29">
        <f t="shared" si="6"/>
        <v>34217.039999999921</v>
      </c>
    </row>
    <row r="39" spans="1:7" x14ac:dyDescent="0.25">
      <c r="A39" s="28">
        <v>42952</v>
      </c>
      <c r="B39" s="92">
        <f t="shared" si="2"/>
        <v>31</v>
      </c>
      <c r="C39" s="29">
        <f t="shared" si="3"/>
        <v>34674</v>
      </c>
      <c r="D39" s="93">
        <f t="shared" si="0"/>
        <v>34217.039999999921</v>
      </c>
      <c r="E39" s="94">
        <v>456.96000000008092</v>
      </c>
      <c r="F39" s="29">
        <f t="shared" si="5"/>
        <v>34217.039999999921</v>
      </c>
      <c r="G39" s="29">
        <f t="shared" si="6"/>
        <v>0</v>
      </c>
    </row>
    <row r="40" spans="1:7" x14ac:dyDescent="0.25">
      <c r="A40" s="119">
        <v>42252</v>
      </c>
      <c r="B40" s="120">
        <f>A16-A15</f>
        <v>31</v>
      </c>
      <c r="C40" s="29">
        <f>$D$1</f>
        <v>34674</v>
      </c>
      <c r="D40" s="93">
        <f>C16-E16</f>
        <v>25566.89</v>
      </c>
      <c r="E40" s="94">
        <f>ROUND(F16*$B$2*B16/365,2)</f>
        <v>9107.11</v>
      </c>
      <c r="F40" s="29">
        <f>G15</f>
        <v>714859.15999999992</v>
      </c>
      <c r="G40" s="29">
        <f t="shared" si="6"/>
        <v>689292.2699999999</v>
      </c>
    </row>
    <row r="41" spans="1:7" x14ac:dyDescent="0.25">
      <c r="A41" s="119">
        <v>42282</v>
      </c>
      <c r="B41" s="120">
        <f>A41-A16</f>
        <v>30</v>
      </c>
      <c r="C41" s="29">
        <f t="shared" ref="C41:C52" si="7">$F$1</f>
        <v>20000</v>
      </c>
      <c r="D41" s="93">
        <f t="shared" si="0"/>
        <v>11501.88</v>
      </c>
      <c r="E41" s="94">
        <f>ROUND(F41*$B$2*B41/365,2)</f>
        <v>8498.1200000000008</v>
      </c>
      <c r="F41" s="29">
        <f>G16</f>
        <v>689292.2699999999</v>
      </c>
      <c r="G41" s="29">
        <f>F41-D41</f>
        <v>677790.3899999999</v>
      </c>
    </row>
    <row r="42" spans="1:7" x14ac:dyDescent="0.25">
      <c r="A42" s="119">
        <v>42313</v>
      </c>
      <c r="B42" s="120">
        <f t="shared" si="2"/>
        <v>31</v>
      </c>
      <c r="C42" s="29">
        <f t="shared" si="7"/>
        <v>20000</v>
      </c>
      <c r="D42" s="93">
        <f t="shared" si="0"/>
        <v>11365.14</v>
      </c>
      <c r="E42" s="94">
        <f>ROUND(F42*$B$2*B42/365,2)</f>
        <v>8634.86</v>
      </c>
      <c r="F42" s="29">
        <f t="shared" si="5"/>
        <v>677790.3899999999</v>
      </c>
      <c r="G42" s="29">
        <f t="shared" si="6"/>
        <v>666425.24999999988</v>
      </c>
    </row>
    <row r="43" spans="1:7" x14ac:dyDescent="0.25">
      <c r="A43" s="119">
        <v>42343</v>
      </c>
      <c r="B43" s="120">
        <f t="shared" si="2"/>
        <v>30</v>
      </c>
      <c r="C43" s="29">
        <f t="shared" si="7"/>
        <v>20000</v>
      </c>
      <c r="D43" s="93">
        <f t="shared" si="0"/>
        <v>11783.8</v>
      </c>
      <c r="E43" s="94">
        <f t="shared" ref="E43:E73" si="8">ROUND(F43*$B$2*B43/365,2)</f>
        <v>8216.2000000000007</v>
      </c>
      <c r="F43" s="29">
        <f t="shared" si="5"/>
        <v>666425.24999999988</v>
      </c>
      <c r="G43" s="29">
        <f t="shared" si="6"/>
        <v>654641.44999999984</v>
      </c>
    </row>
    <row r="44" spans="1:7" x14ac:dyDescent="0.25">
      <c r="A44" s="119">
        <v>42374</v>
      </c>
      <c r="B44" s="120">
        <f t="shared" si="2"/>
        <v>31</v>
      </c>
      <c r="C44" s="29">
        <f t="shared" si="7"/>
        <v>20000</v>
      </c>
      <c r="D44" s="93">
        <f t="shared" si="0"/>
        <v>11660.05</v>
      </c>
      <c r="E44" s="94">
        <f t="shared" si="8"/>
        <v>8339.9500000000007</v>
      </c>
      <c r="F44" s="29">
        <f t="shared" si="5"/>
        <v>654641.44999999984</v>
      </c>
      <c r="G44" s="29">
        <f t="shared" si="6"/>
        <v>642981.39999999979</v>
      </c>
    </row>
    <row r="45" spans="1:7" x14ac:dyDescent="0.25">
      <c r="A45" s="119">
        <v>42405</v>
      </c>
      <c r="B45" s="120">
        <f t="shared" si="2"/>
        <v>31</v>
      </c>
      <c r="C45" s="29">
        <f t="shared" si="7"/>
        <v>20000</v>
      </c>
      <c r="D45" s="93">
        <f t="shared" si="0"/>
        <v>11808.59</v>
      </c>
      <c r="E45" s="94">
        <f t="shared" si="8"/>
        <v>8191.41</v>
      </c>
      <c r="F45" s="29">
        <f t="shared" si="5"/>
        <v>642981.39999999979</v>
      </c>
      <c r="G45" s="29">
        <f t="shared" si="6"/>
        <v>631172.80999999982</v>
      </c>
    </row>
    <row r="46" spans="1:7" x14ac:dyDescent="0.25">
      <c r="A46" s="119">
        <v>42434</v>
      </c>
      <c r="B46" s="120">
        <f t="shared" si="2"/>
        <v>29</v>
      </c>
      <c r="C46" s="29">
        <f t="shared" si="7"/>
        <v>20000</v>
      </c>
      <c r="D46" s="93">
        <f t="shared" si="0"/>
        <v>12477.8</v>
      </c>
      <c r="E46" s="94">
        <f t="shared" si="8"/>
        <v>7522.2</v>
      </c>
      <c r="F46" s="29">
        <f t="shared" si="5"/>
        <v>631172.80999999982</v>
      </c>
      <c r="G46" s="29">
        <f t="shared" si="6"/>
        <v>618695.00999999978</v>
      </c>
    </row>
    <row r="47" spans="1:7" x14ac:dyDescent="0.25">
      <c r="A47" s="119">
        <v>42465</v>
      </c>
      <c r="B47" s="120">
        <f t="shared" si="2"/>
        <v>31</v>
      </c>
      <c r="C47" s="29">
        <f t="shared" si="7"/>
        <v>20000</v>
      </c>
      <c r="D47" s="93">
        <f t="shared" si="0"/>
        <v>12118</v>
      </c>
      <c r="E47" s="94">
        <f t="shared" si="8"/>
        <v>7882</v>
      </c>
      <c r="F47" s="29">
        <f t="shared" si="5"/>
        <v>618695.00999999978</v>
      </c>
      <c r="G47" s="29">
        <f t="shared" si="6"/>
        <v>606577.00999999978</v>
      </c>
    </row>
    <row r="48" spans="1:7" x14ac:dyDescent="0.25">
      <c r="A48" s="119">
        <v>42495</v>
      </c>
      <c r="B48" s="120">
        <f t="shared" si="2"/>
        <v>30</v>
      </c>
      <c r="C48" s="29">
        <f t="shared" si="7"/>
        <v>20000</v>
      </c>
      <c r="D48" s="93">
        <f t="shared" si="0"/>
        <v>12521.65</v>
      </c>
      <c r="E48" s="94">
        <f t="shared" si="8"/>
        <v>7478.35</v>
      </c>
      <c r="F48" s="29">
        <f t="shared" si="5"/>
        <v>606577.00999999978</v>
      </c>
      <c r="G48" s="29">
        <f t="shared" si="6"/>
        <v>594055.35999999975</v>
      </c>
    </row>
    <row r="49" spans="1:7" x14ac:dyDescent="0.25">
      <c r="A49" s="119">
        <v>42526</v>
      </c>
      <c r="B49" s="120">
        <f t="shared" si="2"/>
        <v>31</v>
      </c>
      <c r="C49" s="29">
        <f t="shared" si="7"/>
        <v>20000</v>
      </c>
      <c r="D49" s="93">
        <f t="shared" si="0"/>
        <v>12431.9</v>
      </c>
      <c r="E49" s="94">
        <f t="shared" si="8"/>
        <v>7568.1</v>
      </c>
      <c r="F49" s="29">
        <f t="shared" si="5"/>
        <v>594055.35999999975</v>
      </c>
      <c r="G49" s="29">
        <f t="shared" si="6"/>
        <v>581623.45999999973</v>
      </c>
    </row>
    <row r="50" spans="1:7" x14ac:dyDescent="0.25">
      <c r="A50" s="119">
        <v>42556</v>
      </c>
      <c r="B50" s="120">
        <f t="shared" si="2"/>
        <v>30</v>
      </c>
      <c r="C50" s="29">
        <f t="shared" si="7"/>
        <v>20000</v>
      </c>
      <c r="D50" s="93">
        <f t="shared" si="0"/>
        <v>12829.3</v>
      </c>
      <c r="E50" s="94">
        <f t="shared" si="8"/>
        <v>7170.7</v>
      </c>
      <c r="F50" s="29">
        <f t="shared" si="5"/>
        <v>581623.45999999973</v>
      </c>
      <c r="G50" s="29">
        <f t="shared" si="6"/>
        <v>568794.15999999968</v>
      </c>
    </row>
    <row r="51" spans="1:7" x14ac:dyDescent="0.25">
      <c r="A51" s="119">
        <v>42587</v>
      </c>
      <c r="B51" s="120">
        <f t="shared" si="2"/>
        <v>31</v>
      </c>
      <c r="C51" s="29">
        <f t="shared" si="7"/>
        <v>20000</v>
      </c>
      <c r="D51" s="93">
        <f t="shared" si="0"/>
        <v>12753.720000000001</v>
      </c>
      <c r="E51" s="94">
        <f t="shared" si="8"/>
        <v>7246.28</v>
      </c>
      <c r="F51" s="29">
        <f t="shared" si="5"/>
        <v>568794.15999999968</v>
      </c>
      <c r="G51" s="29">
        <f t="shared" si="6"/>
        <v>556040.43999999971</v>
      </c>
    </row>
    <row r="52" spans="1:7" x14ac:dyDescent="0.25">
      <c r="A52" s="119">
        <v>42618</v>
      </c>
      <c r="B52" s="120">
        <f t="shared" si="2"/>
        <v>31</v>
      </c>
      <c r="C52" s="29">
        <f t="shared" si="7"/>
        <v>20000</v>
      </c>
      <c r="D52" s="93">
        <f t="shared" si="0"/>
        <v>12916.2</v>
      </c>
      <c r="E52" s="94">
        <f t="shared" si="8"/>
        <v>7083.8</v>
      </c>
      <c r="F52" s="29">
        <f t="shared" si="5"/>
        <v>556040.43999999971</v>
      </c>
      <c r="G52" s="29">
        <f t="shared" si="6"/>
        <v>543124.23999999976</v>
      </c>
    </row>
    <row r="53" spans="1:7" x14ac:dyDescent="0.25">
      <c r="A53" s="119">
        <v>42648</v>
      </c>
      <c r="B53" s="120">
        <f t="shared" si="2"/>
        <v>30</v>
      </c>
      <c r="C53" s="29">
        <f>$J$2</f>
        <v>30000</v>
      </c>
      <c r="D53" s="93">
        <f t="shared" si="0"/>
        <v>23303.95</v>
      </c>
      <c r="E53" s="94">
        <f t="shared" si="8"/>
        <v>6696.05</v>
      </c>
      <c r="F53" s="29">
        <f t="shared" si="5"/>
        <v>543124.23999999976</v>
      </c>
      <c r="G53" s="29">
        <f t="shared" si="6"/>
        <v>519820.28999999975</v>
      </c>
    </row>
    <row r="54" spans="1:7" x14ac:dyDescent="0.25">
      <c r="A54" s="119">
        <v>42679</v>
      </c>
      <c r="B54" s="120">
        <f t="shared" si="2"/>
        <v>31</v>
      </c>
      <c r="C54" s="29">
        <f t="shared" ref="C54:C72" si="9">$J$2</f>
        <v>30000</v>
      </c>
      <c r="D54" s="93">
        <f t="shared" si="0"/>
        <v>23377.63</v>
      </c>
      <c r="E54" s="94">
        <f t="shared" si="8"/>
        <v>6622.37</v>
      </c>
      <c r="F54" s="29">
        <f t="shared" si="5"/>
        <v>519820.28999999975</v>
      </c>
      <c r="G54" s="29">
        <f t="shared" si="6"/>
        <v>496442.65999999974</v>
      </c>
    </row>
    <row r="55" spans="1:7" x14ac:dyDescent="0.25">
      <c r="A55" s="119">
        <v>42709</v>
      </c>
      <c r="B55" s="120">
        <f t="shared" si="2"/>
        <v>30</v>
      </c>
      <c r="C55" s="29">
        <f t="shared" si="9"/>
        <v>30000</v>
      </c>
      <c r="D55" s="93">
        <f t="shared" si="0"/>
        <v>23879.47</v>
      </c>
      <c r="E55" s="94">
        <f t="shared" si="8"/>
        <v>6120.53</v>
      </c>
      <c r="F55" s="29">
        <f t="shared" si="5"/>
        <v>496442.65999999974</v>
      </c>
      <c r="G55" s="29">
        <f t="shared" si="6"/>
        <v>472563.18999999971</v>
      </c>
    </row>
    <row r="56" spans="1:7" x14ac:dyDescent="0.25">
      <c r="A56" s="119">
        <v>42740</v>
      </c>
      <c r="B56" s="120">
        <f t="shared" si="2"/>
        <v>31</v>
      </c>
      <c r="C56" s="29">
        <f t="shared" si="9"/>
        <v>30000</v>
      </c>
      <c r="D56" s="93">
        <f t="shared" si="0"/>
        <v>23979.67</v>
      </c>
      <c r="E56" s="94">
        <f t="shared" si="8"/>
        <v>6020.33</v>
      </c>
      <c r="F56" s="29">
        <f t="shared" si="5"/>
        <v>472563.18999999971</v>
      </c>
      <c r="G56" s="29">
        <f t="shared" si="6"/>
        <v>448583.51999999973</v>
      </c>
    </row>
    <row r="57" spans="1:7" x14ac:dyDescent="0.25">
      <c r="A57" s="119">
        <v>42771</v>
      </c>
      <c r="B57" s="120">
        <f t="shared" si="2"/>
        <v>31</v>
      </c>
      <c r="C57" s="29">
        <f t="shared" si="9"/>
        <v>30000</v>
      </c>
      <c r="D57" s="93">
        <f t="shared" si="0"/>
        <v>24285.17</v>
      </c>
      <c r="E57" s="94">
        <f t="shared" si="8"/>
        <v>5714.83</v>
      </c>
      <c r="F57" s="29">
        <f t="shared" si="5"/>
        <v>448583.51999999973</v>
      </c>
      <c r="G57" s="29">
        <f t="shared" si="6"/>
        <v>424298.34999999974</v>
      </c>
    </row>
    <row r="58" spans="1:7" x14ac:dyDescent="0.25">
      <c r="A58" s="119">
        <v>42799</v>
      </c>
      <c r="B58" s="120">
        <f t="shared" si="2"/>
        <v>28</v>
      </c>
      <c r="C58" s="29">
        <f t="shared" si="9"/>
        <v>30000</v>
      </c>
      <c r="D58" s="93">
        <f t="shared" si="0"/>
        <v>25117.66</v>
      </c>
      <c r="E58" s="94">
        <f t="shared" si="8"/>
        <v>4882.34</v>
      </c>
      <c r="F58" s="29">
        <f t="shared" si="5"/>
        <v>424298.34999999974</v>
      </c>
      <c r="G58" s="29">
        <f t="shared" si="6"/>
        <v>399180.68999999977</v>
      </c>
    </row>
    <row r="59" spans="1:7" x14ac:dyDescent="0.25">
      <c r="A59" s="119">
        <v>42830</v>
      </c>
      <c r="B59" s="120">
        <f t="shared" si="2"/>
        <v>31</v>
      </c>
      <c r="C59" s="29">
        <f t="shared" si="9"/>
        <v>30000</v>
      </c>
      <c r="D59" s="93">
        <f t="shared" si="0"/>
        <v>24914.55</v>
      </c>
      <c r="E59" s="94">
        <f t="shared" si="8"/>
        <v>5085.45</v>
      </c>
      <c r="F59" s="29">
        <f t="shared" si="5"/>
        <v>399180.68999999977</v>
      </c>
      <c r="G59" s="29">
        <f t="shared" si="6"/>
        <v>374266.13999999978</v>
      </c>
    </row>
    <row r="60" spans="1:7" x14ac:dyDescent="0.25">
      <c r="A60" s="119">
        <v>42860</v>
      </c>
      <c r="B60" s="120">
        <f t="shared" si="2"/>
        <v>30</v>
      </c>
      <c r="C60" s="29">
        <f t="shared" si="9"/>
        <v>30000</v>
      </c>
      <c r="D60" s="93">
        <f t="shared" si="0"/>
        <v>25385.760000000002</v>
      </c>
      <c r="E60" s="94">
        <f t="shared" si="8"/>
        <v>4614.24</v>
      </c>
      <c r="F60" s="29">
        <f t="shared" si="5"/>
        <v>374266.13999999978</v>
      </c>
      <c r="G60" s="29">
        <f t="shared" si="6"/>
        <v>348880.37999999977</v>
      </c>
    </row>
    <row r="61" spans="1:7" x14ac:dyDescent="0.25">
      <c r="A61" s="119">
        <v>42891</v>
      </c>
      <c r="B61" s="120">
        <f t="shared" si="2"/>
        <v>31</v>
      </c>
      <c r="C61" s="29">
        <f t="shared" si="9"/>
        <v>30000</v>
      </c>
      <c r="D61" s="93">
        <f t="shared" si="0"/>
        <v>25555.360000000001</v>
      </c>
      <c r="E61" s="94">
        <f t="shared" si="8"/>
        <v>4444.6400000000003</v>
      </c>
      <c r="F61" s="29">
        <f t="shared" si="5"/>
        <v>348880.37999999977</v>
      </c>
      <c r="G61" s="29">
        <f t="shared" si="6"/>
        <v>323325.01999999979</v>
      </c>
    </row>
    <row r="62" spans="1:7" x14ac:dyDescent="0.25">
      <c r="A62" s="119">
        <v>42921</v>
      </c>
      <c r="B62" s="120">
        <f t="shared" si="2"/>
        <v>30</v>
      </c>
      <c r="C62" s="29">
        <f t="shared" si="9"/>
        <v>30000</v>
      </c>
      <c r="D62" s="93">
        <f t="shared" si="0"/>
        <v>26013.8</v>
      </c>
      <c r="E62" s="94">
        <f t="shared" si="8"/>
        <v>3986.2</v>
      </c>
      <c r="F62" s="29">
        <f t="shared" si="5"/>
        <v>323325.01999999979</v>
      </c>
      <c r="G62" s="29">
        <f t="shared" si="6"/>
        <v>297311.2199999998</v>
      </c>
    </row>
    <row r="63" spans="1:7" x14ac:dyDescent="0.25">
      <c r="A63" s="119">
        <v>42952</v>
      </c>
      <c r="B63" s="120">
        <f t="shared" si="2"/>
        <v>31</v>
      </c>
      <c r="C63" s="29">
        <f t="shared" si="9"/>
        <v>30000</v>
      </c>
      <c r="D63" s="93">
        <f t="shared" si="0"/>
        <v>26212.34</v>
      </c>
      <c r="E63" s="94">
        <f t="shared" si="8"/>
        <v>3787.66</v>
      </c>
      <c r="F63" s="29">
        <f t="shared" si="5"/>
        <v>297311.2199999998</v>
      </c>
      <c r="G63" s="29">
        <f t="shared" si="6"/>
        <v>271098.87999999977</v>
      </c>
    </row>
    <row r="64" spans="1:7" x14ac:dyDescent="0.25">
      <c r="A64" s="119">
        <v>42983</v>
      </c>
      <c r="B64" s="120">
        <f t="shared" si="2"/>
        <v>31</v>
      </c>
      <c r="C64" s="29">
        <f t="shared" si="9"/>
        <v>30000</v>
      </c>
      <c r="D64" s="93">
        <f t="shared" si="0"/>
        <v>26546.27</v>
      </c>
      <c r="E64" s="94">
        <f t="shared" si="8"/>
        <v>3453.73</v>
      </c>
      <c r="F64" s="29">
        <f t="shared" si="5"/>
        <v>271098.87999999977</v>
      </c>
      <c r="G64" s="29">
        <f t="shared" si="6"/>
        <v>244552.60999999978</v>
      </c>
    </row>
    <row r="65" spans="1:7" x14ac:dyDescent="0.25">
      <c r="A65" s="119">
        <v>43013</v>
      </c>
      <c r="B65" s="120">
        <f t="shared" si="2"/>
        <v>30</v>
      </c>
      <c r="C65" s="29">
        <f t="shared" si="9"/>
        <v>30000</v>
      </c>
      <c r="D65" s="93">
        <f t="shared" si="0"/>
        <v>26984.97</v>
      </c>
      <c r="E65" s="94">
        <f t="shared" si="8"/>
        <v>3015.03</v>
      </c>
      <c r="F65" s="29">
        <f t="shared" si="5"/>
        <v>244552.60999999978</v>
      </c>
      <c r="G65" s="29">
        <f t="shared" si="6"/>
        <v>217567.63999999978</v>
      </c>
    </row>
    <row r="66" spans="1:7" x14ac:dyDescent="0.25">
      <c r="A66" s="119">
        <v>43044</v>
      </c>
      <c r="B66" s="120">
        <f t="shared" si="2"/>
        <v>31</v>
      </c>
      <c r="C66" s="29">
        <f t="shared" si="9"/>
        <v>30000</v>
      </c>
      <c r="D66" s="93">
        <f t="shared" si="0"/>
        <v>27228.25</v>
      </c>
      <c r="E66" s="94">
        <f t="shared" si="8"/>
        <v>2771.75</v>
      </c>
      <c r="F66" s="29">
        <f t="shared" si="5"/>
        <v>217567.63999999978</v>
      </c>
      <c r="G66" s="29">
        <f t="shared" si="6"/>
        <v>190339.38999999978</v>
      </c>
    </row>
    <row r="67" spans="1:7" x14ac:dyDescent="0.25">
      <c r="A67" s="119">
        <v>43074</v>
      </c>
      <c r="B67" s="120">
        <f t="shared" si="2"/>
        <v>30</v>
      </c>
      <c r="C67" s="29">
        <f t="shared" si="9"/>
        <v>30000</v>
      </c>
      <c r="D67" s="93">
        <f t="shared" si="0"/>
        <v>27653.35</v>
      </c>
      <c r="E67" s="94">
        <f t="shared" si="8"/>
        <v>2346.65</v>
      </c>
      <c r="F67" s="29">
        <f t="shared" si="5"/>
        <v>190339.38999999978</v>
      </c>
      <c r="G67" s="29">
        <f t="shared" si="6"/>
        <v>162686.03999999978</v>
      </c>
    </row>
    <row r="68" spans="1:7" x14ac:dyDescent="0.25">
      <c r="A68" s="119">
        <v>43105</v>
      </c>
      <c r="B68" s="120">
        <f t="shared" si="2"/>
        <v>31</v>
      </c>
      <c r="C68" s="29">
        <f t="shared" si="9"/>
        <v>30000</v>
      </c>
      <c r="D68" s="93">
        <f t="shared" ref="D68:D73" si="10">C68-E68</f>
        <v>27927.42</v>
      </c>
      <c r="E68" s="94">
        <f t="shared" si="8"/>
        <v>2072.58</v>
      </c>
      <c r="F68" s="29">
        <f t="shared" si="5"/>
        <v>162686.03999999978</v>
      </c>
      <c r="G68" s="29">
        <f t="shared" si="6"/>
        <v>134758.61999999976</v>
      </c>
    </row>
    <row r="69" spans="1:7" x14ac:dyDescent="0.25">
      <c r="A69" s="119">
        <v>43136</v>
      </c>
      <c r="B69" s="120">
        <f t="shared" si="2"/>
        <v>31</v>
      </c>
      <c r="C69" s="29">
        <f t="shared" si="9"/>
        <v>30000</v>
      </c>
      <c r="D69" s="93">
        <f t="shared" si="10"/>
        <v>28283.21</v>
      </c>
      <c r="E69" s="94">
        <f t="shared" si="8"/>
        <v>1716.79</v>
      </c>
      <c r="F69" s="29">
        <f t="shared" si="5"/>
        <v>134758.61999999976</v>
      </c>
      <c r="G69" s="29">
        <f t="shared" si="6"/>
        <v>106475.40999999977</v>
      </c>
    </row>
    <row r="70" spans="1:7" x14ac:dyDescent="0.25">
      <c r="A70" s="119">
        <v>43164</v>
      </c>
      <c r="B70" s="120">
        <f t="shared" ref="B70:B73" si="11">A70-A69</f>
        <v>28</v>
      </c>
      <c r="C70" s="29">
        <f t="shared" si="9"/>
        <v>30000</v>
      </c>
      <c r="D70" s="93">
        <f t="shared" si="10"/>
        <v>28774.799999999999</v>
      </c>
      <c r="E70" s="94">
        <f t="shared" si="8"/>
        <v>1225.2</v>
      </c>
      <c r="F70" s="29">
        <f t="shared" ref="F70:F73" si="12">G69</f>
        <v>106475.40999999977</v>
      </c>
      <c r="G70" s="29">
        <f t="shared" ref="G70:G73" si="13">F70-D70</f>
        <v>77700.609999999768</v>
      </c>
    </row>
    <row r="71" spans="1:7" x14ac:dyDescent="0.25">
      <c r="A71" s="119">
        <v>43195</v>
      </c>
      <c r="B71" s="120">
        <f t="shared" si="11"/>
        <v>31</v>
      </c>
      <c r="C71" s="29">
        <f t="shared" si="9"/>
        <v>30000</v>
      </c>
      <c r="D71" s="93">
        <f t="shared" si="10"/>
        <v>29010.12</v>
      </c>
      <c r="E71" s="94">
        <f t="shared" si="8"/>
        <v>989.88</v>
      </c>
      <c r="F71" s="29">
        <f t="shared" si="12"/>
        <v>77700.609999999768</v>
      </c>
      <c r="G71" s="29">
        <f t="shared" si="13"/>
        <v>48690.489999999772</v>
      </c>
    </row>
    <row r="72" spans="1:7" x14ac:dyDescent="0.25">
      <c r="A72" s="119">
        <v>43225</v>
      </c>
      <c r="B72" s="120">
        <f t="shared" si="11"/>
        <v>30</v>
      </c>
      <c r="C72" s="29">
        <f t="shared" si="9"/>
        <v>30000</v>
      </c>
      <c r="D72" s="93">
        <f t="shared" si="10"/>
        <v>29399.71</v>
      </c>
      <c r="E72" s="94">
        <f t="shared" si="8"/>
        <v>600.29</v>
      </c>
      <c r="F72" s="29">
        <f t="shared" si="12"/>
        <v>48690.489999999772</v>
      </c>
      <c r="G72" s="29">
        <f t="shared" si="13"/>
        <v>19290.779999999773</v>
      </c>
    </row>
    <row r="73" spans="1:7" x14ac:dyDescent="0.25">
      <c r="A73" s="119">
        <v>43256</v>
      </c>
      <c r="B73" s="120">
        <f t="shared" si="11"/>
        <v>31</v>
      </c>
      <c r="C73" s="29">
        <f>ROUND(G72+E73,2)</f>
        <v>19536.54</v>
      </c>
      <c r="D73" s="93">
        <f t="shared" si="10"/>
        <v>19290.780000000002</v>
      </c>
      <c r="E73" s="94">
        <f t="shared" si="8"/>
        <v>245.76</v>
      </c>
      <c r="F73" s="29">
        <f t="shared" si="12"/>
        <v>19290.779999999773</v>
      </c>
      <c r="G73" s="29">
        <f t="shared" si="13"/>
        <v>-2.2919266484677792E-10</v>
      </c>
    </row>
    <row r="74" spans="1:7" x14ac:dyDescent="0.25">
      <c r="A74" s="47">
        <v>41857</v>
      </c>
      <c r="B74" s="48">
        <v>0</v>
      </c>
      <c r="C74" s="48">
        <v>1</v>
      </c>
      <c r="D74" s="29">
        <v>1000000</v>
      </c>
      <c r="E74" s="29">
        <f>$D$74-$D$4</f>
        <v>978065.73</v>
      </c>
      <c r="F74" s="99">
        <f>($E$4/$B$4)*1</f>
        <v>410.9590322580645</v>
      </c>
      <c r="G74" s="29">
        <f t="shared" ref="G74:G137" si="14">ROUND(F74,2)</f>
        <v>410.96</v>
      </c>
    </row>
    <row r="75" spans="1:7" x14ac:dyDescent="0.25">
      <c r="A75" s="47">
        <v>41858</v>
      </c>
      <c r="B75" s="48">
        <v>1</v>
      </c>
      <c r="C75" s="48">
        <v>0</v>
      </c>
      <c r="D75" s="29">
        <v>1000000</v>
      </c>
      <c r="E75" s="29">
        <f t="shared" ref="E75:E104" si="15">$D$74-$D$4</f>
        <v>978065.73</v>
      </c>
      <c r="F75" s="99">
        <f t="shared" ref="F75:F104" si="16">($E$4/$B$4)*1</f>
        <v>410.9590322580645</v>
      </c>
      <c r="G75" s="29">
        <f t="shared" si="14"/>
        <v>410.96</v>
      </c>
    </row>
    <row r="76" spans="1:7" x14ac:dyDescent="0.25">
      <c r="A76" s="47">
        <v>41859</v>
      </c>
      <c r="B76" s="48">
        <v>1</v>
      </c>
      <c r="C76" s="48">
        <v>0</v>
      </c>
      <c r="D76" s="29">
        <v>1000000</v>
      </c>
      <c r="E76" s="29">
        <f t="shared" si="15"/>
        <v>978065.73</v>
      </c>
      <c r="F76" s="99">
        <f t="shared" si="16"/>
        <v>410.9590322580645</v>
      </c>
      <c r="G76" s="29">
        <f t="shared" si="14"/>
        <v>410.96</v>
      </c>
    </row>
    <row r="77" spans="1:7" x14ac:dyDescent="0.25">
      <c r="A77" s="47">
        <v>41860</v>
      </c>
      <c r="B77" s="48">
        <v>1</v>
      </c>
      <c r="C77" s="48">
        <v>0</v>
      </c>
      <c r="D77" s="29">
        <v>1000000</v>
      </c>
      <c r="E77" s="29">
        <f t="shared" si="15"/>
        <v>978065.73</v>
      </c>
      <c r="F77" s="99">
        <f t="shared" si="16"/>
        <v>410.9590322580645</v>
      </c>
      <c r="G77" s="29">
        <f t="shared" si="14"/>
        <v>410.96</v>
      </c>
    </row>
    <row r="78" spans="1:7" x14ac:dyDescent="0.25">
      <c r="A78" s="47">
        <v>41861</v>
      </c>
      <c r="B78" s="48">
        <v>1</v>
      </c>
      <c r="C78" s="48">
        <v>0</v>
      </c>
      <c r="D78" s="29">
        <v>1000000</v>
      </c>
      <c r="E78" s="29">
        <f t="shared" si="15"/>
        <v>978065.73</v>
      </c>
      <c r="F78" s="99">
        <f t="shared" si="16"/>
        <v>410.9590322580645</v>
      </c>
      <c r="G78" s="29">
        <f t="shared" si="14"/>
        <v>410.96</v>
      </c>
    </row>
    <row r="79" spans="1:7" x14ac:dyDescent="0.25">
      <c r="A79" s="47">
        <v>41862</v>
      </c>
      <c r="B79" s="48">
        <v>1</v>
      </c>
      <c r="C79" s="48">
        <v>0</v>
      </c>
      <c r="D79" s="29">
        <v>1000000</v>
      </c>
      <c r="E79" s="29">
        <f t="shared" si="15"/>
        <v>978065.73</v>
      </c>
      <c r="F79" s="99">
        <f t="shared" si="16"/>
        <v>410.9590322580645</v>
      </c>
      <c r="G79" s="29">
        <f t="shared" si="14"/>
        <v>410.96</v>
      </c>
    </row>
    <row r="80" spans="1:7" x14ac:dyDescent="0.25">
      <c r="A80" s="47">
        <v>41863</v>
      </c>
      <c r="B80" s="48">
        <v>1</v>
      </c>
      <c r="C80" s="48">
        <v>0</v>
      </c>
      <c r="D80" s="29">
        <v>1000000</v>
      </c>
      <c r="E80" s="29">
        <f t="shared" si="15"/>
        <v>978065.73</v>
      </c>
      <c r="F80" s="99">
        <f t="shared" si="16"/>
        <v>410.9590322580645</v>
      </c>
      <c r="G80" s="49">
        <f t="shared" si="14"/>
        <v>410.96</v>
      </c>
    </row>
    <row r="81" spans="1:7" x14ac:dyDescent="0.25">
      <c r="A81" s="47">
        <v>41864</v>
      </c>
      <c r="B81" s="48">
        <v>1</v>
      </c>
      <c r="C81" s="48">
        <v>0</v>
      </c>
      <c r="D81" s="29">
        <v>1000000</v>
      </c>
      <c r="E81" s="29">
        <f t="shared" si="15"/>
        <v>978065.73</v>
      </c>
      <c r="F81" s="99">
        <f t="shared" si="16"/>
        <v>410.9590322580645</v>
      </c>
      <c r="G81" s="29">
        <f t="shared" si="14"/>
        <v>410.96</v>
      </c>
    </row>
    <row r="82" spans="1:7" x14ac:dyDescent="0.25">
      <c r="A82" s="47">
        <v>41865</v>
      </c>
      <c r="B82" s="48">
        <v>1</v>
      </c>
      <c r="C82" s="48">
        <v>0</v>
      </c>
      <c r="D82" s="29">
        <v>1000000</v>
      </c>
      <c r="E82" s="29">
        <f t="shared" si="15"/>
        <v>978065.73</v>
      </c>
      <c r="F82" s="99">
        <f t="shared" si="16"/>
        <v>410.9590322580645</v>
      </c>
      <c r="G82" s="30">
        <f t="shared" si="14"/>
        <v>410.96</v>
      </c>
    </row>
    <row r="83" spans="1:7" x14ac:dyDescent="0.25">
      <c r="A83" s="47">
        <v>41866</v>
      </c>
      <c r="B83" s="48">
        <v>1</v>
      </c>
      <c r="C83" s="48">
        <v>0</v>
      </c>
      <c r="D83" s="29">
        <v>1000000</v>
      </c>
      <c r="E83" s="29">
        <f t="shared" si="15"/>
        <v>978065.73</v>
      </c>
      <c r="F83" s="99">
        <f t="shared" si="16"/>
        <v>410.9590322580645</v>
      </c>
      <c r="G83" s="29">
        <f t="shared" si="14"/>
        <v>410.96</v>
      </c>
    </row>
    <row r="84" spans="1:7" x14ac:dyDescent="0.25">
      <c r="A84" s="47">
        <v>41867</v>
      </c>
      <c r="B84" s="48">
        <v>1</v>
      </c>
      <c r="C84" s="48">
        <v>0</v>
      </c>
      <c r="D84" s="29">
        <v>1000000</v>
      </c>
      <c r="E84" s="29">
        <f t="shared" si="15"/>
        <v>978065.73</v>
      </c>
      <c r="F84" s="99">
        <f t="shared" si="16"/>
        <v>410.9590322580645</v>
      </c>
      <c r="G84" s="29">
        <f t="shared" si="14"/>
        <v>410.96</v>
      </c>
    </row>
    <row r="85" spans="1:7" x14ac:dyDescent="0.25">
      <c r="A85" s="47">
        <v>41868</v>
      </c>
      <c r="B85" s="48">
        <v>1</v>
      </c>
      <c r="C85" s="48">
        <v>0</v>
      </c>
      <c r="D85" s="29">
        <v>1000000</v>
      </c>
      <c r="E85" s="29">
        <f t="shared" si="15"/>
        <v>978065.73</v>
      </c>
      <c r="F85" s="99">
        <f t="shared" si="16"/>
        <v>410.9590322580645</v>
      </c>
      <c r="G85" s="29">
        <f t="shared" si="14"/>
        <v>410.96</v>
      </c>
    </row>
    <row r="86" spans="1:7" x14ac:dyDescent="0.25">
      <c r="A86" s="47">
        <v>41869</v>
      </c>
      <c r="B86" s="48">
        <v>1</v>
      </c>
      <c r="C86" s="48">
        <v>0</v>
      </c>
      <c r="D86" s="29">
        <v>1000000</v>
      </c>
      <c r="E86" s="29">
        <f t="shared" si="15"/>
        <v>978065.73</v>
      </c>
      <c r="F86" s="99">
        <f t="shared" si="16"/>
        <v>410.9590322580645</v>
      </c>
      <c r="G86" s="29">
        <f t="shared" si="14"/>
        <v>410.96</v>
      </c>
    </row>
    <row r="87" spans="1:7" x14ac:dyDescent="0.25">
      <c r="A87" s="47">
        <v>41870</v>
      </c>
      <c r="B87" s="48">
        <v>1</v>
      </c>
      <c r="C87" s="48">
        <v>0</v>
      </c>
      <c r="D87" s="29">
        <v>1000000</v>
      </c>
      <c r="E87" s="29">
        <f t="shared" si="15"/>
        <v>978065.73</v>
      </c>
      <c r="F87" s="99">
        <f t="shared" si="16"/>
        <v>410.9590322580645</v>
      </c>
      <c r="G87" s="30">
        <f t="shared" si="14"/>
        <v>410.96</v>
      </c>
    </row>
    <row r="88" spans="1:7" x14ac:dyDescent="0.25">
      <c r="A88" s="47">
        <v>41871</v>
      </c>
      <c r="B88" s="48">
        <v>1</v>
      </c>
      <c r="C88" s="48">
        <v>0</v>
      </c>
      <c r="D88" s="29">
        <v>1000000</v>
      </c>
      <c r="E88" s="29">
        <f t="shared" si="15"/>
        <v>978065.73</v>
      </c>
      <c r="F88" s="99">
        <f t="shared" si="16"/>
        <v>410.9590322580645</v>
      </c>
      <c r="G88" s="29">
        <f t="shared" si="14"/>
        <v>410.96</v>
      </c>
    </row>
    <row r="89" spans="1:7" x14ac:dyDescent="0.25">
      <c r="A89" s="47">
        <v>41872</v>
      </c>
      <c r="B89" s="48">
        <v>1</v>
      </c>
      <c r="C89" s="48">
        <v>0</v>
      </c>
      <c r="D89" s="29">
        <v>1000000</v>
      </c>
      <c r="E89" s="29">
        <f t="shared" si="15"/>
        <v>978065.73</v>
      </c>
      <c r="F89" s="99">
        <f t="shared" si="16"/>
        <v>410.9590322580645</v>
      </c>
      <c r="G89" s="29">
        <f t="shared" si="14"/>
        <v>410.96</v>
      </c>
    </row>
    <row r="90" spans="1:7" x14ac:dyDescent="0.25">
      <c r="A90" s="47">
        <v>41873</v>
      </c>
      <c r="B90" s="48">
        <v>1</v>
      </c>
      <c r="C90" s="48">
        <v>0</v>
      </c>
      <c r="D90" s="29">
        <v>1000000</v>
      </c>
      <c r="E90" s="29">
        <f t="shared" si="15"/>
        <v>978065.73</v>
      </c>
      <c r="F90" s="99">
        <f t="shared" si="16"/>
        <v>410.9590322580645</v>
      </c>
      <c r="G90" s="29">
        <f t="shared" si="14"/>
        <v>410.96</v>
      </c>
    </row>
    <row r="91" spans="1:7" x14ac:dyDescent="0.25">
      <c r="A91" s="47">
        <v>41874</v>
      </c>
      <c r="B91" s="48">
        <v>1</v>
      </c>
      <c r="C91" s="48">
        <v>0</v>
      </c>
      <c r="D91" s="29">
        <v>1000000</v>
      </c>
      <c r="E91" s="29">
        <f t="shared" si="15"/>
        <v>978065.73</v>
      </c>
      <c r="F91" s="99">
        <f t="shared" si="16"/>
        <v>410.9590322580645</v>
      </c>
      <c r="G91" s="29">
        <f t="shared" si="14"/>
        <v>410.96</v>
      </c>
    </row>
    <row r="92" spans="1:7" x14ac:dyDescent="0.25">
      <c r="A92" s="47">
        <v>41875</v>
      </c>
      <c r="B92" s="48">
        <v>1</v>
      </c>
      <c r="C92" s="48">
        <v>0</v>
      </c>
      <c r="D92" s="29">
        <v>1000000</v>
      </c>
      <c r="E92" s="29">
        <f t="shared" si="15"/>
        <v>978065.73</v>
      </c>
      <c r="F92" s="99">
        <f t="shared" si="16"/>
        <v>410.9590322580645</v>
      </c>
      <c r="G92" s="29">
        <f t="shared" si="14"/>
        <v>410.96</v>
      </c>
    </row>
    <row r="93" spans="1:7" x14ac:dyDescent="0.25">
      <c r="A93" s="47">
        <v>41876</v>
      </c>
      <c r="B93" s="48">
        <v>1</v>
      </c>
      <c r="C93" s="48">
        <v>0</v>
      </c>
      <c r="D93" s="29">
        <v>1000000</v>
      </c>
      <c r="E93" s="29">
        <f t="shared" si="15"/>
        <v>978065.73</v>
      </c>
      <c r="F93" s="99">
        <f t="shared" si="16"/>
        <v>410.9590322580645</v>
      </c>
      <c r="G93" s="29">
        <f t="shared" si="14"/>
        <v>410.96</v>
      </c>
    </row>
    <row r="94" spans="1:7" x14ac:dyDescent="0.25">
      <c r="A94" s="47">
        <v>41877</v>
      </c>
      <c r="B94" s="48">
        <v>1</v>
      </c>
      <c r="C94" s="48">
        <v>0</v>
      </c>
      <c r="D94" s="29">
        <v>1000000</v>
      </c>
      <c r="E94" s="29">
        <f t="shared" si="15"/>
        <v>978065.73</v>
      </c>
      <c r="F94" s="99">
        <f t="shared" si="16"/>
        <v>410.9590322580645</v>
      </c>
      <c r="G94" s="29">
        <f t="shared" si="14"/>
        <v>410.96</v>
      </c>
    </row>
    <row r="95" spans="1:7" x14ac:dyDescent="0.25">
      <c r="A95" s="47">
        <v>41878</v>
      </c>
      <c r="B95" s="48">
        <v>1</v>
      </c>
      <c r="C95" s="48">
        <v>0</v>
      </c>
      <c r="D95" s="29">
        <v>1000000</v>
      </c>
      <c r="E95" s="29">
        <f t="shared" si="15"/>
        <v>978065.73</v>
      </c>
      <c r="F95" s="99">
        <f t="shared" si="16"/>
        <v>410.9590322580645</v>
      </c>
      <c r="G95" s="29">
        <f t="shared" si="14"/>
        <v>410.96</v>
      </c>
    </row>
    <row r="96" spans="1:7" x14ac:dyDescent="0.25">
      <c r="A96" s="47">
        <v>41879</v>
      </c>
      <c r="B96" s="48">
        <v>1</v>
      </c>
      <c r="C96" s="48">
        <v>0</v>
      </c>
      <c r="D96" s="29">
        <v>1000000</v>
      </c>
      <c r="E96" s="29">
        <f t="shared" si="15"/>
        <v>978065.73</v>
      </c>
      <c r="F96" s="99">
        <f t="shared" si="16"/>
        <v>410.9590322580645</v>
      </c>
      <c r="G96" s="29">
        <f t="shared" si="14"/>
        <v>410.96</v>
      </c>
    </row>
    <row r="97" spans="1:7" x14ac:dyDescent="0.25">
      <c r="A97" s="47">
        <v>41880</v>
      </c>
      <c r="B97" s="48">
        <v>1</v>
      </c>
      <c r="C97" s="48">
        <v>0</v>
      </c>
      <c r="D97" s="29">
        <v>1000000</v>
      </c>
      <c r="E97" s="29">
        <f t="shared" si="15"/>
        <v>978065.73</v>
      </c>
      <c r="F97" s="99">
        <f t="shared" si="16"/>
        <v>410.9590322580645</v>
      </c>
      <c r="G97" s="29">
        <f t="shared" si="14"/>
        <v>410.96</v>
      </c>
    </row>
    <row r="98" spans="1:7" x14ac:dyDescent="0.25">
      <c r="A98" s="47">
        <v>41881</v>
      </c>
      <c r="B98" s="48">
        <v>1</v>
      </c>
      <c r="C98" s="48">
        <v>0</v>
      </c>
      <c r="D98" s="29">
        <v>1000000</v>
      </c>
      <c r="E98" s="29">
        <f t="shared" si="15"/>
        <v>978065.73</v>
      </c>
      <c r="F98" s="99">
        <f t="shared" si="16"/>
        <v>410.9590322580645</v>
      </c>
      <c r="G98" s="29">
        <f t="shared" si="14"/>
        <v>410.96</v>
      </c>
    </row>
    <row r="99" spans="1:7" x14ac:dyDescent="0.25">
      <c r="A99" s="47">
        <v>41882</v>
      </c>
      <c r="B99" s="48">
        <v>1</v>
      </c>
      <c r="C99" s="48">
        <v>0</v>
      </c>
      <c r="D99" s="29">
        <v>1000000</v>
      </c>
      <c r="E99" s="29">
        <f t="shared" si="15"/>
        <v>978065.73</v>
      </c>
      <c r="F99" s="99">
        <f t="shared" si="16"/>
        <v>410.9590322580645</v>
      </c>
      <c r="G99" s="29">
        <f t="shared" si="14"/>
        <v>410.96</v>
      </c>
    </row>
    <row r="100" spans="1:7" x14ac:dyDescent="0.25">
      <c r="A100" s="47">
        <v>41883</v>
      </c>
      <c r="B100" s="48">
        <v>1</v>
      </c>
      <c r="C100" s="48">
        <v>0</v>
      </c>
      <c r="D100" s="29">
        <v>1000000</v>
      </c>
      <c r="E100" s="29">
        <f t="shared" si="15"/>
        <v>978065.73</v>
      </c>
      <c r="F100" s="99">
        <f t="shared" si="16"/>
        <v>410.9590322580645</v>
      </c>
      <c r="G100" s="29">
        <f t="shared" si="14"/>
        <v>410.96</v>
      </c>
    </row>
    <row r="101" spans="1:7" x14ac:dyDescent="0.25">
      <c r="A101" s="47">
        <v>41884</v>
      </c>
      <c r="B101" s="48">
        <v>1</v>
      </c>
      <c r="C101" s="48">
        <v>0</v>
      </c>
      <c r="D101" s="29">
        <v>1000000</v>
      </c>
      <c r="E101" s="29">
        <f t="shared" si="15"/>
        <v>978065.73</v>
      </c>
      <c r="F101" s="99">
        <f t="shared" si="16"/>
        <v>410.9590322580645</v>
      </c>
      <c r="G101" s="29">
        <f t="shared" si="14"/>
        <v>410.96</v>
      </c>
    </row>
    <row r="102" spans="1:7" x14ac:dyDescent="0.25">
      <c r="A102" s="47">
        <v>41885</v>
      </c>
      <c r="B102" s="48">
        <v>1</v>
      </c>
      <c r="C102" s="48">
        <v>0</v>
      </c>
      <c r="D102" s="29">
        <v>1000000</v>
      </c>
      <c r="E102" s="29">
        <f t="shared" si="15"/>
        <v>978065.73</v>
      </c>
      <c r="F102" s="99">
        <f t="shared" si="16"/>
        <v>410.9590322580645</v>
      </c>
      <c r="G102" s="29">
        <f t="shared" si="14"/>
        <v>410.96</v>
      </c>
    </row>
    <row r="103" spans="1:7" x14ac:dyDescent="0.25">
      <c r="A103" s="47">
        <v>41886</v>
      </c>
      <c r="B103" s="48">
        <v>1</v>
      </c>
      <c r="C103" s="48">
        <v>0</v>
      </c>
      <c r="D103" s="29">
        <v>1000000</v>
      </c>
      <c r="E103" s="29">
        <f t="shared" si="15"/>
        <v>978065.73</v>
      </c>
      <c r="F103" s="99">
        <f t="shared" si="16"/>
        <v>410.9590322580645</v>
      </c>
      <c r="G103" s="29">
        <f t="shared" si="14"/>
        <v>410.96</v>
      </c>
    </row>
    <row r="104" spans="1:7" x14ac:dyDescent="0.25">
      <c r="A104" s="47">
        <v>41887</v>
      </c>
      <c r="B104" s="48">
        <v>1</v>
      </c>
      <c r="C104" s="171">
        <v>0</v>
      </c>
      <c r="D104" s="29">
        <v>1000000</v>
      </c>
      <c r="E104" s="29">
        <f t="shared" si="15"/>
        <v>978065.73</v>
      </c>
      <c r="F104" s="99">
        <f t="shared" si="16"/>
        <v>410.9590322580645</v>
      </c>
      <c r="G104" s="29">
        <f t="shared" si="14"/>
        <v>410.96</v>
      </c>
    </row>
    <row r="105" spans="1:7" x14ac:dyDescent="0.25">
      <c r="A105" s="47">
        <v>41888</v>
      </c>
      <c r="B105" s="48">
        <v>0</v>
      </c>
      <c r="C105" s="171">
        <v>1</v>
      </c>
      <c r="D105" s="29">
        <f>$E$90</f>
        <v>978065.73</v>
      </c>
      <c r="E105" s="29">
        <f>$D$105-$D$5</f>
        <v>955450.07</v>
      </c>
      <c r="F105" s="46">
        <f>($E$5/$B$5)*1</f>
        <v>401.94466666666665</v>
      </c>
      <c r="G105" s="29">
        <f t="shared" si="14"/>
        <v>401.94</v>
      </c>
    </row>
    <row r="106" spans="1:7" x14ac:dyDescent="0.25">
      <c r="A106" s="47">
        <v>41889</v>
      </c>
      <c r="B106" s="48">
        <v>1</v>
      </c>
      <c r="C106" s="171">
        <v>0</v>
      </c>
      <c r="D106" s="29">
        <f t="shared" ref="D106:D134" si="17">$E$90</f>
        <v>978065.73</v>
      </c>
      <c r="E106" s="29">
        <f t="shared" ref="E106:E134" si="18">$D$105-$D$5</f>
        <v>955450.07</v>
      </c>
      <c r="F106" s="46">
        <f t="shared" ref="F106:F134" si="19">($E$5/$B$5)*1</f>
        <v>401.94466666666665</v>
      </c>
      <c r="G106" s="29">
        <f t="shared" si="14"/>
        <v>401.94</v>
      </c>
    </row>
    <row r="107" spans="1:7" x14ac:dyDescent="0.25">
      <c r="A107" s="47">
        <v>41890</v>
      </c>
      <c r="B107" s="48">
        <v>1</v>
      </c>
      <c r="C107" s="171">
        <v>0</v>
      </c>
      <c r="D107" s="29">
        <f t="shared" si="17"/>
        <v>978065.73</v>
      </c>
      <c r="E107" s="29">
        <f t="shared" si="18"/>
        <v>955450.07</v>
      </c>
      <c r="F107" s="46">
        <f t="shared" si="19"/>
        <v>401.94466666666665</v>
      </c>
      <c r="G107" s="29">
        <f t="shared" si="14"/>
        <v>401.94</v>
      </c>
    </row>
    <row r="108" spans="1:7" x14ac:dyDescent="0.25">
      <c r="A108" s="47">
        <v>41891</v>
      </c>
      <c r="B108" s="48">
        <v>1</v>
      </c>
      <c r="C108" s="171">
        <v>0</v>
      </c>
      <c r="D108" s="29">
        <f t="shared" si="17"/>
        <v>978065.73</v>
      </c>
      <c r="E108" s="29">
        <f t="shared" si="18"/>
        <v>955450.07</v>
      </c>
      <c r="F108" s="46">
        <f t="shared" si="19"/>
        <v>401.94466666666665</v>
      </c>
      <c r="G108" s="29">
        <f t="shared" si="14"/>
        <v>401.94</v>
      </c>
    </row>
    <row r="109" spans="1:7" x14ac:dyDescent="0.25">
      <c r="A109" s="47">
        <v>41892</v>
      </c>
      <c r="B109" s="48">
        <v>1</v>
      </c>
      <c r="C109" s="171">
        <v>0</v>
      </c>
      <c r="D109" s="29">
        <f t="shared" si="17"/>
        <v>978065.73</v>
      </c>
      <c r="E109" s="29">
        <f t="shared" si="18"/>
        <v>955450.07</v>
      </c>
      <c r="F109" s="46">
        <f t="shared" si="19"/>
        <v>401.94466666666665</v>
      </c>
      <c r="G109" s="29">
        <f t="shared" si="14"/>
        <v>401.94</v>
      </c>
    </row>
    <row r="110" spans="1:7" x14ac:dyDescent="0.25">
      <c r="A110" s="47">
        <v>41893</v>
      </c>
      <c r="B110" s="48">
        <v>1</v>
      </c>
      <c r="C110" s="171">
        <v>0</v>
      </c>
      <c r="D110" s="29">
        <f t="shared" si="17"/>
        <v>978065.73</v>
      </c>
      <c r="E110" s="29">
        <f t="shared" si="18"/>
        <v>955450.07</v>
      </c>
      <c r="F110" s="46">
        <f t="shared" si="19"/>
        <v>401.94466666666665</v>
      </c>
      <c r="G110" s="29">
        <f t="shared" si="14"/>
        <v>401.94</v>
      </c>
    </row>
    <row r="111" spans="1:7" x14ac:dyDescent="0.25">
      <c r="A111" s="47">
        <v>41894</v>
      </c>
      <c r="B111" s="48">
        <v>1</v>
      </c>
      <c r="C111" s="171">
        <v>0</v>
      </c>
      <c r="D111" s="29">
        <f t="shared" si="17"/>
        <v>978065.73</v>
      </c>
      <c r="E111" s="29">
        <f t="shared" si="18"/>
        <v>955450.07</v>
      </c>
      <c r="F111" s="46">
        <f t="shared" si="19"/>
        <v>401.94466666666665</v>
      </c>
      <c r="G111" s="29">
        <f t="shared" si="14"/>
        <v>401.94</v>
      </c>
    </row>
    <row r="112" spans="1:7" x14ac:dyDescent="0.25">
      <c r="A112" s="47">
        <v>41895</v>
      </c>
      <c r="B112" s="48">
        <v>1</v>
      </c>
      <c r="C112" s="171">
        <v>0</v>
      </c>
      <c r="D112" s="29">
        <f t="shared" si="17"/>
        <v>978065.73</v>
      </c>
      <c r="E112" s="29">
        <f t="shared" si="18"/>
        <v>955450.07</v>
      </c>
      <c r="F112" s="46">
        <f t="shared" si="19"/>
        <v>401.94466666666665</v>
      </c>
      <c r="G112" s="29">
        <f t="shared" si="14"/>
        <v>401.94</v>
      </c>
    </row>
    <row r="113" spans="1:7" x14ac:dyDescent="0.25">
      <c r="A113" s="47">
        <v>41896</v>
      </c>
      <c r="B113" s="48">
        <v>1</v>
      </c>
      <c r="C113" s="171">
        <v>0</v>
      </c>
      <c r="D113" s="29">
        <f t="shared" si="17"/>
        <v>978065.73</v>
      </c>
      <c r="E113" s="29">
        <f t="shared" si="18"/>
        <v>955450.07</v>
      </c>
      <c r="F113" s="46">
        <f t="shared" si="19"/>
        <v>401.94466666666665</v>
      </c>
      <c r="G113" s="29">
        <f t="shared" si="14"/>
        <v>401.94</v>
      </c>
    </row>
    <row r="114" spans="1:7" x14ac:dyDescent="0.25">
      <c r="A114" s="47">
        <v>41897</v>
      </c>
      <c r="B114" s="48">
        <v>1</v>
      </c>
      <c r="C114" s="171">
        <v>0</v>
      </c>
      <c r="D114" s="29">
        <f t="shared" si="17"/>
        <v>978065.73</v>
      </c>
      <c r="E114" s="29">
        <f t="shared" si="18"/>
        <v>955450.07</v>
      </c>
      <c r="F114" s="46">
        <f t="shared" si="19"/>
        <v>401.94466666666665</v>
      </c>
      <c r="G114" s="29">
        <f t="shared" si="14"/>
        <v>401.94</v>
      </c>
    </row>
    <row r="115" spans="1:7" x14ac:dyDescent="0.25">
      <c r="A115" s="47">
        <v>41898</v>
      </c>
      <c r="B115" s="48">
        <v>1</v>
      </c>
      <c r="C115" s="171">
        <v>0</v>
      </c>
      <c r="D115" s="29">
        <f t="shared" si="17"/>
        <v>978065.73</v>
      </c>
      <c r="E115" s="29">
        <f t="shared" si="18"/>
        <v>955450.07</v>
      </c>
      <c r="F115" s="46">
        <f t="shared" si="19"/>
        <v>401.94466666666665</v>
      </c>
      <c r="G115" s="29">
        <f t="shared" si="14"/>
        <v>401.94</v>
      </c>
    </row>
    <row r="116" spans="1:7" x14ac:dyDescent="0.25">
      <c r="A116" s="47">
        <v>41899</v>
      </c>
      <c r="B116" s="48">
        <v>1</v>
      </c>
      <c r="C116" s="171">
        <v>0</v>
      </c>
      <c r="D116" s="29">
        <f t="shared" si="17"/>
        <v>978065.73</v>
      </c>
      <c r="E116" s="29">
        <f t="shared" si="18"/>
        <v>955450.07</v>
      </c>
      <c r="F116" s="46">
        <f t="shared" si="19"/>
        <v>401.94466666666665</v>
      </c>
      <c r="G116" s="29">
        <f t="shared" si="14"/>
        <v>401.94</v>
      </c>
    </row>
    <row r="117" spans="1:7" x14ac:dyDescent="0.25">
      <c r="A117" s="47">
        <v>41900</v>
      </c>
      <c r="B117" s="48">
        <v>1</v>
      </c>
      <c r="C117" s="171">
        <v>0</v>
      </c>
      <c r="D117" s="29">
        <f t="shared" si="17"/>
        <v>978065.73</v>
      </c>
      <c r="E117" s="29">
        <f t="shared" si="18"/>
        <v>955450.07</v>
      </c>
      <c r="F117" s="46">
        <f t="shared" si="19"/>
        <v>401.94466666666665</v>
      </c>
      <c r="G117" s="29">
        <f t="shared" si="14"/>
        <v>401.94</v>
      </c>
    </row>
    <row r="118" spans="1:7" x14ac:dyDescent="0.25">
      <c r="A118" s="47">
        <v>41901</v>
      </c>
      <c r="B118" s="48">
        <v>1</v>
      </c>
      <c r="C118" s="171">
        <v>0</v>
      </c>
      <c r="D118" s="29">
        <f t="shared" si="17"/>
        <v>978065.73</v>
      </c>
      <c r="E118" s="29">
        <f t="shared" si="18"/>
        <v>955450.07</v>
      </c>
      <c r="F118" s="46">
        <f t="shared" si="19"/>
        <v>401.94466666666665</v>
      </c>
      <c r="G118" s="29">
        <f t="shared" si="14"/>
        <v>401.94</v>
      </c>
    </row>
    <row r="119" spans="1:7" x14ac:dyDescent="0.25">
      <c r="A119" s="47">
        <v>41902</v>
      </c>
      <c r="B119" s="48">
        <v>1</v>
      </c>
      <c r="C119" s="171">
        <v>0</v>
      </c>
      <c r="D119" s="29">
        <f t="shared" si="17"/>
        <v>978065.73</v>
      </c>
      <c r="E119" s="29">
        <f t="shared" si="18"/>
        <v>955450.07</v>
      </c>
      <c r="F119" s="46">
        <f t="shared" si="19"/>
        <v>401.94466666666665</v>
      </c>
      <c r="G119" s="29">
        <f t="shared" si="14"/>
        <v>401.94</v>
      </c>
    </row>
    <row r="120" spans="1:7" x14ac:dyDescent="0.25">
      <c r="A120" s="47">
        <v>41903</v>
      </c>
      <c r="B120" s="48">
        <v>1</v>
      </c>
      <c r="C120" s="171">
        <v>0</v>
      </c>
      <c r="D120" s="29">
        <f t="shared" si="17"/>
        <v>978065.73</v>
      </c>
      <c r="E120" s="29">
        <f t="shared" si="18"/>
        <v>955450.07</v>
      </c>
      <c r="F120" s="46">
        <f t="shared" si="19"/>
        <v>401.94466666666665</v>
      </c>
      <c r="G120" s="29">
        <f t="shared" si="14"/>
        <v>401.94</v>
      </c>
    </row>
    <row r="121" spans="1:7" x14ac:dyDescent="0.25">
      <c r="A121" s="47">
        <v>41904</v>
      </c>
      <c r="B121" s="48">
        <v>1</v>
      </c>
      <c r="C121" s="171">
        <v>0</v>
      </c>
      <c r="D121" s="29">
        <f t="shared" si="17"/>
        <v>978065.73</v>
      </c>
      <c r="E121" s="29">
        <f t="shared" si="18"/>
        <v>955450.07</v>
      </c>
      <c r="F121" s="46">
        <f t="shared" si="19"/>
        <v>401.94466666666665</v>
      </c>
      <c r="G121" s="29">
        <f t="shared" si="14"/>
        <v>401.94</v>
      </c>
    </row>
    <row r="122" spans="1:7" x14ac:dyDescent="0.25">
      <c r="A122" s="47">
        <v>41905</v>
      </c>
      <c r="B122" s="48">
        <v>1</v>
      </c>
      <c r="C122" s="171">
        <v>0</v>
      </c>
      <c r="D122" s="29">
        <f t="shared" si="17"/>
        <v>978065.73</v>
      </c>
      <c r="E122" s="29">
        <f t="shared" si="18"/>
        <v>955450.07</v>
      </c>
      <c r="F122" s="46">
        <f t="shared" si="19"/>
        <v>401.94466666666665</v>
      </c>
      <c r="G122" s="29">
        <f t="shared" si="14"/>
        <v>401.94</v>
      </c>
    </row>
    <row r="123" spans="1:7" x14ac:dyDescent="0.25">
      <c r="A123" s="47">
        <v>41906</v>
      </c>
      <c r="B123" s="48">
        <v>1</v>
      </c>
      <c r="C123" s="171">
        <v>0</v>
      </c>
      <c r="D123" s="29">
        <f t="shared" si="17"/>
        <v>978065.73</v>
      </c>
      <c r="E123" s="29">
        <f t="shared" si="18"/>
        <v>955450.07</v>
      </c>
      <c r="F123" s="46">
        <f t="shared" si="19"/>
        <v>401.94466666666665</v>
      </c>
      <c r="G123" s="29">
        <f t="shared" si="14"/>
        <v>401.94</v>
      </c>
    </row>
    <row r="124" spans="1:7" x14ac:dyDescent="0.25">
      <c r="A124" s="47">
        <v>41907</v>
      </c>
      <c r="B124" s="48">
        <v>1</v>
      </c>
      <c r="C124" s="171">
        <v>0</v>
      </c>
      <c r="D124" s="29">
        <f t="shared" si="17"/>
        <v>978065.73</v>
      </c>
      <c r="E124" s="29">
        <f t="shared" si="18"/>
        <v>955450.07</v>
      </c>
      <c r="F124" s="46">
        <f t="shared" si="19"/>
        <v>401.94466666666665</v>
      </c>
      <c r="G124" s="29">
        <f t="shared" si="14"/>
        <v>401.94</v>
      </c>
    </row>
    <row r="125" spans="1:7" x14ac:dyDescent="0.25">
      <c r="A125" s="47">
        <v>41908</v>
      </c>
      <c r="B125" s="48">
        <v>1</v>
      </c>
      <c r="C125" s="171">
        <v>0</v>
      </c>
      <c r="D125" s="29">
        <f t="shared" si="17"/>
        <v>978065.73</v>
      </c>
      <c r="E125" s="29">
        <f t="shared" si="18"/>
        <v>955450.07</v>
      </c>
      <c r="F125" s="46">
        <f t="shared" si="19"/>
        <v>401.94466666666665</v>
      </c>
      <c r="G125" s="29">
        <f t="shared" si="14"/>
        <v>401.94</v>
      </c>
    </row>
    <row r="126" spans="1:7" x14ac:dyDescent="0.25">
      <c r="A126" s="47">
        <v>41909</v>
      </c>
      <c r="B126" s="48">
        <v>1</v>
      </c>
      <c r="C126" s="171">
        <v>0</v>
      </c>
      <c r="D126" s="29">
        <f t="shared" si="17"/>
        <v>978065.73</v>
      </c>
      <c r="E126" s="29">
        <f t="shared" si="18"/>
        <v>955450.07</v>
      </c>
      <c r="F126" s="46">
        <f t="shared" si="19"/>
        <v>401.94466666666665</v>
      </c>
      <c r="G126" s="29">
        <f t="shared" si="14"/>
        <v>401.94</v>
      </c>
    </row>
    <row r="127" spans="1:7" x14ac:dyDescent="0.25">
      <c r="A127" s="47">
        <v>41910</v>
      </c>
      <c r="B127" s="48">
        <v>1</v>
      </c>
      <c r="C127" s="171">
        <v>0</v>
      </c>
      <c r="D127" s="29">
        <f t="shared" si="17"/>
        <v>978065.73</v>
      </c>
      <c r="E127" s="29">
        <f t="shared" si="18"/>
        <v>955450.07</v>
      </c>
      <c r="F127" s="46">
        <f t="shared" si="19"/>
        <v>401.94466666666665</v>
      </c>
      <c r="G127" s="29">
        <f t="shared" si="14"/>
        <v>401.94</v>
      </c>
    </row>
    <row r="128" spans="1:7" x14ac:dyDescent="0.25">
      <c r="A128" s="47">
        <v>41911</v>
      </c>
      <c r="B128" s="48">
        <v>1</v>
      </c>
      <c r="C128" s="171">
        <v>0</v>
      </c>
      <c r="D128" s="29">
        <f t="shared" si="17"/>
        <v>978065.73</v>
      </c>
      <c r="E128" s="29">
        <f t="shared" si="18"/>
        <v>955450.07</v>
      </c>
      <c r="F128" s="46">
        <f t="shared" si="19"/>
        <v>401.94466666666665</v>
      </c>
      <c r="G128" s="29">
        <f t="shared" si="14"/>
        <v>401.94</v>
      </c>
    </row>
    <row r="129" spans="1:7" x14ac:dyDescent="0.25">
      <c r="A129" s="47">
        <v>41912</v>
      </c>
      <c r="B129" s="48">
        <v>1</v>
      </c>
      <c r="C129" s="171">
        <v>0</v>
      </c>
      <c r="D129" s="29">
        <f t="shared" si="17"/>
        <v>978065.73</v>
      </c>
      <c r="E129" s="29">
        <f t="shared" si="18"/>
        <v>955450.07</v>
      </c>
      <c r="F129" s="46">
        <f t="shared" si="19"/>
        <v>401.94466666666665</v>
      </c>
      <c r="G129" s="29">
        <f t="shared" si="14"/>
        <v>401.94</v>
      </c>
    </row>
    <row r="130" spans="1:7" x14ac:dyDescent="0.25">
      <c r="A130" s="47">
        <v>41913</v>
      </c>
      <c r="B130" s="48">
        <v>1</v>
      </c>
      <c r="C130" s="171">
        <v>0</v>
      </c>
      <c r="D130" s="29">
        <f t="shared" si="17"/>
        <v>978065.73</v>
      </c>
      <c r="E130" s="29">
        <f t="shared" si="18"/>
        <v>955450.07</v>
      </c>
      <c r="F130" s="46">
        <f t="shared" si="19"/>
        <v>401.94466666666665</v>
      </c>
      <c r="G130" s="29">
        <f t="shared" si="14"/>
        <v>401.94</v>
      </c>
    </row>
    <row r="131" spans="1:7" x14ac:dyDescent="0.25">
      <c r="A131" s="47">
        <v>41914</v>
      </c>
      <c r="B131" s="48">
        <v>1</v>
      </c>
      <c r="C131" s="171">
        <v>0</v>
      </c>
      <c r="D131" s="29">
        <f t="shared" si="17"/>
        <v>978065.73</v>
      </c>
      <c r="E131" s="29">
        <f t="shared" si="18"/>
        <v>955450.07</v>
      </c>
      <c r="F131" s="46">
        <f t="shared" si="19"/>
        <v>401.94466666666665</v>
      </c>
      <c r="G131" s="29">
        <f t="shared" si="14"/>
        <v>401.94</v>
      </c>
    </row>
    <row r="132" spans="1:7" x14ac:dyDescent="0.25">
      <c r="A132" s="47">
        <v>41915</v>
      </c>
      <c r="B132" s="48">
        <v>1</v>
      </c>
      <c r="C132" s="171">
        <v>0</v>
      </c>
      <c r="D132" s="29">
        <f t="shared" si="17"/>
        <v>978065.73</v>
      </c>
      <c r="E132" s="29">
        <f t="shared" si="18"/>
        <v>955450.07</v>
      </c>
      <c r="F132" s="46">
        <f t="shared" si="19"/>
        <v>401.94466666666665</v>
      </c>
      <c r="G132" s="29">
        <f t="shared" si="14"/>
        <v>401.94</v>
      </c>
    </row>
    <row r="133" spans="1:7" x14ac:dyDescent="0.25">
      <c r="A133" s="47">
        <v>41916</v>
      </c>
      <c r="B133" s="48">
        <v>1</v>
      </c>
      <c r="C133" s="171">
        <v>0</v>
      </c>
      <c r="D133" s="29">
        <f t="shared" si="17"/>
        <v>978065.73</v>
      </c>
      <c r="E133" s="29">
        <f t="shared" si="18"/>
        <v>955450.07</v>
      </c>
      <c r="F133" s="46">
        <f t="shared" si="19"/>
        <v>401.94466666666665</v>
      </c>
      <c r="G133" s="29">
        <f t="shared" si="14"/>
        <v>401.94</v>
      </c>
    </row>
    <row r="134" spans="1:7" x14ac:dyDescent="0.25">
      <c r="A134" s="47">
        <v>41917</v>
      </c>
      <c r="B134" s="48">
        <v>1</v>
      </c>
      <c r="C134" s="171">
        <v>0</v>
      </c>
      <c r="D134" s="29">
        <f t="shared" si="17"/>
        <v>978065.73</v>
      </c>
      <c r="E134" s="29">
        <f t="shared" si="18"/>
        <v>955450.07</v>
      </c>
      <c r="F134" s="46">
        <f t="shared" si="19"/>
        <v>401.94466666666665</v>
      </c>
      <c r="G134" s="29">
        <f t="shared" si="14"/>
        <v>401.94</v>
      </c>
    </row>
    <row r="135" spans="1:7" x14ac:dyDescent="0.25">
      <c r="A135" s="47">
        <v>41918</v>
      </c>
      <c r="B135" s="48">
        <v>0</v>
      </c>
      <c r="C135" s="171">
        <v>1</v>
      </c>
      <c r="D135" s="29">
        <f>$E$120</f>
        <v>955450.07</v>
      </c>
      <c r="E135" s="29">
        <f>$D$135-$D$6</f>
        <v>932948.24</v>
      </c>
      <c r="F135" s="46">
        <f>($E$5/$B$5)*0+($E$6/$B$6)*1</f>
        <v>392.6506451612903</v>
      </c>
      <c r="G135" s="29">
        <f t="shared" si="14"/>
        <v>392.65</v>
      </c>
    </row>
    <row r="136" spans="1:7" x14ac:dyDescent="0.25">
      <c r="A136" s="47">
        <v>41919</v>
      </c>
      <c r="B136" s="48">
        <v>1</v>
      </c>
      <c r="C136" s="171">
        <v>0</v>
      </c>
      <c r="D136" s="29">
        <f t="shared" ref="D136:D165" si="20">$E$120</f>
        <v>955450.07</v>
      </c>
      <c r="E136" s="29">
        <f t="shared" ref="E136:E165" si="21">$D$135-$D$6</f>
        <v>932948.24</v>
      </c>
      <c r="F136" s="46">
        <f t="shared" ref="F136:F165" si="22">($E$5/$B$5)*0+($E$6/$B$6)*1</f>
        <v>392.6506451612903</v>
      </c>
      <c r="G136" s="29">
        <f t="shared" si="14"/>
        <v>392.65</v>
      </c>
    </row>
    <row r="137" spans="1:7" x14ac:dyDescent="0.25">
      <c r="A137" s="47">
        <v>41920</v>
      </c>
      <c r="B137" s="48">
        <v>1</v>
      </c>
      <c r="C137" s="171">
        <v>0</v>
      </c>
      <c r="D137" s="29">
        <f t="shared" si="20"/>
        <v>955450.07</v>
      </c>
      <c r="E137" s="29">
        <f t="shared" si="21"/>
        <v>932948.24</v>
      </c>
      <c r="F137" s="46">
        <f t="shared" si="22"/>
        <v>392.6506451612903</v>
      </c>
      <c r="G137" s="29">
        <f t="shared" si="14"/>
        <v>392.65</v>
      </c>
    </row>
    <row r="138" spans="1:7" x14ac:dyDescent="0.25">
      <c r="A138" s="47">
        <v>41921</v>
      </c>
      <c r="B138" s="48">
        <v>1</v>
      </c>
      <c r="C138" s="171">
        <v>0</v>
      </c>
      <c r="D138" s="29">
        <f t="shared" si="20"/>
        <v>955450.07</v>
      </c>
      <c r="E138" s="29">
        <f t="shared" si="21"/>
        <v>932948.24</v>
      </c>
      <c r="F138" s="46">
        <f t="shared" si="22"/>
        <v>392.6506451612903</v>
      </c>
      <c r="G138" s="29">
        <f t="shared" ref="G138:G201" si="23">ROUND(F138,2)</f>
        <v>392.65</v>
      </c>
    </row>
    <row r="139" spans="1:7" x14ac:dyDescent="0.25">
      <c r="A139" s="47">
        <v>41922</v>
      </c>
      <c r="B139" s="48">
        <v>1</v>
      </c>
      <c r="C139" s="171">
        <v>0</v>
      </c>
      <c r="D139" s="29">
        <f t="shared" si="20"/>
        <v>955450.07</v>
      </c>
      <c r="E139" s="29">
        <f t="shared" si="21"/>
        <v>932948.24</v>
      </c>
      <c r="F139" s="46">
        <f t="shared" si="22"/>
        <v>392.6506451612903</v>
      </c>
      <c r="G139" s="29">
        <f t="shared" si="23"/>
        <v>392.65</v>
      </c>
    </row>
    <row r="140" spans="1:7" x14ac:dyDescent="0.25">
      <c r="A140" s="47">
        <v>41923</v>
      </c>
      <c r="B140" s="48">
        <v>1</v>
      </c>
      <c r="C140" s="171">
        <v>0</v>
      </c>
      <c r="D140" s="29">
        <f t="shared" si="20"/>
        <v>955450.07</v>
      </c>
      <c r="E140" s="29">
        <f t="shared" si="21"/>
        <v>932948.24</v>
      </c>
      <c r="F140" s="46">
        <f t="shared" si="22"/>
        <v>392.6506451612903</v>
      </c>
      <c r="G140" s="29">
        <f t="shared" si="23"/>
        <v>392.65</v>
      </c>
    </row>
    <row r="141" spans="1:7" x14ac:dyDescent="0.25">
      <c r="A141" s="47">
        <v>41924</v>
      </c>
      <c r="B141" s="48">
        <v>1</v>
      </c>
      <c r="C141" s="171">
        <v>0</v>
      </c>
      <c r="D141" s="29">
        <f t="shared" si="20"/>
        <v>955450.07</v>
      </c>
      <c r="E141" s="29">
        <f t="shared" si="21"/>
        <v>932948.24</v>
      </c>
      <c r="F141" s="46">
        <f t="shared" si="22"/>
        <v>392.6506451612903</v>
      </c>
      <c r="G141" s="29">
        <f t="shared" si="23"/>
        <v>392.65</v>
      </c>
    </row>
    <row r="142" spans="1:7" x14ac:dyDescent="0.25">
      <c r="A142" s="47">
        <v>41925</v>
      </c>
      <c r="B142" s="48">
        <v>1</v>
      </c>
      <c r="C142" s="171">
        <v>0</v>
      </c>
      <c r="D142" s="29">
        <f t="shared" si="20"/>
        <v>955450.07</v>
      </c>
      <c r="E142" s="29">
        <f t="shared" si="21"/>
        <v>932948.24</v>
      </c>
      <c r="F142" s="46">
        <f t="shared" si="22"/>
        <v>392.6506451612903</v>
      </c>
      <c r="G142" s="29">
        <f t="shared" si="23"/>
        <v>392.65</v>
      </c>
    </row>
    <row r="143" spans="1:7" x14ac:dyDescent="0.25">
      <c r="A143" s="47">
        <v>41926</v>
      </c>
      <c r="B143" s="48">
        <v>1</v>
      </c>
      <c r="C143" s="171">
        <v>0</v>
      </c>
      <c r="D143" s="29">
        <f t="shared" si="20"/>
        <v>955450.07</v>
      </c>
      <c r="E143" s="29">
        <f t="shared" si="21"/>
        <v>932948.24</v>
      </c>
      <c r="F143" s="46">
        <f t="shared" si="22"/>
        <v>392.6506451612903</v>
      </c>
      <c r="G143" s="29">
        <f t="shared" si="23"/>
        <v>392.65</v>
      </c>
    </row>
    <row r="144" spans="1:7" x14ac:dyDescent="0.25">
      <c r="A144" s="47">
        <v>41927</v>
      </c>
      <c r="B144" s="48">
        <v>1</v>
      </c>
      <c r="C144" s="171">
        <v>0</v>
      </c>
      <c r="D144" s="29">
        <f t="shared" si="20"/>
        <v>955450.07</v>
      </c>
      <c r="E144" s="29">
        <f t="shared" si="21"/>
        <v>932948.24</v>
      </c>
      <c r="F144" s="46">
        <f t="shared" si="22"/>
        <v>392.6506451612903</v>
      </c>
      <c r="G144" s="29">
        <f t="shared" si="23"/>
        <v>392.65</v>
      </c>
    </row>
    <row r="145" spans="1:7" x14ac:dyDescent="0.25">
      <c r="A145" s="47">
        <v>41928</v>
      </c>
      <c r="B145" s="48">
        <v>1</v>
      </c>
      <c r="C145" s="171">
        <v>0</v>
      </c>
      <c r="D145" s="29">
        <f t="shared" si="20"/>
        <v>955450.07</v>
      </c>
      <c r="E145" s="29">
        <f t="shared" si="21"/>
        <v>932948.24</v>
      </c>
      <c r="F145" s="46">
        <f t="shared" si="22"/>
        <v>392.6506451612903</v>
      </c>
      <c r="G145" s="29">
        <f t="shared" si="23"/>
        <v>392.65</v>
      </c>
    </row>
    <row r="146" spans="1:7" x14ac:dyDescent="0.25">
      <c r="A146" s="47">
        <v>41929</v>
      </c>
      <c r="B146" s="48">
        <v>1</v>
      </c>
      <c r="C146" s="171">
        <v>0</v>
      </c>
      <c r="D146" s="29">
        <f t="shared" si="20"/>
        <v>955450.07</v>
      </c>
      <c r="E146" s="29">
        <f t="shared" si="21"/>
        <v>932948.24</v>
      </c>
      <c r="F146" s="46">
        <f t="shared" si="22"/>
        <v>392.6506451612903</v>
      </c>
      <c r="G146" s="29">
        <f t="shared" si="23"/>
        <v>392.65</v>
      </c>
    </row>
    <row r="147" spans="1:7" x14ac:dyDescent="0.25">
      <c r="A147" s="47">
        <v>41930</v>
      </c>
      <c r="B147" s="48">
        <v>1</v>
      </c>
      <c r="C147" s="171">
        <v>0</v>
      </c>
      <c r="D147" s="29">
        <f t="shared" si="20"/>
        <v>955450.07</v>
      </c>
      <c r="E147" s="29">
        <f t="shared" si="21"/>
        <v>932948.24</v>
      </c>
      <c r="F147" s="46">
        <f t="shared" si="22"/>
        <v>392.6506451612903</v>
      </c>
      <c r="G147" s="29">
        <f t="shared" si="23"/>
        <v>392.65</v>
      </c>
    </row>
    <row r="148" spans="1:7" x14ac:dyDescent="0.25">
      <c r="A148" s="47">
        <v>41931</v>
      </c>
      <c r="B148" s="48">
        <v>1</v>
      </c>
      <c r="C148" s="171">
        <v>0</v>
      </c>
      <c r="D148" s="29">
        <f t="shared" si="20"/>
        <v>955450.07</v>
      </c>
      <c r="E148" s="29">
        <f t="shared" si="21"/>
        <v>932948.24</v>
      </c>
      <c r="F148" s="46">
        <f t="shared" si="22"/>
        <v>392.6506451612903</v>
      </c>
      <c r="G148" s="29">
        <f t="shared" si="23"/>
        <v>392.65</v>
      </c>
    </row>
    <row r="149" spans="1:7" x14ac:dyDescent="0.25">
      <c r="A149" s="47">
        <v>41932</v>
      </c>
      <c r="B149" s="48">
        <v>1</v>
      </c>
      <c r="C149" s="171">
        <v>0</v>
      </c>
      <c r="D149" s="29">
        <f t="shared" si="20"/>
        <v>955450.07</v>
      </c>
      <c r="E149" s="29">
        <f t="shared" si="21"/>
        <v>932948.24</v>
      </c>
      <c r="F149" s="46">
        <f t="shared" si="22"/>
        <v>392.6506451612903</v>
      </c>
      <c r="G149" s="29">
        <f t="shared" si="23"/>
        <v>392.65</v>
      </c>
    </row>
    <row r="150" spans="1:7" x14ac:dyDescent="0.25">
      <c r="A150" s="47">
        <v>41933</v>
      </c>
      <c r="B150" s="48">
        <v>1</v>
      </c>
      <c r="C150" s="171">
        <v>0</v>
      </c>
      <c r="D150" s="29">
        <f t="shared" si="20"/>
        <v>955450.07</v>
      </c>
      <c r="E150" s="29">
        <f t="shared" si="21"/>
        <v>932948.24</v>
      </c>
      <c r="F150" s="46">
        <f t="shared" si="22"/>
        <v>392.6506451612903</v>
      </c>
      <c r="G150" s="29">
        <f t="shared" si="23"/>
        <v>392.65</v>
      </c>
    </row>
    <row r="151" spans="1:7" x14ac:dyDescent="0.25">
      <c r="A151" s="47">
        <v>41934</v>
      </c>
      <c r="B151" s="48">
        <v>1</v>
      </c>
      <c r="C151" s="171">
        <v>0</v>
      </c>
      <c r="D151" s="29">
        <f t="shared" si="20"/>
        <v>955450.07</v>
      </c>
      <c r="E151" s="29">
        <f t="shared" si="21"/>
        <v>932948.24</v>
      </c>
      <c r="F151" s="46">
        <f t="shared" si="22"/>
        <v>392.6506451612903</v>
      </c>
      <c r="G151" s="29">
        <f t="shared" si="23"/>
        <v>392.65</v>
      </c>
    </row>
    <row r="152" spans="1:7" x14ac:dyDescent="0.25">
      <c r="A152" s="47">
        <v>41935</v>
      </c>
      <c r="B152" s="48">
        <v>1</v>
      </c>
      <c r="C152" s="171">
        <v>0</v>
      </c>
      <c r="D152" s="29">
        <f t="shared" si="20"/>
        <v>955450.07</v>
      </c>
      <c r="E152" s="29">
        <f t="shared" si="21"/>
        <v>932948.24</v>
      </c>
      <c r="F152" s="46">
        <f t="shared" si="22"/>
        <v>392.6506451612903</v>
      </c>
      <c r="G152" s="29">
        <f t="shared" si="23"/>
        <v>392.65</v>
      </c>
    </row>
    <row r="153" spans="1:7" x14ac:dyDescent="0.25">
      <c r="A153" s="47">
        <v>41936</v>
      </c>
      <c r="B153" s="48">
        <v>1</v>
      </c>
      <c r="C153" s="171">
        <v>0</v>
      </c>
      <c r="D153" s="29">
        <f t="shared" si="20"/>
        <v>955450.07</v>
      </c>
      <c r="E153" s="29">
        <f t="shared" si="21"/>
        <v>932948.24</v>
      </c>
      <c r="F153" s="46">
        <f t="shared" si="22"/>
        <v>392.6506451612903</v>
      </c>
      <c r="G153" s="29">
        <f t="shared" si="23"/>
        <v>392.65</v>
      </c>
    </row>
    <row r="154" spans="1:7" x14ac:dyDescent="0.25">
      <c r="A154" s="47">
        <v>41937</v>
      </c>
      <c r="B154" s="48">
        <v>1</v>
      </c>
      <c r="C154" s="171">
        <v>0</v>
      </c>
      <c r="D154" s="29">
        <f t="shared" si="20"/>
        <v>955450.07</v>
      </c>
      <c r="E154" s="29">
        <f t="shared" si="21"/>
        <v>932948.24</v>
      </c>
      <c r="F154" s="46">
        <f t="shared" si="22"/>
        <v>392.6506451612903</v>
      </c>
      <c r="G154" s="29">
        <f t="shared" si="23"/>
        <v>392.65</v>
      </c>
    </row>
    <row r="155" spans="1:7" x14ac:dyDescent="0.25">
      <c r="A155" s="47">
        <v>41938</v>
      </c>
      <c r="B155" s="48">
        <v>1</v>
      </c>
      <c r="C155" s="171">
        <v>0</v>
      </c>
      <c r="D155" s="29">
        <f t="shared" si="20"/>
        <v>955450.07</v>
      </c>
      <c r="E155" s="29">
        <f t="shared" si="21"/>
        <v>932948.24</v>
      </c>
      <c r="F155" s="46">
        <f t="shared" si="22"/>
        <v>392.6506451612903</v>
      </c>
      <c r="G155" s="29">
        <f t="shared" si="23"/>
        <v>392.65</v>
      </c>
    </row>
    <row r="156" spans="1:7" x14ac:dyDescent="0.25">
      <c r="A156" s="47">
        <v>41939</v>
      </c>
      <c r="B156" s="48">
        <v>1</v>
      </c>
      <c r="C156" s="171">
        <v>0</v>
      </c>
      <c r="D156" s="29">
        <f t="shared" si="20"/>
        <v>955450.07</v>
      </c>
      <c r="E156" s="29">
        <f t="shared" si="21"/>
        <v>932948.24</v>
      </c>
      <c r="F156" s="46">
        <f t="shared" si="22"/>
        <v>392.6506451612903</v>
      </c>
      <c r="G156" s="29">
        <f t="shared" si="23"/>
        <v>392.65</v>
      </c>
    </row>
    <row r="157" spans="1:7" x14ac:dyDescent="0.25">
      <c r="A157" s="47">
        <v>41940</v>
      </c>
      <c r="B157" s="48">
        <v>1</v>
      </c>
      <c r="C157" s="171">
        <v>0</v>
      </c>
      <c r="D157" s="29">
        <f t="shared" si="20"/>
        <v>955450.07</v>
      </c>
      <c r="E157" s="29">
        <f t="shared" si="21"/>
        <v>932948.24</v>
      </c>
      <c r="F157" s="46">
        <f t="shared" si="22"/>
        <v>392.6506451612903</v>
      </c>
      <c r="G157" s="29">
        <f t="shared" si="23"/>
        <v>392.65</v>
      </c>
    </row>
    <row r="158" spans="1:7" x14ac:dyDescent="0.25">
      <c r="A158" s="47">
        <v>41941</v>
      </c>
      <c r="B158" s="48">
        <v>1</v>
      </c>
      <c r="C158" s="171">
        <v>0</v>
      </c>
      <c r="D158" s="29">
        <f t="shared" si="20"/>
        <v>955450.07</v>
      </c>
      <c r="E158" s="29">
        <f t="shared" si="21"/>
        <v>932948.24</v>
      </c>
      <c r="F158" s="46">
        <f t="shared" si="22"/>
        <v>392.6506451612903</v>
      </c>
      <c r="G158" s="29">
        <f t="shared" si="23"/>
        <v>392.65</v>
      </c>
    </row>
    <row r="159" spans="1:7" x14ac:dyDescent="0.25">
      <c r="A159" s="47">
        <v>41942</v>
      </c>
      <c r="B159" s="48">
        <v>1</v>
      </c>
      <c r="C159" s="171">
        <v>0</v>
      </c>
      <c r="D159" s="29">
        <f t="shared" si="20"/>
        <v>955450.07</v>
      </c>
      <c r="E159" s="29">
        <f t="shared" si="21"/>
        <v>932948.24</v>
      </c>
      <c r="F159" s="46">
        <f t="shared" si="22"/>
        <v>392.6506451612903</v>
      </c>
      <c r="G159" s="29">
        <f t="shared" si="23"/>
        <v>392.65</v>
      </c>
    </row>
    <row r="160" spans="1:7" x14ac:dyDescent="0.25">
      <c r="A160" s="47">
        <v>41943</v>
      </c>
      <c r="B160" s="48">
        <v>1</v>
      </c>
      <c r="C160" s="171">
        <v>0</v>
      </c>
      <c r="D160" s="29">
        <f t="shared" si="20"/>
        <v>955450.07</v>
      </c>
      <c r="E160" s="29">
        <f t="shared" si="21"/>
        <v>932948.24</v>
      </c>
      <c r="F160" s="46">
        <f t="shared" si="22"/>
        <v>392.6506451612903</v>
      </c>
      <c r="G160" s="29">
        <f t="shared" si="23"/>
        <v>392.65</v>
      </c>
    </row>
    <row r="161" spans="1:7" x14ac:dyDescent="0.25">
      <c r="A161" s="47">
        <v>41944</v>
      </c>
      <c r="B161" s="48">
        <v>1</v>
      </c>
      <c r="C161" s="171">
        <v>0</v>
      </c>
      <c r="D161" s="29">
        <f t="shared" si="20"/>
        <v>955450.07</v>
      </c>
      <c r="E161" s="29">
        <f t="shared" si="21"/>
        <v>932948.24</v>
      </c>
      <c r="F161" s="46">
        <f t="shared" si="22"/>
        <v>392.6506451612903</v>
      </c>
      <c r="G161" s="29">
        <f t="shared" si="23"/>
        <v>392.65</v>
      </c>
    </row>
    <row r="162" spans="1:7" x14ac:dyDescent="0.25">
      <c r="A162" s="47">
        <v>41945</v>
      </c>
      <c r="B162" s="48">
        <v>1</v>
      </c>
      <c r="C162" s="171">
        <v>0</v>
      </c>
      <c r="D162" s="29">
        <f t="shared" si="20"/>
        <v>955450.07</v>
      </c>
      <c r="E162" s="29">
        <f t="shared" si="21"/>
        <v>932948.24</v>
      </c>
      <c r="F162" s="46">
        <f t="shared" si="22"/>
        <v>392.6506451612903</v>
      </c>
      <c r="G162" s="29">
        <f t="shared" si="23"/>
        <v>392.65</v>
      </c>
    </row>
    <row r="163" spans="1:7" x14ac:dyDescent="0.25">
      <c r="A163" s="47">
        <v>41946</v>
      </c>
      <c r="B163" s="48">
        <v>1</v>
      </c>
      <c r="C163" s="171">
        <v>0</v>
      </c>
      <c r="D163" s="29">
        <f t="shared" si="20"/>
        <v>955450.07</v>
      </c>
      <c r="E163" s="29">
        <f t="shared" si="21"/>
        <v>932948.24</v>
      </c>
      <c r="F163" s="46">
        <f t="shared" si="22"/>
        <v>392.6506451612903</v>
      </c>
      <c r="G163" s="29">
        <f t="shared" si="23"/>
        <v>392.65</v>
      </c>
    </row>
    <row r="164" spans="1:7" x14ac:dyDescent="0.25">
      <c r="A164" s="47">
        <v>41947</v>
      </c>
      <c r="B164" s="48">
        <v>1</v>
      </c>
      <c r="C164" s="171">
        <v>0</v>
      </c>
      <c r="D164" s="29">
        <f t="shared" si="20"/>
        <v>955450.07</v>
      </c>
      <c r="E164" s="29">
        <f t="shared" si="21"/>
        <v>932948.24</v>
      </c>
      <c r="F164" s="46">
        <f t="shared" si="22"/>
        <v>392.6506451612903</v>
      </c>
      <c r="G164" s="29">
        <f t="shared" si="23"/>
        <v>392.65</v>
      </c>
    </row>
    <row r="165" spans="1:7" x14ac:dyDescent="0.25">
      <c r="A165" s="47">
        <v>41948</v>
      </c>
      <c r="B165" s="48">
        <v>1</v>
      </c>
      <c r="C165" s="171">
        <v>0</v>
      </c>
      <c r="D165" s="29">
        <f t="shared" si="20"/>
        <v>955450.07</v>
      </c>
      <c r="E165" s="29">
        <f t="shared" si="21"/>
        <v>932948.24</v>
      </c>
      <c r="F165" s="46">
        <f t="shared" si="22"/>
        <v>392.6506451612903</v>
      </c>
      <c r="G165" s="29">
        <f t="shared" si="23"/>
        <v>392.65</v>
      </c>
    </row>
    <row r="166" spans="1:7" x14ac:dyDescent="0.25">
      <c r="A166" s="47">
        <v>41949</v>
      </c>
      <c r="B166" s="48">
        <v>0</v>
      </c>
      <c r="C166" s="171">
        <v>1</v>
      </c>
      <c r="D166" s="29">
        <f>$E$151</f>
        <v>932948.24</v>
      </c>
      <c r="E166" s="29">
        <f>$D$166-$D$7</f>
        <v>909776.34</v>
      </c>
      <c r="F166" s="46">
        <f>($E$6/$B$6)*0+($E$7/$B$7)*1</f>
        <v>383.40333333333336</v>
      </c>
      <c r="G166" s="29">
        <f t="shared" si="23"/>
        <v>383.4</v>
      </c>
    </row>
    <row r="167" spans="1:7" x14ac:dyDescent="0.25">
      <c r="A167" s="47">
        <v>41950</v>
      </c>
      <c r="B167" s="48">
        <v>1</v>
      </c>
      <c r="C167" s="171">
        <v>0</v>
      </c>
      <c r="D167" s="29">
        <f t="shared" ref="D167:D195" si="24">$E$151</f>
        <v>932948.24</v>
      </c>
      <c r="E167" s="29">
        <f t="shared" ref="E167:E195" si="25">$D$166-$D$7</f>
        <v>909776.34</v>
      </c>
      <c r="F167" s="46">
        <f t="shared" ref="F167:F195" si="26">($E$6/$B$6)*0+($E$7/$B$7)*1</f>
        <v>383.40333333333336</v>
      </c>
      <c r="G167" s="29">
        <f t="shared" si="23"/>
        <v>383.4</v>
      </c>
    </row>
    <row r="168" spans="1:7" x14ac:dyDescent="0.25">
      <c r="A168" s="47">
        <v>41951</v>
      </c>
      <c r="B168" s="48">
        <v>1</v>
      </c>
      <c r="C168" s="171">
        <v>0</v>
      </c>
      <c r="D168" s="29">
        <f t="shared" si="24"/>
        <v>932948.24</v>
      </c>
      <c r="E168" s="29">
        <f t="shared" si="25"/>
        <v>909776.34</v>
      </c>
      <c r="F168" s="46">
        <f t="shared" si="26"/>
        <v>383.40333333333336</v>
      </c>
      <c r="G168" s="29">
        <f t="shared" si="23"/>
        <v>383.4</v>
      </c>
    </row>
    <row r="169" spans="1:7" x14ac:dyDescent="0.25">
      <c r="A169" s="47">
        <v>41952</v>
      </c>
      <c r="B169" s="48">
        <v>1</v>
      </c>
      <c r="C169" s="171">
        <v>0</v>
      </c>
      <c r="D169" s="29">
        <f t="shared" si="24"/>
        <v>932948.24</v>
      </c>
      <c r="E169" s="29">
        <f t="shared" si="25"/>
        <v>909776.34</v>
      </c>
      <c r="F169" s="46">
        <f t="shared" si="26"/>
        <v>383.40333333333336</v>
      </c>
      <c r="G169" s="29">
        <f t="shared" si="23"/>
        <v>383.4</v>
      </c>
    </row>
    <row r="170" spans="1:7" x14ac:dyDescent="0.25">
      <c r="A170" s="47">
        <v>41953</v>
      </c>
      <c r="B170" s="48">
        <v>1</v>
      </c>
      <c r="C170" s="171">
        <v>0</v>
      </c>
      <c r="D170" s="29">
        <f t="shared" si="24"/>
        <v>932948.24</v>
      </c>
      <c r="E170" s="29">
        <f t="shared" si="25"/>
        <v>909776.34</v>
      </c>
      <c r="F170" s="46">
        <f t="shared" si="26"/>
        <v>383.40333333333336</v>
      </c>
      <c r="G170" s="29">
        <f t="shared" si="23"/>
        <v>383.4</v>
      </c>
    </row>
    <row r="171" spans="1:7" x14ac:dyDescent="0.25">
      <c r="A171" s="47">
        <v>41954</v>
      </c>
      <c r="B171" s="48">
        <v>1</v>
      </c>
      <c r="C171" s="171">
        <v>0</v>
      </c>
      <c r="D171" s="29">
        <f t="shared" si="24"/>
        <v>932948.24</v>
      </c>
      <c r="E171" s="29">
        <f t="shared" si="25"/>
        <v>909776.34</v>
      </c>
      <c r="F171" s="46">
        <f t="shared" si="26"/>
        <v>383.40333333333336</v>
      </c>
      <c r="G171" s="29">
        <f t="shared" si="23"/>
        <v>383.4</v>
      </c>
    </row>
    <row r="172" spans="1:7" x14ac:dyDescent="0.25">
      <c r="A172" s="47">
        <v>41955</v>
      </c>
      <c r="B172" s="48">
        <v>1</v>
      </c>
      <c r="C172" s="171">
        <v>0</v>
      </c>
      <c r="D172" s="29">
        <f t="shared" si="24"/>
        <v>932948.24</v>
      </c>
      <c r="E172" s="29">
        <f t="shared" si="25"/>
        <v>909776.34</v>
      </c>
      <c r="F172" s="46">
        <f t="shared" si="26"/>
        <v>383.40333333333336</v>
      </c>
      <c r="G172" s="29">
        <f t="shared" si="23"/>
        <v>383.4</v>
      </c>
    </row>
    <row r="173" spans="1:7" x14ac:dyDescent="0.25">
      <c r="A173" s="47">
        <v>41956</v>
      </c>
      <c r="B173" s="48">
        <v>1</v>
      </c>
      <c r="C173" s="171">
        <v>0</v>
      </c>
      <c r="D173" s="29">
        <f t="shared" si="24"/>
        <v>932948.24</v>
      </c>
      <c r="E173" s="29">
        <f t="shared" si="25"/>
        <v>909776.34</v>
      </c>
      <c r="F173" s="46">
        <f t="shared" si="26"/>
        <v>383.40333333333336</v>
      </c>
      <c r="G173" s="29">
        <f t="shared" si="23"/>
        <v>383.4</v>
      </c>
    </row>
    <row r="174" spans="1:7" x14ac:dyDescent="0.25">
      <c r="A174" s="47">
        <v>41957</v>
      </c>
      <c r="B174" s="48">
        <v>1</v>
      </c>
      <c r="C174" s="171">
        <v>0</v>
      </c>
      <c r="D174" s="29">
        <f t="shared" si="24"/>
        <v>932948.24</v>
      </c>
      <c r="E174" s="29">
        <f t="shared" si="25"/>
        <v>909776.34</v>
      </c>
      <c r="F174" s="46">
        <f t="shared" si="26"/>
        <v>383.40333333333336</v>
      </c>
      <c r="G174" s="29">
        <f t="shared" si="23"/>
        <v>383.4</v>
      </c>
    </row>
    <row r="175" spans="1:7" x14ac:dyDescent="0.25">
      <c r="A175" s="47">
        <v>41958</v>
      </c>
      <c r="B175" s="48">
        <v>1</v>
      </c>
      <c r="C175" s="171">
        <v>0</v>
      </c>
      <c r="D175" s="29">
        <f t="shared" si="24"/>
        <v>932948.24</v>
      </c>
      <c r="E175" s="29">
        <f t="shared" si="25"/>
        <v>909776.34</v>
      </c>
      <c r="F175" s="46">
        <f t="shared" si="26"/>
        <v>383.40333333333336</v>
      </c>
      <c r="G175" s="29">
        <f t="shared" si="23"/>
        <v>383.4</v>
      </c>
    </row>
    <row r="176" spans="1:7" x14ac:dyDescent="0.25">
      <c r="A176" s="47">
        <v>41959</v>
      </c>
      <c r="B176" s="48">
        <v>1</v>
      </c>
      <c r="C176" s="171">
        <v>0</v>
      </c>
      <c r="D176" s="29">
        <f t="shared" si="24"/>
        <v>932948.24</v>
      </c>
      <c r="E176" s="29">
        <f t="shared" si="25"/>
        <v>909776.34</v>
      </c>
      <c r="F176" s="46">
        <f t="shared" si="26"/>
        <v>383.40333333333336</v>
      </c>
      <c r="G176" s="29">
        <f t="shared" si="23"/>
        <v>383.4</v>
      </c>
    </row>
    <row r="177" spans="1:7" x14ac:dyDescent="0.25">
      <c r="A177" s="47">
        <v>41960</v>
      </c>
      <c r="B177" s="48">
        <v>1</v>
      </c>
      <c r="C177" s="171">
        <v>0</v>
      </c>
      <c r="D177" s="29">
        <f t="shared" si="24"/>
        <v>932948.24</v>
      </c>
      <c r="E177" s="29">
        <f t="shared" si="25"/>
        <v>909776.34</v>
      </c>
      <c r="F177" s="46">
        <f t="shared" si="26"/>
        <v>383.40333333333336</v>
      </c>
      <c r="G177" s="29">
        <f t="shared" si="23"/>
        <v>383.4</v>
      </c>
    </row>
    <row r="178" spans="1:7" x14ac:dyDescent="0.25">
      <c r="A178" s="47">
        <v>41961</v>
      </c>
      <c r="B178" s="48">
        <v>1</v>
      </c>
      <c r="C178" s="171">
        <v>0</v>
      </c>
      <c r="D178" s="29">
        <f t="shared" si="24"/>
        <v>932948.24</v>
      </c>
      <c r="E178" s="29">
        <f t="shared" si="25"/>
        <v>909776.34</v>
      </c>
      <c r="F178" s="46">
        <f t="shared" si="26"/>
        <v>383.40333333333336</v>
      </c>
      <c r="G178" s="29">
        <f t="shared" si="23"/>
        <v>383.4</v>
      </c>
    </row>
    <row r="179" spans="1:7" x14ac:dyDescent="0.25">
      <c r="A179" s="47">
        <v>41962</v>
      </c>
      <c r="B179" s="48">
        <v>1</v>
      </c>
      <c r="C179" s="171">
        <v>0</v>
      </c>
      <c r="D179" s="29">
        <f t="shared" si="24"/>
        <v>932948.24</v>
      </c>
      <c r="E179" s="29">
        <f t="shared" si="25"/>
        <v>909776.34</v>
      </c>
      <c r="F179" s="46">
        <f t="shared" si="26"/>
        <v>383.40333333333336</v>
      </c>
      <c r="G179" s="29">
        <f t="shared" si="23"/>
        <v>383.4</v>
      </c>
    </row>
    <row r="180" spans="1:7" x14ac:dyDescent="0.25">
      <c r="A180" s="47">
        <v>41963</v>
      </c>
      <c r="B180" s="48">
        <v>1</v>
      </c>
      <c r="C180" s="171">
        <v>0</v>
      </c>
      <c r="D180" s="29">
        <f t="shared" si="24"/>
        <v>932948.24</v>
      </c>
      <c r="E180" s="29">
        <f t="shared" si="25"/>
        <v>909776.34</v>
      </c>
      <c r="F180" s="46">
        <f t="shared" si="26"/>
        <v>383.40333333333336</v>
      </c>
      <c r="G180" s="29">
        <f t="shared" si="23"/>
        <v>383.4</v>
      </c>
    </row>
    <row r="181" spans="1:7" x14ac:dyDescent="0.25">
      <c r="A181" s="47">
        <v>41964</v>
      </c>
      <c r="B181" s="48">
        <v>1</v>
      </c>
      <c r="C181" s="171">
        <v>0</v>
      </c>
      <c r="D181" s="29">
        <f t="shared" si="24"/>
        <v>932948.24</v>
      </c>
      <c r="E181" s="29">
        <f t="shared" si="25"/>
        <v>909776.34</v>
      </c>
      <c r="F181" s="46">
        <f t="shared" si="26"/>
        <v>383.40333333333336</v>
      </c>
      <c r="G181" s="29">
        <f t="shared" si="23"/>
        <v>383.4</v>
      </c>
    </row>
    <row r="182" spans="1:7" x14ac:dyDescent="0.25">
      <c r="A182" s="47">
        <v>41965</v>
      </c>
      <c r="B182" s="48">
        <v>1</v>
      </c>
      <c r="C182" s="171">
        <v>0</v>
      </c>
      <c r="D182" s="29">
        <f t="shared" si="24"/>
        <v>932948.24</v>
      </c>
      <c r="E182" s="29">
        <f t="shared" si="25"/>
        <v>909776.34</v>
      </c>
      <c r="F182" s="46">
        <f t="shared" si="26"/>
        <v>383.40333333333336</v>
      </c>
      <c r="G182" s="29">
        <f t="shared" si="23"/>
        <v>383.4</v>
      </c>
    </row>
    <row r="183" spans="1:7" x14ac:dyDescent="0.25">
      <c r="A183" s="47">
        <v>41966</v>
      </c>
      <c r="B183" s="48">
        <v>1</v>
      </c>
      <c r="C183" s="171">
        <v>0</v>
      </c>
      <c r="D183" s="29">
        <f t="shared" si="24"/>
        <v>932948.24</v>
      </c>
      <c r="E183" s="29">
        <f t="shared" si="25"/>
        <v>909776.34</v>
      </c>
      <c r="F183" s="46">
        <f t="shared" si="26"/>
        <v>383.40333333333336</v>
      </c>
      <c r="G183" s="29">
        <f t="shared" si="23"/>
        <v>383.4</v>
      </c>
    </row>
    <row r="184" spans="1:7" x14ac:dyDescent="0.25">
      <c r="A184" s="47">
        <v>41967</v>
      </c>
      <c r="B184" s="48">
        <v>1</v>
      </c>
      <c r="C184" s="171">
        <v>0</v>
      </c>
      <c r="D184" s="29">
        <f t="shared" si="24"/>
        <v>932948.24</v>
      </c>
      <c r="E184" s="29">
        <f t="shared" si="25"/>
        <v>909776.34</v>
      </c>
      <c r="F184" s="46">
        <f t="shared" si="26"/>
        <v>383.40333333333336</v>
      </c>
      <c r="G184" s="29">
        <f t="shared" si="23"/>
        <v>383.4</v>
      </c>
    </row>
    <row r="185" spans="1:7" x14ac:dyDescent="0.25">
      <c r="A185" s="47">
        <v>41968</v>
      </c>
      <c r="B185" s="48">
        <v>1</v>
      </c>
      <c r="C185" s="171">
        <v>0</v>
      </c>
      <c r="D185" s="29">
        <f t="shared" si="24"/>
        <v>932948.24</v>
      </c>
      <c r="E185" s="29">
        <f t="shared" si="25"/>
        <v>909776.34</v>
      </c>
      <c r="F185" s="46">
        <f t="shared" si="26"/>
        <v>383.40333333333336</v>
      </c>
      <c r="G185" s="29">
        <f t="shared" si="23"/>
        <v>383.4</v>
      </c>
    </row>
    <row r="186" spans="1:7" x14ac:dyDescent="0.25">
      <c r="A186" s="47">
        <v>41969</v>
      </c>
      <c r="B186" s="48">
        <v>1</v>
      </c>
      <c r="C186" s="171">
        <v>0</v>
      </c>
      <c r="D186" s="29">
        <f t="shared" si="24"/>
        <v>932948.24</v>
      </c>
      <c r="E186" s="29">
        <f t="shared" si="25"/>
        <v>909776.34</v>
      </c>
      <c r="F186" s="46">
        <f t="shared" si="26"/>
        <v>383.40333333333336</v>
      </c>
      <c r="G186" s="29">
        <f t="shared" si="23"/>
        <v>383.4</v>
      </c>
    </row>
    <row r="187" spans="1:7" x14ac:dyDescent="0.25">
      <c r="A187" s="47">
        <v>41970</v>
      </c>
      <c r="B187" s="48">
        <v>1</v>
      </c>
      <c r="C187" s="171">
        <v>0</v>
      </c>
      <c r="D187" s="29">
        <f t="shared" si="24"/>
        <v>932948.24</v>
      </c>
      <c r="E187" s="29">
        <f t="shared" si="25"/>
        <v>909776.34</v>
      </c>
      <c r="F187" s="46">
        <f t="shared" si="26"/>
        <v>383.40333333333336</v>
      </c>
      <c r="G187" s="29">
        <f t="shared" si="23"/>
        <v>383.4</v>
      </c>
    </row>
    <row r="188" spans="1:7" x14ac:dyDescent="0.25">
      <c r="A188" s="47">
        <v>41971</v>
      </c>
      <c r="B188" s="48">
        <v>1</v>
      </c>
      <c r="C188" s="171">
        <v>0</v>
      </c>
      <c r="D188" s="29">
        <f t="shared" si="24"/>
        <v>932948.24</v>
      </c>
      <c r="E188" s="29">
        <f t="shared" si="25"/>
        <v>909776.34</v>
      </c>
      <c r="F188" s="46">
        <f t="shared" si="26"/>
        <v>383.40333333333336</v>
      </c>
      <c r="G188" s="29">
        <f t="shared" si="23"/>
        <v>383.4</v>
      </c>
    </row>
    <row r="189" spans="1:7" x14ac:dyDescent="0.25">
      <c r="A189" s="47">
        <v>41972</v>
      </c>
      <c r="B189" s="48">
        <v>1</v>
      </c>
      <c r="C189" s="171">
        <v>0</v>
      </c>
      <c r="D189" s="29">
        <f t="shared" si="24"/>
        <v>932948.24</v>
      </c>
      <c r="E189" s="29">
        <f t="shared" si="25"/>
        <v>909776.34</v>
      </c>
      <c r="F189" s="46">
        <f t="shared" si="26"/>
        <v>383.40333333333336</v>
      </c>
      <c r="G189" s="29">
        <f t="shared" si="23"/>
        <v>383.4</v>
      </c>
    </row>
    <row r="190" spans="1:7" x14ac:dyDescent="0.25">
      <c r="A190" s="47">
        <v>41973</v>
      </c>
      <c r="B190" s="48">
        <v>1</v>
      </c>
      <c r="C190" s="171">
        <v>0</v>
      </c>
      <c r="D190" s="29">
        <f t="shared" si="24"/>
        <v>932948.24</v>
      </c>
      <c r="E190" s="29">
        <f t="shared" si="25"/>
        <v>909776.34</v>
      </c>
      <c r="F190" s="46">
        <f t="shared" si="26"/>
        <v>383.40333333333336</v>
      </c>
      <c r="G190" s="29">
        <f t="shared" si="23"/>
        <v>383.4</v>
      </c>
    </row>
    <row r="191" spans="1:7" x14ac:dyDescent="0.25">
      <c r="A191" s="47">
        <v>41974</v>
      </c>
      <c r="B191" s="48">
        <v>1</v>
      </c>
      <c r="C191" s="171">
        <v>0</v>
      </c>
      <c r="D191" s="29">
        <f t="shared" si="24"/>
        <v>932948.24</v>
      </c>
      <c r="E191" s="29">
        <f t="shared" si="25"/>
        <v>909776.34</v>
      </c>
      <c r="F191" s="46">
        <f t="shared" si="26"/>
        <v>383.40333333333336</v>
      </c>
      <c r="G191" s="29">
        <f t="shared" si="23"/>
        <v>383.4</v>
      </c>
    </row>
    <row r="192" spans="1:7" x14ac:dyDescent="0.25">
      <c r="A192" s="47">
        <v>41975</v>
      </c>
      <c r="B192" s="48">
        <v>1</v>
      </c>
      <c r="C192" s="171">
        <v>0</v>
      </c>
      <c r="D192" s="29">
        <f t="shared" si="24"/>
        <v>932948.24</v>
      </c>
      <c r="E192" s="29">
        <f t="shared" si="25"/>
        <v>909776.34</v>
      </c>
      <c r="F192" s="46">
        <f t="shared" si="26"/>
        <v>383.40333333333336</v>
      </c>
      <c r="G192" s="29">
        <f t="shared" si="23"/>
        <v>383.4</v>
      </c>
    </row>
    <row r="193" spans="1:7" x14ac:dyDescent="0.25">
      <c r="A193" s="47">
        <v>41976</v>
      </c>
      <c r="B193" s="48">
        <v>1</v>
      </c>
      <c r="C193" s="171">
        <v>0</v>
      </c>
      <c r="D193" s="29">
        <f t="shared" si="24"/>
        <v>932948.24</v>
      </c>
      <c r="E193" s="29">
        <f t="shared" si="25"/>
        <v>909776.34</v>
      </c>
      <c r="F193" s="46">
        <f t="shared" si="26"/>
        <v>383.40333333333336</v>
      </c>
      <c r="G193" s="29">
        <f t="shared" si="23"/>
        <v>383.4</v>
      </c>
    </row>
    <row r="194" spans="1:7" x14ac:dyDescent="0.25">
      <c r="A194" s="47">
        <v>41977</v>
      </c>
      <c r="B194" s="48">
        <v>1</v>
      </c>
      <c r="C194" s="171">
        <v>0</v>
      </c>
      <c r="D194" s="29">
        <f t="shared" si="24"/>
        <v>932948.24</v>
      </c>
      <c r="E194" s="29">
        <f t="shared" si="25"/>
        <v>909776.34</v>
      </c>
      <c r="F194" s="46">
        <f t="shared" si="26"/>
        <v>383.40333333333336</v>
      </c>
      <c r="G194" s="29">
        <f t="shared" si="23"/>
        <v>383.4</v>
      </c>
    </row>
    <row r="195" spans="1:7" x14ac:dyDescent="0.25">
      <c r="A195" s="47">
        <v>41978</v>
      </c>
      <c r="B195" s="48">
        <v>1</v>
      </c>
      <c r="C195" s="171">
        <v>0</v>
      </c>
      <c r="D195" s="29">
        <f t="shared" si="24"/>
        <v>932948.24</v>
      </c>
      <c r="E195" s="29">
        <f t="shared" si="25"/>
        <v>909776.34</v>
      </c>
      <c r="F195" s="46">
        <f t="shared" si="26"/>
        <v>383.40333333333336</v>
      </c>
      <c r="G195" s="29">
        <f t="shared" si="23"/>
        <v>383.4</v>
      </c>
    </row>
    <row r="196" spans="1:7" x14ac:dyDescent="0.25">
      <c r="A196" s="47">
        <v>41979</v>
      </c>
      <c r="B196" s="48">
        <v>0</v>
      </c>
      <c r="C196" s="171">
        <v>1</v>
      </c>
      <c r="D196" s="29">
        <f>$E$181</f>
        <v>909776.34</v>
      </c>
      <c r="E196" s="29">
        <f>$D$196-$D$8</f>
        <v>886692.64</v>
      </c>
      <c r="F196" s="46">
        <f t="shared" ref="F196:F226" si="27">($E$7/$B$7)*0+($E$8/$B$8)*1</f>
        <v>373.88064516129032</v>
      </c>
      <c r="G196" s="29">
        <f t="shared" si="23"/>
        <v>373.88</v>
      </c>
    </row>
    <row r="197" spans="1:7" x14ac:dyDescent="0.25">
      <c r="A197" s="47">
        <v>41980</v>
      </c>
      <c r="B197" s="48">
        <v>1</v>
      </c>
      <c r="C197" s="171">
        <v>0</v>
      </c>
      <c r="D197" s="29">
        <f t="shared" ref="D197:D226" si="28">$E$181</f>
        <v>909776.34</v>
      </c>
      <c r="E197" s="29">
        <f t="shared" ref="E197:E226" si="29">$D$196-$D$8</f>
        <v>886692.64</v>
      </c>
      <c r="F197" s="46">
        <f t="shared" si="27"/>
        <v>373.88064516129032</v>
      </c>
      <c r="G197" s="29">
        <f t="shared" si="23"/>
        <v>373.88</v>
      </c>
    </row>
    <row r="198" spans="1:7" x14ac:dyDescent="0.25">
      <c r="A198" s="47">
        <v>41981</v>
      </c>
      <c r="B198" s="48">
        <v>1</v>
      </c>
      <c r="C198" s="171">
        <v>0</v>
      </c>
      <c r="D198" s="29">
        <f t="shared" si="28"/>
        <v>909776.34</v>
      </c>
      <c r="E198" s="29">
        <f t="shared" si="29"/>
        <v>886692.64</v>
      </c>
      <c r="F198" s="46">
        <f t="shared" si="27"/>
        <v>373.88064516129032</v>
      </c>
      <c r="G198" s="29">
        <f t="shared" si="23"/>
        <v>373.88</v>
      </c>
    </row>
    <row r="199" spans="1:7" x14ac:dyDescent="0.25">
      <c r="A199" s="47">
        <v>41982</v>
      </c>
      <c r="B199" s="48">
        <v>1</v>
      </c>
      <c r="C199" s="171">
        <v>0</v>
      </c>
      <c r="D199" s="29">
        <f t="shared" si="28"/>
        <v>909776.34</v>
      </c>
      <c r="E199" s="29">
        <f t="shared" si="29"/>
        <v>886692.64</v>
      </c>
      <c r="F199" s="46">
        <f t="shared" si="27"/>
        <v>373.88064516129032</v>
      </c>
      <c r="G199" s="29">
        <f t="shared" si="23"/>
        <v>373.88</v>
      </c>
    </row>
    <row r="200" spans="1:7" x14ac:dyDescent="0.25">
      <c r="A200" s="47">
        <v>41983</v>
      </c>
      <c r="B200" s="48">
        <v>1</v>
      </c>
      <c r="C200" s="171">
        <v>0</v>
      </c>
      <c r="D200" s="29">
        <f t="shared" si="28"/>
        <v>909776.34</v>
      </c>
      <c r="E200" s="29">
        <f t="shared" si="29"/>
        <v>886692.64</v>
      </c>
      <c r="F200" s="46">
        <f t="shared" si="27"/>
        <v>373.88064516129032</v>
      </c>
      <c r="G200" s="29">
        <f t="shared" si="23"/>
        <v>373.88</v>
      </c>
    </row>
    <row r="201" spans="1:7" x14ac:dyDescent="0.25">
      <c r="A201" s="47">
        <v>41984</v>
      </c>
      <c r="B201" s="48">
        <v>1</v>
      </c>
      <c r="C201" s="171">
        <v>0</v>
      </c>
      <c r="D201" s="29">
        <f t="shared" si="28"/>
        <v>909776.34</v>
      </c>
      <c r="E201" s="29">
        <f t="shared" si="29"/>
        <v>886692.64</v>
      </c>
      <c r="F201" s="46">
        <f t="shared" si="27"/>
        <v>373.88064516129032</v>
      </c>
      <c r="G201" s="29">
        <f t="shared" si="23"/>
        <v>373.88</v>
      </c>
    </row>
    <row r="202" spans="1:7" x14ac:dyDescent="0.25">
      <c r="A202" s="47">
        <v>41985</v>
      </c>
      <c r="B202" s="48">
        <v>1</v>
      </c>
      <c r="C202" s="171">
        <v>0</v>
      </c>
      <c r="D202" s="29">
        <f t="shared" si="28"/>
        <v>909776.34</v>
      </c>
      <c r="E202" s="29">
        <f t="shared" si="29"/>
        <v>886692.64</v>
      </c>
      <c r="F202" s="46">
        <f t="shared" si="27"/>
        <v>373.88064516129032</v>
      </c>
      <c r="G202" s="29">
        <f t="shared" ref="G202:G265" si="30">ROUND(F202,2)</f>
        <v>373.88</v>
      </c>
    </row>
    <row r="203" spans="1:7" x14ac:dyDescent="0.25">
      <c r="A203" s="47">
        <v>41986</v>
      </c>
      <c r="B203" s="48">
        <v>1</v>
      </c>
      <c r="C203" s="171">
        <v>0</v>
      </c>
      <c r="D203" s="29">
        <f t="shared" si="28"/>
        <v>909776.34</v>
      </c>
      <c r="E203" s="29">
        <f t="shared" si="29"/>
        <v>886692.64</v>
      </c>
      <c r="F203" s="46">
        <f t="shared" si="27"/>
        <v>373.88064516129032</v>
      </c>
      <c r="G203" s="29">
        <f t="shared" si="30"/>
        <v>373.88</v>
      </c>
    </row>
    <row r="204" spans="1:7" x14ac:dyDescent="0.25">
      <c r="A204" s="47">
        <v>41987</v>
      </c>
      <c r="B204" s="48">
        <v>1</v>
      </c>
      <c r="C204" s="171">
        <v>0</v>
      </c>
      <c r="D204" s="29">
        <f t="shared" si="28"/>
        <v>909776.34</v>
      </c>
      <c r="E204" s="29">
        <f t="shared" si="29"/>
        <v>886692.64</v>
      </c>
      <c r="F204" s="46">
        <f t="shared" si="27"/>
        <v>373.88064516129032</v>
      </c>
      <c r="G204" s="29">
        <f t="shared" si="30"/>
        <v>373.88</v>
      </c>
    </row>
    <row r="205" spans="1:7" x14ac:dyDescent="0.25">
      <c r="A205" s="47">
        <v>41988</v>
      </c>
      <c r="B205" s="48">
        <v>1</v>
      </c>
      <c r="C205" s="171">
        <v>0</v>
      </c>
      <c r="D205" s="29">
        <f t="shared" si="28"/>
        <v>909776.34</v>
      </c>
      <c r="E205" s="29">
        <f t="shared" si="29"/>
        <v>886692.64</v>
      </c>
      <c r="F205" s="46">
        <f t="shared" si="27"/>
        <v>373.88064516129032</v>
      </c>
      <c r="G205" s="29">
        <f t="shared" si="30"/>
        <v>373.88</v>
      </c>
    </row>
    <row r="206" spans="1:7" x14ac:dyDescent="0.25">
      <c r="A206" s="47">
        <v>41989</v>
      </c>
      <c r="B206" s="48">
        <v>1</v>
      </c>
      <c r="C206" s="171">
        <v>0</v>
      </c>
      <c r="D206" s="29">
        <f t="shared" si="28"/>
        <v>909776.34</v>
      </c>
      <c r="E206" s="29">
        <f t="shared" si="29"/>
        <v>886692.64</v>
      </c>
      <c r="F206" s="46">
        <f t="shared" si="27"/>
        <v>373.88064516129032</v>
      </c>
      <c r="G206" s="29">
        <f t="shared" si="30"/>
        <v>373.88</v>
      </c>
    </row>
    <row r="207" spans="1:7" x14ac:dyDescent="0.25">
      <c r="A207" s="47">
        <v>41990</v>
      </c>
      <c r="B207" s="48">
        <v>1</v>
      </c>
      <c r="C207" s="171">
        <v>0</v>
      </c>
      <c r="D207" s="29">
        <f t="shared" si="28"/>
        <v>909776.34</v>
      </c>
      <c r="E207" s="29">
        <f t="shared" si="29"/>
        <v>886692.64</v>
      </c>
      <c r="F207" s="46">
        <f t="shared" si="27"/>
        <v>373.88064516129032</v>
      </c>
      <c r="G207" s="29">
        <f t="shared" si="30"/>
        <v>373.88</v>
      </c>
    </row>
    <row r="208" spans="1:7" x14ac:dyDescent="0.25">
      <c r="A208" s="47">
        <v>41991</v>
      </c>
      <c r="B208" s="48">
        <v>1</v>
      </c>
      <c r="C208" s="171">
        <v>0</v>
      </c>
      <c r="D208" s="29">
        <f t="shared" si="28"/>
        <v>909776.34</v>
      </c>
      <c r="E208" s="29">
        <f t="shared" si="29"/>
        <v>886692.64</v>
      </c>
      <c r="F208" s="46">
        <f t="shared" si="27"/>
        <v>373.88064516129032</v>
      </c>
      <c r="G208" s="29">
        <f t="shared" si="30"/>
        <v>373.88</v>
      </c>
    </row>
    <row r="209" spans="1:7" x14ac:dyDescent="0.25">
      <c r="A209" s="47">
        <v>41992</v>
      </c>
      <c r="B209" s="48">
        <v>1</v>
      </c>
      <c r="C209" s="171">
        <v>0</v>
      </c>
      <c r="D209" s="29">
        <f t="shared" si="28"/>
        <v>909776.34</v>
      </c>
      <c r="E209" s="29">
        <f t="shared" si="29"/>
        <v>886692.64</v>
      </c>
      <c r="F209" s="46">
        <f t="shared" si="27"/>
        <v>373.88064516129032</v>
      </c>
      <c r="G209" s="29">
        <f t="shared" si="30"/>
        <v>373.88</v>
      </c>
    </row>
    <row r="210" spans="1:7" x14ac:dyDescent="0.25">
      <c r="A210" s="47">
        <v>41993</v>
      </c>
      <c r="B210" s="48">
        <v>1</v>
      </c>
      <c r="C210" s="171">
        <v>0</v>
      </c>
      <c r="D210" s="29">
        <f t="shared" si="28"/>
        <v>909776.34</v>
      </c>
      <c r="E210" s="29">
        <f t="shared" si="29"/>
        <v>886692.64</v>
      </c>
      <c r="F210" s="46">
        <f t="shared" si="27"/>
        <v>373.88064516129032</v>
      </c>
      <c r="G210" s="29">
        <f t="shared" si="30"/>
        <v>373.88</v>
      </c>
    </row>
    <row r="211" spans="1:7" x14ac:dyDescent="0.25">
      <c r="A211" s="47">
        <v>41994</v>
      </c>
      <c r="B211" s="48">
        <v>1</v>
      </c>
      <c r="C211" s="171">
        <v>0</v>
      </c>
      <c r="D211" s="29">
        <f t="shared" si="28"/>
        <v>909776.34</v>
      </c>
      <c r="E211" s="29">
        <f t="shared" si="29"/>
        <v>886692.64</v>
      </c>
      <c r="F211" s="46">
        <f t="shared" si="27"/>
        <v>373.88064516129032</v>
      </c>
      <c r="G211" s="29">
        <f t="shared" si="30"/>
        <v>373.88</v>
      </c>
    </row>
    <row r="212" spans="1:7" x14ac:dyDescent="0.25">
      <c r="A212" s="47">
        <v>41995</v>
      </c>
      <c r="B212" s="48">
        <v>1</v>
      </c>
      <c r="C212" s="171">
        <v>0</v>
      </c>
      <c r="D212" s="29">
        <f t="shared" si="28"/>
        <v>909776.34</v>
      </c>
      <c r="E212" s="29">
        <f t="shared" si="29"/>
        <v>886692.64</v>
      </c>
      <c r="F212" s="46">
        <f t="shared" si="27"/>
        <v>373.88064516129032</v>
      </c>
      <c r="G212" s="29">
        <f t="shared" si="30"/>
        <v>373.88</v>
      </c>
    </row>
    <row r="213" spans="1:7" x14ac:dyDescent="0.25">
      <c r="A213" s="47">
        <v>41996</v>
      </c>
      <c r="B213" s="48">
        <v>1</v>
      </c>
      <c r="C213" s="171">
        <v>0</v>
      </c>
      <c r="D213" s="29">
        <f t="shared" si="28"/>
        <v>909776.34</v>
      </c>
      <c r="E213" s="29">
        <f t="shared" si="29"/>
        <v>886692.64</v>
      </c>
      <c r="F213" s="46">
        <f t="shared" si="27"/>
        <v>373.88064516129032</v>
      </c>
      <c r="G213" s="29">
        <f t="shared" si="30"/>
        <v>373.88</v>
      </c>
    </row>
    <row r="214" spans="1:7" x14ac:dyDescent="0.25">
      <c r="A214" s="47">
        <v>41997</v>
      </c>
      <c r="B214" s="48">
        <v>1</v>
      </c>
      <c r="C214" s="171">
        <v>0</v>
      </c>
      <c r="D214" s="29">
        <f t="shared" si="28"/>
        <v>909776.34</v>
      </c>
      <c r="E214" s="29">
        <f t="shared" si="29"/>
        <v>886692.64</v>
      </c>
      <c r="F214" s="46">
        <f t="shared" si="27"/>
        <v>373.88064516129032</v>
      </c>
      <c r="G214" s="29">
        <f t="shared" si="30"/>
        <v>373.88</v>
      </c>
    </row>
    <row r="215" spans="1:7" x14ac:dyDescent="0.25">
      <c r="A215" s="47">
        <v>41998</v>
      </c>
      <c r="B215" s="48">
        <v>1</v>
      </c>
      <c r="C215" s="171">
        <v>0</v>
      </c>
      <c r="D215" s="29">
        <f t="shared" si="28"/>
        <v>909776.34</v>
      </c>
      <c r="E215" s="29">
        <f t="shared" si="29"/>
        <v>886692.64</v>
      </c>
      <c r="F215" s="46">
        <f t="shared" si="27"/>
        <v>373.88064516129032</v>
      </c>
      <c r="G215" s="29">
        <f t="shared" si="30"/>
        <v>373.88</v>
      </c>
    </row>
    <row r="216" spans="1:7" x14ac:dyDescent="0.25">
      <c r="A216" s="47">
        <v>41999</v>
      </c>
      <c r="B216" s="48">
        <v>1</v>
      </c>
      <c r="C216" s="171">
        <v>0</v>
      </c>
      <c r="D216" s="29">
        <f t="shared" si="28"/>
        <v>909776.34</v>
      </c>
      <c r="E216" s="29">
        <f t="shared" si="29"/>
        <v>886692.64</v>
      </c>
      <c r="F216" s="46">
        <f t="shared" si="27"/>
        <v>373.88064516129032</v>
      </c>
      <c r="G216" s="29">
        <f t="shared" si="30"/>
        <v>373.88</v>
      </c>
    </row>
    <row r="217" spans="1:7" x14ac:dyDescent="0.25">
      <c r="A217" s="47">
        <v>42000</v>
      </c>
      <c r="B217" s="48">
        <v>1</v>
      </c>
      <c r="C217" s="171">
        <v>0</v>
      </c>
      <c r="D217" s="29">
        <f t="shared" si="28"/>
        <v>909776.34</v>
      </c>
      <c r="E217" s="29">
        <f t="shared" si="29"/>
        <v>886692.64</v>
      </c>
      <c r="F217" s="46">
        <f t="shared" si="27"/>
        <v>373.88064516129032</v>
      </c>
      <c r="G217" s="29">
        <f t="shared" si="30"/>
        <v>373.88</v>
      </c>
    </row>
    <row r="218" spans="1:7" x14ac:dyDescent="0.25">
      <c r="A218" s="47">
        <v>42001</v>
      </c>
      <c r="B218" s="48">
        <v>1</v>
      </c>
      <c r="C218" s="171">
        <v>0</v>
      </c>
      <c r="D218" s="29">
        <f t="shared" si="28"/>
        <v>909776.34</v>
      </c>
      <c r="E218" s="29">
        <f t="shared" si="29"/>
        <v>886692.64</v>
      </c>
      <c r="F218" s="46">
        <f t="shared" si="27"/>
        <v>373.88064516129032</v>
      </c>
      <c r="G218" s="29">
        <f t="shared" si="30"/>
        <v>373.88</v>
      </c>
    </row>
    <row r="219" spans="1:7" x14ac:dyDescent="0.25">
      <c r="A219" s="47">
        <v>42002</v>
      </c>
      <c r="B219" s="48">
        <v>1</v>
      </c>
      <c r="C219" s="171">
        <v>0</v>
      </c>
      <c r="D219" s="29">
        <f t="shared" si="28"/>
        <v>909776.34</v>
      </c>
      <c r="E219" s="29">
        <f t="shared" si="29"/>
        <v>886692.64</v>
      </c>
      <c r="F219" s="46">
        <f t="shared" si="27"/>
        <v>373.88064516129032</v>
      </c>
      <c r="G219" s="29">
        <f t="shared" si="30"/>
        <v>373.88</v>
      </c>
    </row>
    <row r="220" spans="1:7" x14ac:dyDescent="0.25">
      <c r="A220" s="47">
        <v>42003</v>
      </c>
      <c r="B220" s="48">
        <v>1</v>
      </c>
      <c r="C220" s="171">
        <v>0</v>
      </c>
      <c r="D220" s="29">
        <f t="shared" si="28"/>
        <v>909776.34</v>
      </c>
      <c r="E220" s="29">
        <f t="shared" si="29"/>
        <v>886692.64</v>
      </c>
      <c r="F220" s="46">
        <f t="shared" si="27"/>
        <v>373.88064516129032</v>
      </c>
      <c r="G220" s="29">
        <f t="shared" si="30"/>
        <v>373.88</v>
      </c>
    </row>
    <row r="221" spans="1:7" x14ac:dyDescent="0.25">
      <c r="A221" s="47">
        <v>42004</v>
      </c>
      <c r="B221" s="48">
        <v>1</v>
      </c>
      <c r="C221" s="171">
        <v>0</v>
      </c>
      <c r="D221" s="29">
        <f t="shared" si="28"/>
        <v>909776.34</v>
      </c>
      <c r="E221" s="29">
        <f t="shared" si="29"/>
        <v>886692.64</v>
      </c>
      <c r="F221" s="46">
        <f t="shared" si="27"/>
        <v>373.88064516129032</v>
      </c>
      <c r="G221" s="29">
        <f t="shared" si="30"/>
        <v>373.88</v>
      </c>
    </row>
    <row r="222" spans="1:7" x14ac:dyDescent="0.25">
      <c r="A222" s="47">
        <v>42005</v>
      </c>
      <c r="B222" s="48">
        <v>1</v>
      </c>
      <c r="C222" s="171">
        <v>0</v>
      </c>
      <c r="D222" s="29">
        <f t="shared" si="28"/>
        <v>909776.34</v>
      </c>
      <c r="E222" s="29">
        <f t="shared" si="29"/>
        <v>886692.64</v>
      </c>
      <c r="F222" s="46">
        <f t="shared" si="27"/>
        <v>373.88064516129032</v>
      </c>
      <c r="G222" s="29">
        <f t="shared" si="30"/>
        <v>373.88</v>
      </c>
    </row>
    <row r="223" spans="1:7" x14ac:dyDescent="0.25">
      <c r="A223" s="47">
        <v>42006</v>
      </c>
      <c r="B223" s="48">
        <v>1</v>
      </c>
      <c r="C223" s="171">
        <v>0</v>
      </c>
      <c r="D223" s="29">
        <f t="shared" si="28"/>
        <v>909776.34</v>
      </c>
      <c r="E223" s="29">
        <f t="shared" si="29"/>
        <v>886692.64</v>
      </c>
      <c r="F223" s="46">
        <f t="shared" si="27"/>
        <v>373.88064516129032</v>
      </c>
      <c r="G223" s="29">
        <f t="shared" si="30"/>
        <v>373.88</v>
      </c>
    </row>
    <row r="224" spans="1:7" x14ac:dyDescent="0.25">
      <c r="A224" s="47">
        <v>42007</v>
      </c>
      <c r="B224" s="48">
        <v>1</v>
      </c>
      <c r="C224" s="171">
        <v>0</v>
      </c>
      <c r="D224" s="29">
        <f t="shared" si="28"/>
        <v>909776.34</v>
      </c>
      <c r="E224" s="29">
        <f t="shared" si="29"/>
        <v>886692.64</v>
      </c>
      <c r="F224" s="46">
        <f t="shared" si="27"/>
        <v>373.88064516129032</v>
      </c>
      <c r="G224" s="29">
        <f t="shared" si="30"/>
        <v>373.88</v>
      </c>
    </row>
    <row r="225" spans="1:7" x14ac:dyDescent="0.25">
      <c r="A225" s="47">
        <v>42008</v>
      </c>
      <c r="B225" s="48">
        <v>1</v>
      </c>
      <c r="C225" s="171">
        <v>0</v>
      </c>
      <c r="D225" s="29">
        <f t="shared" si="28"/>
        <v>909776.34</v>
      </c>
      <c r="E225" s="29">
        <f t="shared" si="29"/>
        <v>886692.64</v>
      </c>
      <c r="F225" s="46">
        <f t="shared" si="27"/>
        <v>373.88064516129032</v>
      </c>
      <c r="G225" s="29">
        <f t="shared" si="30"/>
        <v>373.88</v>
      </c>
    </row>
    <row r="226" spans="1:7" x14ac:dyDescent="0.25">
      <c r="A226" s="47">
        <v>42009</v>
      </c>
      <c r="B226" s="48">
        <v>1</v>
      </c>
      <c r="C226" s="171">
        <v>0</v>
      </c>
      <c r="D226" s="29">
        <f t="shared" si="28"/>
        <v>909776.34</v>
      </c>
      <c r="E226" s="29">
        <f t="shared" si="29"/>
        <v>886692.64</v>
      </c>
      <c r="F226" s="46">
        <f t="shared" si="27"/>
        <v>373.88064516129032</v>
      </c>
      <c r="G226" s="29">
        <f t="shared" si="30"/>
        <v>373.88</v>
      </c>
    </row>
    <row r="227" spans="1:7" x14ac:dyDescent="0.25">
      <c r="A227" s="47">
        <v>42010</v>
      </c>
      <c r="B227" s="48">
        <v>0</v>
      </c>
      <c r="C227" s="171">
        <v>1</v>
      </c>
      <c r="D227" s="29">
        <f>$E$216</f>
        <v>886692.64</v>
      </c>
      <c r="E227" s="29">
        <f>$D$227-$D$9</f>
        <v>863314.86</v>
      </c>
      <c r="F227" s="46">
        <f t="shared" ref="F227:F257" si="31">($E$8/$B$8)*0+($E$9/$B$9)*1</f>
        <v>364.39419354838708</v>
      </c>
      <c r="G227" s="29">
        <f t="shared" si="30"/>
        <v>364.39</v>
      </c>
    </row>
    <row r="228" spans="1:7" x14ac:dyDescent="0.25">
      <c r="A228" s="47">
        <v>42011</v>
      </c>
      <c r="B228" s="48">
        <v>1</v>
      </c>
      <c r="C228" s="171">
        <v>0</v>
      </c>
      <c r="D228" s="29">
        <f t="shared" ref="D228:D257" si="32">$E$216</f>
        <v>886692.64</v>
      </c>
      <c r="E228" s="29">
        <f t="shared" ref="E228:E257" si="33">$D$227-$D$9</f>
        <v>863314.86</v>
      </c>
      <c r="F228" s="46">
        <f t="shared" si="31"/>
        <v>364.39419354838708</v>
      </c>
      <c r="G228" s="29">
        <f t="shared" si="30"/>
        <v>364.39</v>
      </c>
    </row>
    <row r="229" spans="1:7" x14ac:dyDescent="0.25">
      <c r="A229" s="47">
        <v>42012</v>
      </c>
      <c r="B229" s="48">
        <v>1</v>
      </c>
      <c r="C229" s="171">
        <v>0</v>
      </c>
      <c r="D229" s="29">
        <f t="shared" si="32"/>
        <v>886692.64</v>
      </c>
      <c r="E229" s="29">
        <f t="shared" si="33"/>
        <v>863314.86</v>
      </c>
      <c r="F229" s="46">
        <f t="shared" si="31"/>
        <v>364.39419354838708</v>
      </c>
      <c r="G229" s="29">
        <f t="shared" si="30"/>
        <v>364.39</v>
      </c>
    </row>
    <row r="230" spans="1:7" x14ac:dyDescent="0.25">
      <c r="A230" s="47">
        <v>42013</v>
      </c>
      <c r="B230" s="48">
        <v>1</v>
      </c>
      <c r="C230" s="171">
        <v>0</v>
      </c>
      <c r="D230" s="29">
        <f t="shared" si="32"/>
        <v>886692.64</v>
      </c>
      <c r="E230" s="29">
        <f t="shared" si="33"/>
        <v>863314.86</v>
      </c>
      <c r="F230" s="46">
        <f t="shared" si="31"/>
        <v>364.39419354838708</v>
      </c>
      <c r="G230" s="29">
        <f t="shared" si="30"/>
        <v>364.39</v>
      </c>
    </row>
    <row r="231" spans="1:7" x14ac:dyDescent="0.25">
      <c r="A231" s="47">
        <v>42014</v>
      </c>
      <c r="B231" s="48">
        <v>1</v>
      </c>
      <c r="C231" s="171">
        <v>0</v>
      </c>
      <c r="D231" s="29">
        <f t="shared" si="32"/>
        <v>886692.64</v>
      </c>
      <c r="E231" s="29">
        <f t="shared" si="33"/>
        <v>863314.86</v>
      </c>
      <c r="F231" s="46">
        <f t="shared" si="31"/>
        <v>364.39419354838708</v>
      </c>
      <c r="G231" s="29">
        <f t="shared" si="30"/>
        <v>364.39</v>
      </c>
    </row>
    <row r="232" spans="1:7" x14ac:dyDescent="0.25">
      <c r="A232" s="47">
        <v>42015</v>
      </c>
      <c r="B232" s="48">
        <v>1</v>
      </c>
      <c r="C232" s="171">
        <v>0</v>
      </c>
      <c r="D232" s="29">
        <f t="shared" si="32"/>
        <v>886692.64</v>
      </c>
      <c r="E232" s="29">
        <f t="shared" si="33"/>
        <v>863314.86</v>
      </c>
      <c r="F232" s="46">
        <f t="shared" si="31"/>
        <v>364.39419354838708</v>
      </c>
      <c r="G232" s="29">
        <f t="shared" si="30"/>
        <v>364.39</v>
      </c>
    </row>
    <row r="233" spans="1:7" x14ac:dyDescent="0.25">
      <c r="A233" s="47">
        <v>42016</v>
      </c>
      <c r="B233" s="48">
        <v>1</v>
      </c>
      <c r="C233" s="171">
        <v>0</v>
      </c>
      <c r="D233" s="29">
        <f t="shared" si="32"/>
        <v>886692.64</v>
      </c>
      <c r="E233" s="29">
        <f t="shared" si="33"/>
        <v>863314.86</v>
      </c>
      <c r="F233" s="46">
        <f t="shared" si="31"/>
        <v>364.39419354838708</v>
      </c>
      <c r="G233" s="29">
        <f t="shared" si="30"/>
        <v>364.39</v>
      </c>
    </row>
    <row r="234" spans="1:7" x14ac:dyDescent="0.25">
      <c r="A234" s="47">
        <v>42017</v>
      </c>
      <c r="B234" s="48">
        <v>1</v>
      </c>
      <c r="C234" s="171">
        <v>0</v>
      </c>
      <c r="D234" s="29">
        <f t="shared" si="32"/>
        <v>886692.64</v>
      </c>
      <c r="E234" s="29">
        <f t="shared" si="33"/>
        <v>863314.86</v>
      </c>
      <c r="F234" s="46">
        <f t="shared" si="31"/>
        <v>364.39419354838708</v>
      </c>
      <c r="G234" s="29">
        <f t="shared" si="30"/>
        <v>364.39</v>
      </c>
    </row>
    <row r="235" spans="1:7" x14ac:dyDescent="0.25">
      <c r="A235" s="47">
        <v>42018</v>
      </c>
      <c r="B235" s="48">
        <v>1</v>
      </c>
      <c r="C235" s="171">
        <v>0</v>
      </c>
      <c r="D235" s="29">
        <f t="shared" si="32"/>
        <v>886692.64</v>
      </c>
      <c r="E235" s="29">
        <f t="shared" si="33"/>
        <v>863314.86</v>
      </c>
      <c r="F235" s="46">
        <f t="shared" si="31"/>
        <v>364.39419354838708</v>
      </c>
      <c r="G235" s="29">
        <f t="shared" si="30"/>
        <v>364.39</v>
      </c>
    </row>
    <row r="236" spans="1:7" x14ac:dyDescent="0.25">
      <c r="A236" s="47">
        <v>42019</v>
      </c>
      <c r="B236" s="48">
        <v>1</v>
      </c>
      <c r="C236" s="171">
        <v>0</v>
      </c>
      <c r="D236" s="29">
        <f t="shared" si="32"/>
        <v>886692.64</v>
      </c>
      <c r="E236" s="29">
        <f t="shared" si="33"/>
        <v>863314.86</v>
      </c>
      <c r="F236" s="46">
        <f t="shared" si="31"/>
        <v>364.39419354838708</v>
      </c>
      <c r="G236" s="29">
        <f t="shared" si="30"/>
        <v>364.39</v>
      </c>
    </row>
    <row r="237" spans="1:7" x14ac:dyDescent="0.25">
      <c r="A237" s="47">
        <v>42020</v>
      </c>
      <c r="B237" s="48">
        <v>1</v>
      </c>
      <c r="C237" s="171">
        <v>0</v>
      </c>
      <c r="D237" s="29">
        <f t="shared" si="32"/>
        <v>886692.64</v>
      </c>
      <c r="E237" s="29">
        <f t="shared" si="33"/>
        <v>863314.86</v>
      </c>
      <c r="F237" s="46">
        <f t="shared" si="31"/>
        <v>364.39419354838708</v>
      </c>
      <c r="G237" s="29">
        <f t="shared" si="30"/>
        <v>364.39</v>
      </c>
    </row>
    <row r="238" spans="1:7" x14ac:dyDescent="0.25">
      <c r="A238" s="47">
        <v>42021</v>
      </c>
      <c r="B238" s="48">
        <v>1</v>
      </c>
      <c r="C238" s="171">
        <v>0</v>
      </c>
      <c r="D238" s="29">
        <f t="shared" si="32"/>
        <v>886692.64</v>
      </c>
      <c r="E238" s="29">
        <f t="shared" si="33"/>
        <v>863314.86</v>
      </c>
      <c r="F238" s="46">
        <f t="shared" si="31"/>
        <v>364.39419354838708</v>
      </c>
      <c r="G238" s="29">
        <f t="shared" si="30"/>
        <v>364.39</v>
      </c>
    </row>
    <row r="239" spans="1:7" x14ac:dyDescent="0.25">
      <c r="A239" s="47">
        <v>42022</v>
      </c>
      <c r="B239" s="48">
        <v>1</v>
      </c>
      <c r="C239" s="171">
        <v>0</v>
      </c>
      <c r="D239" s="29">
        <f t="shared" si="32"/>
        <v>886692.64</v>
      </c>
      <c r="E239" s="29">
        <f t="shared" si="33"/>
        <v>863314.86</v>
      </c>
      <c r="F239" s="46">
        <f t="shared" si="31"/>
        <v>364.39419354838708</v>
      </c>
      <c r="G239" s="29">
        <f t="shared" si="30"/>
        <v>364.39</v>
      </c>
    </row>
    <row r="240" spans="1:7" x14ac:dyDescent="0.25">
      <c r="A240" s="47">
        <v>42023</v>
      </c>
      <c r="B240" s="48">
        <v>1</v>
      </c>
      <c r="C240" s="171">
        <v>0</v>
      </c>
      <c r="D240" s="29">
        <f t="shared" si="32"/>
        <v>886692.64</v>
      </c>
      <c r="E240" s="29">
        <f t="shared" si="33"/>
        <v>863314.86</v>
      </c>
      <c r="F240" s="46">
        <f t="shared" si="31"/>
        <v>364.39419354838708</v>
      </c>
      <c r="G240" s="29">
        <f t="shared" si="30"/>
        <v>364.39</v>
      </c>
    </row>
    <row r="241" spans="1:7" x14ac:dyDescent="0.25">
      <c r="A241" s="47">
        <v>42024</v>
      </c>
      <c r="B241" s="48">
        <v>1</v>
      </c>
      <c r="C241" s="171">
        <v>0</v>
      </c>
      <c r="D241" s="29">
        <f t="shared" si="32"/>
        <v>886692.64</v>
      </c>
      <c r="E241" s="29">
        <f t="shared" si="33"/>
        <v>863314.86</v>
      </c>
      <c r="F241" s="46">
        <f t="shared" si="31"/>
        <v>364.39419354838708</v>
      </c>
      <c r="G241" s="29">
        <f t="shared" si="30"/>
        <v>364.39</v>
      </c>
    </row>
    <row r="242" spans="1:7" x14ac:dyDescent="0.25">
      <c r="A242" s="47">
        <v>42025</v>
      </c>
      <c r="B242" s="48">
        <v>1</v>
      </c>
      <c r="C242" s="171">
        <v>0</v>
      </c>
      <c r="D242" s="29">
        <f t="shared" si="32"/>
        <v>886692.64</v>
      </c>
      <c r="E242" s="29">
        <f t="shared" si="33"/>
        <v>863314.86</v>
      </c>
      <c r="F242" s="46">
        <f t="shared" si="31"/>
        <v>364.39419354838708</v>
      </c>
      <c r="G242" s="29">
        <f t="shared" si="30"/>
        <v>364.39</v>
      </c>
    </row>
    <row r="243" spans="1:7" x14ac:dyDescent="0.25">
      <c r="A243" s="47">
        <v>42026</v>
      </c>
      <c r="B243" s="48">
        <v>1</v>
      </c>
      <c r="C243" s="171">
        <v>0</v>
      </c>
      <c r="D243" s="29">
        <f t="shared" si="32"/>
        <v>886692.64</v>
      </c>
      <c r="E243" s="29">
        <f t="shared" si="33"/>
        <v>863314.86</v>
      </c>
      <c r="F243" s="46">
        <f t="shared" si="31"/>
        <v>364.39419354838708</v>
      </c>
      <c r="G243" s="29">
        <f t="shared" si="30"/>
        <v>364.39</v>
      </c>
    </row>
    <row r="244" spans="1:7" x14ac:dyDescent="0.25">
      <c r="A244" s="47">
        <v>42027</v>
      </c>
      <c r="B244" s="48">
        <v>1</v>
      </c>
      <c r="C244" s="171">
        <v>0</v>
      </c>
      <c r="D244" s="29">
        <f t="shared" si="32"/>
        <v>886692.64</v>
      </c>
      <c r="E244" s="29">
        <f t="shared" si="33"/>
        <v>863314.86</v>
      </c>
      <c r="F244" s="46">
        <f t="shared" si="31"/>
        <v>364.39419354838708</v>
      </c>
      <c r="G244" s="29">
        <f t="shared" si="30"/>
        <v>364.39</v>
      </c>
    </row>
    <row r="245" spans="1:7" x14ac:dyDescent="0.25">
      <c r="A245" s="47">
        <v>42028</v>
      </c>
      <c r="B245" s="48">
        <v>1</v>
      </c>
      <c r="C245" s="171">
        <v>0</v>
      </c>
      <c r="D245" s="29">
        <f t="shared" si="32"/>
        <v>886692.64</v>
      </c>
      <c r="E245" s="29">
        <f t="shared" si="33"/>
        <v>863314.86</v>
      </c>
      <c r="F245" s="46">
        <f t="shared" si="31"/>
        <v>364.39419354838708</v>
      </c>
      <c r="G245" s="29">
        <f t="shared" si="30"/>
        <v>364.39</v>
      </c>
    </row>
    <row r="246" spans="1:7" x14ac:dyDescent="0.25">
      <c r="A246" s="47">
        <v>42029</v>
      </c>
      <c r="B246" s="48">
        <v>1</v>
      </c>
      <c r="C246" s="171">
        <v>0</v>
      </c>
      <c r="D246" s="29">
        <f t="shared" si="32"/>
        <v>886692.64</v>
      </c>
      <c r="E246" s="29">
        <f t="shared" si="33"/>
        <v>863314.86</v>
      </c>
      <c r="F246" s="46">
        <f t="shared" si="31"/>
        <v>364.39419354838708</v>
      </c>
      <c r="G246" s="29">
        <f t="shared" si="30"/>
        <v>364.39</v>
      </c>
    </row>
    <row r="247" spans="1:7" x14ac:dyDescent="0.25">
      <c r="A247" s="47">
        <v>42030</v>
      </c>
      <c r="B247" s="48">
        <v>1</v>
      </c>
      <c r="C247" s="171">
        <v>0</v>
      </c>
      <c r="D247" s="29">
        <f t="shared" si="32"/>
        <v>886692.64</v>
      </c>
      <c r="E247" s="29">
        <f t="shared" si="33"/>
        <v>863314.86</v>
      </c>
      <c r="F247" s="46">
        <f t="shared" si="31"/>
        <v>364.39419354838708</v>
      </c>
      <c r="G247" s="29">
        <f t="shared" si="30"/>
        <v>364.39</v>
      </c>
    </row>
    <row r="248" spans="1:7" x14ac:dyDescent="0.25">
      <c r="A248" s="47">
        <v>42031</v>
      </c>
      <c r="B248" s="48">
        <v>1</v>
      </c>
      <c r="C248" s="171">
        <v>0</v>
      </c>
      <c r="D248" s="29">
        <f t="shared" si="32"/>
        <v>886692.64</v>
      </c>
      <c r="E248" s="29">
        <f t="shared" si="33"/>
        <v>863314.86</v>
      </c>
      <c r="F248" s="46">
        <f t="shared" si="31"/>
        <v>364.39419354838708</v>
      </c>
      <c r="G248" s="29">
        <f t="shared" si="30"/>
        <v>364.39</v>
      </c>
    </row>
    <row r="249" spans="1:7" x14ac:dyDescent="0.25">
      <c r="A249" s="47">
        <v>42032</v>
      </c>
      <c r="B249" s="48">
        <v>1</v>
      </c>
      <c r="C249" s="171">
        <v>0</v>
      </c>
      <c r="D249" s="29">
        <f t="shared" si="32"/>
        <v>886692.64</v>
      </c>
      <c r="E249" s="29">
        <f t="shared" si="33"/>
        <v>863314.86</v>
      </c>
      <c r="F249" s="46">
        <f t="shared" si="31"/>
        <v>364.39419354838708</v>
      </c>
      <c r="G249" s="29">
        <f t="shared" si="30"/>
        <v>364.39</v>
      </c>
    </row>
    <row r="250" spans="1:7" x14ac:dyDescent="0.25">
      <c r="A250" s="47">
        <v>42033</v>
      </c>
      <c r="B250" s="48">
        <v>1</v>
      </c>
      <c r="C250" s="171">
        <v>0</v>
      </c>
      <c r="D250" s="29">
        <f t="shared" si="32"/>
        <v>886692.64</v>
      </c>
      <c r="E250" s="29">
        <f t="shared" si="33"/>
        <v>863314.86</v>
      </c>
      <c r="F250" s="46">
        <f t="shared" si="31"/>
        <v>364.39419354838708</v>
      </c>
      <c r="G250" s="29">
        <f t="shared" si="30"/>
        <v>364.39</v>
      </c>
    </row>
    <row r="251" spans="1:7" x14ac:dyDescent="0.25">
      <c r="A251" s="47">
        <v>42034</v>
      </c>
      <c r="B251" s="48">
        <v>1</v>
      </c>
      <c r="C251" s="171">
        <v>0</v>
      </c>
      <c r="D251" s="29">
        <f t="shared" si="32"/>
        <v>886692.64</v>
      </c>
      <c r="E251" s="29">
        <f t="shared" si="33"/>
        <v>863314.86</v>
      </c>
      <c r="F251" s="46">
        <f t="shared" si="31"/>
        <v>364.39419354838708</v>
      </c>
      <c r="G251" s="29">
        <f t="shared" si="30"/>
        <v>364.39</v>
      </c>
    </row>
    <row r="252" spans="1:7" x14ac:dyDescent="0.25">
      <c r="A252" s="47">
        <v>42035</v>
      </c>
      <c r="B252" s="48">
        <v>1</v>
      </c>
      <c r="C252" s="171">
        <v>0</v>
      </c>
      <c r="D252" s="29">
        <f t="shared" si="32"/>
        <v>886692.64</v>
      </c>
      <c r="E252" s="29">
        <f t="shared" si="33"/>
        <v>863314.86</v>
      </c>
      <c r="F252" s="46">
        <f t="shared" si="31"/>
        <v>364.39419354838708</v>
      </c>
      <c r="G252" s="29">
        <f t="shared" si="30"/>
        <v>364.39</v>
      </c>
    </row>
    <row r="253" spans="1:7" x14ac:dyDescent="0.25">
      <c r="A253" s="47">
        <v>42036</v>
      </c>
      <c r="B253" s="48">
        <v>1</v>
      </c>
      <c r="C253" s="171">
        <v>0</v>
      </c>
      <c r="D253" s="29">
        <f t="shared" si="32"/>
        <v>886692.64</v>
      </c>
      <c r="E253" s="29">
        <f t="shared" si="33"/>
        <v>863314.86</v>
      </c>
      <c r="F253" s="46">
        <f t="shared" si="31"/>
        <v>364.39419354838708</v>
      </c>
      <c r="G253" s="29">
        <f t="shared" si="30"/>
        <v>364.39</v>
      </c>
    </row>
    <row r="254" spans="1:7" x14ac:dyDescent="0.25">
      <c r="A254" s="47">
        <v>42037</v>
      </c>
      <c r="B254" s="48">
        <v>1</v>
      </c>
      <c r="C254" s="171">
        <v>0</v>
      </c>
      <c r="D254" s="29">
        <f t="shared" si="32"/>
        <v>886692.64</v>
      </c>
      <c r="E254" s="29">
        <f t="shared" si="33"/>
        <v>863314.86</v>
      </c>
      <c r="F254" s="46">
        <f t="shared" si="31"/>
        <v>364.39419354838708</v>
      </c>
      <c r="G254" s="29">
        <f t="shared" si="30"/>
        <v>364.39</v>
      </c>
    </row>
    <row r="255" spans="1:7" x14ac:dyDescent="0.25">
      <c r="A255" s="47">
        <v>42038</v>
      </c>
      <c r="B255" s="48">
        <v>1</v>
      </c>
      <c r="C255" s="171">
        <v>0</v>
      </c>
      <c r="D255" s="29">
        <f t="shared" si="32"/>
        <v>886692.64</v>
      </c>
      <c r="E255" s="29">
        <f t="shared" si="33"/>
        <v>863314.86</v>
      </c>
      <c r="F255" s="46">
        <f t="shared" si="31"/>
        <v>364.39419354838708</v>
      </c>
      <c r="G255" s="29">
        <f t="shared" si="30"/>
        <v>364.39</v>
      </c>
    </row>
    <row r="256" spans="1:7" x14ac:dyDescent="0.25">
      <c r="A256" s="47">
        <v>42039</v>
      </c>
      <c r="B256" s="48">
        <v>1</v>
      </c>
      <c r="C256" s="171">
        <v>0</v>
      </c>
      <c r="D256" s="29">
        <f t="shared" si="32"/>
        <v>886692.64</v>
      </c>
      <c r="E256" s="29">
        <f t="shared" si="33"/>
        <v>863314.86</v>
      </c>
      <c r="F256" s="46">
        <f t="shared" si="31"/>
        <v>364.39419354838708</v>
      </c>
      <c r="G256" s="29">
        <f t="shared" si="30"/>
        <v>364.39</v>
      </c>
    </row>
    <row r="257" spans="1:7" x14ac:dyDescent="0.25">
      <c r="A257" s="47">
        <v>42040</v>
      </c>
      <c r="B257" s="48">
        <v>1</v>
      </c>
      <c r="C257" s="171">
        <v>0</v>
      </c>
      <c r="D257" s="29">
        <f t="shared" si="32"/>
        <v>886692.64</v>
      </c>
      <c r="E257" s="29">
        <f t="shared" si="33"/>
        <v>863314.86</v>
      </c>
      <c r="F257" s="46">
        <f t="shared" si="31"/>
        <v>364.39419354838708</v>
      </c>
      <c r="G257" s="29">
        <f t="shared" si="30"/>
        <v>364.39</v>
      </c>
    </row>
    <row r="258" spans="1:7" x14ac:dyDescent="0.25">
      <c r="A258" s="47">
        <v>42041</v>
      </c>
      <c r="B258" s="48">
        <v>0</v>
      </c>
      <c r="C258" s="171">
        <v>1</v>
      </c>
      <c r="D258" s="29">
        <f>$E$247</f>
        <v>863314.86</v>
      </c>
      <c r="E258" s="29">
        <f>$D$258-$D$10</f>
        <v>838574.89</v>
      </c>
      <c r="F258" s="46">
        <f t="shared" ref="F258:F285" si="34">($E$9/$B$9)*0+($E$10/$B$10)*1</f>
        <v>354.78678571428571</v>
      </c>
      <c r="G258" s="29">
        <f t="shared" si="30"/>
        <v>354.79</v>
      </c>
    </row>
    <row r="259" spans="1:7" x14ac:dyDescent="0.25">
      <c r="A259" s="47">
        <v>42042</v>
      </c>
      <c r="B259" s="48">
        <v>1</v>
      </c>
      <c r="C259" s="171">
        <v>0</v>
      </c>
      <c r="D259" s="29">
        <f t="shared" ref="D259:D285" si="35">$E$247</f>
        <v>863314.86</v>
      </c>
      <c r="E259" s="29">
        <f t="shared" ref="E259:E285" si="36">$D$258-$D$10</f>
        <v>838574.89</v>
      </c>
      <c r="F259" s="46">
        <f t="shared" si="34"/>
        <v>354.78678571428571</v>
      </c>
      <c r="G259" s="29">
        <f t="shared" si="30"/>
        <v>354.79</v>
      </c>
    </row>
    <row r="260" spans="1:7" x14ac:dyDescent="0.25">
      <c r="A260" s="47">
        <v>42043</v>
      </c>
      <c r="B260" s="48">
        <v>1</v>
      </c>
      <c r="C260" s="171">
        <v>0</v>
      </c>
      <c r="D260" s="29">
        <f t="shared" si="35"/>
        <v>863314.86</v>
      </c>
      <c r="E260" s="29">
        <f t="shared" si="36"/>
        <v>838574.89</v>
      </c>
      <c r="F260" s="46">
        <f t="shared" si="34"/>
        <v>354.78678571428571</v>
      </c>
      <c r="G260" s="29">
        <f t="shared" si="30"/>
        <v>354.79</v>
      </c>
    </row>
    <row r="261" spans="1:7" x14ac:dyDescent="0.25">
      <c r="A261" s="47">
        <v>42044</v>
      </c>
      <c r="B261" s="48">
        <v>1</v>
      </c>
      <c r="C261" s="171">
        <v>0</v>
      </c>
      <c r="D261" s="29">
        <f t="shared" si="35"/>
        <v>863314.86</v>
      </c>
      <c r="E261" s="29">
        <f t="shared" si="36"/>
        <v>838574.89</v>
      </c>
      <c r="F261" s="46">
        <f t="shared" si="34"/>
        <v>354.78678571428571</v>
      </c>
      <c r="G261" s="29">
        <f t="shared" si="30"/>
        <v>354.79</v>
      </c>
    </row>
    <row r="262" spans="1:7" x14ac:dyDescent="0.25">
      <c r="A262" s="47">
        <v>42045</v>
      </c>
      <c r="B262" s="48">
        <v>1</v>
      </c>
      <c r="C262" s="171">
        <v>0</v>
      </c>
      <c r="D262" s="29">
        <f t="shared" si="35"/>
        <v>863314.86</v>
      </c>
      <c r="E262" s="29">
        <f t="shared" si="36"/>
        <v>838574.89</v>
      </c>
      <c r="F262" s="46">
        <f t="shared" si="34"/>
        <v>354.78678571428571</v>
      </c>
      <c r="G262" s="29">
        <f t="shared" si="30"/>
        <v>354.79</v>
      </c>
    </row>
    <row r="263" spans="1:7" x14ac:dyDescent="0.25">
      <c r="A263" s="47">
        <v>42046</v>
      </c>
      <c r="B263" s="48">
        <v>1</v>
      </c>
      <c r="C263" s="171">
        <v>0</v>
      </c>
      <c r="D263" s="29">
        <f t="shared" si="35"/>
        <v>863314.86</v>
      </c>
      <c r="E263" s="29">
        <f t="shared" si="36"/>
        <v>838574.89</v>
      </c>
      <c r="F263" s="46">
        <f t="shared" si="34"/>
        <v>354.78678571428571</v>
      </c>
      <c r="G263" s="29">
        <f t="shared" si="30"/>
        <v>354.79</v>
      </c>
    </row>
    <row r="264" spans="1:7" x14ac:dyDescent="0.25">
      <c r="A264" s="47">
        <v>42047</v>
      </c>
      <c r="B264" s="48">
        <v>1</v>
      </c>
      <c r="C264" s="171">
        <v>0</v>
      </c>
      <c r="D264" s="29">
        <f t="shared" si="35"/>
        <v>863314.86</v>
      </c>
      <c r="E264" s="29">
        <f t="shared" si="36"/>
        <v>838574.89</v>
      </c>
      <c r="F264" s="46">
        <f t="shared" si="34"/>
        <v>354.78678571428571</v>
      </c>
      <c r="G264" s="29">
        <f t="shared" si="30"/>
        <v>354.79</v>
      </c>
    </row>
    <row r="265" spans="1:7" x14ac:dyDescent="0.25">
      <c r="A265" s="47">
        <v>42048</v>
      </c>
      <c r="B265" s="48">
        <v>1</v>
      </c>
      <c r="C265" s="171">
        <v>0</v>
      </c>
      <c r="D265" s="29">
        <f t="shared" si="35"/>
        <v>863314.86</v>
      </c>
      <c r="E265" s="29">
        <f t="shared" si="36"/>
        <v>838574.89</v>
      </c>
      <c r="F265" s="46">
        <f t="shared" si="34"/>
        <v>354.78678571428571</v>
      </c>
      <c r="G265" s="29">
        <f t="shared" si="30"/>
        <v>354.79</v>
      </c>
    </row>
    <row r="266" spans="1:7" x14ac:dyDescent="0.25">
      <c r="A266" s="47">
        <v>42049</v>
      </c>
      <c r="B266" s="48">
        <v>1</v>
      </c>
      <c r="C266" s="171">
        <v>0</v>
      </c>
      <c r="D266" s="29">
        <f t="shared" si="35"/>
        <v>863314.86</v>
      </c>
      <c r="E266" s="29">
        <f t="shared" si="36"/>
        <v>838574.89</v>
      </c>
      <c r="F266" s="46">
        <f t="shared" si="34"/>
        <v>354.78678571428571</v>
      </c>
      <c r="G266" s="29">
        <f t="shared" ref="G266:G329" si="37">ROUND(F266,2)</f>
        <v>354.79</v>
      </c>
    </row>
    <row r="267" spans="1:7" x14ac:dyDescent="0.25">
      <c r="A267" s="47">
        <v>42050</v>
      </c>
      <c r="B267" s="48">
        <v>1</v>
      </c>
      <c r="C267" s="171">
        <v>0</v>
      </c>
      <c r="D267" s="29">
        <f t="shared" si="35"/>
        <v>863314.86</v>
      </c>
      <c r="E267" s="29">
        <f t="shared" si="36"/>
        <v>838574.89</v>
      </c>
      <c r="F267" s="46">
        <f t="shared" si="34"/>
        <v>354.78678571428571</v>
      </c>
      <c r="G267" s="29">
        <f t="shared" si="37"/>
        <v>354.79</v>
      </c>
    </row>
    <row r="268" spans="1:7" x14ac:dyDescent="0.25">
      <c r="A268" s="47">
        <v>42051</v>
      </c>
      <c r="B268" s="48">
        <v>1</v>
      </c>
      <c r="C268" s="171">
        <v>0</v>
      </c>
      <c r="D268" s="29">
        <f t="shared" si="35"/>
        <v>863314.86</v>
      </c>
      <c r="E268" s="29">
        <f t="shared" si="36"/>
        <v>838574.89</v>
      </c>
      <c r="F268" s="46">
        <f t="shared" si="34"/>
        <v>354.78678571428571</v>
      </c>
      <c r="G268" s="29">
        <f t="shared" si="37"/>
        <v>354.79</v>
      </c>
    </row>
    <row r="269" spans="1:7" x14ac:dyDescent="0.25">
      <c r="A269" s="47">
        <v>42052</v>
      </c>
      <c r="B269" s="48">
        <v>1</v>
      </c>
      <c r="C269" s="171">
        <v>0</v>
      </c>
      <c r="D269" s="29">
        <f t="shared" si="35"/>
        <v>863314.86</v>
      </c>
      <c r="E269" s="29">
        <f t="shared" si="36"/>
        <v>838574.89</v>
      </c>
      <c r="F269" s="46">
        <f t="shared" si="34"/>
        <v>354.78678571428571</v>
      </c>
      <c r="G269" s="29">
        <f t="shared" si="37"/>
        <v>354.79</v>
      </c>
    </row>
    <row r="270" spans="1:7" x14ac:dyDescent="0.25">
      <c r="A270" s="47">
        <v>42053</v>
      </c>
      <c r="B270" s="48">
        <v>1</v>
      </c>
      <c r="C270" s="171">
        <v>0</v>
      </c>
      <c r="D270" s="29">
        <f t="shared" si="35"/>
        <v>863314.86</v>
      </c>
      <c r="E270" s="29">
        <f t="shared" si="36"/>
        <v>838574.89</v>
      </c>
      <c r="F270" s="46">
        <f t="shared" si="34"/>
        <v>354.78678571428571</v>
      </c>
      <c r="G270" s="29">
        <f t="shared" si="37"/>
        <v>354.79</v>
      </c>
    </row>
    <row r="271" spans="1:7" x14ac:dyDescent="0.25">
      <c r="A271" s="47">
        <v>42054</v>
      </c>
      <c r="B271" s="48">
        <v>1</v>
      </c>
      <c r="C271" s="171">
        <v>0</v>
      </c>
      <c r="D271" s="29">
        <f t="shared" si="35"/>
        <v>863314.86</v>
      </c>
      <c r="E271" s="29">
        <f t="shared" si="36"/>
        <v>838574.89</v>
      </c>
      <c r="F271" s="46">
        <f t="shared" si="34"/>
        <v>354.78678571428571</v>
      </c>
      <c r="G271" s="29">
        <f t="shared" si="37"/>
        <v>354.79</v>
      </c>
    </row>
    <row r="272" spans="1:7" x14ac:dyDescent="0.25">
      <c r="A272" s="47">
        <v>42055</v>
      </c>
      <c r="B272" s="48">
        <v>1</v>
      </c>
      <c r="C272" s="171">
        <v>0</v>
      </c>
      <c r="D272" s="29">
        <f t="shared" si="35"/>
        <v>863314.86</v>
      </c>
      <c r="E272" s="29">
        <f t="shared" si="36"/>
        <v>838574.89</v>
      </c>
      <c r="F272" s="46">
        <f t="shared" si="34"/>
        <v>354.78678571428571</v>
      </c>
      <c r="G272" s="29">
        <f t="shared" si="37"/>
        <v>354.79</v>
      </c>
    </row>
    <row r="273" spans="1:7" x14ac:dyDescent="0.25">
      <c r="A273" s="47">
        <v>42056</v>
      </c>
      <c r="B273" s="48">
        <v>1</v>
      </c>
      <c r="C273" s="171">
        <v>0</v>
      </c>
      <c r="D273" s="29">
        <f t="shared" si="35"/>
        <v>863314.86</v>
      </c>
      <c r="E273" s="29">
        <f t="shared" si="36"/>
        <v>838574.89</v>
      </c>
      <c r="F273" s="46">
        <f t="shared" si="34"/>
        <v>354.78678571428571</v>
      </c>
      <c r="G273" s="29">
        <f t="shared" si="37"/>
        <v>354.79</v>
      </c>
    </row>
    <row r="274" spans="1:7" x14ac:dyDescent="0.25">
      <c r="A274" s="47">
        <v>42057</v>
      </c>
      <c r="B274" s="48">
        <v>1</v>
      </c>
      <c r="C274" s="171">
        <v>0</v>
      </c>
      <c r="D274" s="29">
        <f t="shared" si="35"/>
        <v>863314.86</v>
      </c>
      <c r="E274" s="29">
        <f t="shared" si="36"/>
        <v>838574.89</v>
      </c>
      <c r="F274" s="46">
        <f t="shared" si="34"/>
        <v>354.78678571428571</v>
      </c>
      <c r="G274" s="29">
        <f t="shared" si="37"/>
        <v>354.79</v>
      </c>
    </row>
    <row r="275" spans="1:7" x14ac:dyDescent="0.25">
      <c r="A275" s="47">
        <v>42058</v>
      </c>
      <c r="B275" s="48">
        <v>1</v>
      </c>
      <c r="C275" s="171">
        <v>0</v>
      </c>
      <c r="D275" s="29">
        <f t="shared" si="35"/>
        <v>863314.86</v>
      </c>
      <c r="E275" s="29">
        <f t="shared" si="36"/>
        <v>838574.89</v>
      </c>
      <c r="F275" s="46">
        <f t="shared" si="34"/>
        <v>354.78678571428571</v>
      </c>
      <c r="G275" s="29">
        <f t="shared" si="37"/>
        <v>354.79</v>
      </c>
    </row>
    <row r="276" spans="1:7" x14ac:dyDescent="0.25">
      <c r="A276" s="47">
        <v>42059</v>
      </c>
      <c r="B276" s="48">
        <v>1</v>
      </c>
      <c r="C276" s="171">
        <v>0</v>
      </c>
      <c r="D276" s="29">
        <f t="shared" si="35"/>
        <v>863314.86</v>
      </c>
      <c r="E276" s="29">
        <f t="shared" si="36"/>
        <v>838574.89</v>
      </c>
      <c r="F276" s="46">
        <f t="shared" si="34"/>
        <v>354.78678571428571</v>
      </c>
      <c r="G276" s="29">
        <f t="shared" si="37"/>
        <v>354.79</v>
      </c>
    </row>
    <row r="277" spans="1:7" x14ac:dyDescent="0.25">
      <c r="A277" s="47">
        <v>42060</v>
      </c>
      <c r="B277" s="48">
        <v>1</v>
      </c>
      <c r="C277" s="171">
        <v>0</v>
      </c>
      <c r="D277" s="29">
        <f t="shared" si="35"/>
        <v>863314.86</v>
      </c>
      <c r="E277" s="29">
        <f t="shared" si="36"/>
        <v>838574.89</v>
      </c>
      <c r="F277" s="46">
        <f t="shared" si="34"/>
        <v>354.78678571428571</v>
      </c>
      <c r="G277" s="29">
        <f t="shared" si="37"/>
        <v>354.79</v>
      </c>
    </row>
    <row r="278" spans="1:7" x14ac:dyDescent="0.25">
      <c r="A278" s="47">
        <v>42061</v>
      </c>
      <c r="B278" s="48">
        <v>1</v>
      </c>
      <c r="C278" s="171">
        <v>0</v>
      </c>
      <c r="D278" s="29">
        <f t="shared" si="35"/>
        <v>863314.86</v>
      </c>
      <c r="E278" s="29">
        <f t="shared" si="36"/>
        <v>838574.89</v>
      </c>
      <c r="F278" s="46">
        <f t="shared" si="34"/>
        <v>354.78678571428571</v>
      </c>
      <c r="G278" s="29">
        <f t="shared" si="37"/>
        <v>354.79</v>
      </c>
    </row>
    <row r="279" spans="1:7" x14ac:dyDescent="0.25">
      <c r="A279" s="47">
        <v>42062</v>
      </c>
      <c r="B279" s="48">
        <v>1</v>
      </c>
      <c r="C279" s="171">
        <v>0</v>
      </c>
      <c r="D279" s="29">
        <f t="shared" si="35"/>
        <v>863314.86</v>
      </c>
      <c r="E279" s="29">
        <f t="shared" si="36"/>
        <v>838574.89</v>
      </c>
      <c r="F279" s="46">
        <f t="shared" si="34"/>
        <v>354.78678571428571</v>
      </c>
      <c r="G279" s="29">
        <f t="shared" si="37"/>
        <v>354.79</v>
      </c>
    </row>
    <row r="280" spans="1:7" x14ac:dyDescent="0.25">
      <c r="A280" s="47">
        <v>42063</v>
      </c>
      <c r="B280" s="48">
        <v>1</v>
      </c>
      <c r="C280" s="171">
        <v>0</v>
      </c>
      <c r="D280" s="29">
        <f t="shared" si="35"/>
        <v>863314.86</v>
      </c>
      <c r="E280" s="29">
        <f t="shared" si="36"/>
        <v>838574.89</v>
      </c>
      <c r="F280" s="46">
        <f t="shared" si="34"/>
        <v>354.78678571428571</v>
      </c>
      <c r="G280" s="29">
        <f t="shared" si="37"/>
        <v>354.79</v>
      </c>
    </row>
    <row r="281" spans="1:7" x14ac:dyDescent="0.25">
      <c r="A281" s="47">
        <v>42064</v>
      </c>
      <c r="B281" s="48">
        <v>1</v>
      </c>
      <c r="C281" s="171">
        <v>0</v>
      </c>
      <c r="D281" s="29">
        <f t="shared" si="35"/>
        <v>863314.86</v>
      </c>
      <c r="E281" s="29">
        <f t="shared" si="36"/>
        <v>838574.89</v>
      </c>
      <c r="F281" s="46">
        <f t="shared" si="34"/>
        <v>354.78678571428571</v>
      </c>
      <c r="G281" s="29">
        <f t="shared" si="37"/>
        <v>354.79</v>
      </c>
    </row>
    <row r="282" spans="1:7" x14ac:dyDescent="0.25">
      <c r="A282" s="47">
        <v>42065</v>
      </c>
      <c r="B282" s="48">
        <v>1</v>
      </c>
      <c r="C282" s="171">
        <v>0</v>
      </c>
      <c r="D282" s="29">
        <f t="shared" si="35"/>
        <v>863314.86</v>
      </c>
      <c r="E282" s="29">
        <f t="shared" si="36"/>
        <v>838574.89</v>
      </c>
      <c r="F282" s="46">
        <f t="shared" si="34"/>
        <v>354.78678571428571</v>
      </c>
      <c r="G282" s="29">
        <f t="shared" si="37"/>
        <v>354.79</v>
      </c>
    </row>
    <row r="283" spans="1:7" x14ac:dyDescent="0.25">
      <c r="A283" s="47">
        <v>42066</v>
      </c>
      <c r="B283" s="48">
        <v>1</v>
      </c>
      <c r="C283" s="171">
        <v>0</v>
      </c>
      <c r="D283" s="29">
        <f t="shared" si="35"/>
        <v>863314.86</v>
      </c>
      <c r="E283" s="29">
        <f t="shared" si="36"/>
        <v>838574.89</v>
      </c>
      <c r="F283" s="46">
        <f t="shared" si="34"/>
        <v>354.78678571428571</v>
      </c>
      <c r="G283" s="29">
        <f t="shared" si="37"/>
        <v>354.79</v>
      </c>
    </row>
    <row r="284" spans="1:7" x14ac:dyDescent="0.25">
      <c r="A284" s="47">
        <v>42067</v>
      </c>
      <c r="B284" s="48">
        <v>1</v>
      </c>
      <c r="C284" s="171">
        <v>0</v>
      </c>
      <c r="D284" s="29">
        <f t="shared" si="35"/>
        <v>863314.86</v>
      </c>
      <c r="E284" s="29">
        <f t="shared" si="36"/>
        <v>838574.89</v>
      </c>
      <c r="F284" s="46">
        <f t="shared" si="34"/>
        <v>354.78678571428571</v>
      </c>
      <c r="G284" s="29">
        <f t="shared" si="37"/>
        <v>354.79</v>
      </c>
    </row>
    <row r="285" spans="1:7" x14ac:dyDescent="0.25">
      <c r="A285" s="47">
        <v>42068</v>
      </c>
      <c r="B285" s="48">
        <v>1</v>
      </c>
      <c r="C285" s="171">
        <v>0</v>
      </c>
      <c r="D285" s="29">
        <f t="shared" si="35"/>
        <v>863314.86</v>
      </c>
      <c r="E285" s="29">
        <f t="shared" si="36"/>
        <v>838574.89</v>
      </c>
      <c r="F285" s="46">
        <f t="shared" si="34"/>
        <v>354.78678571428571</v>
      </c>
      <c r="G285" s="29">
        <f t="shared" si="37"/>
        <v>354.79</v>
      </c>
    </row>
    <row r="286" spans="1:7" x14ac:dyDescent="0.25">
      <c r="A286" s="47">
        <v>42069</v>
      </c>
      <c r="B286" s="48">
        <v>0</v>
      </c>
      <c r="C286" s="171">
        <v>1</v>
      </c>
      <c r="D286" s="29">
        <f>$E$275</f>
        <v>838574.89</v>
      </c>
      <c r="E286" s="29">
        <f>$D$286-$D$11</f>
        <v>814584.1</v>
      </c>
      <c r="F286" s="46">
        <f>($E$10/$B$10*0+($E$11/$B$11)*1)</f>
        <v>344.61967741935479</v>
      </c>
      <c r="G286" s="29">
        <f t="shared" si="37"/>
        <v>344.62</v>
      </c>
    </row>
    <row r="287" spans="1:7" x14ac:dyDescent="0.25">
      <c r="A287" s="47">
        <v>42070</v>
      </c>
      <c r="B287" s="48">
        <v>1</v>
      </c>
      <c r="C287" s="171">
        <v>0</v>
      </c>
      <c r="D287" s="29">
        <f t="shared" ref="D287:D316" si="38">$E$275</f>
        <v>838574.89</v>
      </c>
      <c r="E287" s="29">
        <f t="shared" ref="E287:E315" si="39">$D$286-$D$11</f>
        <v>814584.1</v>
      </c>
      <c r="F287" s="46">
        <f>($E$10/$B$10*0+($E$11/$B$11)*1)</f>
        <v>344.61967741935479</v>
      </c>
      <c r="G287" s="29">
        <f t="shared" si="37"/>
        <v>344.62</v>
      </c>
    </row>
    <row r="288" spans="1:7" x14ac:dyDescent="0.25">
      <c r="A288" s="47">
        <v>42071</v>
      </c>
      <c r="B288" s="48">
        <v>1</v>
      </c>
      <c r="C288" s="171">
        <v>0</v>
      </c>
      <c r="D288" s="29">
        <f t="shared" si="38"/>
        <v>838574.89</v>
      </c>
      <c r="E288" s="29">
        <f t="shared" si="39"/>
        <v>814584.1</v>
      </c>
      <c r="F288" s="46">
        <f>($E$10/$B$10*0+($E$11/$B$11)*1)</f>
        <v>344.61967741935479</v>
      </c>
      <c r="G288" s="29">
        <f t="shared" si="37"/>
        <v>344.62</v>
      </c>
    </row>
    <row r="289" spans="1:7" x14ac:dyDescent="0.25">
      <c r="A289" s="47">
        <v>42072</v>
      </c>
      <c r="B289" s="48">
        <v>1</v>
      </c>
      <c r="C289" s="171">
        <v>0</v>
      </c>
      <c r="D289" s="29">
        <f t="shared" si="38"/>
        <v>838574.89</v>
      </c>
      <c r="E289" s="29">
        <f t="shared" si="39"/>
        <v>814584.1</v>
      </c>
      <c r="F289" s="46">
        <f t="shared" ref="F289:F316" si="40">($E$10/$B$10*0+($E$11/$B$11)*1)</f>
        <v>344.61967741935479</v>
      </c>
      <c r="G289" s="29">
        <f t="shared" si="37"/>
        <v>344.62</v>
      </c>
    </row>
    <row r="290" spans="1:7" x14ac:dyDescent="0.25">
      <c r="A290" s="47">
        <v>42073</v>
      </c>
      <c r="B290" s="48">
        <v>1</v>
      </c>
      <c r="C290" s="171">
        <v>0</v>
      </c>
      <c r="D290" s="29">
        <f t="shared" si="38"/>
        <v>838574.89</v>
      </c>
      <c r="E290" s="29">
        <f t="shared" si="39"/>
        <v>814584.1</v>
      </c>
      <c r="F290" s="46">
        <f t="shared" si="40"/>
        <v>344.61967741935479</v>
      </c>
      <c r="G290" s="29">
        <f t="shared" si="37"/>
        <v>344.62</v>
      </c>
    </row>
    <row r="291" spans="1:7" x14ac:dyDescent="0.25">
      <c r="A291" s="47">
        <v>42074</v>
      </c>
      <c r="B291" s="48">
        <v>1</v>
      </c>
      <c r="C291" s="171">
        <v>0</v>
      </c>
      <c r="D291" s="29">
        <f t="shared" si="38"/>
        <v>838574.89</v>
      </c>
      <c r="E291" s="29">
        <f t="shared" si="39"/>
        <v>814584.1</v>
      </c>
      <c r="F291" s="46">
        <f t="shared" si="40"/>
        <v>344.61967741935479</v>
      </c>
      <c r="G291" s="29">
        <f t="shared" si="37"/>
        <v>344.62</v>
      </c>
    </row>
    <row r="292" spans="1:7" x14ac:dyDescent="0.25">
      <c r="A292" s="47">
        <v>42075</v>
      </c>
      <c r="B292" s="48">
        <v>1</v>
      </c>
      <c r="C292" s="171">
        <v>0</v>
      </c>
      <c r="D292" s="29">
        <f t="shared" si="38"/>
        <v>838574.89</v>
      </c>
      <c r="E292" s="29">
        <f t="shared" si="39"/>
        <v>814584.1</v>
      </c>
      <c r="F292" s="46">
        <f t="shared" si="40"/>
        <v>344.61967741935479</v>
      </c>
      <c r="G292" s="29">
        <f t="shared" si="37"/>
        <v>344.62</v>
      </c>
    </row>
    <row r="293" spans="1:7" x14ac:dyDescent="0.25">
      <c r="A293" s="47">
        <v>42076</v>
      </c>
      <c r="B293" s="48">
        <v>1</v>
      </c>
      <c r="C293" s="171">
        <v>0</v>
      </c>
      <c r="D293" s="29">
        <f t="shared" si="38"/>
        <v>838574.89</v>
      </c>
      <c r="E293" s="29">
        <f t="shared" si="39"/>
        <v>814584.1</v>
      </c>
      <c r="F293" s="46">
        <f t="shared" si="40"/>
        <v>344.61967741935479</v>
      </c>
      <c r="G293" s="29">
        <f t="shared" si="37"/>
        <v>344.62</v>
      </c>
    </row>
    <row r="294" spans="1:7" x14ac:dyDescent="0.25">
      <c r="A294" s="47">
        <v>42077</v>
      </c>
      <c r="B294" s="48">
        <v>1</v>
      </c>
      <c r="C294" s="171">
        <v>0</v>
      </c>
      <c r="D294" s="29">
        <f t="shared" si="38"/>
        <v>838574.89</v>
      </c>
      <c r="E294" s="29">
        <f t="shared" si="39"/>
        <v>814584.1</v>
      </c>
      <c r="F294" s="46">
        <f t="shared" si="40"/>
        <v>344.61967741935479</v>
      </c>
      <c r="G294" s="29">
        <f t="shared" si="37"/>
        <v>344.62</v>
      </c>
    </row>
    <row r="295" spans="1:7" x14ac:dyDescent="0.25">
      <c r="A295" s="47">
        <v>42078</v>
      </c>
      <c r="B295" s="48">
        <v>1</v>
      </c>
      <c r="C295" s="171">
        <v>0</v>
      </c>
      <c r="D295" s="29">
        <f t="shared" si="38"/>
        <v>838574.89</v>
      </c>
      <c r="E295" s="29">
        <f t="shared" si="39"/>
        <v>814584.1</v>
      </c>
      <c r="F295" s="46">
        <f t="shared" si="40"/>
        <v>344.61967741935479</v>
      </c>
      <c r="G295" s="29">
        <f t="shared" si="37"/>
        <v>344.62</v>
      </c>
    </row>
    <row r="296" spans="1:7" x14ac:dyDescent="0.25">
      <c r="A296" s="47">
        <v>42079</v>
      </c>
      <c r="B296" s="48">
        <v>1</v>
      </c>
      <c r="C296" s="171">
        <v>0</v>
      </c>
      <c r="D296" s="29">
        <f t="shared" si="38"/>
        <v>838574.89</v>
      </c>
      <c r="E296" s="29">
        <f t="shared" si="39"/>
        <v>814584.1</v>
      </c>
      <c r="F296" s="46">
        <f t="shared" si="40"/>
        <v>344.61967741935479</v>
      </c>
      <c r="G296" s="29">
        <f t="shared" si="37"/>
        <v>344.62</v>
      </c>
    </row>
    <row r="297" spans="1:7" x14ac:dyDescent="0.25">
      <c r="A297" s="47">
        <v>42080</v>
      </c>
      <c r="B297" s="48">
        <v>1</v>
      </c>
      <c r="C297" s="171">
        <v>0</v>
      </c>
      <c r="D297" s="29">
        <f t="shared" si="38"/>
        <v>838574.89</v>
      </c>
      <c r="E297" s="29">
        <f t="shared" si="39"/>
        <v>814584.1</v>
      </c>
      <c r="F297" s="46">
        <f t="shared" si="40"/>
        <v>344.61967741935479</v>
      </c>
      <c r="G297" s="29">
        <f t="shared" si="37"/>
        <v>344.62</v>
      </c>
    </row>
    <row r="298" spans="1:7" x14ac:dyDescent="0.25">
      <c r="A298" s="47">
        <v>42081</v>
      </c>
      <c r="B298" s="48">
        <v>1</v>
      </c>
      <c r="C298" s="171">
        <v>0</v>
      </c>
      <c r="D298" s="29">
        <f t="shared" si="38"/>
        <v>838574.89</v>
      </c>
      <c r="E298" s="29">
        <f t="shared" si="39"/>
        <v>814584.1</v>
      </c>
      <c r="F298" s="46">
        <f t="shared" si="40"/>
        <v>344.61967741935479</v>
      </c>
      <c r="G298" s="29">
        <f t="shared" si="37"/>
        <v>344.62</v>
      </c>
    </row>
    <row r="299" spans="1:7" x14ac:dyDescent="0.25">
      <c r="A299" s="47">
        <v>42082</v>
      </c>
      <c r="B299" s="48">
        <v>1</v>
      </c>
      <c r="C299" s="171">
        <v>0</v>
      </c>
      <c r="D299" s="29">
        <f t="shared" si="38"/>
        <v>838574.89</v>
      </c>
      <c r="E299" s="29">
        <f t="shared" si="39"/>
        <v>814584.1</v>
      </c>
      <c r="F299" s="46">
        <f t="shared" si="40"/>
        <v>344.61967741935479</v>
      </c>
      <c r="G299" s="29">
        <f t="shared" si="37"/>
        <v>344.62</v>
      </c>
    </row>
    <row r="300" spans="1:7" x14ac:dyDescent="0.25">
      <c r="A300" s="47">
        <v>42083</v>
      </c>
      <c r="B300" s="48">
        <v>1</v>
      </c>
      <c r="C300" s="171">
        <v>0</v>
      </c>
      <c r="D300" s="29">
        <f t="shared" si="38"/>
        <v>838574.89</v>
      </c>
      <c r="E300" s="29">
        <f t="shared" si="39"/>
        <v>814584.1</v>
      </c>
      <c r="F300" s="46">
        <f t="shared" si="40"/>
        <v>344.61967741935479</v>
      </c>
      <c r="G300" s="29">
        <f t="shared" si="37"/>
        <v>344.62</v>
      </c>
    </row>
    <row r="301" spans="1:7" x14ac:dyDescent="0.25">
      <c r="A301" s="47">
        <v>42084</v>
      </c>
      <c r="B301" s="48">
        <v>1</v>
      </c>
      <c r="C301" s="171">
        <v>0</v>
      </c>
      <c r="D301" s="29">
        <f t="shared" si="38"/>
        <v>838574.89</v>
      </c>
      <c r="E301" s="29">
        <f t="shared" si="39"/>
        <v>814584.1</v>
      </c>
      <c r="F301" s="46">
        <f t="shared" si="40"/>
        <v>344.61967741935479</v>
      </c>
      <c r="G301" s="29">
        <f t="shared" si="37"/>
        <v>344.62</v>
      </c>
    </row>
    <row r="302" spans="1:7" x14ac:dyDescent="0.25">
      <c r="A302" s="47">
        <v>42085</v>
      </c>
      <c r="B302" s="48">
        <v>1</v>
      </c>
      <c r="C302" s="171">
        <v>0</v>
      </c>
      <c r="D302" s="29">
        <f t="shared" si="38"/>
        <v>838574.89</v>
      </c>
      <c r="E302" s="29">
        <f t="shared" si="39"/>
        <v>814584.1</v>
      </c>
      <c r="F302" s="46">
        <f t="shared" si="40"/>
        <v>344.61967741935479</v>
      </c>
      <c r="G302" s="29">
        <f t="shared" si="37"/>
        <v>344.62</v>
      </c>
    </row>
    <row r="303" spans="1:7" x14ac:dyDescent="0.25">
      <c r="A303" s="47">
        <v>42086</v>
      </c>
      <c r="B303" s="48">
        <v>1</v>
      </c>
      <c r="C303" s="171">
        <v>0</v>
      </c>
      <c r="D303" s="29">
        <f t="shared" si="38"/>
        <v>838574.89</v>
      </c>
      <c r="E303" s="29">
        <f t="shared" si="39"/>
        <v>814584.1</v>
      </c>
      <c r="F303" s="46">
        <f t="shared" si="40"/>
        <v>344.61967741935479</v>
      </c>
      <c r="G303" s="29">
        <f t="shared" si="37"/>
        <v>344.62</v>
      </c>
    </row>
    <row r="304" spans="1:7" x14ac:dyDescent="0.25">
      <c r="A304" s="47">
        <v>42087</v>
      </c>
      <c r="B304" s="48">
        <v>1</v>
      </c>
      <c r="C304" s="171">
        <v>0</v>
      </c>
      <c r="D304" s="29">
        <f t="shared" si="38"/>
        <v>838574.89</v>
      </c>
      <c r="E304" s="29">
        <f t="shared" si="39"/>
        <v>814584.1</v>
      </c>
      <c r="F304" s="46">
        <f t="shared" si="40"/>
        <v>344.61967741935479</v>
      </c>
      <c r="G304" s="29">
        <f t="shared" si="37"/>
        <v>344.62</v>
      </c>
    </row>
    <row r="305" spans="1:7" x14ac:dyDescent="0.25">
      <c r="A305" s="47">
        <v>42088</v>
      </c>
      <c r="B305" s="48">
        <v>1</v>
      </c>
      <c r="C305" s="171">
        <v>0</v>
      </c>
      <c r="D305" s="29">
        <f t="shared" si="38"/>
        <v>838574.89</v>
      </c>
      <c r="E305" s="29">
        <f t="shared" si="39"/>
        <v>814584.1</v>
      </c>
      <c r="F305" s="46">
        <f t="shared" si="40"/>
        <v>344.61967741935479</v>
      </c>
      <c r="G305" s="29">
        <f t="shared" si="37"/>
        <v>344.62</v>
      </c>
    </row>
    <row r="306" spans="1:7" x14ac:dyDescent="0.25">
      <c r="A306" s="47">
        <v>42089</v>
      </c>
      <c r="B306" s="48">
        <v>1</v>
      </c>
      <c r="C306" s="171">
        <v>0</v>
      </c>
      <c r="D306" s="29">
        <f t="shared" si="38"/>
        <v>838574.89</v>
      </c>
      <c r="E306" s="29">
        <f t="shared" si="39"/>
        <v>814584.1</v>
      </c>
      <c r="F306" s="46">
        <f t="shared" si="40"/>
        <v>344.61967741935479</v>
      </c>
      <c r="G306" s="29">
        <f t="shared" si="37"/>
        <v>344.62</v>
      </c>
    </row>
    <row r="307" spans="1:7" x14ac:dyDescent="0.25">
      <c r="A307" s="47">
        <v>42090</v>
      </c>
      <c r="B307" s="48">
        <v>1</v>
      </c>
      <c r="C307" s="171">
        <v>0</v>
      </c>
      <c r="D307" s="29">
        <f t="shared" si="38"/>
        <v>838574.89</v>
      </c>
      <c r="E307" s="29">
        <f t="shared" si="39"/>
        <v>814584.1</v>
      </c>
      <c r="F307" s="46">
        <f t="shared" si="40"/>
        <v>344.61967741935479</v>
      </c>
      <c r="G307" s="29">
        <f t="shared" si="37"/>
        <v>344.62</v>
      </c>
    </row>
    <row r="308" spans="1:7" x14ac:dyDescent="0.25">
      <c r="A308" s="47">
        <v>42091</v>
      </c>
      <c r="B308" s="48">
        <v>1</v>
      </c>
      <c r="C308" s="171">
        <v>0</v>
      </c>
      <c r="D308" s="29">
        <f t="shared" si="38"/>
        <v>838574.89</v>
      </c>
      <c r="E308" s="29">
        <f t="shared" si="39"/>
        <v>814584.1</v>
      </c>
      <c r="F308" s="46">
        <f t="shared" si="40"/>
        <v>344.61967741935479</v>
      </c>
      <c r="G308" s="29">
        <f t="shared" si="37"/>
        <v>344.62</v>
      </c>
    </row>
    <row r="309" spans="1:7" x14ac:dyDescent="0.25">
      <c r="A309" s="47">
        <v>42092</v>
      </c>
      <c r="B309" s="48">
        <v>1</v>
      </c>
      <c r="C309" s="171">
        <v>0</v>
      </c>
      <c r="D309" s="29">
        <f t="shared" si="38"/>
        <v>838574.89</v>
      </c>
      <c r="E309" s="29">
        <f t="shared" si="39"/>
        <v>814584.1</v>
      </c>
      <c r="F309" s="46">
        <f t="shared" si="40"/>
        <v>344.61967741935479</v>
      </c>
      <c r="G309" s="29">
        <f t="shared" si="37"/>
        <v>344.62</v>
      </c>
    </row>
    <row r="310" spans="1:7" x14ac:dyDescent="0.25">
      <c r="A310" s="47">
        <v>42093</v>
      </c>
      <c r="B310" s="48">
        <v>1</v>
      </c>
      <c r="C310" s="171">
        <v>0</v>
      </c>
      <c r="D310" s="29">
        <f t="shared" si="38"/>
        <v>838574.89</v>
      </c>
      <c r="E310" s="29">
        <f t="shared" si="39"/>
        <v>814584.1</v>
      </c>
      <c r="F310" s="46">
        <f t="shared" si="40"/>
        <v>344.61967741935479</v>
      </c>
      <c r="G310" s="29">
        <f t="shared" si="37"/>
        <v>344.62</v>
      </c>
    </row>
    <row r="311" spans="1:7" x14ac:dyDescent="0.25">
      <c r="A311" s="47">
        <v>42094</v>
      </c>
      <c r="B311" s="48">
        <v>1</v>
      </c>
      <c r="C311" s="171">
        <v>0</v>
      </c>
      <c r="D311" s="29">
        <f t="shared" si="38"/>
        <v>838574.89</v>
      </c>
      <c r="E311" s="29">
        <f t="shared" si="39"/>
        <v>814584.1</v>
      </c>
      <c r="F311" s="46">
        <f t="shared" si="40"/>
        <v>344.61967741935479</v>
      </c>
      <c r="G311" s="29">
        <f t="shared" si="37"/>
        <v>344.62</v>
      </c>
    </row>
    <row r="312" spans="1:7" x14ac:dyDescent="0.25">
      <c r="A312" s="47">
        <v>42095</v>
      </c>
      <c r="B312" s="48">
        <v>1</v>
      </c>
      <c r="C312" s="171">
        <v>0</v>
      </c>
      <c r="D312" s="29">
        <f t="shared" si="38"/>
        <v>838574.89</v>
      </c>
      <c r="E312" s="29">
        <f t="shared" si="39"/>
        <v>814584.1</v>
      </c>
      <c r="F312" s="46">
        <f t="shared" si="40"/>
        <v>344.61967741935479</v>
      </c>
      <c r="G312" s="29">
        <f t="shared" si="37"/>
        <v>344.62</v>
      </c>
    </row>
    <row r="313" spans="1:7" x14ac:dyDescent="0.25">
      <c r="A313" s="47">
        <v>42096</v>
      </c>
      <c r="B313" s="48">
        <v>1</v>
      </c>
      <c r="C313" s="171">
        <v>0</v>
      </c>
      <c r="D313" s="29">
        <f t="shared" si="38"/>
        <v>838574.89</v>
      </c>
      <c r="E313" s="29">
        <f t="shared" si="39"/>
        <v>814584.1</v>
      </c>
      <c r="F313" s="46">
        <f t="shared" si="40"/>
        <v>344.61967741935479</v>
      </c>
      <c r="G313" s="29">
        <f t="shared" si="37"/>
        <v>344.62</v>
      </c>
    </row>
    <row r="314" spans="1:7" x14ac:dyDescent="0.25">
      <c r="A314" s="47">
        <v>42097</v>
      </c>
      <c r="B314" s="48">
        <v>1</v>
      </c>
      <c r="C314" s="171">
        <v>0</v>
      </c>
      <c r="D314" s="29">
        <f t="shared" si="38"/>
        <v>838574.89</v>
      </c>
      <c r="E314" s="29">
        <f t="shared" si="39"/>
        <v>814584.1</v>
      </c>
      <c r="F314" s="46">
        <f t="shared" si="40"/>
        <v>344.61967741935479</v>
      </c>
      <c r="G314" s="29">
        <f t="shared" si="37"/>
        <v>344.62</v>
      </c>
    </row>
    <row r="315" spans="1:7" x14ac:dyDescent="0.25">
      <c r="A315" s="47">
        <v>42098</v>
      </c>
      <c r="B315" s="48">
        <v>1</v>
      </c>
      <c r="C315" s="171">
        <v>0</v>
      </c>
      <c r="D315" s="29">
        <f t="shared" si="38"/>
        <v>838574.89</v>
      </c>
      <c r="E315" s="29">
        <f t="shared" si="39"/>
        <v>814584.1</v>
      </c>
      <c r="F315" s="46">
        <f t="shared" si="40"/>
        <v>344.61967741935479</v>
      </c>
      <c r="G315" s="29">
        <f t="shared" si="37"/>
        <v>344.62</v>
      </c>
    </row>
    <row r="316" spans="1:7" x14ac:dyDescent="0.25">
      <c r="A316" s="47">
        <v>42099</v>
      </c>
      <c r="B316" s="48">
        <v>1</v>
      </c>
      <c r="C316" s="171">
        <v>0</v>
      </c>
      <c r="D316" s="29">
        <f t="shared" si="38"/>
        <v>838574.89</v>
      </c>
      <c r="E316" s="29">
        <f>$D$316-$D$11</f>
        <v>814584.1</v>
      </c>
      <c r="F316" s="46">
        <f t="shared" si="40"/>
        <v>344.61967741935479</v>
      </c>
      <c r="G316" s="29">
        <f t="shared" si="37"/>
        <v>344.62</v>
      </c>
    </row>
    <row r="317" spans="1:7" x14ac:dyDescent="0.25">
      <c r="A317" s="47">
        <v>42100</v>
      </c>
      <c r="B317" s="48">
        <v>0</v>
      </c>
      <c r="C317" s="171">
        <v>1</v>
      </c>
      <c r="D317" s="29">
        <f>$E$306</f>
        <v>814584.1</v>
      </c>
      <c r="E317" s="29">
        <f>$D$317-$D$12</f>
        <v>789952.91999999993</v>
      </c>
      <c r="F317" s="46">
        <f t="shared" ref="F317:F346" si="41">($E$11/$B$11*0+($E$12/$B$12)*1)</f>
        <v>334.76066666666668</v>
      </c>
      <c r="G317" s="29">
        <f t="shared" si="37"/>
        <v>334.76</v>
      </c>
    </row>
    <row r="318" spans="1:7" x14ac:dyDescent="0.25">
      <c r="A318" s="47">
        <v>42101</v>
      </c>
      <c r="B318" s="48">
        <v>1</v>
      </c>
      <c r="C318" s="171">
        <v>0</v>
      </c>
      <c r="D318" s="29">
        <f t="shared" ref="D318:D346" si="42">$E$306</f>
        <v>814584.1</v>
      </c>
      <c r="E318" s="29">
        <f t="shared" ref="E318:E346" si="43">$D$317-$D$12</f>
        <v>789952.91999999993</v>
      </c>
      <c r="F318" s="46">
        <f t="shared" si="41"/>
        <v>334.76066666666668</v>
      </c>
      <c r="G318" s="29">
        <f t="shared" si="37"/>
        <v>334.76</v>
      </c>
    </row>
    <row r="319" spans="1:7" x14ac:dyDescent="0.25">
      <c r="A319" s="47">
        <v>42102</v>
      </c>
      <c r="B319" s="48">
        <v>1</v>
      </c>
      <c r="C319" s="171">
        <v>0</v>
      </c>
      <c r="D319" s="29">
        <f t="shared" si="42"/>
        <v>814584.1</v>
      </c>
      <c r="E319" s="29">
        <f t="shared" si="43"/>
        <v>789952.91999999993</v>
      </c>
      <c r="F319" s="46">
        <f t="shared" si="41"/>
        <v>334.76066666666668</v>
      </c>
      <c r="G319" s="29">
        <f t="shared" si="37"/>
        <v>334.76</v>
      </c>
    </row>
    <row r="320" spans="1:7" x14ac:dyDescent="0.25">
      <c r="A320" s="47">
        <v>42103</v>
      </c>
      <c r="B320" s="48">
        <v>1</v>
      </c>
      <c r="C320" s="171">
        <v>0</v>
      </c>
      <c r="D320" s="29">
        <f t="shared" si="42"/>
        <v>814584.1</v>
      </c>
      <c r="E320" s="29">
        <f t="shared" si="43"/>
        <v>789952.91999999993</v>
      </c>
      <c r="F320" s="46">
        <f t="shared" si="41"/>
        <v>334.76066666666668</v>
      </c>
      <c r="G320" s="29">
        <f t="shared" si="37"/>
        <v>334.76</v>
      </c>
    </row>
    <row r="321" spans="1:7" x14ac:dyDescent="0.25">
      <c r="A321" s="47">
        <v>42104</v>
      </c>
      <c r="B321" s="48">
        <v>1</v>
      </c>
      <c r="C321" s="171">
        <v>0</v>
      </c>
      <c r="D321" s="29">
        <f t="shared" si="42"/>
        <v>814584.1</v>
      </c>
      <c r="E321" s="29">
        <f t="shared" si="43"/>
        <v>789952.91999999993</v>
      </c>
      <c r="F321" s="46">
        <f t="shared" si="41"/>
        <v>334.76066666666668</v>
      </c>
      <c r="G321" s="29">
        <f t="shared" si="37"/>
        <v>334.76</v>
      </c>
    </row>
    <row r="322" spans="1:7" x14ac:dyDescent="0.25">
      <c r="A322" s="47">
        <v>42105</v>
      </c>
      <c r="B322" s="48">
        <v>1</v>
      </c>
      <c r="C322" s="171">
        <v>0</v>
      </c>
      <c r="D322" s="29">
        <f t="shared" si="42"/>
        <v>814584.1</v>
      </c>
      <c r="E322" s="29">
        <f t="shared" si="43"/>
        <v>789952.91999999993</v>
      </c>
      <c r="F322" s="46">
        <f t="shared" si="41"/>
        <v>334.76066666666668</v>
      </c>
      <c r="G322" s="29">
        <f t="shared" si="37"/>
        <v>334.76</v>
      </c>
    </row>
    <row r="323" spans="1:7" x14ac:dyDescent="0.25">
      <c r="A323" s="47">
        <v>42106</v>
      </c>
      <c r="B323" s="48">
        <v>1</v>
      </c>
      <c r="C323" s="171">
        <v>0</v>
      </c>
      <c r="D323" s="29">
        <f t="shared" si="42"/>
        <v>814584.1</v>
      </c>
      <c r="E323" s="29">
        <f t="shared" si="43"/>
        <v>789952.91999999993</v>
      </c>
      <c r="F323" s="46">
        <f t="shared" si="41"/>
        <v>334.76066666666668</v>
      </c>
      <c r="G323" s="29">
        <f t="shared" si="37"/>
        <v>334.76</v>
      </c>
    </row>
    <row r="324" spans="1:7" x14ac:dyDescent="0.25">
      <c r="A324" s="47">
        <v>42107</v>
      </c>
      <c r="B324" s="48">
        <v>1</v>
      </c>
      <c r="C324" s="171">
        <v>0</v>
      </c>
      <c r="D324" s="29">
        <f t="shared" si="42"/>
        <v>814584.1</v>
      </c>
      <c r="E324" s="29">
        <f t="shared" si="43"/>
        <v>789952.91999999993</v>
      </c>
      <c r="F324" s="46">
        <f t="shared" si="41"/>
        <v>334.76066666666668</v>
      </c>
      <c r="G324" s="29">
        <f t="shared" si="37"/>
        <v>334.76</v>
      </c>
    </row>
    <row r="325" spans="1:7" x14ac:dyDescent="0.25">
      <c r="A325" s="47">
        <v>42108</v>
      </c>
      <c r="B325" s="48">
        <v>1</v>
      </c>
      <c r="C325" s="171">
        <v>0</v>
      </c>
      <c r="D325" s="29">
        <f t="shared" si="42"/>
        <v>814584.1</v>
      </c>
      <c r="E325" s="29">
        <f t="shared" si="43"/>
        <v>789952.91999999993</v>
      </c>
      <c r="F325" s="46">
        <f t="shared" si="41"/>
        <v>334.76066666666668</v>
      </c>
      <c r="G325" s="29">
        <f t="shared" si="37"/>
        <v>334.76</v>
      </c>
    </row>
    <row r="326" spans="1:7" x14ac:dyDescent="0.25">
      <c r="A326" s="47">
        <v>42109</v>
      </c>
      <c r="B326" s="48">
        <v>1</v>
      </c>
      <c r="C326" s="171">
        <v>0</v>
      </c>
      <c r="D326" s="29">
        <f t="shared" si="42"/>
        <v>814584.1</v>
      </c>
      <c r="E326" s="29">
        <f t="shared" si="43"/>
        <v>789952.91999999993</v>
      </c>
      <c r="F326" s="46">
        <f t="shared" si="41"/>
        <v>334.76066666666668</v>
      </c>
      <c r="G326" s="29">
        <f t="shared" si="37"/>
        <v>334.76</v>
      </c>
    </row>
    <row r="327" spans="1:7" x14ac:dyDescent="0.25">
      <c r="A327" s="47">
        <v>42110</v>
      </c>
      <c r="B327" s="48">
        <v>1</v>
      </c>
      <c r="C327" s="171">
        <v>0</v>
      </c>
      <c r="D327" s="29">
        <f t="shared" si="42"/>
        <v>814584.1</v>
      </c>
      <c r="E327" s="29">
        <f t="shared" si="43"/>
        <v>789952.91999999993</v>
      </c>
      <c r="F327" s="46">
        <f t="shared" si="41"/>
        <v>334.76066666666668</v>
      </c>
      <c r="G327" s="29">
        <f t="shared" si="37"/>
        <v>334.76</v>
      </c>
    </row>
    <row r="328" spans="1:7" x14ac:dyDescent="0.25">
      <c r="A328" s="47">
        <v>42111</v>
      </c>
      <c r="B328" s="48">
        <v>1</v>
      </c>
      <c r="C328" s="171">
        <v>0</v>
      </c>
      <c r="D328" s="29">
        <f t="shared" si="42"/>
        <v>814584.1</v>
      </c>
      <c r="E328" s="29">
        <f t="shared" si="43"/>
        <v>789952.91999999993</v>
      </c>
      <c r="F328" s="46">
        <f t="shared" si="41"/>
        <v>334.76066666666668</v>
      </c>
      <c r="G328" s="29">
        <f t="shared" si="37"/>
        <v>334.76</v>
      </c>
    </row>
    <row r="329" spans="1:7" x14ac:dyDescent="0.25">
      <c r="A329" s="47">
        <v>42112</v>
      </c>
      <c r="B329" s="48">
        <v>1</v>
      </c>
      <c r="C329" s="171">
        <v>0</v>
      </c>
      <c r="D329" s="29">
        <f t="shared" si="42"/>
        <v>814584.1</v>
      </c>
      <c r="E329" s="29">
        <f t="shared" si="43"/>
        <v>789952.91999999993</v>
      </c>
      <c r="F329" s="46">
        <f t="shared" si="41"/>
        <v>334.76066666666668</v>
      </c>
      <c r="G329" s="29">
        <f t="shared" si="37"/>
        <v>334.76</v>
      </c>
    </row>
    <row r="330" spans="1:7" x14ac:dyDescent="0.25">
      <c r="A330" s="47">
        <v>42113</v>
      </c>
      <c r="B330" s="48">
        <v>1</v>
      </c>
      <c r="C330" s="171">
        <v>0</v>
      </c>
      <c r="D330" s="29">
        <f t="shared" si="42"/>
        <v>814584.1</v>
      </c>
      <c r="E330" s="29">
        <f t="shared" si="43"/>
        <v>789952.91999999993</v>
      </c>
      <c r="F330" s="46">
        <f t="shared" si="41"/>
        <v>334.76066666666668</v>
      </c>
      <c r="G330" s="29">
        <f t="shared" ref="G330:G393" si="44">ROUND(F330,2)</f>
        <v>334.76</v>
      </c>
    </row>
    <row r="331" spans="1:7" x14ac:dyDescent="0.25">
      <c r="A331" s="47">
        <v>42114</v>
      </c>
      <c r="B331" s="48">
        <v>1</v>
      </c>
      <c r="C331" s="171">
        <v>0</v>
      </c>
      <c r="D331" s="29">
        <f t="shared" si="42"/>
        <v>814584.1</v>
      </c>
      <c r="E331" s="29">
        <f t="shared" si="43"/>
        <v>789952.91999999993</v>
      </c>
      <c r="F331" s="46">
        <f t="shared" si="41"/>
        <v>334.76066666666668</v>
      </c>
      <c r="G331" s="29">
        <f t="shared" si="44"/>
        <v>334.76</v>
      </c>
    </row>
    <row r="332" spans="1:7" x14ac:dyDescent="0.25">
      <c r="A332" s="47">
        <v>42115</v>
      </c>
      <c r="B332" s="48">
        <v>1</v>
      </c>
      <c r="C332" s="171">
        <v>0</v>
      </c>
      <c r="D332" s="29">
        <f t="shared" si="42"/>
        <v>814584.1</v>
      </c>
      <c r="E332" s="29">
        <f t="shared" si="43"/>
        <v>789952.91999999993</v>
      </c>
      <c r="F332" s="46">
        <f t="shared" si="41"/>
        <v>334.76066666666668</v>
      </c>
      <c r="G332" s="29">
        <f t="shared" si="44"/>
        <v>334.76</v>
      </c>
    </row>
    <row r="333" spans="1:7" x14ac:dyDescent="0.25">
      <c r="A333" s="47">
        <v>42116</v>
      </c>
      <c r="B333" s="48">
        <v>1</v>
      </c>
      <c r="C333" s="171">
        <v>0</v>
      </c>
      <c r="D333" s="29">
        <f t="shared" si="42"/>
        <v>814584.1</v>
      </c>
      <c r="E333" s="29">
        <f t="shared" si="43"/>
        <v>789952.91999999993</v>
      </c>
      <c r="F333" s="46">
        <f t="shared" si="41"/>
        <v>334.76066666666668</v>
      </c>
      <c r="G333" s="29">
        <f t="shared" si="44"/>
        <v>334.76</v>
      </c>
    </row>
    <row r="334" spans="1:7" x14ac:dyDescent="0.25">
      <c r="A334" s="47">
        <v>42117</v>
      </c>
      <c r="B334" s="48">
        <v>1</v>
      </c>
      <c r="C334" s="171">
        <v>0</v>
      </c>
      <c r="D334" s="29">
        <f t="shared" si="42"/>
        <v>814584.1</v>
      </c>
      <c r="E334" s="29">
        <f t="shared" si="43"/>
        <v>789952.91999999993</v>
      </c>
      <c r="F334" s="46">
        <f t="shared" si="41"/>
        <v>334.76066666666668</v>
      </c>
      <c r="G334" s="29">
        <f t="shared" si="44"/>
        <v>334.76</v>
      </c>
    </row>
    <row r="335" spans="1:7" x14ac:dyDescent="0.25">
      <c r="A335" s="47">
        <v>42118</v>
      </c>
      <c r="B335" s="48">
        <v>1</v>
      </c>
      <c r="C335" s="171">
        <v>0</v>
      </c>
      <c r="D335" s="29">
        <f t="shared" si="42"/>
        <v>814584.1</v>
      </c>
      <c r="E335" s="29">
        <f t="shared" si="43"/>
        <v>789952.91999999993</v>
      </c>
      <c r="F335" s="46">
        <f t="shared" si="41"/>
        <v>334.76066666666668</v>
      </c>
      <c r="G335" s="29">
        <f t="shared" si="44"/>
        <v>334.76</v>
      </c>
    </row>
    <row r="336" spans="1:7" x14ac:dyDescent="0.25">
      <c r="A336" s="47">
        <v>42119</v>
      </c>
      <c r="B336" s="48">
        <v>1</v>
      </c>
      <c r="C336" s="171">
        <v>0</v>
      </c>
      <c r="D336" s="29">
        <f t="shared" si="42"/>
        <v>814584.1</v>
      </c>
      <c r="E336" s="29">
        <f t="shared" si="43"/>
        <v>789952.91999999993</v>
      </c>
      <c r="F336" s="46">
        <f t="shared" si="41"/>
        <v>334.76066666666668</v>
      </c>
      <c r="G336" s="29">
        <f t="shared" si="44"/>
        <v>334.76</v>
      </c>
    </row>
    <row r="337" spans="1:7" x14ac:dyDescent="0.25">
      <c r="A337" s="47">
        <v>42120</v>
      </c>
      <c r="B337" s="48">
        <v>1</v>
      </c>
      <c r="C337" s="171">
        <v>0</v>
      </c>
      <c r="D337" s="29">
        <f t="shared" si="42"/>
        <v>814584.1</v>
      </c>
      <c r="E337" s="29">
        <f t="shared" si="43"/>
        <v>789952.91999999993</v>
      </c>
      <c r="F337" s="46">
        <f t="shared" si="41"/>
        <v>334.76066666666668</v>
      </c>
      <c r="G337" s="29">
        <f t="shared" si="44"/>
        <v>334.76</v>
      </c>
    </row>
    <row r="338" spans="1:7" x14ac:dyDescent="0.25">
      <c r="A338" s="47">
        <v>42121</v>
      </c>
      <c r="B338" s="48">
        <v>1</v>
      </c>
      <c r="C338" s="171">
        <v>0</v>
      </c>
      <c r="D338" s="29">
        <f t="shared" si="42"/>
        <v>814584.1</v>
      </c>
      <c r="E338" s="29">
        <f t="shared" si="43"/>
        <v>789952.91999999993</v>
      </c>
      <c r="F338" s="46">
        <f t="shared" si="41"/>
        <v>334.76066666666668</v>
      </c>
      <c r="G338" s="29">
        <f t="shared" si="44"/>
        <v>334.76</v>
      </c>
    </row>
    <row r="339" spans="1:7" x14ac:dyDescent="0.25">
      <c r="A339" s="47">
        <v>42122</v>
      </c>
      <c r="B339" s="48">
        <v>1</v>
      </c>
      <c r="C339" s="171">
        <v>0</v>
      </c>
      <c r="D339" s="29">
        <f t="shared" si="42"/>
        <v>814584.1</v>
      </c>
      <c r="E339" s="29">
        <f t="shared" si="43"/>
        <v>789952.91999999993</v>
      </c>
      <c r="F339" s="46">
        <f t="shared" si="41"/>
        <v>334.76066666666668</v>
      </c>
      <c r="G339" s="29">
        <f t="shared" si="44"/>
        <v>334.76</v>
      </c>
    </row>
    <row r="340" spans="1:7" x14ac:dyDescent="0.25">
      <c r="A340" s="47">
        <v>42123</v>
      </c>
      <c r="B340" s="48">
        <v>1</v>
      </c>
      <c r="C340" s="171">
        <v>0</v>
      </c>
      <c r="D340" s="29">
        <f t="shared" si="42"/>
        <v>814584.1</v>
      </c>
      <c r="E340" s="29">
        <f t="shared" si="43"/>
        <v>789952.91999999993</v>
      </c>
      <c r="F340" s="46">
        <f t="shared" si="41"/>
        <v>334.76066666666668</v>
      </c>
      <c r="G340" s="29">
        <f t="shared" si="44"/>
        <v>334.76</v>
      </c>
    </row>
    <row r="341" spans="1:7" x14ac:dyDescent="0.25">
      <c r="A341" s="47">
        <v>42124</v>
      </c>
      <c r="B341" s="48">
        <v>1</v>
      </c>
      <c r="C341" s="171">
        <v>0</v>
      </c>
      <c r="D341" s="29">
        <f t="shared" si="42"/>
        <v>814584.1</v>
      </c>
      <c r="E341" s="29">
        <f t="shared" si="43"/>
        <v>789952.91999999993</v>
      </c>
      <c r="F341" s="46">
        <f t="shared" si="41"/>
        <v>334.76066666666668</v>
      </c>
      <c r="G341" s="29">
        <f t="shared" si="44"/>
        <v>334.76</v>
      </c>
    </row>
    <row r="342" spans="1:7" x14ac:dyDescent="0.25">
      <c r="A342" s="47">
        <v>42125</v>
      </c>
      <c r="B342" s="48">
        <v>1</v>
      </c>
      <c r="C342" s="171">
        <v>0</v>
      </c>
      <c r="D342" s="29">
        <f t="shared" si="42"/>
        <v>814584.1</v>
      </c>
      <c r="E342" s="29">
        <f t="shared" si="43"/>
        <v>789952.91999999993</v>
      </c>
      <c r="F342" s="46">
        <f t="shared" si="41"/>
        <v>334.76066666666668</v>
      </c>
      <c r="G342" s="29">
        <f t="shared" si="44"/>
        <v>334.76</v>
      </c>
    </row>
    <row r="343" spans="1:7" x14ac:dyDescent="0.25">
      <c r="A343" s="47">
        <v>42126</v>
      </c>
      <c r="B343" s="48">
        <v>1</v>
      </c>
      <c r="C343" s="171">
        <v>0</v>
      </c>
      <c r="D343" s="29">
        <f t="shared" si="42"/>
        <v>814584.1</v>
      </c>
      <c r="E343" s="29">
        <f t="shared" si="43"/>
        <v>789952.91999999993</v>
      </c>
      <c r="F343" s="46">
        <f t="shared" si="41"/>
        <v>334.76066666666668</v>
      </c>
      <c r="G343" s="29">
        <f t="shared" si="44"/>
        <v>334.76</v>
      </c>
    </row>
    <row r="344" spans="1:7" x14ac:dyDescent="0.25">
      <c r="A344" s="47">
        <v>42127</v>
      </c>
      <c r="B344" s="48">
        <v>1</v>
      </c>
      <c r="C344" s="171">
        <v>0</v>
      </c>
      <c r="D344" s="29">
        <f t="shared" si="42"/>
        <v>814584.1</v>
      </c>
      <c r="E344" s="29">
        <f t="shared" si="43"/>
        <v>789952.91999999993</v>
      </c>
      <c r="F344" s="46">
        <f t="shared" si="41"/>
        <v>334.76066666666668</v>
      </c>
      <c r="G344" s="29">
        <f t="shared" si="44"/>
        <v>334.76</v>
      </c>
    </row>
    <row r="345" spans="1:7" x14ac:dyDescent="0.25">
      <c r="A345" s="47">
        <v>42128</v>
      </c>
      <c r="B345" s="48">
        <v>1</v>
      </c>
      <c r="C345" s="171">
        <v>0</v>
      </c>
      <c r="D345" s="29">
        <f t="shared" si="42"/>
        <v>814584.1</v>
      </c>
      <c r="E345" s="29">
        <f t="shared" si="43"/>
        <v>789952.91999999993</v>
      </c>
      <c r="F345" s="46">
        <f t="shared" si="41"/>
        <v>334.76066666666668</v>
      </c>
      <c r="G345" s="29">
        <f t="shared" si="44"/>
        <v>334.76</v>
      </c>
    </row>
    <row r="346" spans="1:7" x14ac:dyDescent="0.25">
      <c r="A346" s="47">
        <v>42129</v>
      </c>
      <c r="B346" s="48">
        <v>1</v>
      </c>
      <c r="C346" s="171">
        <v>0</v>
      </c>
      <c r="D346" s="29">
        <f t="shared" si="42"/>
        <v>814584.1</v>
      </c>
      <c r="E346" s="29">
        <f t="shared" si="43"/>
        <v>789952.91999999993</v>
      </c>
      <c r="F346" s="46">
        <f t="shared" si="41"/>
        <v>334.76066666666668</v>
      </c>
      <c r="G346" s="29">
        <f t="shared" si="44"/>
        <v>334.76</v>
      </c>
    </row>
    <row r="347" spans="1:7" x14ac:dyDescent="0.25">
      <c r="A347" s="47">
        <v>42130</v>
      </c>
      <c r="B347" s="48">
        <v>0</v>
      </c>
      <c r="C347" s="171">
        <v>1</v>
      </c>
      <c r="D347" s="29">
        <f>$E$336</f>
        <v>789952.91999999993</v>
      </c>
      <c r="E347" s="29">
        <f>$D$347-$D$13</f>
        <v>765342.7</v>
      </c>
      <c r="F347" s="46">
        <f>($E$12/$B$12*0+($E$13/$B$13)*1)</f>
        <v>324.63806451612908</v>
      </c>
      <c r="G347" s="29">
        <f t="shared" si="44"/>
        <v>324.64</v>
      </c>
    </row>
    <row r="348" spans="1:7" x14ac:dyDescent="0.25">
      <c r="A348" s="47">
        <v>42131</v>
      </c>
      <c r="B348" s="48">
        <v>1</v>
      </c>
      <c r="C348" s="171">
        <v>0</v>
      </c>
      <c r="D348" s="29">
        <f t="shared" ref="D348:D377" si="45">$E$336</f>
        <v>789952.91999999993</v>
      </c>
      <c r="E348" s="29">
        <f t="shared" ref="E348:E377" si="46">$D$347-$D$13</f>
        <v>765342.7</v>
      </c>
      <c r="F348" s="46">
        <f t="shared" ref="F348:F377" si="47">($E$12/$B$12*0+($E$13/$B$13)*1)</f>
        <v>324.63806451612908</v>
      </c>
      <c r="G348" s="29">
        <f t="shared" si="44"/>
        <v>324.64</v>
      </c>
    </row>
    <row r="349" spans="1:7" x14ac:dyDescent="0.25">
      <c r="A349" s="47">
        <v>42132</v>
      </c>
      <c r="B349" s="48">
        <v>1</v>
      </c>
      <c r="C349" s="171">
        <v>0</v>
      </c>
      <c r="D349" s="29">
        <f t="shared" si="45"/>
        <v>789952.91999999993</v>
      </c>
      <c r="E349" s="29">
        <f t="shared" si="46"/>
        <v>765342.7</v>
      </c>
      <c r="F349" s="46">
        <f t="shared" si="47"/>
        <v>324.63806451612908</v>
      </c>
      <c r="G349" s="29">
        <f t="shared" si="44"/>
        <v>324.64</v>
      </c>
    </row>
    <row r="350" spans="1:7" x14ac:dyDescent="0.25">
      <c r="A350" s="47">
        <v>42133</v>
      </c>
      <c r="B350" s="48">
        <v>1</v>
      </c>
      <c r="C350" s="171">
        <v>0</v>
      </c>
      <c r="D350" s="29">
        <f t="shared" si="45"/>
        <v>789952.91999999993</v>
      </c>
      <c r="E350" s="29">
        <f t="shared" si="46"/>
        <v>765342.7</v>
      </c>
      <c r="F350" s="46">
        <f t="shared" si="47"/>
        <v>324.63806451612908</v>
      </c>
      <c r="G350" s="29">
        <f t="shared" si="44"/>
        <v>324.64</v>
      </c>
    </row>
    <row r="351" spans="1:7" x14ac:dyDescent="0.25">
      <c r="A351" s="47">
        <v>42134</v>
      </c>
      <c r="B351" s="48">
        <v>1</v>
      </c>
      <c r="C351" s="171">
        <v>0</v>
      </c>
      <c r="D351" s="29">
        <f t="shared" si="45"/>
        <v>789952.91999999993</v>
      </c>
      <c r="E351" s="29">
        <f t="shared" si="46"/>
        <v>765342.7</v>
      </c>
      <c r="F351" s="46">
        <f t="shared" si="47"/>
        <v>324.63806451612908</v>
      </c>
      <c r="G351" s="29">
        <f t="shared" si="44"/>
        <v>324.64</v>
      </c>
    </row>
    <row r="352" spans="1:7" x14ac:dyDescent="0.25">
      <c r="A352" s="47">
        <v>42135</v>
      </c>
      <c r="B352" s="48">
        <v>1</v>
      </c>
      <c r="C352" s="171">
        <v>0</v>
      </c>
      <c r="D352" s="29">
        <f t="shared" si="45"/>
        <v>789952.91999999993</v>
      </c>
      <c r="E352" s="29">
        <f t="shared" si="46"/>
        <v>765342.7</v>
      </c>
      <c r="F352" s="46">
        <f t="shared" si="47"/>
        <v>324.63806451612908</v>
      </c>
      <c r="G352" s="29">
        <f t="shared" si="44"/>
        <v>324.64</v>
      </c>
    </row>
    <row r="353" spans="1:7" x14ac:dyDescent="0.25">
      <c r="A353" s="47">
        <v>42136</v>
      </c>
      <c r="B353" s="48">
        <v>1</v>
      </c>
      <c r="C353" s="171">
        <v>0</v>
      </c>
      <c r="D353" s="29">
        <f t="shared" si="45"/>
        <v>789952.91999999993</v>
      </c>
      <c r="E353" s="29">
        <f t="shared" si="46"/>
        <v>765342.7</v>
      </c>
      <c r="F353" s="46">
        <f t="shared" si="47"/>
        <v>324.63806451612908</v>
      </c>
      <c r="G353" s="29">
        <f t="shared" si="44"/>
        <v>324.64</v>
      </c>
    </row>
    <row r="354" spans="1:7" x14ac:dyDescent="0.25">
      <c r="A354" s="47">
        <v>42137</v>
      </c>
      <c r="B354" s="48">
        <v>1</v>
      </c>
      <c r="C354" s="171">
        <v>0</v>
      </c>
      <c r="D354" s="29">
        <f t="shared" si="45"/>
        <v>789952.91999999993</v>
      </c>
      <c r="E354" s="29">
        <f t="shared" si="46"/>
        <v>765342.7</v>
      </c>
      <c r="F354" s="46">
        <f t="shared" si="47"/>
        <v>324.63806451612908</v>
      </c>
      <c r="G354" s="29">
        <f t="shared" si="44"/>
        <v>324.64</v>
      </c>
    </row>
    <row r="355" spans="1:7" x14ac:dyDescent="0.25">
      <c r="A355" s="47">
        <v>42138</v>
      </c>
      <c r="B355" s="48">
        <v>1</v>
      </c>
      <c r="C355" s="171">
        <v>0</v>
      </c>
      <c r="D355" s="29">
        <f t="shared" si="45"/>
        <v>789952.91999999993</v>
      </c>
      <c r="E355" s="29">
        <f t="shared" si="46"/>
        <v>765342.7</v>
      </c>
      <c r="F355" s="46">
        <f t="shared" si="47"/>
        <v>324.63806451612908</v>
      </c>
      <c r="G355" s="29">
        <f t="shared" si="44"/>
        <v>324.64</v>
      </c>
    </row>
    <row r="356" spans="1:7" x14ac:dyDescent="0.25">
      <c r="A356" s="47">
        <v>42139</v>
      </c>
      <c r="B356" s="48">
        <v>1</v>
      </c>
      <c r="C356" s="171">
        <v>0</v>
      </c>
      <c r="D356" s="29">
        <f t="shared" si="45"/>
        <v>789952.91999999993</v>
      </c>
      <c r="E356" s="29">
        <f t="shared" si="46"/>
        <v>765342.7</v>
      </c>
      <c r="F356" s="46">
        <f t="shared" si="47"/>
        <v>324.63806451612908</v>
      </c>
      <c r="G356" s="29">
        <f t="shared" si="44"/>
        <v>324.64</v>
      </c>
    </row>
    <row r="357" spans="1:7" x14ac:dyDescent="0.25">
      <c r="A357" s="47">
        <v>42140</v>
      </c>
      <c r="B357" s="48">
        <v>1</v>
      </c>
      <c r="C357" s="171">
        <v>0</v>
      </c>
      <c r="D357" s="29">
        <f t="shared" si="45"/>
        <v>789952.91999999993</v>
      </c>
      <c r="E357" s="29">
        <f t="shared" si="46"/>
        <v>765342.7</v>
      </c>
      <c r="F357" s="46">
        <f t="shared" si="47"/>
        <v>324.63806451612908</v>
      </c>
      <c r="G357" s="29">
        <f t="shared" si="44"/>
        <v>324.64</v>
      </c>
    </row>
    <row r="358" spans="1:7" x14ac:dyDescent="0.25">
      <c r="A358" s="47">
        <v>42141</v>
      </c>
      <c r="B358" s="48">
        <v>1</v>
      </c>
      <c r="C358" s="171">
        <v>0</v>
      </c>
      <c r="D358" s="29">
        <f t="shared" si="45"/>
        <v>789952.91999999993</v>
      </c>
      <c r="E358" s="29">
        <f t="shared" si="46"/>
        <v>765342.7</v>
      </c>
      <c r="F358" s="46">
        <f t="shared" si="47"/>
        <v>324.63806451612908</v>
      </c>
      <c r="G358" s="29">
        <f t="shared" si="44"/>
        <v>324.64</v>
      </c>
    </row>
    <row r="359" spans="1:7" x14ac:dyDescent="0.25">
      <c r="A359" s="47">
        <v>42142</v>
      </c>
      <c r="B359" s="48">
        <v>1</v>
      </c>
      <c r="C359" s="171">
        <v>0</v>
      </c>
      <c r="D359" s="29">
        <f t="shared" si="45"/>
        <v>789952.91999999993</v>
      </c>
      <c r="E359" s="29">
        <f t="shared" si="46"/>
        <v>765342.7</v>
      </c>
      <c r="F359" s="46">
        <f t="shared" si="47"/>
        <v>324.63806451612908</v>
      </c>
      <c r="G359" s="29">
        <f t="shared" si="44"/>
        <v>324.64</v>
      </c>
    </row>
    <row r="360" spans="1:7" x14ac:dyDescent="0.25">
      <c r="A360" s="47">
        <v>42143</v>
      </c>
      <c r="B360" s="48">
        <v>1</v>
      </c>
      <c r="C360" s="171">
        <v>0</v>
      </c>
      <c r="D360" s="29">
        <f t="shared" si="45"/>
        <v>789952.91999999993</v>
      </c>
      <c r="E360" s="29">
        <f t="shared" si="46"/>
        <v>765342.7</v>
      </c>
      <c r="F360" s="46">
        <f t="shared" si="47"/>
        <v>324.63806451612908</v>
      </c>
      <c r="G360" s="29">
        <f t="shared" si="44"/>
        <v>324.64</v>
      </c>
    </row>
    <row r="361" spans="1:7" x14ac:dyDescent="0.25">
      <c r="A361" s="47">
        <v>42144</v>
      </c>
      <c r="B361" s="48">
        <v>1</v>
      </c>
      <c r="C361" s="171">
        <v>0</v>
      </c>
      <c r="D361" s="29">
        <f t="shared" si="45"/>
        <v>789952.91999999993</v>
      </c>
      <c r="E361" s="29">
        <f t="shared" si="46"/>
        <v>765342.7</v>
      </c>
      <c r="F361" s="46">
        <f t="shared" si="47"/>
        <v>324.63806451612908</v>
      </c>
      <c r="G361" s="29">
        <f t="shared" si="44"/>
        <v>324.64</v>
      </c>
    </row>
    <row r="362" spans="1:7" x14ac:dyDescent="0.25">
      <c r="A362" s="47">
        <v>42145</v>
      </c>
      <c r="B362" s="48">
        <v>1</v>
      </c>
      <c r="C362" s="171">
        <v>0</v>
      </c>
      <c r="D362" s="29">
        <f t="shared" si="45"/>
        <v>789952.91999999993</v>
      </c>
      <c r="E362" s="29">
        <f t="shared" si="46"/>
        <v>765342.7</v>
      </c>
      <c r="F362" s="46">
        <f t="shared" si="47"/>
        <v>324.63806451612908</v>
      </c>
      <c r="G362" s="29">
        <f t="shared" si="44"/>
        <v>324.64</v>
      </c>
    </row>
    <row r="363" spans="1:7" x14ac:dyDescent="0.25">
      <c r="A363" s="47">
        <v>42146</v>
      </c>
      <c r="B363" s="48">
        <v>1</v>
      </c>
      <c r="C363" s="171">
        <v>0</v>
      </c>
      <c r="D363" s="29">
        <f t="shared" si="45"/>
        <v>789952.91999999993</v>
      </c>
      <c r="E363" s="29">
        <f t="shared" si="46"/>
        <v>765342.7</v>
      </c>
      <c r="F363" s="46">
        <f t="shared" si="47"/>
        <v>324.63806451612908</v>
      </c>
      <c r="G363" s="29">
        <f t="shared" si="44"/>
        <v>324.64</v>
      </c>
    </row>
    <row r="364" spans="1:7" x14ac:dyDescent="0.25">
      <c r="A364" s="47">
        <v>42147</v>
      </c>
      <c r="B364" s="48">
        <v>1</v>
      </c>
      <c r="C364" s="171">
        <v>0</v>
      </c>
      <c r="D364" s="29">
        <f t="shared" si="45"/>
        <v>789952.91999999993</v>
      </c>
      <c r="E364" s="29">
        <f t="shared" si="46"/>
        <v>765342.7</v>
      </c>
      <c r="F364" s="46">
        <f t="shared" si="47"/>
        <v>324.63806451612908</v>
      </c>
      <c r="G364" s="29">
        <f t="shared" si="44"/>
        <v>324.64</v>
      </c>
    </row>
    <row r="365" spans="1:7" x14ac:dyDescent="0.25">
      <c r="A365" s="47">
        <v>42148</v>
      </c>
      <c r="B365" s="48">
        <v>1</v>
      </c>
      <c r="C365" s="171">
        <v>0</v>
      </c>
      <c r="D365" s="29">
        <f t="shared" si="45"/>
        <v>789952.91999999993</v>
      </c>
      <c r="E365" s="29">
        <f t="shared" si="46"/>
        <v>765342.7</v>
      </c>
      <c r="F365" s="46">
        <f t="shared" si="47"/>
        <v>324.63806451612908</v>
      </c>
      <c r="G365" s="29">
        <f t="shared" si="44"/>
        <v>324.64</v>
      </c>
    </row>
    <row r="366" spans="1:7" x14ac:dyDescent="0.25">
      <c r="A366" s="47">
        <v>42149</v>
      </c>
      <c r="B366" s="48">
        <v>1</v>
      </c>
      <c r="C366" s="171">
        <v>0</v>
      </c>
      <c r="D366" s="29">
        <f t="shared" si="45"/>
        <v>789952.91999999993</v>
      </c>
      <c r="E366" s="29">
        <f t="shared" si="46"/>
        <v>765342.7</v>
      </c>
      <c r="F366" s="46">
        <f t="shared" si="47"/>
        <v>324.63806451612908</v>
      </c>
      <c r="G366" s="29">
        <f t="shared" si="44"/>
        <v>324.64</v>
      </c>
    </row>
    <row r="367" spans="1:7" x14ac:dyDescent="0.25">
      <c r="A367" s="47">
        <v>42150</v>
      </c>
      <c r="B367" s="48">
        <v>1</v>
      </c>
      <c r="C367" s="171">
        <v>0</v>
      </c>
      <c r="D367" s="29">
        <f t="shared" si="45"/>
        <v>789952.91999999993</v>
      </c>
      <c r="E367" s="29">
        <f t="shared" si="46"/>
        <v>765342.7</v>
      </c>
      <c r="F367" s="46">
        <f t="shared" si="47"/>
        <v>324.63806451612908</v>
      </c>
      <c r="G367" s="29">
        <f t="shared" si="44"/>
        <v>324.64</v>
      </c>
    </row>
    <row r="368" spans="1:7" x14ac:dyDescent="0.25">
      <c r="A368" s="47">
        <v>42151</v>
      </c>
      <c r="B368" s="48">
        <v>1</v>
      </c>
      <c r="C368" s="171">
        <v>0</v>
      </c>
      <c r="D368" s="29">
        <f t="shared" si="45"/>
        <v>789952.91999999993</v>
      </c>
      <c r="E368" s="29">
        <f t="shared" si="46"/>
        <v>765342.7</v>
      </c>
      <c r="F368" s="46">
        <f t="shared" si="47"/>
        <v>324.63806451612908</v>
      </c>
      <c r="G368" s="29">
        <f t="shared" si="44"/>
        <v>324.64</v>
      </c>
    </row>
    <row r="369" spans="1:7" x14ac:dyDescent="0.25">
      <c r="A369" s="47">
        <v>42152</v>
      </c>
      <c r="B369" s="48">
        <v>1</v>
      </c>
      <c r="C369" s="171">
        <v>0</v>
      </c>
      <c r="D369" s="29">
        <f t="shared" si="45"/>
        <v>789952.91999999993</v>
      </c>
      <c r="E369" s="29">
        <f t="shared" si="46"/>
        <v>765342.7</v>
      </c>
      <c r="F369" s="46">
        <f t="shared" si="47"/>
        <v>324.63806451612908</v>
      </c>
      <c r="G369" s="29">
        <f t="shared" si="44"/>
        <v>324.64</v>
      </c>
    </row>
    <row r="370" spans="1:7" x14ac:dyDescent="0.25">
      <c r="A370" s="47">
        <v>42153</v>
      </c>
      <c r="B370" s="48">
        <v>1</v>
      </c>
      <c r="C370" s="171">
        <v>0</v>
      </c>
      <c r="D370" s="29">
        <f t="shared" si="45"/>
        <v>789952.91999999993</v>
      </c>
      <c r="E370" s="29">
        <f t="shared" si="46"/>
        <v>765342.7</v>
      </c>
      <c r="F370" s="46">
        <f t="shared" si="47"/>
        <v>324.63806451612908</v>
      </c>
      <c r="G370" s="29">
        <f t="shared" si="44"/>
        <v>324.64</v>
      </c>
    </row>
    <row r="371" spans="1:7" x14ac:dyDescent="0.25">
      <c r="A371" s="47">
        <v>42154</v>
      </c>
      <c r="B371" s="48">
        <v>1</v>
      </c>
      <c r="C371" s="171">
        <v>0</v>
      </c>
      <c r="D371" s="29">
        <f t="shared" si="45"/>
        <v>789952.91999999993</v>
      </c>
      <c r="E371" s="29">
        <f t="shared" si="46"/>
        <v>765342.7</v>
      </c>
      <c r="F371" s="46">
        <f t="shared" si="47"/>
        <v>324.63806451612908</v>
      </c>
      <c r="G371" s="29">
        <f t="shared" si="44"/>
        <v>324.64</v>
      </c>
    </row>
    <row r="372" spans="1:7" x14ac:dyDescent="0.25">
      <c r="A372" s="47">
        <v>42155</v>
      </c>
      <c r="B372" s="48">
        <v>1</v>
      </c>
      <c r="C372" s="171">
        <v>0</v>
      </c>
      <c r="D372" s="29">
        <f t="shared" si="45"/>
        <v>789952.91999999993</v>
      </c>
      <c r="E372" s="29">
        <f t="shared" si="46"/>
        <v>765342.7</v>
      </c>
      <c r="F372" s="46">
        <f t="shared" si="47"/>
        <v>324.63806451612908</v>
      </c>
      <c r="G372" s="29">
        <f t="shared" si="44"/>
        <v>324.64</v>
      </c>
    </row>
    <row r="373" spans="1:7" x14ac:dyDescent="0.25">
      <c r="A373" s="47">
        <v>42156</v>
      </c>
      <c r="B373" s="48">
        <v>1</v>
      </c>
      <c r="C373" s="171">
        <v>0</v>
      </c>
      <c r="D373" s="29">
        <f t="shared" si="45"/>
        <v>789952.91999999993</v>
      </c>
      <c r="E373" s="29">
        <f t="shared" si="46"/>
        <v>765342.7</v>
      </c>
      <c r="F373" s="46">
        <f t="shared" si="47"/>
        <v>324.63806451612908</v>
      </c>
      <c r="G373" s="29">
        <f t="shared" si="44"/>
        <v>324.64</v>
      </c>
    </row>
    <row r="374" spans="1:7" x14ac:dyDescent="0.25">
      <c r="A374" s="47">
        <v>42157</v>
      </c>
      <c r="B374" s="48">
        <v>1</v>
      </c>
      <c r="C374" s="171">
        <v>0</v>
      </c>
      <c r="D374" s="29">
        <f t="shared" si="45"/>
        <v>789952.91999999993</v>
      </c>
      <c r="E374" s="29">
        <f t="shared" si="46"/>
        <v>765342.7</v>
      </c>
      <c r="F374" s="46">
        <f t="shared" si="47"/>
        <v>324.63806451612908</v>
      </c>
      <c r="G374" s="29">
        <f t="shared" si="44"/>
        <v>324.64</v>
      </c>
    </row>
    <row r="375" spans="1:7" x14ac:dyDescent="0.25">
      <c r="A375" s="47">
        <v>42158</v>
      </c>
      <c r="B375" s="48">
        <v>1</v>
      </c>
      <c r="C375" s="171">
        <v>0</v>
      </c>
      <c r="D375" s="29">
        <f t="shared" si="45"/>
        <v>789952.91999999993</v>
      </c>
      <c r="E375" s="29">
        <f t="shared" si="46"/>
        <v>765342.7</v>
      </c>
      <c r="F375" s="46">
        <f t="shared" si="47"/>
        <v>324.63806451612908</v>
      </c>
      <c r="G375" s="29">
        <f t="shared" si="44"/>
        <v>324.64</v>
      </c>
    </row>
    <row r="376" spans="1:7" x14ac:dyDescent="0.25">
      <c r="A376" s="47">
        <v>42159</v>
      </c>
      <c r="B376" s="48">
        <v>1</v>
      </c>
      <c r="C376" s="171">
        <v>0</v>
      </c>
      <c r="D376" s="172">
        <f t="shared" si="45"/>
        <v>789952.91999999993</v>
      </c>
      <c r="E376" s="29">
        <f t="shared" si="46"/>
        <v>765342.7</v>
      </c>
      <c r="F376" s="46">
        <f t="shared" si="47"/>
        <v>324.63806451612908</v>
      </c>
      <c r="G376" s="29">
        <f t="shared" si="44"/>
        <v>324.64</v>
      </c>
    </row>
    <row r="377" spans="1:7" x14ac:dyDescent="0.25">
      <c r="A377" s="47">
        <v>42160</v>
      </c>
      <c r="B377" s="48">
        <v>1</v>
      </c>
      <c r="C377" s="171">
        <v>0</v>
      </c>
      <c r="D377" s="134">
        <f t="shared" si="45"/>
        <v>789952.91999999993</v>
      </c>
      <c r="E377" s="29">
        <f t="shared" si="46"/>
        <v>765342.7</v>
      </c>
      <c r="F377" s="46">
        <f t="shared" si="47"/>
        <v>324.63806451612908</v>
      </c>
      <c r="G377" s="29">
        <f t="shared" si="44"/>
        <v>324.64</v>
      </c>
    </row>
    <row r="378" spans="1:7" x14ac:dyDescent="0.25">
      <c r="A378" s="47">
        <v>42161</v>
      </c>
      <c r="B378" s="48">
        <v>0</v>
      </c>
      <c r="C378" s="171">
        <v>1</v>
      </c>
      <c r="D378" s="134">
        <f>$E$377</f>
        <v>765342.7</v>
      </c>
      <c r="E378" s="29">
        <f>$D$378-$D$14</f>
        <v>740104.42999999993</v>
      </c>
      <c r="F378" s="46">
        <f t="shared" ref="F378:F407" si="48">($E$13/$B$13*0+($E$14/$B$14)*1)</f>
        <v>314.52433333333335</v>
      </c>
      <c r="G378" s="29">
        <f t="shared" si="44"/>
        <v>314.52</v>
      </c>
    </row>
    <row r="379" spans="1:7" x14ac:dyDescent="0.25">
      <c r="A379" s="47">
        <v>42162</v>
      </c>
      <c r="B379" s="48">
        <v>1</v>
      </c>
      <c r="C379" s="171">
        <v>0</v>
      </c>
      <c r="D379" s="134">
        <f t="shared" ref="D379:D407" si="49">$E$377</f>
        <v>765342.7</v>
      </c>
      <c r="E379" s="29">
        <f t="shared" ref="E379:E407" si="50">$D$378-$D$14</f>
        <v>740104.42999999993</v>
      </c>
      <c r="F379" s="46">
        <f t="shared" si="48"/>
        <v>314.52433333333335</v>
      </c>
      <c r="G379" s="29">
        <f t="shared" si="44"/>
        <v>314.52</v>
      </c>
    </row>
    <row r="380" spans="1:7" x14ac:dyDescent="0.25">
      <c r="A380" s="47">
        <v>42163</v>
      </c>
      <c r="B380" s="48">
        <v>1</v>
      </c>
      <c r="C380" s="171">
        <v>0</v>
      </c>
      <c r="D380" s="134">
        <f t="shared" si="49"/>
        <v>765342.7</v>
      </c>
      <c r="E380" s="29">
        <f t="shared" si="50"/>
        <v>740104.42999999993</v>
      </c>
      <c r="F380" s="46">
        <f t="shared" si="48"/>
        <v>314.52433333333335</v>
      </c>
      <c r="G380" s="29">
        <f t="shared" si="44"/>
        <v>314.52</v>
      </c>
    </row>
    <row r="381" spans="1:7" x14ac:dyDescent="0.25">
      <c r="A381" s="47">
        <v>42164</v>
      </c>
      <c r="B381" s="48">
        <v>1</v>
      </c>
      <c r="C381" s="171">
        <v>0</v>
      </c>
      <c r="D381" s="134">
        <f t="shared" si="49"/>
        <v>765342.7</v>
      </c>
      <c r="E381" s="29">
        <f t="shared" si="50"/>
        <v>740104.42999999993</v>
      </c>
      <c r="F381" s="46">
        <f t="shared" si="48"/>
        <v>314.52433333333335</v>
      </c>
      <c r="G381" s="29">
        <f t="shared" si="44"/>
        <v>314.52</v>
      </c>
    </row>
    <row r="382" spans="1:7" x14ac:dyDescent="0.25">
      <c r="A382" s="47">
        <v>42165</v>
      </c>
      <c r="B382" s="48">
        <v>1</v>
      </c>
      <c r="C382" s="171">
        <v>0</v>
      </c>
      <c r="D382" s="134">
        <f t="shared" si="49"/>
        <v>765342.7</v>
      </c>
      <c r="E382" s="29">
        <f t="shared" si="50"/>
        <v>740104.42999999993</v>
      </c>
      <c r="F382" s="46">
        <f t="shared" si="48"/>
        <v>314.52433333333335</v>
      </c>
      <c r="G382" s="29">
        <f t="shared" si="44"/>
        <v>314.52</v>
      </c>
    </row>
    <row r="383" spans="1:7" x14ac:dyDescent="0.25">
      <c r="A383" s="47">
        <v>42166</v>
      </c>
      <c r="B383" s="48">
        <v>1</v>
      </c>
      <c r="C383" s="171">
        <v>0</v>
      </c>
      <c r="D383" s="134">
        <f t="shared" si="49"/>
        <v>765342.7</v>
      </c>
      <c r="E383" s="29">
        <f t="shared" si="50"/>
        <v>740104.42999999993</v>
      </c>
      <c r="F383" s="46">
        <f t="shared" si="48"/>
        <v>314.52433333333335</v>
      </c>
      <c r="G383" s="29">
        <f t="shared" si="44"/>
        <v>314.52</v>
      </c>
    </row>
    <row r="384" spans="1:7" x14ac:dyDescent="0.25">
      <c r="A384" s="47">
        <v>42167</v>
      </c>
      <c r="B384" s="48">
        <v>1</v>
      </c>
      <c r="C384" s="171">
        <v>0</v>
      </c>
      <c r="D384" s="134">
        <f t="shared" si="49"/>
        <v>765342.7</v>
      </c>
      <c r="E384" s="29">
        <f t="shared" si="50"/>
        <v>740104.42999999993</v>
      </c>
      <c r="F384" s="46">
        <f t="shared" si="48"/>
        <v>314.52433333333335</v>
      </c>
      <c r="G384" s="29">
        <f t="shared" si="44"/>
        <v>314.52</v>
      </c>
    </row>
    <row r="385" spans="1:7" x14ac:dyDescent="0.25">
      <c r="A385" s="47">
        <v>42168</v>
      </c>
      <c r="B385" s="48">
        <v>1</v>
      </c>
      <c r="C385" s="171">
        <v>0</v>
      </c>
      <c r="D385" s="134">
        <f t="shared" si="49"/>
        <v>765342.7</v>
      </c>
      <c r="E385" s="29">
        <f t="shared" si="50"/>
        <v>740104.42999999993</v>
      </c>
      <c r="F385" s="46">
        <f t="shared" si="48"/>
        <v>314.52433333333335</v>
      </c>
      <c r="G385" s="29">
        <f t="shared" si="44"/>
        <v>314.52</v>
      </c>
    </row>
    <row r="386" spans="1:7" x14ac:dyDescent="0.25">
      <c r="A386" s="47">
        <v>42169</v>
      </c>
      <c r="B386" s="48">
        <v>1</v>
      </c>
      <c r="C386" s="171">
        <v>0</v>
      </c>
      <c r="D386" s="134">
        <f t="shared" si="49"/>
        <v>765342.7</v>
      </c>
      <c r="E386" s="29">
        <f t="shared" si="50"/>
        <v>740104.42999999993</v>
      </c>
      <c r="F386" s="46">
        <f t="shared" si="48"/>
        <v>314.52433333333335</v>
      </c>
      <c r="G386" s="29">
        <f t="shared" si="44"/>
        <v>314.52</v>
      </c>
    </row>
    <row r="387" spans="1:7" x14ac:dyDescent="0.25">
      <c r="A387" s="47">
        <v>42170</v>
      </c>
      <c r="B387" s="48">
        <v>1</v>
      </c>
      <c r="C387" s="171">
        <v>0</v>
      </c>
      <c r="D387" s="134">
        <f t="shared" si="49"/>
        <v>765342.7</v>
      </c>
      <c r="E387" s="29">
        <f t="shared" si="50"/>
        <v>740104.42999999993</v>
      </c>
      <c r="F387" s="46">
        <f t="shared" si="48"/>
        <v>314.52433333333335</v>
      </c>
      <c r="G387" s="29">
        <f t="shared" si="44"/>
        <v>314.52</v>
      </c>
    </row>
    <row r="388" spans="1:7" x14ac:dyDescent="0.25">
      <c r="A388" s="47">
        <v>42171</v>
      </c>
      <c r="B388" s="48">
        <v>1</v>
      </c>
      <c r="C388" s="171">
        <v>0</v>
      </c>
      <c r="D388" s="134">
        <f t="shared" si="49"/>
        <v>765342.7</v>
      </c>
      <c r="E388" s="29">
        <f t="shared" si="50"/>
        <v>740104.42999999993</v>
      </c>
      <c r="F388" s="46">
        <f t="shared" si="48"/>
        <v>314.52433333333335</v>
      </c>
      <c r="G388" s="29">
        <f t="shared" si="44"/>
        <v>314.52</v>
      </c>
    </row>
    <row r="389" spans="1:7" x14ac:dyDescent="0.25">
      <c r="A389" s="47">
        <v>42172</v>
      </c>
      <c r="B389" s="48">
        <v>1</v>
      </c>
      <c r="C389" s="171">
        <v>0</v>
      </c>
      <c r="D389" s="134">
        <f t="shared" si="49"/>
        <v>765342.7</v>
      </c>
      <c r="E389" s="29">
        <f t="shared" si="50"/>
        <v>740104.42999999993</v>
      </c>
      <c r="F389" s="46">
        <f t="shared" si="48"/>
        <v>314.52433333333335</v>
      </c>
      <c r="G389" s="29">
        <f t="shared" si="44"/>
        <v>314.52</v>
      </c>
    </row>
    <row r="390" spans="1:7" x14ac:dyDescent="0.25">
      <c r="A390" s="47">
        <v>42173</v>
      </c>
      <c r="B390" s="48">
        <v>1</v>
      </c>
      <c r="C390" s="171">
        <v>0</v>
      </c>
      <c r="D390" s="134">
        <f t="shared" si="49"/>
        <v>765342.7</v>
      </c>
      <c r="E390" s="29">
        <f t="shared" si="50"/>
        <v>740104.42999999993</v>
      </c>
      <c r="F390" s="46">
        <f t="shared" si="48"/>
        <v>314.52433333333335</v>
      </c>
      <c r="G390" s="29">
        <f t="shared" si="44"/>
        <v>314.52</v>
      </c>
    </row>
    <row r="391" spans="1:7" x14ac:dyDescent="0.25">
      <c r="A391" s="47">
        <v>42174</v>
      </c>
      <c r="B391" s="48">
        <v>1</v>
      </c>
      <c r="C391" s="171">
        <v>0</v>
      </c>
      <c r="D391" s="134">
        <f t="shared" si="49"/>
        <v>765342.7</v>
      </c>
      <c r="E391" s="29">
        <f t="shared" si="50"/>
        <v>740104.42999999993</v>
      </c>
      <c r="F391" s="46">
        <f t="shared" si="48"/>
        <v>314.52433333333335</v>
      </c>
      <c r="G391" s="29">
        <f t="shared" si="44"/>
        <v>314.52</v>
      </c>
    </row>
    <row r="392" spans="1:7" x14ac:dyDescent="0.25">
      <c r="A392" s="47">
        <v>42175</v>
      </c>
      <c r="B392" s="48">
        <v>1</v>
      </c>
      <c r="C392" s="171">
        <v>0</v>
      </c>
      <c r="D392" s="134">
        <f t="shared" si="49"/>
        <v>765342.7</v>
      </c>
      <c r="E392" s="29">
        <f t="shared" si="50"/>
        <v>740104.42999999993</v>
      </c>
      <c r="F392" s="46">
        <f t="shared" si="48"/>
        <v>314.52433333333335</v>
      </c>
      <c r="G392" s="29">
        <f t="shared" si="44"/>
        <v>314.52</v>
      </c>
    </row>
    <row r="393" spans="1:7" x14ac:dyDescent="0.25">
      <c r="A393" s="47">
        <v>42176</v>
      </c>
      <c r="B393" s="48">
        <v>1</v>
      </c>
      <c r="C393" s="171">
        <v>0</v>
      </c>
      <c r="D393" s="134">
        <f t="shared" si="49"/>
        <v>765342.7</v>
      </c>
      <c r="E393" s="29">
        <f t="shared" si="50"/>
        <v>740104.42999999993</v>
      </c>
      <c r="F393" s="46">
        <f t="shared" si="48"/>
        <v>314.52433333333335</v>
      </c>
      <c r="G393" s="29">
        <f t="shared" si="44"/>
        <v>314.52</v>
      </c>
    </row>
    <row r="394" spans="1:7" x14ac:dyDescent="0.25">
      <c r="A394" s="47">
        <v>42177</v>
      </c>
      <c r="B394" s="48">
        <v>1</v>
      </c>
      <c r="C394" s="171">
        <v>0</v>
      </c>
      <c r="D394" s="134">
        <f t="shared" si="49"/>
        <v>765342.7</v>
      </c>
      <c r="E394" s="29">
        <f t="shared" si="50"/>
        <v>740104.42999999993</v>
      </c>
      <c r="F394" s="46">
        <f t="shared" si="48"/>
        <v>314.52433333333335</v>
      </c>
      <c r="G394" s="29">
        <f t="shared" ref="G394:G457" si="51">ROUND(F394,2)</f>
        <v>314.52</v>
      </c>
    </row>
    <row r="395" spans="1:7" x14ac:dyDescent="0.25">
      <c r="A395" s="47">
        <v>42178</v>
      </c>
      <c r="B395" s="48">
        <v>1</v>
      </c>
      <c r="C395" s="171">
        <v>0</v>
      </c>
      <c r="D395" s="134">
        <f t="shared" si="49"/>
        <v>765342.7</v>
      </c>
      <c r="E395" s="29">
        <f t="shared" si="50"/>
        <v>740104.42999999993</v>
      </c>
      <c r="F395" s="46">
        <f t="shared" si="48"/>
        <v>314.52433333333335</v>
      </c>
      <c r="G395" s="29">
        <f t="shared" si="51"/>
        <v>314.52</v>
      </c>
    </row>
    <row r="396" spans="1:7" x14ac:dyDescent="0.25">
      <c r="A396" s="47">
        <v>42179</v>
      </c>
      <c r="B396" s="48">
        <v>1</v>
      </c>
      <c r="C396" s="171">
        <v>0</v>
      </c>
      <c r="D396" s="134">
        <f t="shared" si="49"/>
        <v>765342.7</v>
      </c>
      <c r="E396" s="29">
        <f t="shared" si="50"/>
        <v>740104.42999999993</v>
      </c>
      <c r="F396" s="46">
        <f t="shared" si="48"/>
        <v>314.52433333333335</v>
      </c>
      <c r="G396" s="29">
        <f t="shared" si="51"/>
        <v>314.52</v>
      </c>
    </row>
    <row r="397" spans="1:7" x14ac:dyDescent="0.25">
      <c r="A397" s="47">
        <v>42180</v>
      </c>
      <c r="B397" s="48">
        <v>1</v>
      </c>
      <c r="C397" s="171">
        <v>0</v>
      </c>
      <c r="D397" s="134">
        <f t="shared" si="49"/>
        <v>765342.7</v>
      </c>
      <c r="E397" s="29">
        <f t="shared" si="50"/>
        <v>740104.42999999993</v>
      </c>
      <c r="F397" s="46">
        <f t="shared" si="48"/>
        <v>314.52433333333335</v>
      </c>
      <c r="G397" s="29">
        <f t="shared" si="51"/>
        <v>314.52</v>
      </c>
    </row>
    <row r="398" spans="1:7" x14ac:dyDescent="0.25">
      <c r="A398" s="47">
        <v>42181</v>
      </c>
      <c r="B398" s="48">
        <v>1</v>
      </c>
      <c r="C398" s="171">
        <v>0</v>
      </c>
      <c r="D398" s="134">
        <f t="shared" si="49"/>
        <v>765342.7</v>
      </c>
      <c r="E398" s="29">
        <f t="shared" si="50"/>
        <v>740104.42999999993</v>
      </c>
      <c r="F398" s="46">
        <f t="shared" si="48"/>
        <v>314.52433333333335</v>
      </c>
      <c r="G398" s="29">
        <f t="shared" si="51"/>
        <v>314.52</v>
      </c>
    </row>
    <row r="399" spans="1:7" x14ac:dyDescent="0.25">
      <c r="A399" s="47">
        <v>42182</v>
      </c>
      <c r="B399" s="48">
        <v>1</v>
      </c>
      <c r="C399" s="171">
        <v>0</v>
      </c>
      <c r="D399" s="134">
        <f t="shared" si="49"/>
        <v>765342.7</v>
      </c>
      <c r="E399" s="29">
        <f t="shared" si="50"/>
        <v>740104.42999999993</v>
      </c>
      <c r="F399" s="46">
        <f t="shared" si="48"/>
        <v>314.52433333333335</v>
      </c>
      <c r="G399" s="29">
        <f t="shared" si="51"/>
        <v>314.52</v>
      </c>
    </row>
    <row r="400" spans="1:7" x14ac:dyDescent="0.25">
      <c r="A400" s="47">
        <v>42183</v>
      </c>
      <c r="B400" s="48">
        <v>1</v>
      </c>
      <c r="C400" s="171">
        <v>0</v>
      </c>
      <c r="D400" s="134">
        <f t="shared" si="49"/>
        <v>765342.7</v>
      </c>
      <c r="E400" s="29">
        <f t="shared" si="50"/>
        <v>740104.42999999993</v>
      </c>
      <c r="F400" s="46">
        <f t="shared" si="48"/>
        <v>314.52433333333335</v>
      </c>
      <c r="G400" s="29">
        <f t="shared" si="51"/>
        <v>314.52</v>
      </c>
    </row>
    <row r="401" spans="1:7" x14ac:dyDescent="0.25">
      <c r="A401" s="47">
        <v>42184</v>
      </c>
      <c r="B401" s="48">
        <v>1</v>
      </c>
      <c r="C401" s="171">
        <v>0</v>
      </c>
      <c r="D401" s="134">
        <f t="shared" si="49"/>
        <v>765342.7</v>
      </c>
      <c r="E401" s="29">
        <f t="shared" si="50"/>
        <v>740104.42999999993</v>
      </c>
      <c r="F401" s="46">
        <f t="shared" si="48"/>
        <v>314.52433333333335</v>
      </c>
      <c r="G401" s="29">
        <f t="shared" si="51"/>
        <v>314.52</v>
      </c>
    </row>
    <row r="402" spans="1:7" x14ac:dyDescent="0.25">
      <c r="A402" s="47">
        <v>42185</v>
      </c>
      <c r="B402" s="48">
        <v>1</v>
      </c>
      <c r="C402" s="171">
        <v>0</v>
      </c>
      <c r="D402" s="134">
        <f t="shared" si="49"/>
        <v>765342.7</v>
      </c>
      <c r="E402" s="29">
        <f t="shared" si="50"/>
        <v>740104.42999999993</v>
      </c>
      <c r="F402" s="46">
        <f t="shared" si="48"/>
        <v>314.52433333333335</v>
      </c>
      <c r="G402" s="29">
        <f t="shared" si="51"/>
        <v>314.52</v>
      </c>
    </row>
    <row r="403" spans="1:7" x14ac:dyDescent="0.25">
      <c r="A403" s="47">
        <v>42186</v>
      </c>
      <c r="B403" s="48">
        <v>1</v>
      </c>
      <c r="C403" s="171">
        <v>0</v>
      </c>
      <c r="D403" s="134">
        <f t="shared" si="49"/>
        <v>765342.7</v>
      </c>
      <c r="E403" s="29">
        <f t="shared" si="50"/>
        <v>740104.42999999993</v>
      </c>
      <c r="F403" s="46">
        <f t="shared" si="48"/>
        <v>314.52433333333335</v>
      </c>
      <c r="G403" s="29">
        <f t="shared" si="51"/>
        <v>314.52</v>
      </c>
    </row>
    <row r="404" spans="1:7" x14ac:dyDescent="0.25">
      <c r="A404" s="47">
        <v>42187</v>
      </c>
      <c r="B404" s="48">
        <v>1</v>
      </c>
      <c r="C404" s="171">
        <v>0</v>
      </c>
      <c r="D404" s="134">
        <f t="shared" si="49"/>
        <v>765342.7</v>
      </c>
      <c r="E404" s="29">
        <f t="shared" si="50"/>
        <v>740104.42999999993</v>
      </c>
      <c r="F404" s="46">
        <f t="shared" si="48"/>
        <v>314.52433333333335</v>
      </c>
      <c r="G404" s="29">
        <f t="shared" si="51"/>
        <v>314.52</v>
      </c>
    </row>
    <row r="405" spans="1:7" x14ac:dyDescent="0.25">
      <c r="A405" s="47">
        <v>42188</v>
      </c>
      <c r="B405" s="48">
        <v>1</v>
      </c>
      <c r="C405" s="171">
        <v>0</v>
      </c>
      <c r="D405" s="134">
        <f t="shared" si="49"/>
        <v>765342.7</v>
      </c>
      <c r="E405" s="29">
        <f t="shared" si="50"/>
        <v>740104.42999999993</v>
      </c>
      <c r="F405" s="46">
        <f t="shared" si="48"/>
        <v>314.52433333333335</v>
      </c>
      <c r="G405" s="29">
        <f t="shared" si="51"/>
        <v>314.52</v>
      </c>
    </row>
    <row r="406" spans="1:7" x14ac:dyDescent="0.25">
      <c r="A406" s="47">
        <v>42189</v>
      </c>
      <c r="B406" s="48">
        <v>1</v>
      </c>
      <c r="C406" s="171">
        <v>0</v>
      </c>
      <c r="D406" s="134">
        <f t="shared" si="49"/>
        <v>765342.7</v>
      </c>
      <c r="E406" s="29">
        <f t="shared" si="50"/>
        <v>740104.42999999993</v>
      </c>
      <c r="F406" s="174">
        <f t="shared" si="48"/>
        <v>314.52433333333335</v>
      </c>
      <c r="G406" s="29">
        <f t="shared" si="51"/>
        <v>314.52</v>
      </c>
    </row>
    <row r="407" spans="1:7" x14ac:dyDescent="0.25">
      <c r="A407" s="47">
        <v>42190</v>
      </c>
      <c r="B407" s="48">
        <v>1</v>
      </c>
      <c r="C407" s="171">
        <v>0</v>
      </c>
      <c r="D407" s="134">
        <f t="shared" si="49"/>
        <v>765342.7</v>
      </c>
      <c r="E407" s="29">
        <f t="shared" si="50"/>
        <v>740104.42999999993</v>
      </c>
      <c r="F407" s="175">
        <f t="shared" si="48"/>
        <v>314.52433333333335</v>
      </c>
      <c r="G407" s="29">
        <f t="shared" si="51"/>
        <v>314.52</v>
      </c>
    </row>
    <row r="408" spans="1:7" x14ac:dyDescent="0.25">
      <c r="A408" s="47">
        <v>42191</v>
      </c>
      <c r="B408" s="48">
        <v>0</v>
      </c>
      <c r="C408" s="171">
        <v>1</v>
      </c>
      <c r="D408" s="134">
        <f>$E$397</f>
        <v>740104.42999999993</v>
      </c>
      <c r="E408" s="29">
        <f>$D$408-$D$15</f>
        <v>714859.15999999992</v>
      </c>
      <c r="F408" s="175">
        <f>($E$14/$B$14*0+($E$15/$B$15)*1)</f>
        <v>304.15258064516127</v>
      </c>
      <c r="G408" s="29">
        <f t="shared" si="51"/>
        <v>304.14999999999998</v>
      </c>
    </row>
    <row r="409" spans="1:7" x14ac:dyDescent="0.25">
      <c r="A409" s="47">
        <v>42192</v>
      </c>
      <c r="B409" s="48">
        <v>1</v>
      </c>
      <c r="C409" s="171">
        <v>0</v>
      </c>
      <c r="D409" s="134">
        <f t="shared" ref="D409:D438" si="52">$E$397</f>
        <v>740104.42999999993</v>
      </c>
      <c r="E409" s="29">
        <f t="shared" ref="E409:E438" si="53">$D$408-$D$15</f>
        <v>714859.15999999992</v>
      </c>
      <c r="F409" s="175">
        <f t="shared" ref="F409:F438" si="54">($E$14/$B$14*0+($E$15/$B$15)*1)</f>
        <v>304.15258064516127</v>
      </c>
      <c r="G409" s="29">
        <f t="shared" si="51"/>
        <v>304.14999999999998</v>
      </c>
    </row>
    <row r="410" spans="1:7" x14ac:dyDescent="0.25">
      <c r="A410" s="47">
        <v>42193</v>
      </c>
      <c r="B410" s="48">
        <v>1</v>
      </c>
      <c r="C410" s="171">
        <v>0</v>
      </c>
      <c r="D410" s="134">
        <f t="shared" si="52"/>
        <v>740104.42999999993</v>
      </c>
      <c r="E410" s="29">
        <f t="shared" si="53"/>
        <v>714859.15999999992</v>
      </c>
      <c r="F410" s="175">
        <f t="shared" si="54"/>
        <v>304.15258064516127</v>
      </c>
      <c r="G410" s="29">
        <f t="shared" si="51"/>
        <v>304.14999999999998</v>
      </c>
    </row>
    <row r="411" spans="1:7" x14ac:dyDescent="0.25">
      <c r="A411" s="47">
        <v>42194</v>
      </c>
      <c r="B411" s="48">
        <v>1</v>
      </c>
      <c r="C411" s="171">
        <v>0</v>
      </c>
      <c r="D411" s="134">
        <f t="shared" si="52"/>
        <v>740104.42999999993</v>
      </c>
      <c r="E411" s="29">
        <f t="shared" si="53"/>
        <v>714859.15999999992</v>
      </c>
      <c r="F411" s="175">
        <f t="shared" si="54"/>
        <v>304.15258064516127</v>
      </c>
      <c r="G411" s="29">
        <f t="shared" si="51"/>
        <v>304.14999999999998</v>
      </c>
    </row>
    <row r="412" spans="1:7" x14ac:dyDescent="0.25">
      <c r="A412" s="47">
        <v>42195</v>
      </c>
      <c r="B412" s="48">
        <v>1</v>
      </c>
      <c r="C412" s="171">
        <v>0</v>
      </c>
      <c r="D412" s="134">
        <f t="shared" si="52"/>
        <v>740104.42999999993</v>
      </c>
      <c r="E412" s="29">
        <f t="shared" si="53"/>
        <v>714859.15999999992</v>
      </c>
      <c r="F412" s="175">
        <f t="shared" si="54"/>
        <v>304.15258064516127</v>
      </c>
      <c r="G412" s="29">
        <f t="shared" si="51"/>
        <v>304.14999999999998</v>
      </c>
    </row>
    <row r="413" spans="1:7" x14ac:dyDescent="0.25">
      <c r="A413" s="47">
        <v>42196</v>
      </c>
      <c r="B413" s="48">
        <v>1</v>
      </c>
      <c r="C413" s="171">
        <v>0</v>
      </c>
      <c r="D413" s="134">
        <f t="shared" si="52"/>
        <v>740104.42999999993</v>
      </c>
      <c r="E413" s="29">
        <f t="shared" si="53"/>
        <v>714859.15999999992</v>
      </c>
      <c r="F413" s="175">
        <f t="shared" si="54"/>
        <v>304.15258064516127</v>
      </c>
      <c r="G413" s="29">
        <f t="shared" si="51"/>
        <v>304.14999999999998</v>
      </c>
    </row>
    <row r="414" spans="1:7" x14ac:dyDescent="0.25">
      <c r="A414" s="47">
        <v>42197</v>
      </c>
      <c r="B414" s="48">
        <v>1</v>
      </c>
      <c r="C414" s="171">
        <v>0</v>
      </c>
      <c r="D414" s="134">
        <f t="shared" si="52"/>
        <v>740104.42999999993</v>
      </c>
      <c r="E414" s="29">
        <f t="shared" si="53"/>
        <v>714859.15999999992</v>
      </c>
      <c r="F414" s="175">
        <f t="shared" si="54"/>
        <v>304.15258064516127</v>
      </c>
      <c r="G414" s="29">
        <f t="shared" si="51"/>
        <v>304.14999999999998</v>
      </c>
    </row>
    <row r="415" spans="1:7" x14ac:dyDescent="0.25">
      <c r="A415" s="47">
        <v>42198</v>
      </c>
      <c r="B415" s="48">
        <v>1</v>
      </c>
      <c r="C415" s="171">
        <v>0</v>
      </c>
      <c r="D415" s="134">
        <f t="shared" si="52"/>
        <v>740104.42999999993</v>
      </c>
      <c r="E415" s="29">
        <f t="shared" si="53"/>
        <v>714859.15999999992</v>
      </c>
      <c r="F415" s="175">
        <f t="shared" si="54"/>
        <v>304.15258064516127</v>
      </c>
      <c r="G415" s="29">
        <f t="shared" si="51"/>
        <v>304.14999999999998</v>
      </c>
    </row>
    <row r="416" spans="1:7" x14ac:dyDescent="0.25">
      <c r="A416" s="47">
        <v>42199</v>
      </c>
      <c r="B416" s="48">
        <v>1</v>
      </c>
      <c r="C416" s="171">
        <v>0</v>
      </c>
      <c r="D416" s="134">
        <f t="shared" si="52"/>
        <v>740104.42999999993</v>
      </c>
      <c r="E416" s="29">
        <f t="shared" si="53"/>
        <v>714859.15999999992</v>
      </c>
      <c r="F416" s="175">
        <f t="shared" si="54"/>
        <v>304.15258064516127</v>
      </c>
      <c r="G416" s="29">
        <f t="shared" si="51"/>
        <v>304.14999999999998</v>
      </c>
    </row>
    <row r="417" spans="1:7" x14ac:dyDescent="0.25">
      <c r="A417" s="47">
        <v>42200</v>
      </c>
      <c r="B417" s="48">
        <v>1</v>
      </c>
      <c r="C417" s="171">
        <v>0</v>
      </c>
      <c r="D417" s="134">
        <f t="shared" si="52"/>
        <v>740104.42999999993</v>
      </c>
      <c r="E417" s="29">
        <f t="shared" si="53"/>
        <v>714859.15999999992</v>
      </c>
      <c r="F417" s="175">
        <f t="shared" si="54"/>
        <v>304.15258064516127</v>
      </c>
      <c r="G417" s="29">
        <f t="shared" si="51"/>
        <v>304.14999999999998</v>
      </c>
    </row>
    <row r="418" spans="1:7" x14ac:dyDescent="0.25">
      <c r="A418" s="47">
        <v>42201</v>
      </c>
      <c r="B418" s="48">
        <v>1</v>
      </c>
      <c r="C418" s="171">
        <v>0</v>
      </c>
      <c r="D418" s="134">
        <f t="shared" si="52"/>
        <v>740104.42999999993</v>
      </c>
      <c r="E418" s="29">
        <f t="shared" si="53"/>
        <v>714859.15999999992</v>
      </c>
      <c r="F418" s="175">
        <f t="shared" si="54"/>
        <v>304.15258064516127</v>
      </c>
      <c r="G418" s="29">
        <f t="shared" si="51"/>
        <v>304.14999999999998</v>
      </c>
    </row>
    <row r="419" spans="1:7" x14ac:dyDescent="0.25">
      <c r="A419" s="47">
        <v>42202</v>
      </c>
      <c r="B419" s="48">
        <v>1</v>
      </c>
      <c r="C419" s="171">
        <v>0</v>
      </c>
      <c r="D419" s="134">
        <f t="shared" si="52"/>
        <v>740104.42999999993</v>
      </c>
      <c r="E419" s="29">
        <f t="shared" si="53"/>
        <v>714859.15999999992</v>
      </c>
      <c r="F419" s="175">
        <f t="shared" si="54"/>
        <v>304.15258064516127</v>
      </c>
      <c r="G419" s="29">
        <f t="shared" si="51"/>
        <v>304.14999999999998</v>
      </c>
    </row>
    <row r="420" spans="1:7" x14ac:dyDescent="0.25">
      <c r="A420" s="47">
        <v>42203</v>
      </c>
      <c r="B420" s="48">
        <v>1</v>
      </c>
      <c r="C420" s="171">
        <v>0</v>
      </c>
      <c r="D420" s="134">
        <f t="shared" si="52"/>
        <v>740104.42999999993</v>
      </c>
      <c r="E420" s="29">
        <f t="shared" si="53"/>
        <v>714859.15999999992</v>
      </c>
      <c r="F420" s="175">
        <f t="shared" si="54"/>
        <v>304.15258064516127</v>
      </c>
      <c r="G420" s="29">
        <f t="shared" si="51"/>
        <v>304.14999999999998</v>
      </c>
    </row>
    <row r="421" spans="1:7" x14ac:dyDescent="0.25">
      <c r="A421" s="47">
        <v>42204</v>
      </c>
      <c r="B421" s="48">
        <v>1</v>
      </c>
      <c r="C421" s="171">
        <v>0</v>
      </c>
      <c r="D421" s="134">
        <f t="shared" si="52"/>
        <v>740104.42999999993</v>
      </c>
      <c r="E421" s="29">
        <f t="shared" si="53"/>
        <v>714859.15999999992</v>
      </c>
      <c r="F421" s="175">
        <f t="shared" si="54"/>
        <v>304.15258064516127</v>
      </c>
      <c r="G421" s="29">
        <f t="shared" si="51"/>
        <v>304.14999999999998</v>
      </c>
    </row>
    <row r="422" spans="1:7" x14ac:dyDescent="0.25">
      <c r="A422" s="47">
        <v>42205</v>
      </c>
      <c r="B422" s="48">
        <v>1</v>
      </c>
      <c r="C422" s="171">
        <v>0</v>
      </c>
      <c r="D422" s="134">
        <f t="shared" si="52"/>
        <v>740104.42999999993</v>
      </c>
      <c r="E422" s="29">
        <f t="shared" si="53"/>
        <v>714859.15999999992</v>
      </c>
      <c r="F422" s="175">
        <f t="shared" si="54"/>
        <v>304.15258064516127</v>
      </c>
      <c r="G422" s="29">
        <f t="shared" si="51"/>
        <v>304.14999999999998</v>
      </c>
    </row>
    <row r="423" spans="1:7" x14ac:dyDescent="0.25">
      <c r="A423" s="47">
        <v>42206</v>
      </c>
      <c r="B423" s="48">
        <v>1</v>
      </c>
      <c r="C423" s="171">
        <v>0</v>
      </c>
      <c r="D423" s="134">
        <f t="shared" si="52"/>
        <v>740104.42999999993</v>
      </c>
      <c r="E423" s="29">
        <f t="shared" si="53"/>
        <v>714859.15999999992</v>
      </c>
      <c r="F423" s="175">
        <f t="shared" si="54"/>
        <v>304.15258064516127</v>
      </c>
      <c r="G423" s="29">
        <f t="shared" si="51"/>
        <v>304.14999999999998</v>
      </c>
    </row>
    <row r="424" spans="1:7" x14ac:dyDescent="0.25">
      <c r="A424" s="47">
        <v>42207</v>
      </c>
      <c r="B424" s="48">
        <v>1</v>
      </c>
      <c r="C424" s="171">
        <v>0</v>
      </c>
      <c r="D424" s="134">
        <f t="shared" si="52"/>
        <v>740104.42999999993</v>
      </c>
      <c r="E424" s="29">
        <f t="shared" si="53"/>
        <v>714859.15999999992</v>
      </c>
      <c r="F424" s="175">
        <f t="shared" si="54"/>
        <v>304.15258064516127</v>
      </c>
      <c r="G424" s="29">
        <f t="shared" si="51"/>
        <v>304.14999999999998</v>
      </c>
    </row>
    <row r="425" spans="1:7" x14ac:dyDescent="0.25">
      <c r="A425" s="47">
        <v>42208</v>
      </c>
      <c r="B425" s="48">
        <v>1</v>
      </c>
      <c r="C425" s="171">
        <v>0</v>
      </c>
      <c r="D425" s="134">
        <f t="shared" si="52"/>
        <v>740104.42999999993</v>
      </c>
      <c r="E425" s="29">
        <f t="shared" si="53"/>
        <v>714859.15999999992</v>
      </c>
      <c r="F425" s="175">
        <f t="shared" si="54"/>
        <v>304.15258064516127</v>
      </c>
      <c r="G425" s="29">
        <f t="shared" si="51"/>
        <v>304.14999999999998</v>
      </c>
    </row>
    <row r="426" spans="1:7" x14ac:dyDescent="0.25">
      <c r="A426" s="47">
        <v>42209</v>
      </c>
      <c r="B426" s="48">
        <v>1</v>
      </c>
      <c r="C426" s="171">
        <v>0</v>
      </c>
      <c r="D426" s="134">
        <f t="shared" si="52"/>
        <v>740104.42999999993</v>
      </c>
      <c r="E426" s="29">
        <f t="shared" si="53"/>
        <v>714859.15999999992</v>
      </c>
      <c r="F426" s="175">
        <f t="shared" si="54"/>
        <v>304.15258064516127</v>
      </c>
      <c r="G426" s="29">
        <f t="shared" si="51"/>
        <v>304.14999999999998</v>
      </c>
    </row>
    <row r="427" spans="1:7" x14ac:dyDescent="0.25">
      <c r="A427" s="47">
        <v>42210</v>
      </c>
      <c r="B427" s="48">
        <v>1</v>
      </c>
      <c r="C427" s="171">
        <v>0</v>
      </c>
      <c r="D427" s="134">
        <f t="shared" si="52"/>
        <v>740104.42999999993</v>
      </c>
      <c r="E427" s="29">
        <f t="shared" si="53"/>
        <v>714859.15999999992</v>
      </c>
      <c r="F427" s="175">
        <f t="shared" si="54"/>
        <v>304.15258064516127</v>
      </c>
      <c r="G427" s="29">
        <f t="shared" si="51"/>
        <v>304.14999999999998</v>
      </c>
    </row>
    <row r="428" spans="1:7" x14ac:dyDescent="0.25">
      <c r="A428" s="47">
        <v>42211</v>
      </c>
      <c r="B428" s="48">
        <v>1</v>
      </c>
      <c r="C428" s="171">
        <v>0</v>
      </c>
      <c r="D428" s="134">
        <f t="shared" si="52"/>
        <v>740104.42999999993</v>
      </c>
      <c r="E428" s="29">
        <f t="shared" si="53"/>
        <v>714859.15999999992</v>
      </c>
      <c r="F428" s="175">
        <f t="shared" si="54"/>
        <v>304.15258064516127</v>
      </c>
      <c r="G428" s="29">
        <f t="shared" si="51"/>
        <v>304.14999999999998</v>
      </c>
    </row>
    <row r="429" spans="1:7" x14ac:dyDescent="0.25">
      <c r="A429" s="47">
        <v>42212</v>
      </c>
      <c r="B429" s="48">
        <v>1</v>
      </c>
      <c r="C429" s="171">
        <v>0</v>
      </c>
      <c r="D429" s="134">
        <f t="shared" si="52"/>
        <v>740104.42999999993</v>
      </c>
      <c r="E429" s="29">
        <f t="shared" si="53"/>
        <v>714859.15999999992</v>
      </c>
      <c r="F429" s="175">
        <f t="shared" si="54"/>
        <v>304.15258064516127</v>
      </c>
      <c r="G429" s="29">
        <f t="shared" si="51"/>
        <v>304.14999999999998</v>
      </c>
    </row>
    <row r="430" spans="1:7" x14ac:dyDescent="0.25">
      <c r="A430" s="47">
        <v>42213</v>
      </c>
      <c r="B430" s="48">
        <v>1</v>
      </c>
      <c r="C430" s="171">
        <v>0</v>
      </c>
      <c r="D430" s="134">
        <f t="shared" si="52"/>
        <v>740104.42999999993</v>
      </c>
      <c r="E430" s="29">
        <f t="shared" si="53"/>
        <v>714859.15999999992</v>
      </c>
      <c r="F430" s="175">
        <f t="shared" si="54"/>
        <v>304.15258064516127</v>
      </c>
      <c r="G430" s="29">
        <f t="shared" si="51"/>
        <v>304.14999999999998</v>
      </c>
    </row>
    <row r="431" spans="1:7" x14ac:dyDescent="0.25">
      <c r="A431" s="47">
        <v>42214</v>
      </c>
      <c r="B431" s="48">
        <v>1</v>
      </c>
      <c r="C431" s="171">
        <v>0</v>
      </c>
      <c r="D431" s="134">
        <f t="shared" si="52"/>
        <v>740104.42999999993</v>
      </c>
      <c r="E431" s="29">
        <f t="shared" si="53"/>
        <v>714859.15999999992</v>
      </c>
      <c r="F431" s="175">
        <f t="shared" si="54"/>
        <v>304.15258064516127</v>
      </c>
      <c r="G431" s="29">
        <f t="shared" si="51"/>
        <v>304.14999999999998</v>
      </c>
    </row>
    <row r="432" spans="1:7" x14ac:dyDescent="0.25">
      <c r="A432" s="47">
        <v>42215</v>
      </c>
      <c r="B432" s="48">
        <v>1</v>
      </c>
      <c r="C432" s="171">
        <v>0</v>
      </c>
      <c r="D432" s="134">
        <f t="shared" si="52"/>
        <v>740104.42999999993</v>
      </c>
      <c r="E432" s="29">
        <f t="shared" si="53"/>
        <v>714859.15999999992</v>
      </c>
      <c r="F432" s="175">
        <f t="shared" si="54"/>
        <v>304.15258064516127</v>
      </c>
      <c r="G432" s="29">
        <f t="shared" si="51"/>
        <v>304.14999999999998</v>
      </c>
    </row>
    <row r="433" spans="1:7" x14ac:dyDescent="0.25">
      <c r="A433" s="47">
        <v>42216</v>
      </c>
      <c r="B433" s="48">
        <v>1</v>
      </c>
      <c r="C433" s="171">
        <v>0</v>
      </c>
      <c r="D433" s="134">
        <f t="shared" si="52"/>
        <v>740104.42999999993</v>
      </c>
      <c r="E433" s="29">
        <f t="shared" si="53"/>
        <v>714859.15999999992</v>
      </c>
      <c r="F433" s="175">
        <f t="shared" si="54"/>
        <v>304.15258064516127</v>
      </c>
      <c r="G433" s="29">
        <f t="shared" si="51"/>
        <v>304.14999999999998</v>
      </c>
    </row>
    <row r="434" spans="1:7" x14ac:dyDescent="0.25">
      <c r="A434" s="47">
        <v>42217</v>
      </c>
      <c r="B434" s="48">
        <v>1</v>
      </c>
      <c r="C434" s="171">
        <v>0</v>
      </c>
      <c r="D434" s="134">
        <f t="shared" si="52"/>
        <v>740104.42999999993</v>
      </c>
      <c r="E434" s="29">
        <f t="shared" si="53"/>
        <v>714859.15999999992</v>
      </c>
      <c r="F434" s="175">
        <f t="shared" si="54"/>
        <v>304.15258064516127</v>
      </c>
      <c r="G434" s="29">
        <f t="shared" si="51"/>
        <v>304.14999999999998</v>
      </c>
    </row>
    <row r="435" spans="1:7" x14ac:dyDescent="0.25">
      <c r="A435" s="47">
        <v>42218</v>
      </c>
      <c r="B435" s="48">
        <v>1</v>
      </c>
      <c r="C435" s="171">
        <v>0</v>
      </c>
      <c r="D435" s="134">
        <f t="shared" si="52"/>
        <v>740104.42999999993</v>
      </c>
      <c r="E435" s="29">
        <f t="shared" si="53"/>
        <v>714859.15999999992</v>
      </c>
      <c r="F435" s="175">
        <f t="shared" si="54"/>
        <v>304.15258064516127</v>
      </c>
      <c r="G435" s="29">
        <f t="shared" si="51"/>
        <v>304.14999999999998</v>
      </c>
    </row>
    <row r="436" spans="1:7" x14ac:dyDescent="0.25">
      <c r="A436" s="47">
        <v>42219</v>
      </c>
      <c r="B436" s="48">
        <v>1</v>
      </c>
      <c r="C436" s="171">
        <v>0</v>
      </c>
      <c r="D436" s="134">
        <f t="shared" si="52"/>
        <v>740104.42999999993</v>
      </c>
      <c r="E436" s="29">
        <f t="shared" si="53"/>
        <v>714859.15999999992</v>
      </c>
      <c r="F436" s="175">
        <f t="shared" si="54"/>
        <v>304.15258064516127</v>
      </c>
      <c r="G436" s="29">
        <f t="shared" si="51"/>
        <v>304.14999999999998</v>
      </c>
    </row>
    <row r="437" spans="1:7" x14ac:dyDescent="0.25">
      <c r="A437" s="47">
        <v>42220</v>
      </c>
      <c r="B437" s="48">
        <v>1</v>
      </c>
      <c r="C437" s="171">
        <v>0</v>
      </c>
      <c r="D437" s="134">
        <f t="shared" si="52"/>
        <v>740104.42999999993</v>
      </c>
      <c r="E437" s="29">
        <f t="shared" si="53"/>
        <v>714859.15999999992</v>
      </c>
      <c r="F437" s="175">
        <f t="shared" si="54"/>
        <v>304.15258064516127</v>
      </c>
      <c r="G437" s="29">
        <f t="shared" si="51"/>
        <v>304.14999999999998</v>
      </c>
    </row>
    <row r="438" spans="1:7" x14ac:dyDescent="0.25">
      <c r="A438" s="47">
        <v>42221</v>
      </c>
      <c r="B438" s="48">
        <v>1</v>
      </c>
      <c r="C438" s="171">
        <v>0</v>
      </c>
      <c r="D438" s="134">
        <f t="shared" si="52"/>
        <v>740104.42999999993</v>
      </c>
      <c r="E438" s="29">
        <f t="shared" si="53"/>
        <v>714859.15999999992</v>
      </c>
      <c r="F438" s="175">
        <f t="shared" si="54"/>
        <v>304.15258064516127</v>
      </c>
      <c r="G438" s="29">
        <f t="shared" si="51"/>
        <v>304.14999999999998</v>
      </c>
    </row>
    <row r="439" spans="1:7" x14ac:dyDescent="0.25">
      <c r="A439" s="47">
        <v>42222</v>
      </c>
      <c r="B439" s="48">
        <v>0</v>
      </c>
      <c r="C439" s="171">
        <v>1</v>
      </c>
      <c r="D439" s="134">
        <f>$E$428</f>
        <v>714859.15999999992</v>
      </c>
      <c r="E439" s="29">
        <f>$D$439-$D$16</f>
        <v>689292.2699999999</v>
      </c>
      <c r="F439" s="175">
        <f>($E$15/$B$15*0+($E$16/$B$16)*1)</f>
        <v>293.7777419354839</v>
      </c>
      <c r="G439" s="29">
        <f t="shared" si="51"/>
        <v>293.77999999999997</v>
      </c>
    </row>
    <row r="440" spans="1:7" x14ac:dyDescent="0.25">
      <c r="A440" s="47">
        <v>42223</v>
      </c>
      <c r="B440" s="48">
        <v>1</v>
      </c>
      <c r="C440" s="171">
        <v>0</v>
      </c>
      <c r="D440" s="134">
        <f t="shared" ref="D440:D469" si="55">$E$428</f>
        <v>714859.15999999992</v>
      </c>
      <c r="E440" s="29">
        <f t="shared" ref="E440:E469" si="56">$D$439-$D$16</f>
        <v>689292.2699999999</v>
      </c>
      <c r="F440" s="175">
        <f t="shared" ref="F440:F469" si="57">($E$15/$B$15*0+($E$16/$B$16)*1)</f>
        <v>293.7777419354839</v>
      </c>
      <c r="G440" s="29">
        <f t="shared" si="51"/>
        <v>293.77999999999997</v>
      </c>
    </row>
    <row r="441" spans="1:7" x14ac:dyDescent="0.25">
      <c r="A441" s="47">
        <v>42224</v>
      </c>
      <c r="B441" s="48">
        <v>1</v>
      </c>
      <c r="C441" s="171">
        <v>0</v>
      </c>
      <c r="D441" s="134">
        <f t="shared" si="55"/>
        <v>714859.15999999992</v>
      </c>
      <c r="E441" s="29">
        <f t="shared" si="56"/>
        <v>689292.2699999999</v>
      </c>
      <c r="F441" s="175">
        <f t="shared" si="57"/>
        <v>293.7777419354839</v>
      </c>
      <c r="G441" s="29">
        <f t="shared" si="51"/>
        <v>293.77999999999997</v>
      </c>
    </row>
    <row r="442" spans="1:7" x14ac:dyDescent="0.25">
      <c r="A442" s="47">
        <v>42225</v>
      </c>
      <c r="B442" s="48">
        <v>1</v>
      </c>
      <c r="C442" s="171">
        <v>0</v>
      </c>
      <c r="D442" s="134">
        <f t="shared" si="55"/>
        <v>714859.15999999992</v>
      </c>
      <c r="E442" s="29">
        <f t="shared" si="56"/>
        <v>689292.2699999999</v>
      </c>
      <c r="F442" s="175">
        <f t="shared" si="57"/>
        <v>293.7777419354839</v>
      </c>
      <c r="G442" s="29">
        <f t="shared" si="51"/>
        <v>293.77999999999997</v>
      </c>
    </row>
    <row r="443" spans="1:7" x14ac:dyDescent="0.25">
      <c r="A443" s="47">
        <v>42226</v>
      </c>
      <c r="B443" s="48">
        <v>1</v>
      </c>
      <c r="C443" s="171">
        <v>0</v>
      </c>
      <c r="D443" s="134">
        <f t="shared" si="55"/>
        <v>714859.15999999992</v>
      </c>
      <c r="E443" s="29">
        <f t="shared" si="56"/>
        <v>689292.2699999999</v>
      </c>
      <c r="F443" s="175">
        <f t="shared" si="57"/>
        <v>293.7777419354839</v>
      </c>
      <c r="G443" s="29">
        <f t="shared" si="51"/>
        <v>293.77999999999997</v>
      </c>
    </row>
    <row r="444" spans="1:7" x14ac:dyDescent="0.25">
      <c r="A444" s="47">
        <v>42227</v>
      </c>
      <c r="B444" s="48">
        <v>1</v>
      </c>
      <c r="C444" s="171">
        <v>0</v>
      </c>
      <c r="D444" s="134">
        <f t="shared" si="55"/>
        <v>714859.15999999992</v>
      </c>
      <c r="E444" s="29">
        <f t="shared" si="56"/>
        <v>689292.2699999999</v>
      </c>
      <c r="F444" s="175">
        <f t="shared" si="57"/>
        <v>293.7777419354839</v>
      </c>
      <c r="G444" s="29">
        <f t="shared" si="51"/>
        <v>293.77999999999997</v>
      </c>
    </row>
    <row r="445" spans="1:7" x14ac:dyDescent="0.25">
      <c r="A445" s="47">
        <v>42228</v>
      </c>
      <c r="B445" s="48">
        <v>1</v>
      </c>
      <c r="C445" s="171">
        <v>0</v>
      </c>
      <c r="D445" s="134">
        <f t="shared" si="55"/>
        <v>714859.15999999992</v>
      </c>
      <c r="E445" s="29">
        <f t="shared" si="56"/>
        <v>689292.2699999999</v>
      </c>
      <c r="F445" s="175">
        <f t="shared" si="57"/>
        <v>293.7777419354839</v>
      </c>
      <c r="G445" s="29">
        <f t="shared" si="51"/>
        <v>293.77999999999997</v>
      </c>
    </row>
    <row r="446" spans="1:7" x14ac:dyDescent="0.25">
      <c r="A446" s="47">
        <v>42229</v>
      </c>
      <c r="B446" s="48">
        <v>1</v>
      </c>
      <c r="C446" s="171">
        <v>0</v>
      </c>
      <c r="D446" s="134">
        <f t="shared" si="55"/>
        <v>714859.15999999992</v>
      </c>
      <c r="E446" s="29">
        <f t="shared" si="56"/>
        <v>689292.2699999999</v>
      </c>
      <c r="F446" s="175">
        <f t="shared" si="57"/>
        <v>293.7777419354839</v>
      </c>
      <c r="G446" s="29">
        <f t="shared" si="51"/>
        <v>293.77999999999997</v>
      </c>
    </row>
    <row r="447" spans="1:7" x14ac:dyDescent="0.25">
      <c r="A447" s="47">
        <v>42230</v>
      </c>
      <c r="B447" s="48">
        <v>1</v>
      </c>
      <c r="C447" s="171">
        <v>0</v>
      </c>
      <c r="D447" s="134">
        <f t="shared" si="55"/>
        <v>714859.15999999992</v>
      </c>
      <c r="E447" s="29">
        <f t="shared" si="56"/>
        <v>689292.2699999999</v>
      </c>
      <c r="F447" s="175">
        <f t="shared" si="57"/>
        <v>293.7777419354839</v>
      </c>
      <c r="G447" s="29">
        <f t="shared" si="51"/>
        <v>293.77999999999997</v>
      </c>
    </row>
    <row r="448" spans="1:7" x14ac:dyDescent="0.25">
      <c r="A448" s="47">
        <v>42231</v>
      </c>
      <c r="B448" s="48">
        <v>1</v>
      </c>
      <c r="C448" s="171">
        <v>0</v>
      </c>
      <c r="D448" s="134">
        <f t="shared" si="55"/>
        <v>714859.15999999992</v>
      </c>
      <c r="E448" s="29">
        <f t="shared" si="56"/>
        <v>689292.2699999999</v>
      </c>
      <c r="F448" s="175">
        <f t="shared" si="57"/>
        <v>293.7777419354839</v>
      </c>
      <c r="G448" s="29">
        <f t="shared" si="51"/>
        <v>293.77999999999997</v>
      </c>
    </row>
    <row r="449" spans="1:7" x14ac:dyDescent="0.25">
      <c r="A449" s="47">
        <v>42232</v>
      </c>
      <c r="B449" s="48">
        <v>1</v>
      </c>
      <c r="C449" s="171">
        <v>0</v>
      </c>
      <c r="D449" s="134">
        <f t="shared" si="55"/>
        <v>714859.15999999992</v>
      </c>
      <c r="E449" s="29">
        <f t="shared" si="56"/>
        <v>689292.2699999999</v>
      </c>
      <c r="F449" s="175">
        <f t="shared" si="57"/>
        <v>293.7777419354839</v>
      </c>
      <c r="G449" s="29">
        <f t="shared" si="51"/>
        <v>293.77999999999997</v>
      </c>
    </row>
    <row r="450" spans="1:7" x14ac:dyDescent="0.25">
      <c r="A450" s="47">
        <v>42233</v>
      </c>
      <c r="B450" s="48">
        <v>1</v>
      </c>
      <c r="C450" s="171">
        <v>0</v>
      </c>
      <c r="D450" s="134">
        <f t="shared" si="55"/>
        <v>714859.15999999992</v>
      </c>
      <c r="E450" s="29">
        <f t="shared" si="56"/>
        <v>689292.2699999999</v>
      </c>
      <c r="F450" s="175">
        <f t="shared" si="57"/>
        <v>293.7777419354839</v>
      </c>
      <c r="G450" s="29">
        <f t="shared" si="51"/>
        <v>293.77999999999997</v>
      </c>
    </row>
    <row r="451" spans="1:7" x14ac:dyDescent="0.25">
      <c r="A451" s="47">
        <v>42234</v>
      </c>
      <c r="B451" s="48">
        <v>1</v>
      </c>
      <c r="C451" s="171">
        <v>0</v>
      </c>
      <c r="D451" s="134">
        <f t="shared" si="55"/>
        <v>714859.15999999992</v>
      </c>
      <c r="E451" s="29">
        <f t="shared" si="56"/>
        <v>689292.2699999999</v>
      </c>
      <c r="F451" s="175">
        <f t="shared" si="57"/>
        <v>293.7777419354839</v>
      </c>
      <c r="G451" s="29">
        <f t="shared" si="51"/>
        <v>293.77999999999997</v>
      </c>
    </row>
    <row r="452" spans="1:7" x14ac:dyDescent="0.25">
      <c r="A452" s="47">
        <v>42235</v>
      </c>
      <c r="B452" s="48">
        <v>1</v>
      </c>
      <c r="C452" s="171">
        <v>0</v>
      </c>
      <c r="D452" s="134">
        <f t="shared" si="55"/>
        <v>714859.15999999992</v>
      </c>
      <c r="E452" s="29">
        <f t="shared" si="56"/>
        <v>689292.2699999999</v>
      </c>
      <c r="F452" s="175">
        <f t="shared" si="57"/>
        <v>293.7777419354839</v>
      </c>
      <c r="G452" s="29">
        <f t="shared" si="51"/>
        <v>293.77999999999997</v>
      </c>
    </row>
    <row r="453" spans="1:7" x14ac:dyDescent="0.25">
      <c r="A453" s="47">
        <v>42236</v>
      </c>
      <c r="B453" s="48">
        <v>1</v>
      </c>
      <c r="C453" s="171">
        <v>0</v>
      </c>
      <c r="D453" s="134">
        <f t="shared" si="55"/>
        <v>714859.15999999992</v>
      </c>
      <c r="E453" s="29">
        <f t="shared" si="56"/>
        <v>689292.2699999999</v>
      </c>
      <c r="F453" s="175">
        <f t="shared" si="57"/>
        <v>293.7777419354839</v>
      </c>
      <c r="G453" s="29">
        <f t="shared" si="51"/>
        <v>293.77999999999997</v>
      </c>
    </row>
    <row r="454" spans="1:7" x14ac:dyDescent="0.25">
      <c r="A454" s="47">
        <v>42237</v>
      </c>
      <c r="B454" s="48">
        <v>1</v>
      </c>
      <c r="C454" s="171">
        <v>0</v>
      </c>
      <c r="D454" s="134">
        <f t="shared" si="55"/>
        <v>714859.15999999992</v>
      </c>
      <c r="E454" s="29">
        <f t="shared" si="56"/>
        <v>689292.2699999999</v>
      </c>
      <c r="F454" s="175">
        <f t="shared" si="57"/>
        <v>293.7777419354839</v>
      </c>
      <c r="G454" s="29">
        <f t="shared" si="51"/>
        <v>293.77999999999997</v>
      </c>
    </row>
    <row r="455" spans="1:7" x14ac:dyDescent="0.25">
      <c r="A455" s="47">
        <v>42238</v>
      </c>
      <c r="B455" s="48">
        <v>1</v>
      </c>
      <c r="C455" s="171">
        <v>0</v>
      </c>
      <c r="D455" s="134">
        <f t="shared" si="55"/>
        <v>714859.15999999992</v>
      </c>
      <c r="E455" s="29">
        <f t="shared" si="56"/>
        <v>689292.2699999999</v>
      </c>
      <c r="F455" s="175">
        <f t="shared" si="57"/>
        <v>293.7777419354839</v>
      </c>
      <c r="G455" s="29">
        <f t="shared" si="51"/>
        <v>293.77999999999997</v>
      </c>
    </row>
    <row r="456" spans="1:7" x14ac:dyDescent="0.25">
      <c r="A456" s="47">
        <v>42239</v>
      </c>
      <c r="B456" s="48">
        <v>1</v>
      </c>
      <c r="C456" s="171">
        <v>0</v>
      </c>
      <c r="D456" s="134">
        <f t="shared" si="55"/>
        <v>714859.15999999992</v>
      </c>
      <c r="E456" s="29">
        <f t="shared" si="56"/>
        <v>689292.2699999999</v>
      </c>
      <c r="F456" s="175">
        <f t="shared" si="57"/>
        <v>293.7777419354839</v>
      </c>
      <c r="G456" s="29">
        <f t="shared" si="51"/>
        <v>293.77999999999997</v>
      </c>
    </row>
    <row r="457" spans="1:7" x14ac:dyDescent="0.25">
      <c r="A457" s="47">
        <v>42240</v>
      </c>
      <c r="B457" s="48">
        <v>1</v>
      </c>
      <c r="C457" s="171">
        <v>0</v>
      </c>
      <c r="D457" s="134">
        <f t="shared" si="55"/>
        <v>714859.15999999992</v>
      </c>
      <c r="E457" s="29">
        <f t="shared" si="56"/>
        <v>689292.2699999999</v>
      </c>
      <c r="F457" s="175">
        <f t="shared" si="57"/>
        <v>293.7777419354839</v>
      </c>
      <c r="G457" s="29">
        <f t="shared" si="51"/>
        <v>293.77999999999997</v>
      </c>
    </row>
    <row r="458" spans="1:7" x14ac:dyDescent="0.25">
      <c r="A458" s="47">
        <v>42241</v>
      </c>
      <c r="B458" s="48">
        <v>1</v>
      </c>
      <c r="C458" s="171">
        <v>0</v>
      </c>
      <c r="D458" s="134">
        <f t="shared" si="55"/>
        <v>714859.15999999992</v>
      </c>
      <c r="E458" s="29">
        <f t="shared" si="56"/>
        <v>689292.2699999999</v>
      </c>
      <c r="F458" s="175">
        <f t="shared" si="57"/>
        <v>293.7777419354839</v>
      </c>
      <c r="G458" s="29">
        <f t="shared" ref="G458:G521" si="58">ROUND(F458,2)</f>
        <v>293.77999999999997</v>
      </c>
    </row>
    <row r="459" spans="1:7" x14ac:dyDescent="0.25">
      <c r="A459" s="47">
        <v>42242</v>
      </c>
      <c r="B459" s="48">
        <v>1</v>
      </c>
      <c r="C459" s="171">
        <v>0</v>
      </c>
      <c r="D459" s="134">
        <f t="shared" si="55"/>
        <v>714859.15999999992</v>
      </c>
      <c r="E459" s="29">
        <f t="shared" si="56"/>
        <v>689292.2699999999</v>
      </c>
      <c r="F459" s="175">
        <f t="shared" si="57"/>
        <v>293.7777419354839</v>
      </c>
      <c r="G459" s="29">
        <f t="shared" si="58"/>
        <v>293.77999999999997</v>
      </c>
    </row>
    <row r="460" spans="1:7" x14ac:dyDescent="0.25">
      <c r="A460" s="47">
        <v>42243</v>
      </c>
      <c r="B460" s="48">
        <v>1</v>
      </c>
      <c r="C460" s="171">
        <v>0</v>
      </c>
      <c r="D460" s="134">
        <f t="shared" si="55"/>
        <v>714859.15999999992</v>
      </c>
      <c r="E460" s="29">
        <f t="shared" si="56"/>
        <v>689292.2699999999</v>
      </c>
      <c r="F460" s="175">
        <f t="shared" si="57"/>
        <v>293.7777419354839</v>
      </c>
      <c r="G460" s="29">
        <f t="shared" si="58"/>
        <v>293.77999999999997</v>
      </c>
    </row>
    <row r="461" spans="1:7" x14ac:dyDescent="0.25">
      <c r="A461" s="47">
        <v>42244</v>
      </c>
      <c r="B461" s="48">
        <v>1</v>
      </c>
      <c r="C461" s="171">
        <v>0</v>
      </c>
      <c r="D461" s="134">
        <f t="shared" si="55"/>
        <v>714859.15999999992</v>
      </c>
      <c r="E461" s="29">
        <f t="shared" si="56"/>
        <v>689292.2699999999</v>
      </c>
      <c r="F461" s="175">
        <f t="shared" si="57"/>
        <v>293.7777419354839</v>
      </c>
      <c r="G461" s="29">
        <f t="shared" si="58"/>
        <v>293.77999999999997</v>
      </c>
    </row>
    <row r="462" spans="1:7" x14ac:dyDescent="0.25">
      <c r="A462" s="47">
        <v>42245</v>
      </c>
      <c r="B462" s="48">
        <v>1</v>
      </c>
      <c r="C462" s="171">
        <v>0</v>
      </c>
      <c r="D462" s="134">
        <f t="shared" si="55"/>
        <v>714859.15999999992</v>
      </c>
      <c r="E462" s="29">
        <f t="shared" si="56"/>
        <v>689292.2699999999</v>
      </c>
      <c r="F462" s="175">
        <f t="shared" si="57"/>
        <v>293.7777419354839</v>
      </c>
      <c r="G462" s="29">
        <f t="shared" si="58"/>
        <v>293.77999999999997</v>
      </c>
    </row>
    <row r="463" spans="1:7" x14ac:dyDescent="0.25">
      <c r="A463" s="47">
        <v>42246</v>
      </c>
      <c r="B463" s="48">
        <v>1</v>
      </c>
      <c r="C463" s="171">
        <v>0</v>
      </c>
      <c r="D463" s="134">
        <f t="shared" si="55"/>
        <v>714859.15999999992</v>
      </c>
      <c r="E463" s="29">
        <f t="shared" si="56"/>
        <v>689292.2699999999</v>
      </c>
      <c r="F463" s="175">
        <f t="shared" si="57"/>
        <v>293.7777419354839</v>
      </c>
      <c r="G463" s="29">
        <f t="shared" si="58"/>
        <v>293.77999999999997</v>
      </c>
    </row>
    <row r="464" spans="1:7" x14ac:dyDescent="0.25">
      <c r="A464" s="47">
        <v>42247</v>
      </c>
      <c r="B464" s="48">
        <v>1</v>
      </c>
      <c r="C464" s="171">
        <v>0</v>
      </c>
      <c r="D464" s="134">
        <f t="shared" si="55"/>
        <v>714859.15999999992</v>
      </c>
      <c r="E464" s="29">
        <f t="shared" si="56"/>
        <v>689292.2699999999</v>
      </c>
      <c r="F464" s="175">
        <f t="shared" si="57"/>
        <v>293.7777419354839</v>
      </c>
      <c r="G464" s="29">
        <f t="shared" si="58"/>
        <v>293.77999999999997</v>
      </c>
    </row>
    <row r="465" spans="1:7" x14ac:dyDescent="0.25">
      <c r="A465" s="47">
        <v>42248</v>
      </c>
      <c r="B465" s="48">
        <v>1</v>
      </c>
      <c r="C465" s="171">
        <v>0</v>
      </c>
      <c r="D465" s="134">
        <f t="shared" si="55"/>
        <v>714859.15999999992</v>
      </c>
      <c r="E465" s="29">
        <f t="shared" si="56"/>
        <v>689292.2699999999</v>
      </c>
      <c r="F465" s="175">
        <f t="shared" si="57"/>
        <v>293.7777419354839</v>
      </c>
      <c r="G465" s="29">
        <f t="shared" si="58"/>
        <v>293.77999999999997</v>
      </c>
    </row>
    <row r="466" spans="1:7" x14ac:dyDescent="0.25">
      <c r="A466" s="47">
        <v>42249</v>
      </c>
      <c r="B466" s="48">
        <v>1</v>
      </c>
      <c r="C466" s="171">
        <v>0</v>
      </c>
      <c r="D466" s="134">
        <f t="shared" si="55"/>
        <v>714859.15999999992</v>
      </c>
      <c r="E466" s="29">
        <f t="shared" si="56"/>
        <v>689292.2699999999</v>
      </c>
      <c r="F466" s="175">
        <f t="shared" si="57"/>
        <v>293.7777419354839</v>
      </c>
      <c r="G466" s="29">
        <f t="shared" si="58"/>
        <v>293.77999999999997</v>
      </c>
    </row>
    <row r="467" spans="1:7" x14ac:dyDescent="0.25">
      <c r="A467" s="47">
        <v>42250</v>
      </c>
      <c r="B467" s="48">
        <v>1</v>
      </c>
      <c r="C467" s="171">
        <v>0</v>
      </c>
      <c r="D467" s="134">
        <f t="shared" si="55"/>
        <v>714859.15999999992</v>
      </c>
      <c r="E467" s="29">
        <f t="shared" si="56"/>
        <v>689292.2699999999</v>
      </c>
      <c r="F467" s="175">
        <f t="shared" si="57"/>
        <v>293.7777419354839</v>
      </c>
      <c r="G467" s="29">
        <f t="shared" si="58"/>
        <v>293.77999999999997</v>
      </c>
    </row>
    <row r="468" spans="1:7" x14ac:dyDescent="0.25">
      <c r="A468" s="47">
        <v>42251</v>
      </c>
      <c r="B468" s="48">
        <v>1</v>
      </c>
      <c r="C468" s="171">
        <v>0</v>
      </c>
      <c r="D468" s="134">
        <f t="shared" si="55"/>
        <v>714859.15999999992</v>
      </c>
      <c r="E468" s="29">
        <f t="shared" si="56"/>
        <v>689292.2699999999</v>
      </c>
      <c r="F468" s="175">
        <f t="shared" si="57"/>
        <v>293.7777419354839</v>
      </c>
      <c r="G468" s="29">
        <f t="shared" si="58"/>
        <v>293.77999999999997</v>
      </c>
    </row>
    <row r="469" spans="1:7" x14ac:dyDescent="0.25">
      <c r="A469" s="47">
        <v>42252</v>
      </c>
      <c r="B469" s="48">
        <v>1</v>
      </c>
      <c r="C469" s="171">
        <v>0</v>
      </c>
      <c r="D469" s="134">
        <f t="shared" si="55"/>
        <v>714859.15999999992</v>
      </c>
      <c r="E469" s="29">
        <f t="shared" si="56"/>
        <v>689292.2699999999</v>
      </c>
      <c r="F469" s="175">
        <f t="shared" si="57"/>
        <v>293.7777419354839</v>
      </c>
      <c r="G469" s="29">
        <f t="shared" si="58"/>
        <v>293.77999999999997</v>
      </c>
    </row>
    <row r="470" spans="1:7" x14ac:dyDescent="0.25">
      <c r="A470" s="47">
        <v>42253</v>
      </c>
      <c r="B470" s="48">
        <v>0</v>
      </c>
      <c r="C470" s="171">
        <v>1</v>
      </c>
      <c r="D470" s="134">
        <f t="shared" ref="D470:D499" si="59">$E$459</f>
        <v>689292.2699999999</v>
      </c>
      <c r="E470" s="29">
        <f>$D$470-$D$41</f>
        <v>677790.3899999999</v>
      </c>
      <c r="F470" s="175">
        <f>($E$16/$B$16*0+($E$41/$B$41)*1)</f>
        <v>283.27066666666667</v>
      </c>
      <c r="G470" s="29">
        <f t="shared" si="58"/>
        <v>283.27</v>
      </c>
    </row>
    <row r="471" spans="1:7" x14ac:dyDescent="0.25">
      <c r="A471" s="47">
        <v>42254</v>
      </c>
      <c r="B471" s="48">
        <v>1</v>
      </c>
      <c r="C471" s="171">
        <v>0</v>
      </c>
      <c r="D471" s="134">
        <f t="shared" si="59"/>
        <v>689292.2699999999</v>
      </c>
      <c r="E471" s="29">
        <f t="shared" ref="E471:E499" si="60">$D$470-$D$41</f>
        <v>677790.3899999999</v>
      </c>
      <c r="F471" s="175">
        <f t="shared" ref="F471:F499" si="61">($E$16/$B$16*0+($E$41/$B$41)*1)</f>
        <v>283.27066666666667</v>
      </c>
      <c r="G471" s="29">
        <f t="shared" si="58"/>
        <v>283.27</v>
      </c>
    </row>
    <row r="472" spans="1:7" x14ac:dyDescent="0.25">
      <c r="A472" s="47">
        <v>42255</v>
      </c>
      <c r="B472" s="48">
        <v>1</v>
      </c>
      <c r="C472" s="171">
        <v>0</v>
      </c>
      <c r="D472" s="134">
        <f t="shared" si="59"/>
        <v>689292.2699999999</v>
      </c>
      <c r="E472" s="29">
        <f t="shared" si="60"/>
        <v>677790.3899999999</v>
      </c>
      <c r="F472" s="175">
        <f t="shared" si="61"/>
        <v>283.27066666666667</v>
      </c>
      <c r="G472" s="29">
        <f t="shared" si="58"/>
        <v>283.27</v>
      </c>
    </row>
    <row r="473" spans="1:7" x14ac:dyDescent="0.25">
      <c r="A473" s="47">
        <v>42256</v>
      </c>
      <c r="B473" s="48">
        <v>1</v>
      </c>
      <c r="C473" s="171">
        <v>0</v>
      </c>
      <c r="D473" s="134">
        <f t="shared" si="59"/>
        <v>689292.2699999999</v>
      </c>
      <c r="E473" s="29">
        <f t="shared" si="60"/>
        <v>677790.3899999999</v>
      </c>
      <c r="F473" s="175">
        <f t="shared" si="61"/>
        <v>283.27066666666667</v>
      </c>
      <c r="G473" s="29">
        <f t="shared" si="58"/>
        <v>283.27</v>
      </c>
    </row>
    <row r="474" spans="1:7" x14ac:dyDescent="0.25">
      <c r="A474" s="47">
        <v>42257</v>
      </c>
      <c r="B474" s="48">
        <v>1</v>
      </c>
      <c r="C474" s="171">
        <v>0</v>
      </c>
      <c r="D474" s="134">
        <f t="shared" si="59"/>
        <v>689292.2699999999</v>
      </c>
      <c r="E474" s="29">
        <f t="shared" si="60"/>
        <v>677790.3899999999</v>
      </c>
      <c r="F474" s="175">
        <f t="shared" si="61"/>
        <v>283.27066666666667</v>
      </c>
      <c r="G474" s="29">
        <f t="shared" si="58"/>
        <v>283.27</v>
      </c>
    </row>
    <row r="475" spans="1:7" x14ac:dyDescent="0.25">
      <c r="A475" s="47">
        <v>42258</v>
      </c>
      <c r="B475" s="48">
        <v>1</v>
      </c>
      <c r="C475" s="171">
        <v>0</v>
      </c>
      <c r="D475" s="134">
        <f t="shared" si="59"/>
        <v>689292.2699999999</v>
      </c>
      <c r="E475" s="29">
        <f t="shared" si="60"/>
        <v>677790.3899999999</v>
      </c>
      <c r="F475" s="175">
        <f t="shared" si="61"/>
        <v>283.27066666666667</v>
      </c>
      <c r="G475" s="29">
        <f t="shared" si="58"/>
        <v>283.27</v>
      </c>
    </row>
    <row r="476" spans="1:7" x14ac:dyDescent="0.25">
      <c r="A476" s="47">
        <v>42259</v>
      </c>
      <c r="B476" s="48">
        <v>1</v>
      </c>
      <c r="C476" s="171">
        <v>0</v>
      </c>
      <c r="D476" s="134">
        <f t="shared" si="59"/>
        <v>689292.2699999999</v>
      </c>
      <c r="E476" s="29">
        <f t="shared" si="60"/>
        <v>677790.3899999999</v>
      </c>
      <c r="F476" s="175">
        <f t="shared" si="61"/>
        <v>283.27066666666667</v>
      </c>
      <c r="G476" s="29">
        <f t="shared" si="58"/>
        <v>283.27</v>
      </c>
    </row>
    <row r="477" spans="1:7" x14ac:dyDescent="0.25">
      <c r="A477" s="47">
        <v>42260</v>
      </c>
      <c r="B477" s="48">
        <v>1</v>
      </c>
      <c r="C477" s="171">
        <v>0</v>
      </c>
      <c r="D477" s="134">
        <f t="shared" si="59"/>
        <v>689292.2699999999</v>
      </c>
      <c r="E477" s="29">
        <f t="shared" si="60"/>
        <v>677790.3899999999</v>
      </c>
      <c r="F477" s="175">
        <f t="shared" si="61"/>
        <v>283.27066666666667</v>
      </c>
      <c r="G477" s="29">
        <f t="shared" si="58"/>
        <v>283.27</v>
      </c>
    </row>
    <row r="478" spans="1:7" x14ac:dyDescent="0.25">
      <c r="A478" s="47">
        <v>42261</v>
      </c>
      <c r="B478" s="48">
        <v>1</v>
      </c>
      <c r="C478" s="171">
        <v>0</v>
      </c>
      <c r="D478" s="134">
        <f t="shared" si="59"/>
        <v>689292.2699999999</v>
      </c>
      <c r="E478" s="29">
        <f t="shared" si="60"/>
        <v>677790.3899999999</v>
      </c>
      <c r="F478" s="175">
        <f t="shared" si="61"/>
        <v>283.27066666666667</v>
      </c>
      <c r="G478" s="29">
        <f t="shared" si="58"/>
        <v>283.27</v>
      </c>
    </row>
    <row r="479" spans="1:7" x14ac:dyDescent="0.25">
      <c r="A479" s="47">
        <v>42262</v>
      </c>
      <c r="B479" s="48">
        <v>1</v>
      </c>
      <c r="C479" s="171">
        <v>0</v>
      </c>
      <c r="D479" s="134">
        <f t="shared" si="59"/>
        <v>689292.2699999999</v>
      </c>
      <c r="E479" s="29">
        <f t="shared" si="60"/>
        <v>677790.3899999999</v>
      </c>
      <c r="F479" s="175">
        <f t="shared" si="61"/>
        <v>283.27066666666667</v>
      </c>
      <c r="G479" s="29">
        <f t="shared" si="58"/>
        <v>283.27</v>
      </c>
    </row>
    <row r="480" spans="1:7" x14ac:dyDescent="0.25">
      <c r="A480" s="47">
        <v>42263</v>
      </c>
      <c r="B480" s="48">
        <v>1</v>
      </c>
      <c r="C480" s="171">
        <v>0</v>
      </c>
      <c r="D480" s="134">
        <f t="shared" si="59"/>
        <v>689292.2699999999</v>
      </c>
      <c r="E480" s="29">
        <f t="shared" si="60"/>
        <v>677790.3899999999</v>
      </c>
      <c r="F480" s="175">
        <f t="shared" si="61"/>
        <v>283.27066666666667</v>
      </c>
      <c r="G480" s="29">
        <f t="shared" si="58"/>
        <v>283.27</v>
      </c>
    </row>
    <row r="481" spans="1:7" x14ac:dyDescent="0.25">
      <c r="A481" s="47">
        <v>42264</v>
      </c>
      <c r="B481" s="48">
        <v>1</v>
      </c>
      <c r="C481" s="171">
        <v>0</v>
      </c>
      <c r="D481" s="134">
        <f t="shared" si="59"/>
        <v>689292.2699999999</v>
      </c>
      <c r="E481" s="29">
        <f t="shared" si="60"/>
        <v>677790.3899999999</v>
      </c>
      <c r="F481" s="175">
        <f t="shared" si="61"/>
        <v>283.27066666666667</v>
      </c>
      <c r="G481" s="29">
        <f t="shared" si="58"/>
        <v>283.27</v>
      </c>
    </row>
    <row r="482" spans="1:7" x14ac:dyDescent="0.25">
      <c r="A482" s="47">
        <v>42265</v>
      </c>
      <c r="B482" s="48">
        <v>1</v>
      </c>
      <c r="C482" s="171">
        <v>0</v>
      </c>
      <c r="D482" s="134">
        <f t="shared" si="59"/>
        <v>689292.2699999999</v>
      </c>
      <c r="E482" s="29">
        <f t="shared" si="60"/>
        <v>677790.3899999999</v>
      </c>
      <c r="F482" s="175">
        <f t="shared" si="61"/>
        <v>283.27066666666667</v>
      </c>
      <c r="G482" s="29">
        <f t="shared" si="58"/>
        <v>283.27</v>
      </c>
    </row>
    <row r="483" spans="1:7" x14ac:dyDescent="0.25">
      <c r="A483" s="47">
        <v>42266</v>
      </c>
      <c r="B483" s="48">
        <v>1</v>
      </c>
      <c r="C483" s="171">
        <v>0</v>
      </c>
      <c r="D483" s="134">
        <f t="shared" si="59"/>
        <v>689292.2699999999</v>
      </c>
      <c r="E483" s="29">
        <f t="shared" si="60"/>
        <v>677790.3899999999</v>
      </c>
      <c r="F483" s="175">
        <f t="shared" si="61"/>
        <v>283.27066666666667</v>
      </c>
      <c r="G483" s="29">
        <f t="shared" si="58"/>
        <v>283.27</v>
      </c>
    </row>
    <row r="484" spans="1:7" x14ac:dyDescent="0.25">
      <c r="A484" s="47">
        <v>42267</v>
      </c>
      <c r="B484" s="48">
        <v>1</v>
      </c>
      <c r="C484" s="171">
        <v>0</v>
      </c>
      <c r="D484" s="134">
        <f t="shared" si="59"/>
        <v>689292.2699999999</v>
      </c>
      <c r="E484" s="29">
        <f t="shared" si="60"/>
        <v>677790.3899999999</v>
      </c>
      <c r="F484" s="175">
        <f t="shared" si="61"/>
        <v>283.27066666666667</v>
      </c>
      <c r="G484" s="29">
        <f t="shared" si="58"/>
        <v>283.27</v>
      </c>
    </row>
    <row r="485" spans="1:7" x14ac:dyDescent="0.25">
      <c r="A485" s="47">
        <v>42268</v>
      </c>
      <c r="B485" s="48">
        <v>1</v>
      </c>
      <c r="C485" s="171">
        <v>0</v>
      </c>
      <c r="D485" s="134">
        <f t="shared" si="59"/>
        <v>689292.2699999999</v>
      </c>
      <c r="E485" s="29">
        <f t="shared" si="60"/>
        <v>677790.3899999999</v>
      </c>
      <c r="F485" s="175">
        <f t="shared" si="61"/>
        <v>283.27066666666667</v>
      </c>
      <c r="G485" s="29">
        <f t="shared" si="58"/>
        <v>283.27</v>
      </c>
    </row>
    <row r="486" spans="1:7" x14ac:dyDescent="0.25">
      <c r="A486" s="47">
        <v>42269</v>
      </c>
      <c r="B486" s="48">
        <v>1</v>
      </c>
      <c r="C486" s="171">
        <v>0</v>
      </c>
      <c r="D486" s="134">
        <f t="shared" si="59"/>
        <v>689292.2699999999</v>
      </c>
      <c r="E486" s="29">
        <f t="shared" si="60"/>
        <v>677790.3899999999</v>
      </c>
      <c r="F486" s="175">
        <f t="shared" si="61"/>
        <v>283.27066666666667</v>
      </c>
      <c r="G486" s="29">
        <f t="shared" si="58"/>
        <v>283.27</v>
      </c>
    </row>
    <row r="487" spans="1:7" x14ac:dyDescent="0.25">
      <c r="A487" s="47">
        <v>42270</v>
      </c>
      <c r="B487" s="48">
        <v>1</v>
      </c>
      <c r="C487" s="171">
        <v>0</v>
      </c>
      <c r="D487" s="134">
        <f t="shared" si="59"/>
        <v>689292.2699999999</v>
      </c>
      <c r="E487" s="29">
        <f t="shared" si="60"/>
        <v>677790.3899999999</v>
      </c>
      <c r="F487" s="175">
        <f t="shared" si="61"/>
        <v>283.27066666666667</v>
      </c>
      <c r="G487" s="29">
        <f t="shared" si="58"/>
        <v>283.27</v>
      </c>
    </row>
    <row r="488" spans="1:7" x14ac:dyDescent="0.25">
      <c r="A488" s="47">
        <v>42271</v>
      </c>
      <c r="B488" s="48">
        <v>1</v>
      </c>
      <c r="C488" s="171">
        <v>0</v>
      </c>
      <c r="D488" s="134">
        <f t="shared" si="59"/>
        <v>689292.2699999999</v>
      </c>
      <c r="E488" s="29">
        <f t="shared" si="60"/>
        <v>677790.3899999999</v>
      </c>
      <c r="F488" s="175">
        <f t="shared" si="61"/>
        <v>283.27066666666667</v>
      </c>
      <c r="G488" s="29">
        <f t="shared" si="58"/>
        <v>283.27</v>
      </c>
    </row>
    <row r="489" spans="1:7" x14ac:dyDescent="0.25">
      <c r="A489" s="47">
        <v>42272</v>
      </c>
      <c r="B489" s="48">
        <v>1</v>
      </c>
      <c r="C489" s="171">
        <v>0</v>
      </c>
      <c r="D489" s="134">
        <f t="shared" si="59"/>
        <v>689292.2699999999</v>
      </c>
      <c r="E489" s="29">
        <f t="shared" si="60"/>
        <v>677790.3899999999</v>
      </c>
      <c r="F489" s="175">
        <f t="shared" si="61"/>
        <v>283.27066666666667</v>
      </c>
      <c r="G489" s="29">
        <f t="shared" si="58"/>
        <v>283.27</v>
      </c>
    </row>
    <row r="490" spans="1:7" x14ac:dyDescent="0.25">
      <c r="A490" s="47">
        <v>42273</v>
      </c>
      <c r="B490" s="48">
        <v>1</v>
      </c>
      <c r="C490" s="171">
        <v>0</v>
      </c>
      <c r="D490" s="134">
        <f t="shared" si="59"/>
        <v>689292.2699999999</v>
      </c>
      <c r="E490" s="29">
        <f t="shared" si="60"/>
        <v>677790.3899999999</v>
      </c>
      <c r="F490" s="175">
        <f t="shared" si="61"/>
        <v>283.27066666666667</v>
      </c>
      <c r="G490" s="29">
        <f t="shared" si="58"/>
        <v>283.27</v>
      </c>
    </row>
    <row r="491" spans="1:7" x14ac:dyDescent="0.25">
      <c r="A491" s="47">
        <v>42274</v>
      </c>
      <c r="B491" s="48">
        <v>1</v>
      </c>
      <c r="C491" s="171">
        <v>0</v>
      </c>
      <c r="D491" s="134">
        <f t="shared" si="59"/>
        <v>689292.2699999999</v>
      </c>
      <c r="E491" s="29">
        <f t="shared" si="60"/>
        <v>677790.3899999999</v>
      </c>
      <c r="F491" s="175">
        <f t="shared" si="61"/>
        <v>283.27066666666667</v>
      </c>
      <c r="G491" s="29">
        <f t="shared" si="58"/>
        <v>283.27</v>
      </c>
    </row>
    <row r="492" spans="1:7" x14ac:dyDescent="0.25">
      <c r="A492" s="47">
        <v>42275</v>
      </c>
      <c r="B492" s="48">
        <v>1</v>
      </c>
      <c r="C492" s="171">
        <v>0</v>
      </c>
      <c r="D492" s="134">
        <f t="shared" si="59"/>
        <v>689292.2699999999</v>
      </c>
      <c r="E492" s="29">
        <f t="shared" si="60"/>
        <v>677790.3899999999</v>
      </c>
      <c r="F492" s="175">
        <f t="shared" si="61"/>
        <v>283.27066666666667</v>
      </c>
      <c r="G492" s="29">
        <f t="shared" si="58"/>
        <v>283.27</v>
      </c>
    </row>
    <row r="493" spans="1:7" x14ac:dyDescent="0.25">
      <c r="A493" s="47">
        <v>42276</v>
      </c>
      <c r="B493" s="48">
        <v>1</v>
      </c>
      <c r="C493" s="171">
        <v>0</v>
      </c>
      <c r="D493" s="134">
        <f t="shared" si="59"/>
        <v>689292.2699999999</v>
      </c>
      <c r="E493" s="29">
        <f t="shared" si="60"/>
        <v>677790.3899999999</v>
      </c>
      <c r="F493" s="175">
        <f t="shared" si="61"/>
        <v>283.27066666666667</v>
      </c>
      <c r="G493" s="29">
        <f t="shared" si="58"/>
        <v>283.27</v>
      </c>
    </row>
    <row r="494" spans="1:7" x14ac:dyDescent="0.25">
      <c r="A494" s="47">
        <v>42277</v>
      </c>
      <c r="B494" s="48">
        <v>1</v>
      </c>
      <c r="C494" s="171">
        <v>0</v>
      </c>
      <c r="D494" s="134">
        <f t="shared" si="59"/>
        <v>689292.2699999999</v>
      </c>
      <c r="E494" s="29">
        <f t="shared" si="60"/>
        <v>677790.3899999999</v>
      </c>
      <c r="F494" s="175">
        <f t="shared" si="61"/>
        <v>283.27066666666667</v>
      </c>
      <c r="G494" s="29">
        <f t="shared" si="58"/>
        <v>283.27</v>
      </c>
    </row>
    <row r="495" spans="1:7" x14ac:dyDescent="0.25">
      <c r="A495" s="47">
        <v>42278</v>
      </c>
      <c r="B495" s="48">
        <v>1</v>
      </c>
      <c r="C495" s="171">
        <v>0</v>
      </c>
      <c r="D495" s="134">
        <f t="shared" si="59"/>
        <v>689292.2699999999</v>
      </c>
      <c r="E495" s="29">
        <f t="shared" si="60"/>
        <v>677790.3899999999</v>
      </c>
      <c r="F495" s="175">
        <f t="shared" si="61"/>
        <v>283.27066666666667</v>
      </c>
      <c r="G495" s="29">
        <f t="shared" si="58"/>
        <v>283.27</v>
      </c>
    </row>
    <row r="496" spans="1:7" x14ac:dyDescent="0.25">
      <c r="A496" s="47">
        <v>42279</v>
      </c>
      <c r="B496" s="48">
        <v>1</v>
      </c>
      <c r="C496" s="171">
        <v>0</v>
      </c>
      <c r="D496" s="134">
        <f t="shared" si="59"/>
        <v>689292.2699999999</v>
      </c>
      <c r="E496" s="29">
        <f t="shared" si="60"/>
        <v>677790.3899999999</v>
      </c>
      <c r="F496" s="175">
        <f t="shared" si="61"/>
        <v>283.27066666666667</v>
      </c>
      <c r="G496" s="29">
        <f t="shared" si="58"/>
        <v>283.27</v>
      </c>
    </row>
    <row r="497" spans="1:7" x14ac:dyDescent="0.25">
      <c r="A497" s="47">
        <v>42280</v>
      </c>
      <c r="B497" s="48">
        <v>1</v>
      </c>
      <c r="C497" s="171">
        <v>0</v>
      </c>
      <c r="D497" s="134">
        <f t="shared" si="59"/>
        <v>689292.2699999999</v>
      </c>
      <c r="E497" s="29">
        <f t="shared" si="60"/>
        <v>677790.3899999999</v>
      </c>
      <c r="F497" s="175">
        <f t="shared" si="61"/>
        <v>283.27066666666667</v>
      </c>
      <c r="G497" s="29">
        <f t="shared" si="58"/>
        <v>283.27</v>
      </c>
    </row>
    <row r="498" spans="1:7" x14ac:dyDescent="0.25">
      <c r="A498" s="47">
        <v>42281</v>
      </c>
      <c r="B498" s="48">
        <v>1</v>
      </c>
      <c r="C498" s="171">
        <v>0</v>
      </c>
      <c r="D498" s="134">
        <f t="shared" si="59"/>
        <v>689292.2699999999</v>
      </c>
      <c r="E498" s="29">
        <f t="shared" si="60"/>
        <v>677790.3899999999</v>
      </c>
      <c r="F498" s="175">
        <f t="shared" si="61"/>
        <v>283.27066666666667</v>
      </c>
      <c r="G498" s="29">
        <f t="shared" si="58"/>
        <v>283.27</v>
      </c>
    </row>
    <row r="499" spans="1:7" x14ac:dyDescent="0.25">
      <c r="A499" s="47">
        <v>42282</v>
      </c>
      <c r="B499" s="48">
        <v>1</v>
      </c>
      <c r="C499" s="171">
        <v>0</v>
      </c>
      <c r="D499" s="134">
        <f t="shared" si="59"/>
        <v>689292.2699999999</v>
      </c>
      <c r="E499" s="29">
        <f t="shared" si="60"/>
        <v>677790.3899999999</v>
      </c>
      <c r="F499" s="175">
        <f t="shared" si="61"/>
        <v>283.27066666666667</v>
      </c>
      <c r="G499" s="29">
        <f t="shared" si="58"/>
        <v>283.27</v>
      </c>
    </row>
    <row r="500" spans="1:7" x14ac:dyDescent="0.25">
      <c r="A500" s="47">
        <v>42283</v>
      </c>
      <c r="B500" s="48">
        <v>0</v>
      </c>
      <c r="C500" s="171">
        <v>1</v>
      </c>
      <c r="D500" s="134">
        <f t="shared" ref="D500:D530" si="62">$E$489</f>
        <v>677790.3899999999</v>
      </c>
      <c r="E500" s="29">
        <f>$D$500-$D$42</f>
        <v>666425.24999999988</v>
      </c>
      <c r="F500" s="175">
        <f>($E$41/$B$41*0+($E$42/$B$42)*1)</f>
        <v>278.54387096774195</v>
      </c>
      <c r="G500" s="29">
        <f t="shared" si="58"/>
        <v>278.54000000000002</v>
      </c>
    </row>
    <row r="501" spans="1:7" x14ac:dyDescent="0.25">
      <c r="A501" s="47">
        <v>42284</v>
      </c>
      <c r="B501" s="48">
        <v>1</v>
      </c>
      <c r="C501" s="171">
        <v>0</v>
      </c>
      <c r="D501" s="134">
        <f t="shared" si="62"/>
        <v>677790.3899999999</v>
      </c>
      <c r="E501" s="29">
        <f t="shared" ref="E501:E530" si="63">$D$500-$D$42</f>
        <v>666425.24999999988</v>
      </c>
      <c r="F501" s="175">
        <f t="shared" ref="F501:F530" si="64">($E$41/$B$41*0+($E$42/$B$42)*1)</f>
        <v>278.54387096774195</v>
      </c>
      <c r="G501" s="29">
        <f t="shared" si="58"/>
        <v>278.54000000000002</v>
      </c>
    </row>
    <row r="502" spans="1:7" x14ac:dyDescent="0.25">
      <c r="A502" s="47">
        <v>42285</v>
      </c>
      <c r="B502" s="48">
        <v>1</v>
      </c>
      <c r="C502" s="171">
        <v>0</v>
      </c>
      <c r="D502" s="134">
        <f t="shared" si="62"/>
        <v>677790.3899999999</v>
      </c>
      <c r="E502" s="29">
        <f t="shared" si="63"/>
        <v>666425.24999999988</v>
      </c>
      <c r="F502" s="175">
        <f t="shared" si="64"/>
        <v>278.54387096774195</v>
      </c>
      <c r="G502" s="29">
        <f t="shared" si="58"/>
        <v>278.54000000000002</v>
      </c>
    </row>
    <row r="503" spans="1:7" x14ac:dyDescent="0.25">
      <c r="A503" s="47">
        <v>42286</v>
      </c>
      <c r="B503" s="48">
        <v>1</v>
      </c>
      <c r="C503" s="171">
        <v>0</v>
      </c>
      <c r="D503" s="134">
        <f t="shared" si="62"/>
        <v>677790.3899999999</v>
      </c>
      <c r="E503" s="29">
        <f t="shared" si="63"/>
        <v>666425.24999999988</v>
      </c>
      <c r="F503" s="175">
        <f t="shared" si="64"/>
        <v>278.54387096774195</v>
      </c>
      <c r="G503" s="29">
        <f t="shared" si="58"/>
        <v>278.54000000000002</v>
      </c>
    </row>
    <row r="504" spans="1:7" x14ac:dyDescent="0.25">
      <c r="A504" s="47">
        <v>42287</v>
      </c>
      <c r="B504" s="48">
        <v>1</v>
      </c>
      <c r="C504" s="171">
        <v>0</v>
      </c>
      <c r="D504" s="134">
        <f t="shared" si="62"/>
        <v>677790.3899999999</v>
      </c>
      <c r="E504" s="29">
        <f t="shared" si="63"/>
        <v>666425.24999999988</v>
      </c>
      <c r="F504" s="175">
        <f t="shared" si="64"/>
        <v>278.54387096774195</v>
      </c>
      <c r="G504" s="29">
        <f t="shared" si="58"/>
        <v>278.54000000000002</v>
      </c>
    </row>
    <row r="505" spans="1:7" x14ac:dyDescent="0.25">
      <c r="A505" s="47">
        <v>42288</v>
      </c>
      <c r="B505" s="48">
        <v>1</v>
      </c>
      <c r="C505" s="171">
        <v>0</v>
      </c>
      <c r="D505" s="134">
        <f t="shared" si="62"/>
        <v>677790.3899999999</v>
      </c>
      <c r="E505" s="29">
        <f t="shared" si="63"/>
        <v>666425.24999999988</v>
      </c>
      <c r="F505" s="175">
        <f t="shared" si="64"/>
        <v>278.54387096774195</v>
      </c>
      <c r="G505" s="29">
        <f t="shared" si="58"/>
        <v>278.54000000000002</v>
      </c>
    </row>
    <row r="506" spans="1:7" x14ac:dyDescent="0.25">
      <c r="A506" s="47">
        <v>42289</v>
      </c>
      <c r="B506" s="48">
        <v>1</v>
      </c>
      <c r="C506" s="171">
        <v>0</v>
      </c>
      <c r="D506" s="134">
        <f t="shared" si="62"/>
        <v>677790.3899999999</v>
      </c>
      <c r="E506" s="29">
        <f t="shared" si="63"/>
        <v>666425.24999999988</v>
      </c>
      <c r="F506" s="175">
        <f t="shared" si="64"/>
        <v>278.54387096774195</v>
      </c>
      <c r="G506" s="29">
        <f t="shared" si="58"/>
        <v>278.54000000000002</v>
      </c>
    </row>
    <row r="507" spans="1:7" x14ac:dyDescent="0.25">
      <c r="A507" s="47">
        <v>42290</v>
      </c>
      <c r="B507" s="48">
        <v>1</v>
      </c>
      <c r="C507" s="171">
        <v>0</v>
      </c>
      <c r="D507" s="134">
        <f t="shared" si="62"/>
        <v>677790.3899999999</v>
      </c>
      <c r="E507" s="29">
        <f t="shared" si="63"/>
        <v>666425.24999999988</v>
      </c>
      <c r="F507" s="175">
        <f t="shared" si="64"/>
        <v>278.54387096774195</v>
      </c>
      <c r="G507" s="29">
        <f t="shared" si="58"/>
        <v>278.54000000000002</v>
      </c>
    </row>
    <row r="508" spans="1:7" x14ac:dyDescent="0.25">
      <c r="A508" s="47">
        <v>42291</v>
      </c>
      <c r="B508" s="48">
        <v>1</v>
      </c>
      <c r="C508" s="171">
        <v>0</v>
      </c>
      <c r="D508" s="134">
        <f t="shared" si="62"/>
        <v>677790.3899999999</v>
      </c>
      <c r="E508" s="29">
        <f t="shared" si="63"/>
        <v>666425.24999999988</v>
      </c>
      <c r="F508" s="175">
        <f t="shared" si="64"/>
        <v>278.54387096774195</v>
      </c>
      <c r="G508" s="29">
        <f t="shared" si="58"/>
        <v>278.54000000000002</v>
      </c>
    </row>
    <row r="509" spans="1:7" x14ac:dyDescent="0.25">
      <c r="A509" s="47">
        <v>42292</v>
      </c>
      <c r="B509" s="48">
        <v>1</v>
      </c>
      <c r="C509" s="171">
        <v>0</v>
      </c>
      <c r="D509" s="134">
        <f t="shared" si="62"/>
        <v>677790.3899999999</v>
      </c>
      <c r="E509" s="29">
        <f t="shared" si="63"/>
        <v>666425.24999999988</v>
      </c>
      <c r="F509" s="175">
        <f t="shared" si="64"/>
        <v>278.54387096774195</v>
      </c>
      <c r="G509" s="29">
        <f t="shared" si="58"/>
        <v>278.54000000000002</v>
      </c>
    </row>
    <row r="510" spans="1:7" x14ac:dyDescent="0.25">
      <c r="A510" s="47">
        <v>42293</v>
      </c>
      <c r="B510" s="48">
        <v>1</v>
      </c>
      <c r="C510" s="171">
        <v>0</v>
      </c>
      <c r="D510" s="134">
        <f t="shared" si="62"/>
        <v>677790.3899999999</v>
      </c>
      <c r="E510" s="29">
        <f t="shared" si="63"/>
        <v>666425.24999999988</v>
      </c>
      <c r="F510" s="175">
        <f t="shared" si="64"/>
        <v>278.54387096774195</v>
      </c>
      <c r="G510" s="29">
        <f t="shared" si="58"/>
        <v>278.54000000000002</v>
      </c>
    </row>
    <row r="511" spans="1:7" x14ac:dyDescent="0.25">
      <c r="A511" s="47">
        <v>42294</v>
      </c>
      <c r="B511" s="48">
        <v>1</v>
      </c>
      <c r="C511" s="171">
        <v>0</v>
      </c>
      <c r="D511" s="134">
        <f t="shared" si="62"/>
        <v>677790.3899999999</v>
      </c>
      <c r="E511" s="29">
        <f t="shared" si="63"/>
        <v>666425.24999999988</v>
      </c>
      <c r="F511" s="175">
        <f t="shared" si="64"/>
        <v>278.54387096774195</v>
      </c>
      <c r="G511" s="29">
        <f t="shared" si="58"/>
        <v>278.54000000000002</v>
      </c>
    </row>
    <row r="512" spans="1:7" x14ac:dyDescent="0.25">
      <c r="A512" s="47">
        <v>42295</v>
      </c>
      <c r="B512" s="48">
        <v>1</v>
      </c>
      <c r="C512" s="171">
        <v>0</v>
      </c>
      <c r="D512" s="134">
        <f t="shared" si="62"/>
        <v>677790.3899999999</v>
      </c>
      <c r="E512" s="29">
        <f t="shared" si="63"/>
        <v>666425.24999999988</v>
      </c>
      <c r="F512" s="175">
        <f t="shared" si="64"/>
        <v>278.54387096774195</v>
      </c>
      <c r="G512" s="29">
        <f t="shared" si="58"/>
        <v>278.54000000000002</v>
      </c>
    </row>
    <row r="513" spans="1:7" x14ac:dyDescent="0.25">
      <c r="A513" s="47">
        <v>42296</v>
      </c>
      <c r="B513" s="48">
        <v>1</v>
      </c>
      <c r="C513" s="171">
        <v>0</v>
      </c>
      <c r="D513" s="134">
        <f t="shared" si="62"/>
        <v>677790.3899999999</v>
      </c>
      <c r="E513" s="29">
        <f t="shared" si="63"/>
        <v>666425.24999999988</v>
      </c>
      <c r="F513" s="175">
        <f t="shared" si="64"/>
        <v>278.54387096774195</v>
      </c>
      <c r="G513" s="29">
        <f t="shared" si="58"/>
        <v>278.54000000000002</v>
      </c>
    </row>
    <row r="514" spans="1:7" x14ac:dyDescent="0.25">
      <c r="A514" s="47">
        <v>42297</v>
      </c>
      <c r="B514" s="48">
        <v>1</v>
      </c>
      <c r="C514" s="171">
        <v>0</v>
      </c>
      <c r="D514" s="134">
        <f t="shared" si="62"/>
        <v>677790.3899999999</v>
      </c>
      <c r="E514" s="29">
        <f t="shared" si="63"/>
        <v>666425.24999999988</v>
      </c>
      <c r="F514" s="175">
        <f t="shared" si="64"/>
        <v>278.54387096774195</v>
      </c>
      <c r="G514" s="29">
        <f t="shared" si="58"/>
        <v>278.54000000000002</v>
      </c>
    </row>
    <row r="515" spans="1:7" x14ac:dyDescent="0.25">
      <c r="A515" s="47">
        <v>42298</v>
      </c>
      <c r="B515" s="48">
        <v>1</v>
      </c>
      <c r="C515" s="171">
        <v>0</v>
      </c>
      <c r="D515" s="134">
        <f t="shared" si="62"/>
        <v>677790.3899999999</v>
      </c>
      <c r="E515" s="29">
        <f t="shared" si="63"/>
        <v>666425.24999999988</v>
      </c>
      <c r="F515" s="175">
        <f t="shared" si="64"/>
        <v>278.54387096774195</v>
      </c>
      <c r="G515" s="29">
        <f t="shared" si="58"/>
        <v>278.54000000000002</v>
      </c>
    </row>
    <row r="516" spans="1:7" x14ac:dyDescent="0.25">
      <c r="A516" s="47">
        <v>42299</v>
      </c>
      <c r="B516" s="48">
        <v>1</v>
      </c>
      <c r="C516" s="171">
        <v>0</v>
      </c>
      <c r="D516" s="134">
        <f t="shared" si="62"/>
        <v>677790.3899999999</v>
      </c>
      <c r="E516" s="29">
        <f t="shared" si="63"/>
        <v>666425.24999999988</v>
      </c>
      <c r="F516" s="175">
        <f t="shared" si="64"/>
        <v>278.54387096774195</v>
      </c>
      <c r="G516" s="29">
        <f t="shared" si="58"/>
        <v>278.54000000000002</v>
      </c>
    </row>
    <row r="517" spans="1:7" x14ac:dyDescent="0.25">
      <c r="A517" s="47">
        <v>42300</v>
      </c>
      <c r="B517" s="48">
        <v>1</v>
      </c>
      <c r="C517" s="171">
        <v>0</v>
      </c>
      <c r="D517" s="134">
        <f t="shared" si="62"/>
        <v>677790.3899999999</v>
      </c>
      <c r="E517" s="29">
        <f t="shared" si="63"/>
        <v>666425.24999999988</v>
      </c>
      <c r="F517" s="175">
        <f t="shared" si="64"/>
        <v>278.54387096774195</v>
      </c>
      <c r="G517" s="29">
        <f t="shared" si="58"/>
        <v>278.54000000000002</v>
      </c>
    </row>
    <row r="518" spans="1:7" x14ac:dyDescent="0.25">
      <c r="A518" s="47">
        <v>42301</v>
      </c>
      <c r="B518" s="48">
        <v>1</v>
      </c>
      <c r="C518" s="171">
        <v>0</v>
      </c>
      <c r="D518" s="134">
        <f t="shared" si="62"/>
        <v>677790.3899999999</v>
      </c>
      <c r="E518" s="29">
        <f t="shared" si="63"/>
        <v>666425.24999999988</v>
      </c>
      <c r="F518" s="175">
        <f t="shared" si="64"/>
        <v>278.54387096774195</v>
      </c>
      <c r="G518" s="29">
        <f t="shared" si="58"/>
        <v>278.54000000000002</v>
      </c>
    </row>
    <row r="519" spans="1:7" x14ac:dyDescent="0.25">
      <c r="A519" s="47">
        <v>42302</v>
      </c>
      <c r="B519" s="48">
        <v>1</v>
      </c>
      <c r="C519" s="171">
        <v>0</v>
      </c>
      <c r="D519" s="134">
        <f t="shared" si="62"/>
        <v>677790.3899999999</v>
      </c>
      <c r="E519" s="29">
        <f t="shared" si="63"/>
        <v>666425.24999999988</v>
      </c>
      <c r="F519" s="175">
        <f t="shared" si="64"/>
        <v>278.54387096774195</v>
      </c>
      <c r="G519" s="29">
        <f t="shared" si="58"/>
        <v>278.54000000000002</v>
      </c>
    </row>
    <row r="520" spans="1:7" x14ac:dyDescent="0.25">
      <c r="A520" s="47">
        <v>42303</v>
      </c>
      <c r="B520" s="48">
        <v>1</v>
      </c>
      <c r="C520" s="171">
        <v>0</v>
      </c>
      <c r="D520" s="134">
        <f t="shared" si="62"/>
        <v>677790.3899999999</v>
      </c>
      <c r="E520" s="29">
        <f t="shared" si="63"/>
        <v>666425.24999999988</v>
      </c>
      <c r="F520" s="175">
        <f t="shared" si="64"/>
        <v>278.54387096774195</v>
      </c>
      <c r="G520" s="29">
        <f t="shared" si="58"/>
        <v>278.54000000000002</v>
      </c>
    </row>
    <row r="521" spans="1:7" x14ac:dyDescent="0.25">
      <c r="A521" s="47">
        <v>42304</v>
      </c>
      <c r="B521" s="48">
        <v>1</v>
      </c>
      <c r="C521" s="171">
        <v>0</v>
      </c>
      <c r="D521" s="134">
        <f t="shared" si="62"/>
        <v>677790.3899999999</v>
      </c>
      <c r="E521" s="29">
        <f t="shared" si="63"/>
        <v>666425.24999999988</v>
      </c>
      <c r="F521" s="175">
        <f t="shared" si="64"/>
        <v>278.54387096774195</v>
      </c>
      <c r="G521" s="29">
        <f t="shared" si="58"/>
        <v>278.54000000000002</v>
      </c>
    </row>
    <row r="522" spans="1:7" x14ac:dyDescent="0.25">
      <c r="A522" s="47">
        <v>42305</v>
      </c>
      <c r="B522" s="48">
        <v>1</v>
      </c>
      <c r="C522" s="171">
        <v>0</v>
      </c>
      <c r="D522" s="134">
        <f t="shared" si="62"/>
        <v>677790.3899999999</v>
      </c>
      <c r="E522" s="29">
        <f t="shared" si="63"/>
        <v>666425.24999999988</v>
      </c>
      <c r="F522" s="175">
        <f t="shared" si="64"/>
        <v>278.54387096774195</v>
      </c>
      <c r="G522" s="29">
        <f t="shared" ref="G522:G585" si="65">ROUND(F522,2)</f>
        <v>278.54000000000002</v>
      </c>
    </row>
    <row r="523" spans="1:7" x14ac:dyDescent="0.25">
      <c r="A523" s="47">
        <v>42306</v>
      </c>
      <c r="B523" s="48">
        <v>1</v>
      </c>
      <c r="C523" s="171">
        <v>0</v>
      </c>
      <c r="D523" s="134">
        <f t="shared" si="62"/>
        <v>677790.3899999999</v>
      </c>
      <c r="E523" s="29">
        <f t="shared" si="63"/>
        <v>666425.24999999988</v>
      </c>
      <c r="F523" s="175">
        <f t="shared" si="64"/>
        <v>278.54387096774195</v>
      </c>
      <c r="G523" s="29">
        <f t="shared" si="65"/>
        <v>278.54000000000002</v>
      </c>
    </row>
    <row r="524" spans="1:7" x14ac:dyDescent="0.25">
      <c r="A524" s="47">
        <v>42307</v>
      </c>
      <c r="B524" s="48">
        <v>1</v>
      </c>
      <c r="C524" s="171">
        <v>0</v>
      </c>
      <c r="D524" s="134">
        <f t="shared" si="62"/>
        <v>677790.3899999999</v>
      </c>
      <c r="E524" s="29">
        <f t="shared" si="63"/>
        <v>666425.24999999988</v>
      </c>
      <c r="F524" s="175">
        <f t="shared" si="64"/>
        <v>278.54387096774195</v>
      </c>
      <c r="G524" s="29">
        <f t="shared" si="65"/>
        <v>278.54000000000002</v>
      </c>
    </row>
    <row r="525" spans="1:7" x14ac:dyDescent="0.25">
      <c r="A525" s="47">
        <v>42308</v>
      </c>
      <c r="B525" s="48">
        <v>1</v>
      </c>
      <c r="C525" s="171">
        <v>0</v>
      </c>
      <c r="D525" s="134">
        <f t="shared" si="62"/>
        <v>677790.3899999999</v>
      </c>
      <c r="E525" s="29">
        <f t="shared" si="63"/>
        <v>666425.24999999988</v>
      </c>
      <c r="F525" s="175">
        <f t="shared" si="64"/>
        <v>278.54387096774195</v>
      </c>
      <c r="G525" s="29">
        <f t="shared" si="65"/>
        <v>278.54000000000002</v>
      </c>
    </row>
    <row r="526" spans="1:7" x14ac:dyDescent="0.25">
      <c r="A526" s="47">
        <v>42309</v>
      </c>
      <c r="B526" s="48">
        <v>1</v>
      </c>
      <c r="C526" s="171">
        <v>0</v>
      </c>
      <c r="D526" s="134">
        <f t="shared" si="62"/>
        <v>677790.3899999999</v>
      </c>
      <c r="E526" s="29">
        <f t="shared" si="63"/>
        <v>666425.24999999988</v>
      </c>
      <c r="F526" s="175">
        <f t="shared" si="64"/>
        <v>278.54387096774195</v>
      </c>
      <c r="G526" s="29">
        <f t="shared" si="65"/>
        <v>278.54000000000002</v>
      </c>
    </row>
    <row r="527" spans="1:7" x14ac:dyDescent="0.25">
      <c r="A527" s="47">
        <v>42310</v>
      </c>
      <c r="B527" s="48">
        <v>1</v>
      </c>
      <c r="C527" s="171">
        <v>0</v>
      </c>
      <c r="D527" s="134">
        <f t="shared" si="62"/>
        <v>677790.3899999999</v>
      </c>
      <c r="E527" s="29">
        <f t="shared" si="63"/>
        <v>666425.24999999988</v>
      </c>
      <c r="F527" s="175">
        <f t="shared" si="64"/>
        <v>278.54387096774195</v>
      </c>
      <c r="G527" s="29">
        <f t="shared" si="65"/>
        <v>278.54000000000002</v>
      </c>
    </row>
    <row r="528" spans="1:7" x14ac:dyDescent="0.25">
      <c r="A528" s="47">
        <v>42311</v>
      </c>
      <c r="B528" s="48">
        <v>1</v>
      </c>
      <c r="C528" s="171">
        <v>0</v>
      </c>
      <c r="D528" s="134">
        <f t="shared" si="62"/>
        <v>677790.3899999999</v>
      </c>
      <c r="E528" s="29">
        <f t="shared" si="63"/>
        <v>666425.24999999988</v>
      </c>
      <c r="F528" s="175">
        <f t="shared" si="64"/>
        <v>278.54387096774195</v>
      </c>
      <c r="G528" s="29">
        <f t="shared" si="65"/>
        <v>278.54000000000002</v>
      </c>
    </row>
    <row r="529" spans="1:7" x14ac:dyDescent="0.25">
      <c r="A529" s="47">
        <v>42312</v>
      </c>
      <c r="B529" s="48">
        <v>1</v>
      </c>
      <c r="C529" s="171">
        <v>0</v>
      </c>
      <c r="D529" s="134">
        <f t="shared" si="62"/>
        <v>677790.3899999999</v>
      </c>
      <c r="E529" s="29">
        <f t="shared" si="63"/>
        <v>666425.24999999988</v>
      </c>
      <c r="F529" s="175">
        <f t="shared" si="64"/>
        <v>278.54387096774195</v>
      </c>
      <c r="G529" s="29">
        <f t="shared" si="65"/>
        <v>278.54000000000002</v>
      </c>
    </row>
    <row r="530" spans="1:7" x14ac:dyDescent="0.25">
      <c r="A530" s="47">
        <v>42313</v>
      </c>
      <c r="B530" s="48">
        <v>1</v>
      </c>
      <c r="C530" s="171">
        <v>0</v>
      </c>
      <c r="D530" s="134">
        <f t="shared" si="62"/>
        <v>677790.3899999999</v>
      </c>
      <c r="E530" s="29">
        <f t="shared" si="63"/>
        <v>666425.24999999988</v>
      </c>
      <c r="F530" s="175">
        <f t="shared" si="64"/>
        <v>278.54387096774195</v>
      </c>
      <c r="G530" s="29">
        <f t="shared" si="65"/>
        <v>278.54000000000002</v>
      </c>
    </row>
    <row r="531" spans="1:7" x14ac:dyDescent="0.25">
      <c r="A531" s="47">
        <v>42314</v>
      </c>
      <c r="B531" s="48">
        <v>0</v>
      </c>
      <c r="C531" s="171">
        <v>1</v>
      </c>
      <c r="D531" s="134">
        <f t="shared" ref="D531:D560" si="66">$E$520</f>
        <v>666425.24999999988</v>
      </c>
      <c r="E531" s="29">
        <f>$D$531-$D$43</f>
        <v>654641.44999999984</v>
      </c>
      <c r="F531" s="175">
        <f>(($E$42/$B$42*0)+($E$43/$B$43)*1)</f>
        <v>273.87333333333333</v>
      </c>
      <c r="G531" s="29">
        <f>ROUNDDOWN(F531,2)</f>
        <v>273.87</v>
      </c>
    </row>
    <row r="532" spans="1:7" x14ac:dyDescent="0.25">
      <c r="A532" s="47">
        <v>42315</v>
      </c>
      <c r="B532" s="48">
        <v>1</v>
      </c>
      <c r="C532" s="171">
        <v>0</v>
      </c>
      <c r="D532" s="134">
        <f t="shared" si="66"/>
        <v>666425.24999999988</v>
      </c>
      <c r="E532" s="29">
        <f t="shared" ref="E532:E560" si="67">$D$531-$D$43</f>
        <v>654641.44999999984</v>
      </c>
      <c r="F532" s="175">
        <f t="shared" ref="F532:F560" si="68">($E$42/$B$42*0+($E$43/$B$43)*1)</f>
        <v>273.87333333333333</v>
      </c>
      <c r="G532" s="29">
        <f t="shared" ref="G532:G560" si="69">ROUNDDOWN(F532,2)</f>
        <v>273.87</v>
      </c>
    </row>
    <row r="533" spans="1:7" x14ac:dyDescent="0.25">
      <c r="A533" s="47">
        <v>42316</v>
      </c>
      <c r="B533" s="48">
        <v>1</v>
      </c>
      <c r="C533" s="171">
        <v>0</v>
      </c>
      <c r="D533" s="134">
        <f t="shared" si="66"/>
        <v>666425.24999999988</v>
      </c>
      <c r="E533" s="29">
        <f t="shared" si="67"/>
        <v>654641.44999999984</v>
      </c>
      <c r="F533" s="175">
        <f t="shared" si="68"/>
        <v>273.87333333333333</v>
      </c>
      <c r="G533" s="29">
        <f t="shared" si="69"/>
        <v>273.87</v>
      </c>
    </row>
    <row r="534" spans="1:7" x14ac:dyDescent="0.25">
      <c r="A534" s="47">
        <v>42317</v>
      </c>
      <c r="B534" s="48">
        <v>1</v>
      </c>
      <c r="C534" s="171">
        <v>0</v>
      </c>
      <c r="D534" s="134">
        <f t="shared" si="66"/>
        <v>666425.24999999988</v>
      </c>
      <c r="E534" s="29">
        <f t="shared" si="67"/>
        <v>654641.44999999984</v>
      </c>
      <c r="F534" s="175">
        <f t="shared" si="68"/>
        <v>273.87333333333333</v>
      </c>
      <c r="G534" s="29">
        <f t="shared" si="69"/>
        <v>273.87</v>
      </c>
    </row>
    <row r="535" spans="1:7" x14ac:dyDescent="0.25">
      <c r="A535" s="47">
        <v>42318</v>
      </c>
      <c r="B535" s="48">
        <v>1</v>
      </c>
      <c r="C535" s="171">
        <v>0</v>
      </c>
      <c r="D535" s="134">
        <f t="shared" si="66"/>
        <v>666425.24999999988</v>
      </c>
      <c r="E535" s="29">
        <f t="shared" si="67"/>
        <v>654641.44999999984</v>
      </c>
      <c r="F535" s="175">
        <f t="shared" si="68"/>
        <v>273.87333333333333</v>
      </c>
      <c r="G535" s="29">
        <f t="shared" si="69"/>
        <v>273.87</v>
      </c>
    </row>
    <row r="536" spans="1:7" x14ac:dyDescent="0.25">
      <c r="A536" s="47">
        <v>42319</v>
      </c>
      <c r="B536" s="48">
        <v>1</v>
      </c>
      <c r="C536" s="171">
        <v>0</v>
      </c>
      <c r="D536" s="134">
        <f t="shared" si="66"/>
        <v>666425.24999999988</v>
      </c>
      <c r="E536" s="29">
        <f t="shared" si="67"/>
        <v>654641.44999999984</v>
      </c>
      <c r="F536" s="175">
        <f t="shared" si="68"/>
        <v>273.87333333333333</v>
      </c>
      <c r="G536" s="29">
        <f t="shared" si="69"/>
        <v>273.87</v>
      </c>
    </row>
    <row r="537" spans="1:7" x14ac:dyDescent="0.25">
      <c r="A537" s="47">
        <v>42320</v>
      </c>
      <c r="B537" s="48">
        <v>1</v>
      </c>
      <c r="C537" s="171">
        <v>0</v>
      </c>
      <c r="D537" s="134">
        <f t="shared" si="66"/>
        <v>666425.24999999988</v>
      </c>
      <c r="E537" s="29">
        <f t="shared" si="67"/>
        <v>654641.44999999984</v>
      </c>
      <c r="F537" s="175">
        <f t="shared" si="68"/>
        <v>273.87333333333333</v>
      </c>
      <c r="G537" s="29">
        <f t="shared" si="69"/>
        <v>273.87</v>
      </c>
    </row>
    <row r="538" spans="1:7" x14ac:dyDescent="0.25">
      <c r="A538" s="47">
        <v>42321</v>
      </c>
      <c r="B538" s="48">
        <v>1</v>
      </c>
      <c r="C538" s="171">
        <v>0</v>
      </c>
      <c r="D538" s="134">
        <f t="shared" si="66"/>
        <v>666425.24999999988</v>
      </c>
      <c r="E538" s="29">
        <f t="shared" si="67"/>
        <v>654641.44999999984</v>
      </c>
      <c r="F538" s="175">
        <f t="shared" si="68"/>
        <v>273.87333333333333</v>
      </c>
      <c r="G538" s="29">
        <f t="shared" si="69"/>
        <v>273.87</v>
      </c>
    </row>
    <row r="539" spans="1:7" x14ac:dyDescent="0.25">
      <c r="A539" s="47">
        <v>42322</v>
      </c>
      <c r="B539" s="48">
        <v>1</v>
      </c>
      <c r="C539" s="171">
        <v>0</v>
      </c>
      <c r="D539" s="134">
        <f t="shared" si="66"/>
        <v>666425.24999999988</v>
      </c>
      <c r="E539" s="29">
        <f t="shared" si="67"/>
        <v>654641.44999999984</v>
      </c>
      <c r="F539" s="175">
        <f t="shared" si="68"/>
        <v>273.87333333333333</v>
      </c>
      <c r="G539" s="29">
        <f t="shared" si="69"/>
        <v>273.87</v>
      </c>
    </row>
    <row r="540" spans="1:7" x14ac:dyDescent="0.25">
      <c r="A540" s="47">
        <v>42323</v>
      </c>
      <c r="B540" s="48">
        <v>1</v>
      </c>
      <c r="C540" s="171">
        <v>0</v>
      </c>
      <c r="D540" s="134">
        <f t="shared" si="66"/>
        <v>666425.24999999988</v>
      </c>
      <c r="E540" s="29">
        <f t="shared" si="67"/>
        <v>654641.44999999984</v>
      </c>
      <c r="F540" s="175">
        <f t="shared" si="68"/>
        <v>273.87333333333333</v>
      </c>
      <c r="G540" s="29">
        <f t="shared" si="69"/>
        <v>273.87</v>
      </c>
    </row>
    <row r="541" spans="1:7" x14ac:dyDescent="0.25">
      <c r="A541" s="47">
        <v>42324</v>
      </c>
      <c r="B541" s="48">
        <v>1</v>
      </c>
      <c r="C541" s="171">
        <v>0</v>
      </c>
      <c r="D541" s="134">
        <f t="shared" si="66"/>
        <v>666425.24999999988</v>
      </c>
      <c r="E541" s="29">
        <f t="shared" si="67"/>
        <v>654641.44999999984</v>
      </c>
      <c r="F541" s="175">
        <f t="shared" si="68"/>
        <v>273.87333333333333</v>
      </c>
      <c r="G541" s="29">
        <f t="shared" si="69"/>
        <v>273.87</v>
      </c>
    </row>
    <row r="542" spans="1:7" x14ac:dyDescent="0.25">
      <c r="A542" s="47">
        <v>42325</v>
      </c>
      <c r="B542" s="48">
        <v>1</v>
      </c>
      <c r="C542" s="171">
        <v>0</v>
      </c>
      <c r="D542" s="134">
        <f t="shared" si="66"/>
        <v>666425.24999999988</v>
      </c>
      <c r="E542" s="29">
        <f t="shared" si="67"/>
        <v>654641.44999999984</v>
      </c>
      <c r="F542" s="175">
        <f t="shared" si="68"/>
        <v>273.87333333333333</v>
      </c>
      <c r="G542" s="29">
        <f t="shared" si="69"/>
        <v>273.87</v>
      </c>
    </row>
    <row r="543" spans="1:7" x14ac:dyDescent="0.25">
      <c r="A543" s="47">
        <v>42326</v>
      </c>
      <c r="B543" s="48">
        <v>1</v>
      </c>
      <c r="C543" s="171">
        <v>0</v>
      </c>
      <c r="D543" s="134">
        <f t="shared" si="66"/>
        <v>666425.24999999988</v>
      </c>
      <c r="E543" s="29">
        <f t="shared" si="67"/>
        <v>654641.44999999984</v>
      </c>
      <c r="F543" s="175">
        <f t="shared" si="68"/>
        <v>273.87333333333333</v>
      </c>
      <c r="G543" s="29">
        <f t="shared" si="69"/>
        <v>273.87</v>
      </c>
    </row>
    <row r="544" spans="1:7" x14ac:dyDescent="0.25">
      <c r="A544" s="47">
        <v>42327</v>
      </c>
      <c r="B544" s="48">
        <v>1</v>
      </c>
      <c r="C544" s="171">
        <v>0</v>
      </c>
      <c r="D544" s="134">
        <f t="shared" si="66"/>
        <v>666425.24999999988</v>
      </c>
      <c r="E544" s="29">
        <f t="shared" si="67"/>
        <v>654641.44999999984</v>
      </c>
      <c r="F544" s="175">
        <f t="shared" si="68"/>
        <v>273.87333333333333</v>
      </c>
      <c r="G544" s="29">
        <f t="shared" si="69"/>
        <v>273.87</v>
      </c>
    </row>
    <row r="545" spans="1:7" x14ac:dyDescent="0.25">
      <c r="A545" s="47">
        <v>42328</v>
      </c>
      <c r="B545" s="48">
        <v>1</v>
      </c>
      <c r="C545" s="171">
        <v>0</v>
      </c>
      <c r="D545" s="134">
        <f t="shared" si="66"/>
        <v>666425.24999999988</v>
      </c>
      <c r="E545" s="29">
        <f t="shared" si="67"/>
        <v>654641.44999999984</v>
      </c>
      <c r="F545" s="175">
        <f t="shared" si="68"/>
        <v>273.87333333333333</v>
      </c>
      <c r="G545" s="29">
        <f t="shared" si="69"/>
        <v>273.87</v>
      </c>
    </row>
    <row r="546" spans="1:7" x14ac:dyDescent="0.25">
      <c r="A546" s="47">
        <v>42329</v>
      </c>
      <c r="B546" s="48">
        <v>1</v>
      </c>
      <c r="C546" s="171">
        <v>0</v>
      </c>
      <c r="D546" s="134">
        <f t="shared" si="66"/>
        <v>666425.24999999988</v>
      </c>
      <c r="E546" s="29">
        <f t="shared" si="67"/>
        <v>654641.44999999984</v>
      </c>
      <c r="F546" s="175">
        <f t="shared" si="68"/>
        <v>273.87333333333333</v>
      </c>
      <c r="G546" s="29">
        <f t="shared" si="69"/>
        <v>273.87</v>
      </c>
    </row>
    <row r="547" spans="1:7" x14ac:dyDescent="0.25">
      <c r="A547" s="47">
        <v>42330</v>
      </c>
      <c r="B547" s="48">
        <v>1</v>
      </c>
      <c r="C547" s="171">
        <v>0</v>
      </c>
      <c r="D547" s="134">
        <f t="shared" si="66"/>
        <v>666425.24999999988</v>
      </c>
      <c r="E547" s="29">
        <f t="shared" si="67"/>
        <v>654641.44999999984</v>
      </c>
      <c r="F547" s="175">
        <f t="shared" si="68"/>
        <v>273.87333333333333</v>
      </c>
      <c r="G547" s="29">
        <f t="shared" si="69"/>
        <v>273.87</v>
      </c>
    </row>
    <row r="548" spans="1:7" x14ac:dyDescent="0.25">
      <c r="A548" s="47">
        <v>42331</v>
      </c>
      <c r="B548" s="48">
        <v>1</v>
      </c>
      <c r="C548" s="171">
        <v>0</v>
      </c>
      <c r="D548" s="134">
        <f t="shared" si="66"/>
        <v>666425.24999999988</v>
      </c>
      <c r="E548" s="29">
        <f t="shared" si="67"/>
        <v>654641.44999999984</v>
      </c>
      <c r="F548" s="175">
        <f t="shared" si="68"/>
        <v>273.87333333333333</v>
      </c>
      <c r="G548" s="29">
        <f t="shared" si="69"/>
        <v>273.87</v>
      </c>
    </row>
    <row r="549" spans="1:7" x14ac:dyDescent="0.25">
      <c r="A549" s="47">
        <v>42332</v>
      </c>
      <c r="B549" s="48">
        <v>1</v>
      </c>
      <c r="C549" s="171">
        <v>0</v>
      </c>
      <c r="D549" s="134">
        <f t="shared" si="66"/>
        <v>666425.24999999988</v>
      </c>
      <c r="E549" s="29">
        <f t="shared" si="67"/>
        <v>654641.44999999984</v>
      </c>
      <c r="F549" s="175">
        <f t="shared" si="68"/>
        <v>273.87333333333333</v>
      </c>
      <c r="G549" s="29">
        <f t="shared" si="69"/>
        <v>273.87</v>
      </c>
    </row>
    <row r="550" spans="1:7" x14ac:dyDescent="0.25">
      <c r="A550" s="47">
        <v>42333</v>
      </c>
      <c r="B550" s="48">
        <v>1</v>
      </c>
      <c r="C550" s="171">
        <v>0</v>
      </c>
      <c r="D550" s="134">
        <f t="shared" si="66"/>
        <v>666425.24999999988</v>
      </c>
      <c r="E550" s="29">
        <f t="shared" si="67"/>
        <v>654641.44999999984</v>
      </c>
      <c r="F550" s="175">
        <f t="shared" si="68"/>
        <v>273.87333333333333</v>
      </c>
      <c r="G550" s="29">
        <f t="shared" si="69"/>
        <v>273.87</v>
      </c>
    </row>
    <row r="551" spans="1:7" x14ac:dyDescent="0.25">
      <c r="A551" s="47">
        <v>42334</v>
      </c>
      <c r="B551" s="48">
        <v>1</v>
      </c>
      <c r="C551" s="171">
        <v>0</v>
      </c>
      <c r="D551" s="134">
        <f t="shared" si="66"/>
        <v>666425.24999999988</v>
      </c>
      <c r="E551" s="29">
        <f t="shared" si="67"/>
        <v>654641.44999999984</v>
      </c>
      <c r="F551" s="175">
        <f t="shared" si="68"/>
        <v>273.87333333333333</v>
      </c>
      <c r="G551" s="29">
        <f t="shared" si="69"/>
        <v>273.87</v>
      </c>
    </row>
    <row r="552" spans="1:7" x14ac:dyDescent="0.25">
      <c r="A552" s="47">
        <v>42335</v>
      </c>
      <c r="B552" s="48">
        <v>1</v>
      </c>
      <c r="C552" s="171">
        <v>0</v>
      </c>
      <c r="D552" s="134">
        <f t="shared" si="66"/>
        <v>666425.24999999988</v>
      </c>
      <c r="E552" s="29">
        <f t="shared" si="67"/>
        <v>654641.44999999984</v>
      </c>
      <c r="F552" s="175">
        <f t="shared" si="68"/>
        <v>273.87333333333333</v>
      </c>
      <c r="G552" s="29">
        <f t="shared" si="69"/>
        <v>273.87</v>
      </c>
    </row>
    <row r="553" spans="1:7" x14ac:dyDescent="0.25">
      <c r="A553" s="47">
        <v>42336</v>
      </c>
      <c r="B553" s="48">
        <v>1</v>
      </c>
      <c r="C553" s="171">
        <v>0</v>
      </c>
      <c r="D553" s="134">
        <f t="shared" si="66"/>
        <v>666425.24999999988</v>
      </c>
      <c r="E553" s="29">
        <f t="shared" si="67"/>
        <v>654641.44999999984</v>
      </c>
      <c r="F553" s="175">
        <f t="shared" si="68"/>
        <v>273.87333333333333</v>
      </c>
      <c r="G553" s="29">
        <f t="shared" si="69"/>
        <v>273.87</v>
      </c>
    </row>
    <row r="554" spans="1:7" x14ac:dyDescent="0.25">
      <c r="A554" s="47">
        <v>42337</v>
      </c>
      <c r="B554" s="48">
        <v>1</v>
      </c>
      <c r="C554" s="171">
        <v>0</v>
      </c>
      <c r="D554" s="134">
        <f t="shared" si="66"/>
        <v>666425.24999999988</v>
      </c>
      <c r="E554" s="29">
        <f t="shared" si="67"/>
        <v>654641.44999999984</v>
      </c>
      <c r="F554" s="175">
        <f t="shared" si="68"/>
        <v>273.87333333333333</v>
      </c>
      <c r="G554" s="29">
        <f t="shared" si="69"/>
        <v>273.87</v>
      </c>
    </row>
    <row r="555" spans="1:7" x14ac:dyDescent="0.25">
      <c r="A555" s="47">
        <v>42338</v>
      </c>
      <c r="B555" s="48">
        <v>1</v>
      </c>
      <c r="C555" s="171">
        <v>0</v>
      </c>
      <c r="D555" s="134">
        <f t="shared" si="66"/>
        <v>666425.24999999988</v>
      </c>
      <c r="E555" s="29">
        <f t="shared" si="67"/>
        <v>654641.44999999984</v>
      </c>
      <c r="F555" s="175">
        <f t="shared" si="68"/>
        <v>273.87333333333333</v>
      </c>
      <c r="G555" s="29">
        <f t="shared" si="69"/>
        <v>273.87</v>
      </c>
    </row>
    <row r="556" spans="1:7" x14ac:dyDescent="0.25">
      <c r="A556" s="47">
        <v>42339</v>
      </c>
      <c r="B556" s="48">
        <v>1</v>
      </c>
      <c r="C556" s="171">
        <v>0</v>
      </c>
      <c r="D556" s="134">
        <f t="shared" si="66"/>
        <v>666425.24999999988</v>
      </c>
      <c r="E556" s="29">
        <f t="shared" si="67"/>
        <v>654641.44999999984</v>
      </c>
      <c r="F556" s="175">
        <f t="shared" si="68"/>
        <v>273.87333333333333</v>
      </c>
      <c r="G556" s="29">
        <f t="shared" si="69"/>
        <v>273.87</v>
      </c>
    </row>
    <row r="557" spans="1:7" x14ac:dyDescent="0.25">
      <c r="A557" s="47">
        <v>42340</v>
      </c>
      <c r="B557" s="48">
        <v>1</v>
      </c>
      <c r="C557" s="171">
        <v>0</v>
      </c>
      <c r="D557" s="134">
        <f t="shared" si="66"/>
        <v>666425.24999999988</v>
      </c>
      <c r="E557" s="29">
        <f t="shared" si="67"/>
        <v>654641.44999999984</v>
      </c>
      <c r="F557" s="175">
        <f t="shared" si="68"/>
        <v>273.87333333333333</v>
      </c>
      <c r="G557" s="29">
        <f t="shared" si="69"/>
        <v>273.87</v>
      </c>
    </row>
    <row r="558" spans="1:7" x14ac:dyDescent="0.25">
      <c r="A558" s="47">
        <v>42341</v>
      </c>
      <c r="B558" s="48">
        <v>1</v>
      </c>
      <c r="C558" s="171">
        <v>0</v>
      </c>
      <c r="D558" s="134">
        <f t="shared" si="66"/>
        <v>666425.24999999988</v>
      </c>
      <c r="E558" s="29">
        <f t="shared" si="67"/>
        <v>654641.44999999984</v>
      </c>
      <c r="F558" s="175">
        <f t="shared" si="68"/>
        <v>273.87333333333333</v>
      </c>
      <c r="G558" s="29">
        <f t="shared" si="69"/>
        <v>273.87</v>
      </c>
    </row>
    <row r="559" spans="1:7" x14ac:dyDescent="0.25">
      <c r="A559" s="47">
        <v>42342</v>
      </c>
      <c r="B559" s="48">
        <v>1</v>
      </c>
      <c r="C559" s="171">
        <v>0</v>
      </c>
      <c r="D559" s="134">
        <f t="shared" si="66"/>
        <v>666425.24999999988</v>
      </c>
      <c r="E559" s="29">
        <f t="shared" si="67"/>
        <v>654641.44999999984</v>
      </c>
      <c r="F559" s="175">
        <f t="shared" si="68"/>
        <v>273.87333333333333</v>
      </c>
      <c r="G559" s="29">
        <f t="shared" si="69"/>
        <v>273.87</v>
      </c>
    </row>
    <row r="560" spans="1:7" x14ac:dyDescent="0.25">
      <c r="A560" s="47">
        <v>42343</v>
      </c>
      <c r="B560" s="48">
        <v>1</v>
      </c>
      <c r="C560" s="171">
        <v>0</v>
      </c>
      <c r="D560" s="134">
        <f t="shared" si="66"/>
        <v>666425.24999999988</v>
      </c>
      <c r="E560" s="29">
        <f t="shared" si="67"/>
        <v>654641.44999999984</v>
      </c>
      <c r="F560" s="175">
        <f t="shared" si="68"/>
        <v>273.87333333333333</v>
      </c>
      <c r="G560" s="29">
        <f t="shared" si="69"/>
        <v>273.87</v>
      </c>
    </row>
    <row r="561" spans="1:7" x14ac:dyDescent="0.25">
      <c r="A561" s="47">
        <v>42344</v>
      </c>
      <c r="B561" s="48">
        <v>0</v>
      </c>
      <c r="C561" s="171">
        <v>1</v>
      </c>
      <c r="D561" s="134">
        <f t="shared" ref="D561:D591" si="70">$E$550</f>
        <v>654641.44999999984</v>
      </c>
      <c r="E561" s="29">
        <f>$D$561-$D$44</f>
        <v>642981.39999999979</v>
      </c>
      <c r="F561" s="175">
        <f>($E$43/$B$43*0+($E$44/$B$44)*1)</f>
        <v>269.03064516129035</v>
      </c>
      <c r="G561" s="29">
        <f t="shared" si="65"/>
        <v>269.02999999999997</v>
      </c>
    </row>
    <row r="562" spans="1:7" x14ac:dyDescent="0.25">
      <c r="A562" s="47">
        <v>42345</v>
      </c>
      <c r="B562" s="48">
        <v>1</v>
      </c>
      <c r="C562" s="171">
        <v>0</v>
      </c>
      <c r="D562" s="134">
        <f t="shared" si="70"/>
        <v>654641.44999999984</v>
      </c>
      <c r="E562" s="29">
        <f t="shared" ref="E562:E591" si="71">$D$561-$D$44</f>
        <v>642981.39999999979</v>
      </c>
      <c r="F562" s="175">
        <f t="shared" ref="F562:F591" si="72">($E$43/$B$43*0+($E$44/$B$44)*1)</f>
        <v>269.03064516129035</v>
      </c>
      <c r="G562" s="29">
        <f t="shared" si="65"/>
        <v>269.02999999999997</v>
      </c>
    </row>
    <row r="563" spans="1:7" x14ac:dyDescent="0.25">
      <c r="A563" s="47">
        <v>42346</v>
      </c>
      <c r="B563" s="48">
        <v>1</v>
      </c>
      <c r="C563" s="171">
        <v>0</v>
      </c>
      <c r="D563" s="134">
        <f t="shared" si="70"/>
        <v>654641.44999999984</v>
      </c>
      <c r="E563" s="29">
        <f t="shared" si="71"/>
        <v>642981.39999999979</v>
      </c>
      <c r="F563" s="175">
        <f t="shared" si="72"/>
        <v>269.03064516129035</v>
      </c>
      <c r="G563" s="29">
        <f t="shared" si="65"/>
        <v>269.02999999999997</v>
      </c>
    </row>
    <row r="564" spans="1:7" x14ac:dyDescent="0.25">
      <c r="A564" s="47">
        <v>42347</v>
      </c>
      <c r="B564" s="48">
        <v>1</v>
      </c>
      <c r="C564" s="171">
        <v>0</v>
      </c>
      <c r="D564" s="134">
        <f t="shared" si="70"/>
        <v>654641.44999999984</v>
      </c>
      <c r="E564" s="29">
        <f t="shared" si="71"/>
        <v>642981.39999999979</v>
      </c>
      <c r="F564" s="175">
        <f t="shared" si="72"/>
        <v>269.03064516129035</v>
      </c>
      <c r="G564" s="29">
        <f t="shared" si="65"/>
        <v>269.02999999999997</v>
      </c>
    </row>
    <row r="565" spans="1:7" x14ac:dyDescent="0.25">
      <c r="A565" s="47">
        <v>42348</v>
      </c>
      <c r="B565" s="48">
        <v>1</v>
      </c>
      <c r="C565" s="171">
        <v>0</v>
      </c>
      <c r="D565" s="134">
        <f t="shared" si="70"/>
        <v>654641.44999999984</v>
      </c>
      <c r="E565" s="29">
        <f t="shared" si="71"/>
        <v>642981.39999999979</v>
      </c>
      <c r="F565" s="175">
        <f t="shared" si="72"/>
        <v>269.03064516129035</v>
      </c>
      <c r="G565" s="29">
        <f t="shared" si="65"/>
        <v>269.02999999999997</v>
      </c>
    </row>
    <row r="566" spans="1:7" x14ac:dyDescent="0.25">
      <c r="A566" s="47">
        <v>42349</v>
      </c>
      <c r="B566" s="48">
        <v>1</v>
      </c>
      <c r="C566" s="171">
        <v>0</v>
      </c>
      <c r="D566" s="134">
        <f t="shared" si="70"/>
        <v>654641.44999999984</v>
      </c>
      <c r="E566" s="29">
        <f t="shared" si="71"/>
        <v>642981.39999999979</v>
      </c>
      <c r="F566" s="175">
        <f t="shared" si="72"/>
        <v>269.03064516129035</v>
      </c>
      <c r="G566" s="29">
        <f t="shared" si="65"/>
        <v>269.02999999999997</v>
      </c>
    </row>
    <row r="567" spans="1:7" x14ac:dyDescent="0.25">
      <c r="A567" s="47">
        <v>42350</v>
      </c>
      <c r="B567" s="48">
        <v>1</v>
      </c>
      <c r="C567" s="171">
        <v>0</v>
      </c>
      <c r="D567" s="134">
        <f t="shared" si="70"/>
        <v>654641.44999999984</v>
      </c>
      <c r="E567" s="29">
        <f t="shared" si="71"/>
        <v>642981.39999999979</v>
      </c>
      <c r="F567" s="175">
        <f t="shared" si="72"/>
        <v>269.03064516129035</v>
      </c>
      <c r="G567" s="29">
        <f t="shared" si="65"/>
        <v>269.02999999999997</v>
      </c>
    </row>
    <row r="568" spans="1:7" x14ac:dyDescent="0.25">
      <c r="A568" s="47">
        <v>42351</v>
      </c>
      <c r="B568" s="48">
        <v>1</v>
      </c>
      <c r="C568" s="171">
        <v>0</v>
      </c>
      <c r="D568" s="134">
        <f t="shared" si="70"/>
        <v>654641.44999999984</v>
      </c>
      <c r="E568" s="29">
        <f t="shared" si="71"/>
        <v>642981.39999999979</v>
      </c>
      <c r="F568" s="175">
        <f t="shared" si="72"/>
        <v>269.03064516129035</v>
      </c>
      <c r="G568" s="29">
        <f t="shared" si="65"/>
        <v>269.02999999999997</v>
      </c>
    </row>
    <row r="569" spans="1:7" x14ac:dyDescent="0.25">
      <c r="A569" s="47">
        <v>42352</v>
      </c>
      <c r="B569" s="48">
        <v>1</v>
      </c>
      <c r="C569" s="171">
        <v>0</v>
      </c>
      <c r="D569" s="134">
        <f t="shared" si="70"/>
        <v>654641.44999999984</v>
      </c>
      <c r="E569" s="29">
        <f t="shared" si="71"/>
        <v>642981.39999999979</v>
      </c>
      <c r="F569" s="175">
        <f t="shared" si="72"/>
        <v>269.03064516129035</v>
      </c>
      <c r="G569" s="29">
        <f t="shared" si="65"/>
        <v>269.02999999999997</v>
      </c>
    </row>
    <row r="570" spans="1:7" x14ac:dyDescent="0.25">
      <c r="A570" s="47">
        <v>42353</v>
      </c>
      <c r="B570" s="48">
        <v>1</v>
      </c>
      <c r="C570" s="171">
        <v>0</v>
      </c>
      <c r="D570" s="134">
        <f t="shared" si="70"/>
        <v>654641.44999999984</v>
      </c>
      <c r="E570" s="29">
        <f t="shared" si="71"/>
        <v>642981.39999999979</v>
      </c>
      <c r="F570" s="175">
        <f t="shared" si="72"/>
        <v>269.03064516129035</v>
      </c>
      <c r="G570" s="29">
        <f t="shared" si="65"/>
        <v>269.02999999999997</v>
      </c>
    </row>
    <row r="571" spans="1:7" x14ac:dyDescent="0.25">
      <c r="A571" s="47">
        <v>42354</v>
      </c>
      <c r="B571" s="48">
        <v>1</v>
      </c>
      <c r="C571" s="171">
        <v>0</v>
      </c>
      <c r="D571" s="134">
        <f t="shared" si="70"/>
        <v>654641.44999999984</v>
      </c>
      <c r="E571" s="29">
        <f t="shared" si="71"/>
        <v>642981.39999999979</v>
      </c>
      <c r="F571" s="175">
        <f t="shared" si="72"/>
        <v>269.03064516129035</v>
      </c>
      <c r="G571" s="29">
        <f t="shared" si="65"/>
        <v>269.02999999999997</v>
      </c>
    </row>
    <row r="572" spans="1:7" x14ac:dyDescent="0.25">
      <c r="A572" s="47">
        <v>42355</v>
      </c>
      <c r="B572" s="48">
        <v>1</v>
      </c>
      <c r="C572" s="171">
        <v>0</v>
      </c>
      <c r="D572" s="134">
        <f t="shared" si="70"/>
        <v>654641.44999999984</v>
      </c>
      <c r="E572" s="29">
        <f t="shared" si="71"/>
        <v>642981.39999999979</v>
      </c>
      <c r="F572" s="175">
        <f t="shared" si="72"/>
        <v>269.03064516129035</v>
      </c>
      <c r="G572" s="29">
        <f t="shared" si="65"/>
        <v>269.02999999999997</v>
      </c>
    </row>
    <row r="573" spans="1:7" x14ac:dyDescent="0.25">
      <c r="A573" s="47">
        <v>42356</v>
      </c>
      <c r="B573" s="48">
        <v>1</v>
      </c>
      <c r="C573" s="171">
        <v>0</v>
      </c>
      <c r="D573" s="134">
        <f t="shared" si="70"/>
        <v>654641.44999999984</v>
      </c>
      <c r="E573" s="29">
        <f t="shared" si="71"/>
        <v>642981.39999999979</v>
      </c>
      <c r="F573" s="175">
        <f t="shared" si="72"/>
        <v>269.03064516129035</v>
      </c>
      <c r="G573" s="29">
        <f t="shared" si="65"/>
        <v>269.02999999999997</v>
      </c>
    </row>
    <row r="574" spans="1:7" x14ac:dyDescent="0.25">
      <c r="A574" s="47">
        <v>42357</v>
      </c>
      <c r="B574" s="48">
        <v>1</v>
      </c>
      <c r="C574" s="171">
        <v>0</v>
      </c>
      <c r="D574" s="134">
        <f t="shared" si="70"/>
        <v>654641.44999999984</v>
      </c>
      <c r="E574" s="29">
        <f t="shared" si="71"/>
        <v>642981.39999999979</v>
      </c>
      <c r="F574" s="175">
        <f t="shared" si="72"/>
        <v>269.03064516129035</v>
      </c>
      <c r="G574" s="29">
        <f t="shared" si="65"/>
        <v>269.02999999999997</v>
      </c>
    </row>
    <row r="575" spans="1:7" x14ac:dyDescent="0.25">
      <c r="A575" s="47">
        <v>42358</v>
      </c>
      <c r="B575" s="48">
        <v>1</v>
      </c>
      <c r="C575" s="171">
        <v>0</v>
      </c>
      <c r="D575" s="134">
        <f t="shared" si="70"/>
        <v>654641.44999999984</v>
      </c>
      <c r="E575" s="29">
        <f t="shared" si="71"/>
        <v>642981.39999999979</v>
      </c>
      <c r="F575" s="175">
        <f t="shared" si="72"/>
        <v>269.03064516129035</v>
      </c>
      <c r="G575" s="29">
        <f t="shared" si="65"/>
        <v>269.02999999999997</v>
      </c>
    </row>
    <row r="576" spans="1:7" x14ac:dyDescent="0.25">
      <c r="A576" s="47">
        <v>42359</v>
      </c>
      <c r="B576" s="48">
        <v>1</v>
      </c>
      <c r="C576" s="171">
        <v>0</v>
      </c>
      <c r="D576" s="134">
        <f t="shared" si="70"/>
        <v>654641.44999999984</v>
      </c>
      <c r="E576" s="29">
        <f t="shared" si="71"/>
        <v>642981.39999999979</v>
      </c>
      <c r="F576" s="175">
        <f t="shared" si="72"/>
        <v>269.03064516129035</v>
      </c>
      <c r="G576" s="29">
        <f t="shared" si="65"/>
        <v>269.02999999999997</v>
      </c>
    </row>
    <row r="577" spans="1:7" x14ac:dyDescent="0.25">
      <c r="A577" s="47">
        <v>42360</v>
      </c>
      <c r="B577" s="48">
        <v>1</v>
      </c>
      <c r="C577" s="171">
        <v>0</v>
      </c>
      <c r="D577" s="134">
        <f t="shared" si="70"/>
        <v>654641.44999999984</v>
      </c>
      <c r="E577" s="29">
        <f t="shared" si="71"/>
        <v>642981.39999999979</v>
      </c>
      <c r="F577" s="175">
        <f t="shared" si="72"/>
        <v>269.03064516129035</v>
      </c>
      <c r="G577" s="29">
        <f t="shared" si="65"/>
        <v>269.02999999999997</v>
      </c>
    </row>
    <row r="578" spans="1:7" x14ac:dyDescent="0.25">
      <c r="A578" s="47">
        <v>42361</v>
      </c>
      <c r="B578" s="48">
        <v>1</v>
      </c>
      <c r="C578" s="171">
        <v>0</v>
      </c>
      <c r="D578" s="134">
        <f t="shared" si="70"/>
        <v>654641.44999999984</v>
      </c>
      <c r="E578" s="29">
        <f t="shared" si="71"/>
        <v>642981.39999999979</v>
      </c>
      <c r="F578" s="175">
        <f t="shared" si="72"/>
        <v>269.03064516129035</v>
      </c>
      <c r="G578" s="29">
        <f t="shared" si="65"/>
        <v>269.02999999999997</v>
      </c>
    </row>
    <row r="579" spans="1:7" x14ac:dyDescent="0.25">
      <c r="A579" s="47">
        <v>42362</v>
      </c>
      <c r="B579" s="48">
        <v>1</v>
      </c>
      <c r="C579" s="171">
        <v>0</v>
      </c>
      <c r="D579" s="134">
        <f t="shared" si="70"/>
        <v>654641.44999999984</v>
      </c>
      <c r="E579" s="29">
        <f t="shared" si="71"/>
        <v>642981.39999999979</v>
      </c>
      <c r="F579" s="175">
        <f t="shared" si="72"/>
        <v>269.03064516129035</v>
      </c>
      <c r="G579" s="29">
        <f t="shared" si="65"/>
        <v>269.02999999999997</v>
      </c>
    </row>
    <row r="580" spans="1:7" x14ac:dyDescent="0.25">
      <c r="A580" s="47">
        <v>42363</v>
      </c>
      <c r="B580" s="48">
        <v>1</v>
      </c>
      <c r="C580" s="171">
        <v>0</v>
      </c>
      <c r="D580" s="134">
        <f t="shared" si="70"/>
        <v>654641.44999999984</v>
      </c>
      <c r="E580" s="29">
        <f t="shared" si="71"/>
        <v>642981.39999999979</v>
      </c>
      <c r="F580" s="175">
        <f t="shared" si="72"/>
        <v>269.03064516129035</v>
      </c>
      <c r="G580" s="29">
        <f t="shared" si="65"/>
        <v>269.02999999999997</v>
      </c>
    </row>
    <row r="581" spans="1:7" x14ac:dyDescent="0.25">
      <c r="A581" s="47">
        <v>42364</v>
      </c>
      <c r="B581" s="48">
        <v>1</v>
      </c>
      <c r="C581" s="171">
        <v>0</v>
      </c>
      <c r="D581" s="134">
        <f t="shared" si="70"/>
        <v>654641.44999999984</v>
      </c>
      <c r="E581" s="29">
        <f t="shared" si="71"/>
        <v>642981.39999999979</v>
      </c>
      <c r="F581" s="175">
        <f t="shared" si="72"/>
        <v>269.03064516129035</v>
      </c>
      <c r="G581" s="29">
        <f t="shared" si="65"/>
        <v>269.02999999999997</v>
      </c>
    </row>
    <row r="582" spans="1:7" x14ac:dyDescent="0.25">
      <c r="A582" s="47">
        <v>42365</v>
      </c>
      <c r="B582" s="48">
        <v>1</v>
      </c>
      <c r="C582" s="171">
        <v>0</v>
      </c>
      <c r="D582" s="134">
        <f t="shared" si="70"/>
        <v>654641.44999999984</v>
      </c>
      <c r="E582" s="29">
        <f t="shared" si="71"/>
        <v>642981.39999999979</v>
      </c>
      <c r="F582" s="175">
        <f t="shared" si="72"/>
        <v>269.03064516129035</v>
      </c>
      <c r="G582" s="29">
        <f t="shared" si="65"/>
        <v>269.02999999999997</v>
      </c>
    </row>
    <row r="583" spans="1:7" x14ac:dyDescent="0.25">
      <c r="A583" s="47">
        <v>42366</v>
      </c>
      <c r="B583" s="48">
        <v>1</v>
      </c>
      <c r="C583" s="171">
        <v>0</v>
      </c>
      <c r="D583" s="134">
        <f t="shared" si="70"/>
        <v>654641.44999999984</v>
      </c>
      <c r="E583" s="29">
        <f t="shared" si="71"/>
        <v>642981.39999999979</v>
      </c>
      <c r="F583" s="175">
        <f t="shared" si="72"/>
        <v>269.03064516129035</v>
      </c>
      <c r="G583" s="29">
        <f t="shared" si="65"/>
        <v>269.02999999999997</v>
      </c>
    </row>
    <row r="584" spans="1:7" x14ac:dyDescent="0.25">
      <c r="A584" s="47">
        <v>42367</v>
      </c>
      <c r="B584" s="48">
        <v>1</v>
      </c>
      <c r="C584" s="171">
        <v>0</v>
      </c>
      <c r="D584" s="134">
        <f t="shared" si="70"/>
        <v>654641.44999999984</v>
      </c>
      <c r="E584" s="29">
        <f t="shared" si="71"/>
        <v>642981.39999999979</v>
      </c>
      <c r="F584" s="175">
        <f t="shared" si="72"/>
        <v>269.03064516129035</v>
      </c>
      <c r="G584" s="29">
        <f t="shared" si="65"/>
        <v>269.02999999999997</v>
      </c>
    </row>
    <row r="585" spans="1:7" x14ac:dyDescent="0.25">
      <c r="A585" s="47">
        <v>42368</v>
      </c>
      <c r="B585" s="48">
        <v>1</v>
      </c>
      <c r="C585" s="171">
        <v>0</v>
      </c>
      <c r="D585" s="134">
        <f t="shared" si="70"/>
        <v>654641.44999999984</v>
      </c>
      <c r="E585" s="29">
        <f t="shared" si="71"/>
        <v>642981.39999999979</v>
      </c>
      <c r="F585" s="175">
        <f t="shared" si="72"/>
        <v>269.03064516129035</v>
      </c>
      <c r="G585" s="29">
        <f t="shared" si="65"/>
        <v>269.02999999999997</v>
      </c>
    </row>
    <row r="586" spans="1:7" x14ac:dyDescent="0.25">
      <c r="A586" s="47">
        <v>42369</v>
      </c>
      <c r="B586" s="48">
        <v>1</v>
      </c>
      <c r="C586" s="171">
        <v>0</v>
      </c>
      <c r="D586" s="134">
        <f t="shared" si="70"/>
        <v>654641.44999999984</v>
      </c>
      <c r="E586" s="29">
        <f t="shared" si="71"/>
        <v>642981.39999999979</v>
      </c>
      <c r="F586" s="175">
        <f t="shared" si="72"/>
        <v>269.03064516129035</v>
      </c>
      <c r="G586" s="29">
        <f t="shared" ref="G586:G649" si="73">ROUND(F586,2)</f>
        <v>269.02999999999997</v>
      </c>
    </row>
    <row r="587" spans="1:7" x14ac:dyDescent="0.25">
      <c r="A587" s="47">
        <v>42370</v>
      </c>
      <c r="B587" s="48">
        <v>1</v>
      </c>
      <c r="C587" s="171">
        <v>0</v>
      </c>
      <c r="D587" s="134">
        <f t="shared" si="70"/>
        <v>654641.44999999984</v>
      </c>
      <c r="E587" s="29">
        <f t="shared" si="71"/>
        <v>642981.39999999979</v>
      </c>
      <c r="F587" s="175">
        <f t="shared" si="72"/>
        <v>269.03064516129035</v>
      </c>
      <c r="G587" s="29">
        <f t="shared" si="73"/>
        <v>269.02999999999997</v>
      </c>
    </row>
    <row r="588" spans="1:7" x14ac:dyDescent="0.25">
      <c r="A588" s="47">
        <v>42371</v>
      </c>
      <c r="B588" s="48">
        <v>1</v>
      </c>
      <c r="C588" s="171">
        <v>0</v>
      </c>
      <c r="D588" s="134">
        <f t="shared" si="70"/>
        <v>654641.44999999984</v>
      </c>
      <c r="E588" s="29">
        <f t="shared" si="71"/>
        <v>642981.39999999979</v>
      </c>
      <c r="F588" s="175">
        <f t="shared" si="72"/>
        <v>269.03064516129035</v>
      </c>
      <c r="G588" s="29">
        <f t="shared" si="73"/>
        <v>269.02999999999997</v>
      </c>
    </row>
    <row r="589" spans="1:7" x14ac:dyDescent="0.25">
      <c r="A589" s="47">
        <v>42372</v>
      </c>
      <c r="B589" s="48">
        <v>1</v>
      </c>
      <c r="C589" s="171">
        <v>0</v>
      </c>
      <c r="D589" s="134">
        <f t="shared" si="70"/>
        <v>654641.44999999984</v>
      </c>
      <c r="E589" s="29">
        <f t="shared" si="71"/>
        <v>642981.39999999979</v>
      </c>
      <c r="F589" s="175">
        <f t="shared" si="72"/>
        <v>269.03064516129035</v>
      </c>
      <c r="G589" s="29">
        <f t="shared" si="73"/>
        <v>269.02999999999997</v>
      </c>
    </row>
    <row r="590" spans="1:7" x14ac:dyDescent="0.25">
      <c r="A590" s="47">
        <v>42373</v>
      </c>
      <c r="B590" s="48">
        <v>1</v>
      </c>
      <c r="C590" s="171">
        <v>0</v>
      </c>
      <c r="D590" s="134">
        <f t="shared" si="70"/>
        <v>654641.44999999984</v>
      </c>
      <c r="E590" s="29">
        <f t="shared" si="71"/>
        <v>642981.39999999979</v>
      </c>
      <c r="F590" s="175">
        <f t="shared" si="72"/>
        <v>269.03064516129035</v>
      </c>
      <c r="G590" s="29">
        <f t="shared" si="73"/>
        <v>269.02999999999997</v>
      </c>
    </row>
    <row r="591" spans="1:7" x14ac:dyDescent="0.25">
      <c r="A591" s="47">
        <v>42374</v>
      </c>
      <c r="B591" s="48">
        <v>1</v>
      </c>
      <c r="C591" s="171">
        <v>0</v>
      </c>
      <c r="D591" s="134">
        <f t="shared" si="70"/>
        <v>654641.44999999984</v>
      </c>
      <c r="E591" s="29">
        <f t="shared" si="71"/>
        <v>642981.39999999979</v>
      </c>
      <c r="F591" s="175">
        <f t="shared" si="72"/>
        <v>269.03064516129035</v>
      </c>
      <c r="G591" s="29">
        <f t="shared" si="73"/>
        <v>269.02999999999997</v>
      </c>
    </row>
    <row r="592" spans="1:7" x14ac:dyDescent="0.25">
      <c r="A592" s="47">
        <v>42375</v>
      </c>
      <c r="B592" s="48">
        <v>0</v>
      </c>
      <c r="C592" s="171">
        <v>1</v>
      </c>
      <c r="D592" s="134">
        <f t="shared" ref="D592:D622" si="74">$E$581</f>
        <v>642981.39999999979</v>
      </c>
      <c r="E592" s="29">
        <f>$D$592-$D$45</f>
        <v>631172.80999999982</v>
      </c>
      <c r="F592" s="175">
        <f>($E$44/$B$44*0+($E$45/$B$45)*1)</f>
        <v>264.23903225806453</v>
      </c>
      <c r="G592" s="29">
        <f t="shared" si="73"/>
        <v>264.24</v>
      </c>
    </row>
    <row r="593" spans="1:7" x14ac:dyDescent="0.25">
      <c r="A593" s="47">
        <v>42376</v>
      </c>
      <c r="B593" s="48">
        <v>1</v>
      </c>
      <c r="C593" s="171">
        <v>0</v>
      </c>
      <c r="D593" s="134">
        <f t="shared" si="74"/>
        <v>642981.39999999979</v>
      </c>
      <c r="E593" s="29">
        <f t="shared" ref="E593:E622" si="75">$D$592-$D$45</f>
        <v>631172.80999999982</v>
      </c>
      <c r="F593" s="175">
        <f t="shared" ref="F593:F622" si="76">($E$44/$B$44*0+($E$45/$B$45)*1)</f>
        <v>264.23903225806453</v>
      </c>
      <c r="G593" s="29">
        <f t="shared" si="73"/>
        <v>264.24</v>
      </c>
    </row>
    <row r="594" spans="1:7" x14ac:dyDescent="0.25">
      <c r="A594" s="47">
        <v>42377</v>
      </c>
      <c r="B594" s="48">
        <v>1</v>
      </c>
      <c r="C594" s="171">
        <v>0</v>
      </c>
      <c r="D594" s="134">
        <f t="shared" si="74"/>
        <v>642981.39999999979</v>
      </c>
      <c r="E594" s="29">
        <f t="shared" si="75"/>
        <v>631172.80999999982</v>
      </c>
      <c r="F594" s="175">
        <f t="shared" si="76"/>
        <v>264.23903225806453</v>
      </c>
      <c r="G594" s="29">
        <f t="shared" si="73"/>
        <v>264.24</v>
      </c>
    </row>
    <row r="595" spans="1:7" x14ac:dyDescent="0.25">
      <c r="A595" s="47">
        <v>42378</v>
      </c>
      <c r="B595" s="48">
        <v>1</v>
      </c>
      <c r="C595" s="171">
        <v>0</v>
      </c>
      <c r="D595" s="134">
        <f t="shared" si="74"/>
        <v>642981.39999999979</v>
      </c>
      <c r="E595" s="29">
        <f t="shared" si="75"/>
        <v>631172.80999999982</v>
      </c>
      <c r="F595" s="175">
        <f t="shared" si="76"/>
        <v>264.23903225806453</v>
      </c>
      <c r="G595" s="29">
        <f t="shared" si="73"/>
        <v>264.24</v>
      </c>
    </row>
    <row r="596" spans="1:7" x14ac:dyDescent="0.25">
      <c r="A596" s="47">
        <v>42379</v>
      </c>
      <c r="B596" s="48">
        <v>1</v>
      </c>
      <c r="C596" s="171">
        <v>0</v>
      </c>
      <c r="D596" s="134">
        <f t="shared" si="74"/>
        <v>642981.39999999979</v>
      </c>
      <c r="E596" s="29">
        <f t="shared" si="75"/>
        <v>631172.80999999982</v>
      </c>
      <c r="F596" s="175">
        <f t="shared" si="76"/>
        <v>264.23903225806453</v>
      </c>
      <c r="G596" s="29">
        <f t="shared" si="73"/>
        <v>264.24</v>
      </c>
    </row>
    <row r="597" spans="1:7" x14ac:dyDescent="0.25">
      <c r="A597" s="47">
        <v>42380</v>
      </c>
      <c r="B597" s="48">
        <v>1</v>
      </c>
      <c r="C597" s="171">
        <v>0</v>
      </c>
      <c r="D597" s="134">
        <f t="shared" si="74"/>
        <v>642981.39999999979</v>
      </c>
      <c r="E597" s="29">
        <f t="shared" si="75"/>
        <v>631172.80999999982</v>
      </c>
      <c r="F597" s="175">
        <f t="shared" si="76"/>
        <v>264.23903225806453</v>
      </c>
      <c r="G597" s="29">
        <f t="shared" si="73"/>
        <v>264.24</v>
      </c>
    </row>
    <row r="598" spans="1:7" x14ac:dyDescent="0.25">
      <c r="A598" s="47">
        <v>42381</v>
      </c>
      <c r="B598" s="48">
        <v>1</v>
      </c>
      <c r="C598" s="171">
        <v>0</v>
      </c>
      <c r="D598" s="134">
        <f t="shared" si="74"/>
        <v>642981.39999999979</v>
      </c>
      <c r="E598" s="29">
        <f t="shared" si="75"/>
        <v>631172.80999999982</v>
      </c>
      <c r="F598" s="175">
        <f t="shared" si="76"/>
        <v>264.23903225806453</v>
      </c>
      <c r="G598" s="29">
        <f t="shared" si="73"/>
        <v>264.24</v>
      </c>
    </row>
    <row r="599" spans="1:7" x14ac:dyDescent="0.25">
      <c r="A599" s="47">
        <v>42382</v>
      </c>
      <c r="B599" s="48">
        <v>1</v>
      </c>
      <c r="C599" s="171">
        <v>0</v>
      </c>
      <c r="D599" s="134">
        <f t="shared" si="74"/>
        <v>642981.39999999979</v>
      </c>
      <c r="E599" s="29">
        <f t="shared" si="75"/>
        <v>631172.80999999982</v>
      </c>
      <c r="F599" s="175">
        <f t="shared" si="76"/>
        <v>264.23903225806453</v>
      </c>
      <c r="G599" s="29">
        <f t="shared" si="73"/>
        <v>264.24</v>
      </c>
    </row>
    <row r="600" spans="1:7" x14ac:dyDescent="0.25">
      <c r="A600" s="47">
        <v>42383</v>
      </c>
      <c r="B600" s="48">
        <v>1</v>
      </c>
      <c r="C600" s="171">
        <v>0</v>
      </c>
      <c r="D600" s="134">
        <f t="shared" si="74"/>
        <v>642981.39999999979</v>
      </c>
      <c r="E600" s="29">
        <f t="shared" si="75"/>
        <v>631172.80999999982</v>
      </c>
      <c r="F600" s="175">
        <f t="shared" si="76"/>
        <v>264.23903225806453</v>
      </c>
      <c r="G600" s="29">
        <f t="shared" si="73"/>
        <v>264.24</v>
      </c>
    </row>
    <row r="601" spans="1:7" x14ac:dyDescent="0.25">
      <c r="A601" s="47">
        <v>42384</v>
      </c>
      <c r="B601" s="48">
        <v>1</v>
      </c>
      <c r="C601" s="171">
        <v>0</v>
      </c>
      <c r="D601" s="134">
        <f t="shared" si="74"/>
        <v>642981.39999999979</v>
      </c>
      <c r="E601" s="29">
        <f t="shared" si="75"/>
        <v>631172.80999999982</v>
      </c>
      <c r="F601" s="175">
        <f t="shared" si="76"/>
        <v>264.23903225806453</v>
      </c>
      <c r="G601" s="29">
        <f t="shared" si="73"/>
        <v>264.24</v>
      </c>
    </row>
    <row r="602" spans="1:7" x14ac:dyDescent="0.25">
      <c r="A602" s="47">
        <v>42385</v>
      </c>
      <c r="B602" s="48">
        <v>1</v>
      </c>
      <c r="C602" s="171">
        <v>0</v>
      </c>
      <c r="D602" s="134">
        <f t="shared" si="74"/>
        <v>642981.39999999979</v>
      </c>
      <c r="E602" s="29">
        <f t="shared" si="75"/>
        <v>631172.80999999982</v>
      </c>
      <c r="F602" s="175">
        <f t="shared" si="76"/>
        <v>264.23903225806453</v>
      </c>
      <c r="G602" s="29">
        <f t="shared" si="73"/>
        <v>264.24</v>
      </c>
    </row>
    <row r="603" spans="1:7" x14ac:dyDescent="0.25">
      <c r="A603" s="47">
        <v>42386</v>
      </c>
      <c r="B603" s="48">
        <v>1</v>
      </c>
      <c r="C603" s="171">
        <v>0</v>
      </c>
      <c r="D603" s="134">
        <f t="shared" si="74"/>
        <v>642981.39999999979</v>
      </c>
      <c r="E603" s="29">
        <f t="shared" si="75"/>
        <v>631172.80999999982</v>
      </c>
      <c r="F603" s="175">
        <f t="shared" si="76"/>
        <v>264.23903225806453</v>
      </c>
      <c r="G603" s="29">
        <f t="shared" si="73"/>
        <v>264.24</v>
      </c>
    </row>
    <row r="604" spans="1:7" x14ac:dyDescent="0.25">
      <c r="A604" s="47">
        <v>42387</v>
      </c>
      <c r="B604" s="48">
        <v>1</v>
      </c>
      <c r="C604" s="171">
        <v>0</v>
      </c>
      <c r="D604" s="134">
        <f t="shared" si="74"/>
        <v>642981.39999999979</v>
      </c>
      <c r="E604" s="29">
        <f t="shared" si="75"/>
        <v>631172.80999999982</v>
      </c>
      <c r="F604" s="175">
        <f t="shared" si="76"/>
        <v>264.23903225806453</v>
      </c>
      <c r="G604" s="29">
        <f t="shared" si="73"/>
        <v>264.24</v>
      </c>
    </row>
    <row r="605" spans="1:7" x14ac:dyDescent="0.25">
      <c r="A605" s="47">
        <v>42388</v>
      </c>
      <c r="B605" s="48">
        <v>1</v>
      </c>
      <c r="C605" s="171">
        <v>0</v>
      </c>
      <c r="D605" s="134">
        <f t="shared" si="74"/>
        <v>642981.39999999979</v>
      </c>
      <c r="E605" s="29">
        <f t="shared" si="75"/>
        <v>631172.80999999982</v>
      </c>
      <c r="F605" s="175">
        <f t="shared" si="76"/>
        <v>264.23903225806453</v>
      </c>
      <c r="G605" s="29">
        <f t="shared" si="73"/>
        <v>264.24</v>
      </c>
    </row>
    <row r="606" spans="1:7" x14ac:dyDescent="0.25">
      <c r="A606" s="47">
        <v>42389</v>
      </c>
      <c r="B606" s="48">
        <v>1</v>
      </c>
      <c r="C606" s="171">
        <v>0</v>
      </c>
      <c r="D606" s="134">
        <f t="shared" si="74"/>
        <v>642981.39999999979</v>
      </c>
      <c r="E606" s="29">
        <f t="shared" si="75"/>
        <v>631172.80999999982</v>
      </c>
      <c r="F606" s="175">
        <f t="shared" si="76"/>
        <v>264.23903225806453</v>
      </c>
      <c r="G606" s="29">
        <f t="shared" si="73"/>
        <v>264.24</v>
      </c>
    </row>
    <row r="607" spans="1:7" x14ac:dyDescent="0.25">
      <c r="A607" s="47">
        <v>42390</v>
      </c>
      <c r="B607" s="48">
        <v>1</v>
      </c>
      <c r="C607" s="171">
        <v>0</v>
      </c>
      <c r="D607" s="134">
        <f t="shared" si="74"/>
        <v>642981.39999999979</v>
      </c>
      <c r="E607" s="29">
        <f t="shared" si="75"/>
        <v>631172.80999999982</v>
      </c>
      <c r="F607" s="175">
        <f t="shared" si="76"/>
        <v>264.23903225806453</v>
      </c>
      <c r="G607" s="29">
        <f t="shared" si="73"/>
        <v>264.24</v>
      </c>
    </row>
    <row r="608" spans="1:7" x14ac:dyDescent="0.25">
      <c r="A608" s="47">
        <v>42391</v>
      </c>
      <c r="B608" s="48">
        <v>1</v>
      </c>
      <c r="C608" s="171">
        <v>0</v>
      </c>
      <c r="D608" s="134">
        <f t="shared" si="74"/>
        <v>642981.39999999979</v>
      </c>
      <c r="E608" s="29">
        <f t="shared" si="75"/>
        <v>631172.80999999982</v>
      </c>
      <c r="F608" s="175">
        <f t="shared" si="76"/>
        <v>264.23903225806453</v>
      </c>
      <c r="G608" s="29">
        <f t="shared" si="73"/>
        <v>264.24</v>
      </c>
    </row>
    <row r="609" spans="1:7" x14ac:dyDescent="0.25">
      <c r="A609" s="47">
        <v>42392</v>
      </c>
      <c r="B609" s="48">
        <v>1</v>
      </c>
      <c r="C609" s="171">
        <v>0</v>
      </c>
      <c r="D609" s="134">
        <f t="shared" si="74"/>
        <v>642981.39999999979</v>
      </c>
      <c r="E609" s="29">
        <f t="shared" si="75"/>
        <v>631172.80999999982</v>
      </c>
      <c r="F609" s="175">
        <f t="shared" si="76"/>
        <v>264.23903225806453</v>
      </c>
      <c r="G609" s="29">
        <f t="shared" si="73"/>
        <v>264.24</v>
      </c>
    </row>
    <row r="610" spans="1:7" x14ac:dyDescent="0.25">
      <c r="A610" s="47">
        <v>42393</v>
      </c>
      <c r="B610" s="48">
        <v>1</v>
      </c>
      <c r="C610" s="171">
        <v>0</v>
      </c>
      <c r="D610" s="134">
        <f t="shared" si="74"/>
        <v>642981.39999999979</v>
      </c>
      <c r="E610" s="29">
        <f t="shared" si="75"/>
        <v>631172.80999999982</v>
      </c>
      <c r="F610" s="175">
        <f t="shared" si="76"/>
        <v>264.23903225806453</v>
      </c>
      <c r="G610" s="29">
        <f t="shared" si="73"/>
        <v>264.24</v>
      </c>
    </row>
    <row r="611" spans="1:7" x14ac:dyDescent="0.25">
      <c r="A611" s="47">
        <v>42394</v>
      </c>
      <c r="B611" s="48">
        <v>1</v>
      </c>
      <c r="C611" s="171">
        <v>0</v>
      </c>
      <c r="D611" s="134">
        <f t="shared" si="74"/>
        <v>642981.39999999979</v>
      </c>
      <c r="E611" s="29">
        <f t="shared" si="75"/>
        <v>631172.80999999982</v>
      </c>
      <c r="F611" s="175">
        <f t="shared" si="76"/>
        <v>264.23903225806453</v>
      </c>
      <c r="G611" s="29">
        <f t="shared" si="73"/>
        <v>264.24</v>
      </c>
    </row>
    <row r="612" spans="1:7" x14ac:dyDescent="0.25">
      <c r="A612" s="47">
        <v>42395</v>
      </c>
      <c r="B612" s="48">
        <v>1</v>
      </c>
      <c r="C612" s="171">
        <v>0</v>
      </c>
      <c r="D612" s="134">
        <f t="shared" si="74"/>
        <v>642981.39999999979</v>
      </c>
      <c r="E612" s="29">
        <f t="shared" si="75"/>
        <v>631172.80999999982</v>
      </c>
      <c r="F612" s="175">
        <f t="shared" si="76"/>
        <v>264.23903225806453</v>
      </c>
      <c r="G612" s="29">
        <f t="shared" si="73"/>
        <v>264.24</v>
      </c>
    </row>
    <row r="613" spans="1:7" x14ac:dyDescent="0.25">
      <c r="A613" s="47">
        <v>42396</v>
      </c>
      <c r="B613" s="48">
        <v>1</v>
      </c>
      <c r="C613" s="171">
        <v>0</v>
      </c>
      <c r="D613" s="134">
        <f t="shared" si="74"/>
        <v>642981.39999999979</v>
      </c>
      <c r="E613" s="29">
        <f t="shared" si="75"/>
        <v>631172.80999999982</v>
      </c>
      <c r="F613" s="175">
        <f t="shared" si="76"/>
        <v>264.23903225806453</v>
      </c>
      <c r="G613" s="29">
        <f t="shared" si="73"/>
        <v>264.24</v>
      </c>
    </row>
    <row r="614" spans="1:7" x14ac:dyDescent="0.25">
      <c r="A614" s="47">
        <v>42397</v>
      </c>
      <c r="B614" s="48">
        <v>1</v>
      </c>
      <c r="C614" s="171">
        <v>0</v>
      </c>
      <c r="D614" s="134">
        <f t="shared" si="74"/>
        <v>642981.39999999979</v>
      </c>
      <c r="E614" s="29">
        <f t="shared" si="75"/>
        <v>631172.80999999982</v>
      </c>
      <c r="F614" s="175">
        <f t="shared" si="76"/>
        <v>264.23903225806453</v>
      </c>
      <c r="G614" s="29">
        <f t="shared" si="73"/>
        <v>264.24</v>
      </c>
    </row>
    <row r="615" spans="1:7" x14ac:dyDescent="0.25">
      <c r="A615" s="47">
        <v>42398</v>
      </c>
      <c r="B615" s="48">
        <v>1</v>
      </c>
      <c r="C615" s="171">
        <v>0</v>
      </c>
      <c r="D615" s="134">
        <f t="shared" si="74"/>
        <v>642981.39999999979</v>
      </c>
      <c r="E615" s="29">
        <f t="shared" si="75"/>
        <v>631172.80999999982</v>
      </c>
      <c r="F615" s="175">
        <f t="shared" si="76"/>
        <v>264.23903225806453</v>
      </c>
      <c r="G615" s="29">
        <f t="shared" si="73"/>
        <v>264.24</v>
      </c>
    </row>
    <row r="616" spans="1:7" x14ac:dyDescent="0.25">
      <c r="A616" s="47">
        <v>42399</v>
      </c>
      <c r="B616" s="48">
        <v>1</v>
      </c>
      <c r="C616" s="171">
        <v>0</v>
      </c>
      <c r="D616" s="134">
        <f t="shared" si="74"/>
        <v>642981.39999999979</v>
      </c>
      <c r="E616" s="29">
        <f t="shared" si="75"/>
        <v>631172.80999999982</v>
      </c>
      <c r="F616" s="175">
        <f t="shared" si="76"/>
        <v>264.23903225806453</v>
      </c>
      <c r="G616" s="29">
        <f t="shared" si="73"/>
        <v>264.24</v>
      </c>
    </row>
    <row r="617" spans="1:7" x14ac:dyDescent="0.25">
      <c r="A617" s="47">
        <v>42400</v>
      </c>
      <c r="B617" s="48">
        <v>1</v>
      </c>
      <c r="C617" s="171">
        <v>0</v>
      </c>
      <c r="D617" s="134">
        <f t="shared" si="74"/>
        <v>642981.39999999979</v>
      </c>
      <c r="E617" s="29">
        <f t="shared" si="75"/>
        <v>631172.80999999982</v>
      </c>
      <c r="F617" s="175">
        <f t="shared" si="76"/>
        <v>264.23903225806453</v>
      </c>
      <c r="G617" s="29">
        <f t="shared" si="73"/>
        <v>264.24</v>
      </c>
    </row>
    <row r="618" spans="1:7" x14ac:dyDescent="0.25">
      <c r="A618" s="47">
        <v>42401</v>
      </c>
      <c r="B618" s="48">
        <v>1</v>
      </c>
      <c r="C618" s="171">
        <v>0</v>
      </c>
      <c r="D618" s="134">
        <f t="shared" si="74"/>
        <v>642981.39999999979</v>
      </c>
      <c r="E618" s="29">
        <f t="shared" si="75"/>
        <v>631172.80999999982</v>
      </c>
      <c r="F618" s="175">
        <f t="shared" si="76"/>
        <v>264.23903225806453</v>
      </c>
      <c r="G618" s="29">
        <f t="shared" si="73"/>
        <v>264.24</v>
      </c>
    </row>
    <row r="619" spans="1:7" x14ac:dyDescent="0.25">
      <c r="A619" s="47">
        <v>42402</v>
      </c>
      <c r="B619" s="48">
        <v>1</v>
      </c>
      <c r="C619" s="171">
        <v>0</v>
      </c>
      <c r="D619" s="134">
        <f t="shared" si="74"/>
        <v>642981.39999999979</v>
      </c>
      <c r="E619" s="29">
        <f t="shared" si="75"/>
        <v>631172.80999999982</v>
      </c>
      <c r="F619" s="175">
        <f t="shared" si="76"/>
        <v>264.23903225806453</v>
      </c>
      <c r="G619" s="29">
        <f t="shared" si="73"/>
        <v>264.24</v>
      </c>
    </row>
    <row r="620" spans="1:7" x14ac:dyDescent="0.25">
      <c r="A620" s="47">
        <v>42403</v>
      </c>
      <c r="B620" s="48">
        <v>1</v>
      </c>
      <c r="C620" s="171">
        <v>0</v>
      </c>
      <c r="D620" s="134">
        <f t="shared" si="74"/>
        <v>642981.39999999979</v>
      </c>
      <c r="E620" s="29">
        <f t="shared" si="75"/>
        <v>631172.80999999982</v>
      </c>
      <c r="F620" s="175">
        <f t="shared" si="76"/>
        <v>264.23903225806453</v>
      </c>
      <c r="G620" s="29">
        <f t="shared" si="73"/>
        <v>264.24</v>
      </c>
    </row>
    <row r="621" spans="1:7" x14ac:dyDescent="0.25">
      <c r="A621" s="47">
        <v>42404</v>
      </c>
      <c r="B621" s="48">
        <v>1</v>
      </c>
      <c r="C621" s="171">
        <v>0</v>
      </c>
      <c r="D621" s="134">
        <f t="shared" si="74"/>
        <v>642981.39999999979</v>
      </c>
      <c r="E621" s="29">
        <f t="shared" si="75"/>
        <v>631172.80999999982</v>
      </c>
      <c r="F621" s="175">
        <f t="shared" si="76"/>
        <v>264.23903225806453</v>
      </c>
      <c r="G621" s="29">
        <f t="shared" si="73"/>
        <v>264.24</v>
      </c>
    </row>
    <row r="622" spans="1:7" x14ac:dyDescent="0.25">
      <c r="A622" s="47">
        <v>42405</v>
      </c>
      <c r="B622" s="48">
        <v>1</v>
      </c>
      <c r="C622" s="171">
        <v>0</v>
      </c>
      <c r="D622" s="134">
        <f t="shared" si="74"/>
        <v>642981.39999999979</v>
      </c>
      <c r="E622" s="29">
        <f t="shared" si="75"/>
        <v>631172.80999999982</v>
      </c>
      <c r="F622" s="175">
        <f t="shared" si="76"/>
        <v>264.23903225806453</v>
      </c>
      <c r="G622" s="29">
        <f t="shared" si="73"/>
        <v>264.24</v>
      </c>
    </row>
    <row r="623" spans="1:7" x14ac:dyDescent="0.25">
      <c r="A623" s="47">
        <v>42406</v>
      </c>
      <c r="B623" s="48">
        <v>0</v>
      </c>
      <c r="C623" s="171">
        <v>1</v>
      </c>
      <c r="D623" s="134">
        <f t="shared" ref="D623:D651" si="77">$E$612</f>
        <v>631172.80999999982</v>
      </c>
      <c r="E623" s="29">
        <f>$D$623-$D$46</f>
        <v>618695.00999999978</v>
      </c>
      <c r="F623" s="175">
        <f>($E$45/$B$45*0+($E$46/$B$46)*1)</f>
        <v>259.3862068965517</v>
      </c>
      <c r="G623" s="29">
        <f t="shared" si="73"/>
        <v>259.39</v>
      </c>
    </row>
    <row r="624" spans="1:7" x14ac:dyDescent="0.25">
      <c r="A624" s="47">
        <v>42407</v>
      </c>
      <c r="B624" s="48">
        <v>1</v>
      </c>
      <c r="C624" s="171">
        <v>0</v>
      </c>
      <c r="D624" s="134">
        <f t="shared" si="77"/>
        <v>631172.80999999982</v>
      </c>
      <c r="E624" s="29">
        <f t="shared" ref="E624:E651" si="78">$D$623-$D$46</f>
        <v>618695.00999999978</v>
      </c>
      <c r="F624" s="175">
        <f t="shared" ref="F624:F651" si="79">($E$45/$B$45*0+($E$46/$B$46)*1)</f>
        <v>259.3862068965517</v>
      </c>
      <c r="G624" s="29">
        <f t="shared" si="73"/>
        <v>259.39</v>
      </c>
    </row>
    <row r="625" spans="1:7" x14ac:dyDescent="0.25">
      <c r="A625" s="47">
        <v>42408</v>
      </c>
      <c r="B625" s="48">
        <v>1</v>
      </c>
      <c r="C625" s="171">
        <v>0</v>
      </c>
      <c r="D625" s="134">
        <f t="shared" si="77"/>
        <v>631172.80999999982</v>
      </c>
      <c r="E625" s="29">
        <f t="shared" si="78"/>
        <v>618695.00999999978</v>
      </c>
      <c r="F625" s="175">
        <f t="shared" si="79"/>
        <v>259.3862068965517</v>
      </c>
      <c r="G625" s="29">
        <f t="shared" si="73"/>
        <v>259.39</v>
      </c>
    </row>
    <row r="626" spans="1:7" x14ac:dyDescent="0.25">
      <c r="A626" s="47">
        <v>42409</v>
      </c>
      <c r="B626" s="48">
        <v>1</v>
      </c>
      <c r="C626" s="171">
        <v>0</v>
      </c>
      <c r="D626" s="134">
        <f t="shared" si="77"/>
        <v>631172.80999999982</v>
      </c>
      <c r="E626" s="29">
        <f t="shared" si="78"/>
        <v>618695.00999999978</v>
      </c>
      <c r="F626" s="175">
        <f t="shared" si="79"/>
        <v>259.3862068965517</v>
      </c>
      <c r="G626" s="29">
        <f t="shared" si="73"/>
        <v>259.39</v>
      </c>
    </row>
    <row r="627" spans="1:7" x14ac:dyDescent="0.25">
      <c r="A627" s="47">
        <v>42410</v>
      </c>
      <c r="B627" s="48">
        <v>1</v>
      </c>
      <c r="C627" s="171">
        <v>0</v>
      </c>
      <c r="D627" s="134">
        <f t="shared" si="77"/>
        <v>631172.80999999982</v>
      </c>
      <c r="E627" s="29">
        <f t="shared" si="78"/>
        <v>618695.00999999978</v>
      </c>
      <c r="F627" s="175">
        <f t="shared" si="79"/>
        <v>259.3862068965517</v>
      </c>
      <c r="G627" s="29">
        <f t="shared" si="73"/>
        <v>259.39</v>
      </c>
    </row>
    <row r="628" spans="1:7" x14ac:dyDescent="0.25">
      <c r="A628" s="47">
        <v>42411</v>
      </c>
      <c r="B628" s="48">
        <v>1</v>
      </c>
      <c r="C628" s="171">
        <v>0</v>
      </c>
      <c r="D628" s="134">
        <f t="shared" si="77"/>
        <v>631172.80999999982</v>
      </c>
      <c r="E628" s="29">
        <f t="shared" si="78"/>
        <v>618695.00999999978</v>
      </c>
      <c r="F628" s="175">
        <f t="shared" si="79"/>
        <v>259.3862068965517</v>
      </c>
      <c r="G628" s="29">
        <f t="shared" si="73"/>
        <v>259.39</v>
      </c>
    </row>
    <row r="629" spans="1:7" x14ac:dyDescent="0.25">
      <c r="A629" s="47">
        <v>42412</v>
      </c>
      <c r="B629" s="48">
        <v>1</v>
      </c>
      <c r="C629" s="171">
        <v>0</v>
      </c>
      <c r="D629" s="134">
        <f t="shared" si="77"/>
        <v>631172.80999999982</v>
      </c>
      <c r="E629" s="29">
        <f t="shared" si="78"/>
        <v>618695.00999999978</v>
      </c>
      <c r="F629" s="175">
        <f t="shared" si="79"/>
        <v>259.3862068965517</v>
      </c>
      <c r="G629" s="29">
        <f t="shared" si="73"/>
        <v>259.39</v>
      </c>
    </row>
    <row r="630" spans="1:7" x14ac:dyDescent="0.25">
      <c r="A630" s="47">
        <v>42413</v>
      </c>
      <c r="B630" s="48">
        <v>1</v>
      </c>
      <c r="C630" s="171">
        <v>0</v>
      </c>
      <c r="D630" s="134">
        <f t="shared" si="77"/>
        <v>631172.80999999982</v>
      </c>
      <c r="E630" s="29">
        <f t="shared" si="78"/>
        <v>618695.00999999978</v>
      </c>
      <c r="F630" s="175">
        <f t="shared" si="79"/>
        <v>259.3862068965517</v>
      </c>
      <c r="G630" s="29">
        <f t="shared" si="73"/>
        <v>259.39</v>
      </c>
    </row>
    <row r="631" spans="1:7" x14ac:dyDescent="0.25">
      <c r="A631" s="47">
        <v>42414</v>
      </c>
      <c r="B631" s="48">
        <v>1</v>
      </c>
      <c r="C631" s="171">
        <v>0</v>
      </c>
      <c r="D631" s="134">
        <f t="shared" si="77"/>
        <v>631172.80999999982</v>
      </c>
      <c r="E631" s="29">
        <f t="shared" si="78"/>
        <v>618695.00999999978</v>
      </c>
      <c r="F631" s="175">
        <f t="shared" si="79"/>
        <v>259.3862068965517</v>
      </c>
      <c r="G631" s="29">
        <f t="shared" si="73"/>
        <v>259.39</v>
      </c>
    </row>
    <row r="632" spans="1:7" x14ac:dyDescent="0.25">
      <c r="A632" s="47">
        <v>42415</v>
      </c>
      <c r="B632" s="48">
        <v>1</v>
      </c>
      <c r="C632" s="171">
        <v>0</v>
      </c>
      <c r="D632" s="134">
        <f t="shared" si="77"/>
        <v>631172.80999999982</v>
      </c>
      <c r="E632" s="29">
        <f t="shared" si="78"/>
        <v>618695.00999999978</v>
      </c>
      <c r="F632" s="175">
        <f t="shared" si="79"/>
        <v>259.3862068965517</v>
      </c>
      <c r="G632" s="29">
        <f t="shared" si="73"/>
        <v>259.39</v>
      </c>
    </row>
    <row r="633" spans="1:7" x14ac:dyDescent="0.25">
      <c r="A633" s="47">
        <v>42416</v>
      </c>
      <c r="B633" s="48">
        <v>1</v>
      </c>
      <c r="C633" s="171">
        <v>0</v>
      </c>
      <c r="D633" s="134">
        <f t="shared" si="77"/>
        <v>631172.80999999982</v>
      </c>
      <c r="E633" s="29">
        <f t="shared" si="78"/>
        <v>618695.00999999978</v>
      </c>
      <c r="F633" s="175">
        <f t="shared" si="79"/>
        <v>259.3862068965517</v>
      </c>
      <c r="G633" s="29">
        <f t="shared" si="73"/>
        <v>259.39</v>
      </c>
    </row>
    <row r="634" spans="1:7" x14ac:dyDescent="0.25">
      <c r="A634" s="47">
        <v>42417</v>
      </c>
      <c r="B634" s="48">
        <v>1</v>
      </c>
      <c r="C634" s="171">
        <v>0</v>
      </c>
      <c r="D634" s="134">
        <f t="shared" si="77"/>
        <v>631172.80999999982</v>
      </c>
      <c r="E634" s="29">
        <f t="shared" si="78"/>
        <v>618695.00999999978</v>
      </c>
      <c r="F634" s="175">
        <f t="shared" si="79"/>
        <v>259.3862068965517</v>
      </c>
      <c r="G634" s="29">
        <f t="shared" si="73"/>
        <v>259.39</v>
      </c>
    </row>
    <row r="635" spans="1:7" x14ac:dyDescent="0.25">
      <c r="A635" s="47">
        <v>42418</v>
      </c>
      <c r="B635" s="48">
        <v>1</v>
      </c>
      <c r="C635" s="171">
        <v>0</v>
      </c>
      <c r="D635" s="134">
        <f t="shared" si="77"/>
        <v>631172.80999999982</v>
      </c>
      <c r="E635" s="29">
        <f t="shared" si="78"/>
        <v>618695.00999999978</v>
      </c>
      <c r="F635" s="175">
        <f t="shared" si="79"/>
        <v>259.3862068965517</v>
      </c>
      <c r="G635" s="29">
        <f t="shared" si="73"/>
        <v>259.39</v>
      </c>
    </row>
    <row r="636" spans="1:7" x14ac:dyDescent="0.25">
      <c r="A636" s="47">
        <v>42419</v>
      </c>
      <c r="B636" s="48">
        <v>1</v>
      </c>
      <c r="C636" s="171">
        <v>0</v>
      </c>
      <c r="D636" s="134">
        <f t="shared" si="77"/>
        <v>631172.80999999982</v>
      </c>
      <c r="E636" s="29">
        <f t="shared" si="78"/>
        <v>618695.00999999978</v>
      </c>
      <c r="F636" s="175">
        <f t="shared" si="79"/>
        <v>259.3862068965517</v>
      </c>
      <c r="G636" s="29">
        <f t="shared" si="73"/>
        <v>259.39</v>
      </c>
    </row>
    <row r="637" spans="1:7" x14ac:dyDescent="0.25">
      <c r="A637" s="47">
        <v>42420</v>
      </c>
      <c r="B637" s="48">
        <v>1</v>
      </c>
      <c r="C637" s="171">
        <v>0</v>
      </c>
      <c r="D637" s="134">
        <f t="shared" si="77"/>
        <v>631172.80999999982</v>
      </c>
      <c r="E637" s="29">
        <f t="shared" si="78"/>
        <v>618695.00999999978</v>
      </c>
      <c r="F637" s="175">
        <f t="shared" si="79"/>
        <v>259.3862068965517</v>
      </c>
      <c r="G637" s="29">
        <f t="shared" si="73"/>
        <v>259.39</v>
      </c>
    </row>
    <row r="638" spans="1:7" x14ac:dyDescent="0.25">
      <c r="A638" s="47">
        <v>42421</v>
      </c>
      <c r="B638" s="48">
        <v>1</v>
      </c>
      <c r="C638" s="171">
        <v>0</v>
      </c>
      <c r="D638" s="134">
        <f t="shared" si="77"/>
        <v>631172.80999999982</v>
      </c>
      <c r="E638" s="29">
        <f t="shared" si="78"/>
        <v>618695.00999999978</v>
      </c>
      <c r="F638" s="175">
        <f t="shared" si="79"/>
        <v>259.3862068965517</v>
      </c>
      <c r="G638" s="29">
        <f t="shared" si="73"/>
        <v>259.39</v>
      </c>
    </row>
    <row r="639" spans="1:7" x14ac:dyDescent="0.25">
      <c r="A639" s="47">
        <v>42422</v>
      </c>
      <c r="B639" s="48">
        <v>1</v>
      </c>
      <c r="C639" s="171">
        <v>0</v>
      </c>
      <c r="D639" s="134">
        <f t="shared" si="77"/>
        <v>631172.80999999982</v>
      </c>
      <c r="E639" s="29">
        <f t="shared" si="78"/>
        <v>618695.00999999978</v>
      </c>
      <c r="F639" s="175">
        <f t="shared" si="79"/>
        <v>259.3862068965517</v>
      </c>
      <c r="G639" s="29">
        <f t="shared" si="73"/>
        <v>259.39</v>
      </c>
    </row>
    <row r="640" spans="1:7" x14ac:dyDescent="0.25">
      <c r="A640" s="47">
        <v>42423</v>
      </c>
      <c r="B640" s="48">
        <v>1</v>
      </c>
      <c r="C640" s="171">
        <v>0</v>
      </c>
      <c r="D640" s="134">
        <f t="shared" si="77"/>
        <v>631172.80999999982</v>
      </c>
      <c r="E640" s="29">
        <f t="shared" si="78"/>
        <v>618695.00999999978</v>
      </c>
      <c r="F640" s="175">
        <f t="shared" si="79"/>
        <v>259.3862068965517</v>
      </c>
      <c r="G640" s="29">
        <f t="shared" si="73"/>
        <v>259.39</v>
      </c>
    </row>
    <row r="641" spans="1:7" x14ac:dyDescent="0.25">
      <c r="A641" s="47">
        <v>42424</v>
      </c>
      <c r="B641" s="48">
        <v>1</v>
      </c>
      <c r="C641" s="171">
        <v>0</v>
      </c>
      <c r="D641" s="134">
        <f t="shared" si="77"/>
        <v>631172.80999999982</v>
      </c>
      <c r="E641" s="29">
        <f t="shared" si="78"/>
        <v>618695.00999999978</v>
      </c>
      <c r="F641" s="175">
        <f t="shared" si="79"/>
        <v>259.3862068965517</v>
      </c>
      <c r="G641" s="29">
        <f t="shared" si="73"/>
        <v>259.39</v>
      </c>
    </row>
    <row r="642" spans="1:7" x14ac:dyDescent="0.25">
      <c r="A642" s="47">
        <v>42425</v>
      </c>
      <c r="B642" s="48">
        <v>1</v>
      </c>
      <c r="C642" s="171">
        <v>0</v>
      </c>
      <c r="D642" s="134">
        <f t="shared" si="77"/>
        <v>631172.80999999982</v>
      </c>
      <c r="E642" s="29">
        <f t="shared" si="78"/>
        <v>618695.00999999978</v>
      </c>
      <c r="F642" s="175">
        <f t="shared" si="79"/>
        <v>259.3862068965517</v>
      </c>
      <c r="G642" s="29">
        <f t="shared" si="73"/>
        <v>259.39</v>
      </c>
    </row>
    <row r="643" spans="1:7" x14ac:dyDescent="0.25">
      <c r="A643" s="47">
        <v>42426</v>
      </c>
      <c r="B643" s="48">
        <v>1</v>
      </c>
      <c r="C643" s="171">
        <v>0</v>
      </c>
      <c r="D643" s="134">
        <f t="shared" si="77"/>
        <v>631172.80999999982</v>
      </c>
      <c r="E643" s="29">
        <f t="shared" si="78"/>
        <v>618695.00999999978</v>
      </c>
      <c r="F643" s="175">
        <f t="shared" si="79"/>
        <v>259.3862068965517</v>
      </c>
      <c r="G643" s="29">
        <f t="shared" si="73"/>
        <v>259.39</v>
      </c>
    </row>
    <row r="644" spans="1:7" x14ac:dyDescent="0.25">
      <c r="A644" s="47">
        <v>42427</v>
      </c>
      <c r="B644" s="48">
        <v>1</v>
      </c>
      <c r="C644" s="171">
        <v>0</v>
      </c>
      <c r="D644" s="134">
        <f t="shared" si="77"/>
        <v>631172.80999999982</v>
      </c>
      <c r="E644" s="29">
        <f t="shared" si="78"/>
        <v>618695.00999999978</v>
      </c>
      <c r="F644" s="175">
        <f t="shared" si="79"/>
        <v>259.3862068965517</v>
      </c>
      <c r="G644" s="29">
        <f t="shared" si="73"/>
        <v>259.39</v>
      </c>
    </row>
    <row r="645" spans="1:7" x14ac:dyDescent="0.25">
      <c r="A645" s="47">
        <v>42428</v>
      </c>
      <c r="B645" s="48">
        <v>1</v>
      </c>
      <c r="C645" s="171">
        <v>0</v>
      </c>
      <c r="D645" s="134">
        <f t="shared" si="77"/>
        <v>631172.80999999982</v>
      </c>
      <c r="E645" s="29">
        <f t="shared" si="78"/>
        <v>618695.00999999978</v>
      </c>
      <c r="F645" s="175">
        <f t="shared" si="79"/>
        <v>259.3862068965517</v>
      </c>
      <c r="G645" s="29">
        <f t="shared" si="73"/>
        <v>259.39</v>
      </c>
    </row>
    <row r="646" spans="1:7" x14ac:dyDescent="0.25">
      <c r="A646" s="47">
        <v>42429</v>
      </c>
      <c r="B646" s="48">
        <v>1</v>
      </c>
      <c r="C646" s="171">
        <v>0</v>
      </c>
      <c r="D646" s="134">
        <f t="shared" si="77"/>
        <v>631172.80999999982</v>
      </c>
      <c r="E646" s="29">
        <f t="shared" si="78"/>
        <v>618695.00999999978</v>
      </c>
      <c r="F646" s="175">
        <f t="shared" si="79"/>
        <v>259.3862068965517</v>
      </c>
      <c r="G646" s="29">
        <f t="shared" si="73"/>
        <v>259.39</v>
      </c>
    </row>
    <row r="647" spans="1:7" x14ac:dyDescent="0.25">
      <c r="A647" s="47">
        <v>42430</v>
      </c>
      <c r="B647" s="48">
        <v>1</v>
      </c>
      <c r="C647" s="171">
        <v>0</v>
      </c>
      <c r="D647" s="134">
        <f t="shared" si="77"/>
        <v>631172.80999999982</v>
      </c>
      <c r="E647" s="29">
        <f t="shared" si="78"/>
        <v>618695.00999999978</v>
      </c>
      <c r="F647" s="175">
        <f t="shared" si="79"/>
        <v>259.3862068965517</v>
      </c>
      <c r="G647" s="29">
        <f t="shared" si="73"/>
        <v>259.39</v>
      </c>
    </row>
    <row r="648" spans="1:7" x14ac:dyDescent="0.25">
      <c r="A648" s="47">
        <v>42431</v>
      </c>
      <c r="B648" s="48">
        <v>1</v>
      </c>
      <c r="C648" s="171">
        <v>0</v>
      </c>
      <c r="D648" s="134">
        <f t="shared" si="77"/>
        <v>631172.80999999982</v>
      </c>
      <c r="E648" s="29">
        <f t="shared" si="78"/>
        <v>618695.00999999978</v>
      </c>
      <c r="F648" s="175">
        <f t="shared" si="79"/>
        <v>259.3862068965517</v>
      </c>
      <c r="G648" s="29">
        <f t="shared" si="73"/>
        <v>259.39</v>
      </c>
    </row>
    <row r="649" spans="1:7" x14ac:dyDescent="0.25">
      <c r="A649" s="47">
        <v>42432</v>
      </c>
      <c r="B649" s="48">
        <v>1</v>
      </c>
      <c r="C649" s="171">
        <v>0</v>
      </c>
      <c r="D649" s="134">
        <f t="shared" si="77"/>
        <v>631172.80999999982</v>
      </c>
      <c r="E649" s="29">
        <f t="shared" si="78"/>
        <v>618695.00999999978</v>
      </c>
      <c r="F649" s="175">
        <f t="shared" si="79"/>
        <v>259.3862068965517</v>
      </c>
      <c r="G649" s="29">
        <f t="shared" si="73"/>
        <v>259.39</v>
      </c>
    </row>
    <row r="650" spans="1:7" x14ac:dyDescent="0.25">
      <c r="A650" s="47">
        <v>42433</v>
      </c>
      <c r="B650" s="48">
        <v>1</v>
      </c>
      <c r="C650" s="171">
        <v>0</v>
      </c>
      <c r="D650" s="134">
        <f t="shared" si="77"/>
        <v>631172.80999999982</v>
      </c>
      <c r="E650" s="29">
        <f t="shared" si="78"/>
        <v>618695.00999999978</v>
      </c>
      <c r="F650" s="175">
        <f t="shared" si="79"/>
        <v>259.3862068965517</v>
      </c>
      <c r="G650" s="29">
        <f t="shared" ref="G650:G713" si="80">ROUND(F650,2)</f>
        <v>259.39</v>
      </c>
    </row>
    <row r="651" spans="1:7" x14ac:dyDescent="0.25">
      <c r="A651" s="47">
        <v>42434</v>
      </c>
      <c r="B651" s="48">
        <v>1</v>
      </c>
      <c r="C651" s="171">
        <v>0</v>
      </c>
      <c r="D651" s="134">
        <f t="shared" si="77"/>
        <v>631172.80999999982</v>
      </c>
      <c r="E651" s="29">
        <f t="shared" si="78"/>
        <v>618695.00999999978</v>
      </c>
      <c r="F651" s="175">
        <f t="shared" si="79"/>
        <v>259.3862068965517</v>
      </c>
      <c r="G651" s="29">
        <f t="shared" si="80"/>
        <v>259.39</v>
      </c>
    </row>
    <row r="652" spans="1:7" x14ac:dyDescent="0.25">
      <c r="A652" s="47">
        <v>42435</v>
      </c>
      <c r="B652" s="48">
        <v>0</v>
      </c>
      <c r="C652" s="171">
        <v>1</v>
      </c>
      <c r="D652" s="134">
        <f t="shared" ref="D652:D682" si="81">$E$641</f>
        <v>618695.00999999978</v>
      </c>
      <c r="E652" s="29">
        <f>$D$652-$D$47</f>
        <v>606577.00999999978</v>
      </c>
      <c r="F652" s="175">
        <f>($E$46/$B$46*0+($E$47/$B$47)*1)</f>
        <v>254.25806451612902</v>
      </c>
      <c r="G652" s="29">
        <f t="shared" si="80"/>
        <v>254.26</v>
      </c>
    </row>
    <row r="653" spans="1:7" x14ac:dyDescent="0.25">
      <c r="A653" s="47">
        <v>42436</v>
      </c>
      <c r="B653" s="48">
        <v>1</v>
      </c>
      <c r="C653" s="171">
        <v>0</v>
      </c>
      <c r="D653" s="134">
        <f t="shared" si="81"/>
        <v>618695.00999999978</v>
      </c>
      <c r="E653" s="29">
        <f t="shared" ref="E653:E682" si="82">$D$652-$D$47</f>
        <v>606577.00999999978</v>
      </c>
      <c r="F653" s="175">
        <f t="shared" ref="F653:F682" si="83">($E$46/$B$46*0+($E$47/$B$47)*1)</f>
        <v>254.25806451612902</v>
      </c>
      <c r="G653" s="29">
        <f t="shared" si="80"/>
        <v>254.26</v>
      </c>
    </row>
    <row r="654" spans="1:7" x14ac:dyDescent="0.25">
      <c r="A654" s="47">
        <v>42437</v>
      </c>
      <c r="B654" s="48">
        <v>1</v>
      </c>
      <c r="C654" s="171">
        <v>0</v>
      </c>
      <c r="D654" s="134">
        <f t="shared" si="81"/>
        <v>618695.00999999978</v>
      </c>
      <c r="E654" s="29">
        <f t="shared" si="82"/>
        <v>606577.00999999978</v>
      </c>
      <c r="F654" s="175">
        <f t="shared" si="83"/>
        <v>254.25806451612902</v>
      </c>
      <c r="G654" s="29">
        <f t="shared" si="80"/>
        <v>254.26</v>
      </c>
    </row>
    <row r="655" spans="1:7" x14ac:dyDescent="0.25">
      <c r="A655" s="47">
        <v>42438</v>
      </c>
      <c r="B655" s="48">
        <v>1</v>
      </c>
      <c r="C655" s="171">
        <v>0</v>
      </c>
      <c r="D655" s="134">
        <f t="shared" si="81"/>
        <v>618695.00999999978</v>
      </c>
      <c r="E655" s="29">
        <f t="shared" si="82"/>
        <v>606577.00999999978</v>
      </c>
      <c r="F655" s="175">
        <f t="shared" si="83"/>
        <v>254.25806451612902</v>
      </c>
      <c r="G655" s="29">
        <f t="shared" si="80"/>
        <v>254.26</v>
      </c>
    </row>
    <row r="656" spans="1:7" x14ac:dyDescent="0.25">
      <c r="A656" s="47">
        <v>42439</v>
      </c>
      <c r="B656" s="48">
        <v>1</v>
      </c>
      <c r="C656" s="171">
        <v>0</v>
      </c>
      <c r="D656" s="134">
        <f t="shared" si="81"/>
        <v>618695.00999999978</v>
      </c>
      <c r="E656" s="29">
        <f t="shared" si="82"/>
        <v>606577.00999999978</v>
      </c>
      <c r="F656" s="175">
        <f t="shared" si="83"/>
        <v>254.25806451612902</v>
      </c>
      <c r="G656" s="29">
        <f t="shared" si="80"/>
        <v>254.26</v>
      </c>
    </row>
    <row r="657" spans="1:7" x14ac:dyDescent="0.25">
      <c r="A657" s="47">
        <v>42440</v>
      </c>
      <c r="B657" s="48">
        <v>1</v>
      </c>
      <c r="C657" s="171">
        <v>0</v>
      </c>
      <c r="D657" s="134">
        <f t="shared" si="81"/>
        <v>618695.00999999978</v>
      </c>
      <c r="E657" s="29">
        <f t="shared" si="82"/>
        <v>606577.00999999978</v>
      </c>
      <c r="F657" s="175">
        <f t="shared" si="83"/>
        <v>254.25806451612902</v>
      </c>
      <c r="G657" s="29">
        <f t="shared" si="80"/>
        <v>254.26</v>
      </c>
    </row>
    <row r="658" spans="1:7" x14ac:dyDescent="0.25">
      <c r="A658" s="47">
        <v>42441</v>
      </c>
      <c r="B658" s="48">
        <v>1</v>
      </c>
      <c r="C658" s="171">
        <v>0</v>
      </c>
      <c r="D658" s="134">
        <f t="shared" si="81"/>
        <v>618695.00999999978</v>
      </c>
      <c r="E658" s="29">
        <f t="shared" si="82"/>
        <v>606577.00999999978</v>
      </c>
      <c r="F658" s="175">
        <f t="shared" si="83"/>
        <v>254.25806451612902</v>
      </c>
      <c r="G658" s="29">
        <f t="shared" si="80"/>
        <v>254.26</v>
      </c>
    </row>
    <row r="659" spans="1:7" x14ac:dyDescent="0.25">
      <c r="A659" s="47">
        <v>42442</v>
      </c>
      <c r="B659" s="48">
        <v>1</v>
      </c>
      <c r="C659" s="171">
        <v>0</v>
      </c>
      <c r="D659" s="134">
        <f t="shared" si="81"/>
        <v>618695.00999999978</v>
      </c>
      <c r="E659" s="29">
        <f t="shared" si="82"/>
        <v>606577.00999999978</v>
      </c>
      <c r="F659" s="175">
        <f t="shared" si="83"/>
        <v>254.25806451612902</v>
      </c>
      <c r="G659" s="29">
        <f t="shared" si="80"/>
        <v>254.26</v>
      </c>
    </row>
    <row r="660" spans="1:7" x14ac:dyDescent="0.25">
      <c r="A660" s="47">
        <v>42443</v>
      </c>
      <c r="B660" s="48">
        <v>1</v>
      </c>
      <c r="C660" s="171">
        <v>0</v>
      </c>
      <c r="D660" s="134">
        <f t="shared" si="81"/>
        <v>618695.00999999978</v>
      </c>
      <c r="E660" s="29">
        <f t="shared" si="82"/>
        <v>606577.00999999978</v>
      </c>
      <c r="F660" s="175">
        <f t="shared" si="83"/>
        <v>254.25806451612902</v>
      </c>
      <c r="G660" s="29">
        <f t="shared" si="80"/>
        <v>254.26</v>
      </c>
    </row>
    <row r="661" spans="1:7" x14ac:dyDescent="0.25">
      <c r="A661" s="47">
        <v>42444</v>
      </c>
      <c r="B661" s="48">
        <v>1</v>
      </c>
      <c r="C661" s="171">
        <v>0</v>
      </c>
      <c r="D661" s="134">
        <f t="shared" si="81"/>
        <v>618695.00999999978</v>
      </c>
      <c r="E661" s="29">
        <f t="shared" si="82"/>
        <v>606577.00999999978</v>
      </c>
      <c r="F661" s="175">
        <f t="shared" si="83"/>
        <v>254.25806451612902</v>
      </c>
      <c r="G661" s="29">
        <f t="shared" si="80"/>
        <v>254.26</v>
      </c>
    </row>
    <row r="662" spans="1:7" x14ac:dyDescent="0.25">
      <c r="A662" s="47">
        <v>42445</v>
      </c>
      <c r="B662" s="48">
        <v>1</v>
      </c>
      <c r="C662" s="171">
        <v>0</v>
      </c>
      <c r="D662" s="134">
        <f t="shared" si="81"/>
        <v>618695.00999999978</v>
      </c>
      <c r="E662" s="29">
        <f t="shared" si="82"/>
        <v>606577.00999999978</v>
      </c>
      <c r="F662" s="175">
        <f t="shared" si="83"/>
        <v>254.25806451612902</v>
      </c>
      <c r="G662" s="29">
        <f t="shared" si="80"/>
        <v>254.26</v>
      </c>
    </row>
    <row r="663" spans="1:7" x14ac:dyDescent="0.25">
      <c r="A663" s="47">
        <v>42446</v>
      </c>
      <c r="B663" s="48">
        <v>1</v>
      </c>
      <c r="C663" s="171">
        <v>0</v>
      </c>
      <c r="D663" s="134">
        <f t="shared" si="81"/>
        <v>618695.00999999978</v>
      </c>
      <c r="E663" s="29">
        <f t="shared" si="82"/>
        <v>606577.00999999978</v>
      </c>
      <c r="F663" s="175">
        <f t="shared" si="83"/>
        <v>254.25806451612902</v>
      </c>
      <c r="G663" s="29">
        <f t="shared" si="80"/>
        <v>254.26</v>
      </c>
    </row>
    <row r="664" spans="1:7" x14ac:dyDescent="0.25">
      <c r="A664" s="47">
        <v>42447</v>
      </c>
      <c r="B664" s="48">
        <v>1</v>
      </c>
      <c r="C664" s="171">
        <v>0</v>
      </c>
      <c r="D664" s="134">
        <f t="shared" si="81"/>
        <v>618695.00999999978</v>
      </c>
      <c r="E664" s="29">
        <f t="shared" si="82"/>
        <v>606577.00999999978</v>
      </c>
      <c r="F664" s="175">
        <f t="shared" si="83"/>
        <v>254.25806451612902</v>
      </c>
      <c r="G664" s="29">
        <f t="shared" si="80"/>
        <v>254.26</v>
      </c>
    </row>
    <row r="665" spans="1:7" x14ac:dyDescent="0.25">
      <c r="A665" s="47">
        <v>42448</v>
      </c>
      <c r="B665" s="48">
        <v>1</v>
      </c>
      <c r="C665" s="171">
        <v>0</v>
      </c>
      <c r="D665" s="134">
        <f t="shared" si="81"/>
        <v>618695.00999999978</v>
      </c>
      <c r="E665" s="29">
        <f t="shared" si="82"/>
        <v>606577.00999999978</v>
      </c>
      <c r="F665" s="175">
        <f t="shared" si="83"/>
        <v>254.25806451612902</v>
      </c>
      <c r="G665" s="29">
        <f t="shared" si="80"/>
        <v>254.26</v>
      </c>
    </row>
    <row r="666" spans="1:7" x14ac:dyDescent="0.25">
      <c r="A666" s="47">
        <v>42449</v>
      </c>
      <c r="B666" s="48">
        <v>1</v>
      </c>
      <c r="C666" s="171">
        <v>0</v>
      </c>
      <c r="D666" s="134">
        <f t="shared" si="81"/>
        <v>618695.00999999978</v>
      </c>
      <c r="E666" s="29">
        <f t="shared" si="82"/>
        <v>606577.00999999978</v>
      </c>
      <c r="F666" s="175">
        <f t="shared" si="83"/>
        <v>254.25806451612902</v>
      </c>
      <c r="G666" s="29">
        <f t="shared" si="80"/>
        <v>254.26</v>
      </c>
    </row>
    <row r="667" spans="1:7" x14ac:dyDescent="0.25">
      <c r="A667" s="47">
        <v>42450</v>
      </c>
      <c r="B667" s="48">
        <v>1</v>
      </c>
      <c r="C667" s="171">
        <v>0</v>
      </c>
      <c r="D667" s="134">
        <f t="shared" si="81"/>
        <v>618695.00999999978</v>
      </c>
      <c r="E667" s="29">
        <f t="shared" si="82"/>
        <v>606577.00999999978</v>
      </c>
      <c r="F667" s="175">
        <f t="shared" si="83"/>
        <v>254.25806451612902</v>
      </c>
      <c r="G667" s="29">
        <f t="shared" si="80"/>
        <v>254.26</v>
      </c>
    </row>
    <row r="668" spans="1:7" x14ac:dyDescent="0.25">
      <c r="A668" s="47">
        <v>42451</v>
      </c>
      <c r="B668" s="48">
        <v>1</v>
      </c>
      <c r="C668" s="171">
        <v>0</v>
      </c>
      <c r="D668" s="134">
        <f t="shared" si="81"/>
        <v>618695.00999999978</v>
      </c>
      <c r="E668" s="29">
        <f t="shared" si="82"/>
        <v>606577.00999999978</v>
      </c>
      <c r="F668" s="175">
        <f t="shared" si="83"/>
        <v>254.25806451612902</v>
      </c>
      <c r="G668" s="29">
        <f t="shared" si="80"/>
        <v>254.26</v>
      </c>
    </row>
    <row r="669" spans="1:7" x14ac:dyDescent="0.25">
      <c r="A669" s="47">
        <v>42452</v>
      </c>
      <c r="B669" s="48">
        <v>1</v>
      </c>
      <c r="C669" s="171">
        <v>0</v>
      </c>
      <c r="D669" s="134">
        <f t="shared" si="81"/>
        <v>618695.00999999978</v>
      </c>
      <c r="E669" s="29">
        <f t="shared" si="82"/>
        <v>606577.00999999978</v>
      </c>
      <c r="F669" s="175">
        <f t="shared" si="83"/>
        <v>254.25806451612902</v>
      </c>
      <c r="G669" s="29">
        <f t="shared" si="80"/>
        <v>254.26</v>
      </c>
    </row>
    <row r="670" spans="1:7" x14ac:dyDescent="0.25">
      <c r="A670" s="47">
        <v>42453</v>
      </c>
      <c r="B670" s="48">
        <v>1</v>
      </c>
      <c r="C670" s="171">
        <v>0</v>
      </c>
      <c r="D670" s="134">
        <f t="shared" si="81"/>
        <v>618695.00999999978</v>
      </c>
      <c r="E670" s="29">
        <f t="shared" si="82"/>
        <v>606577.00999999978</v>
      </c>
      <c r="F670" s="175">
        <f t="shared" si="83"/>
        <v>254.25806451612902</v>
      </c>
      <c r="G670" s="29">
        <f t="shared" si="80"/>
        <v>254.26</v>
      </c>
    </row>
    <row r="671" spans="1:7" x14ac:dyDescent="0.25">
      <c r="A671" s="47">
        <v>42454</v>
      </c>
      <c r="B671" s="48">
        <v>1</v>
      </c>
      <c r="C671" s="171">
        <v>0</v>
      </c>
      <c r="D671" s="134">
        <f t="shared" si="81"/>
        <v>618695.00999999978</v>
      </c>
      <c r="E671" s="29">
        <f t="shared" si="82"/>
        <v>606577.00999999978</v>
      </c>
      <c r="F671" s="175">
        <f t="shared" si="83"/>
        <v>254.25806451612902</v>
      </c>
      <c r="G671" s="29">
        <f t="shared" si="80"/>
        <v>254.26</v>
      </c>
    </row>
    <row r="672" spans="1:7" x14ac:dyDescent="0.25">
      <c r="A672" s="47">
        <v>42455</v>
      </c>
      <c r="B672" s="48">
        <v>1</v>
      </c>
      <c r="C672" s="171">
        <v>0</v>
      </c>
      <c r="D672" s="134">
        <f t="shared" si="81"/>
        <v>618695.00999999978</v>
      </c>
      <c r="E672" s="29">
        <f t="shared" si="82"/>
        <v>606577.00999999978</v>
      </c>
      <c r="F672" s="175">
        <f t="shared" si="83"/>
        <v>254.25806451612902</v>
      </c>
      <c r="G672" s="29">
        <f t="shared" si="80"/>
        <v>254.26</v>
      </c>
    </row>
    <row r="673" spans="1:7" x14ac:dyDescent="0.25">
      <c r="A673" s="47">
        <v>42456</v>
      </c>
      <c r="B673" s="48">
        <v>1</v>
      </c>
      <c r="C673" s="171">
        <v>0</v>
      </c>
      <c r="D673" s="134">
        <f t="shared" si="81"/>
        <v>618695.00999999978</v>
      </c>
      <c r="E673" s="29">
        <f t="shared" si="82"/>
        <v>606577.00999999978</v>
      </c>
      <c r="F673" s="175">
        <f t="shared" si="83"/>
        <v>254.25806451612902</v>
      </c>
      <c r="G673" s="29">
        <f t="shared" si="80"/>
        <v>254.26</v>
      </c>
    </row>
    <row r="674" spans="1:7" x14ac:dyDescent="0.25">
      <c r="A674" s="47">
        <v>42457</v>
      </c>
      <c r="B674" s="48">
        <v>1</v>
      </c>
      <c r="C674" s="171">
        <v>0</v>
      </c>
      <c r="D674" s="134">
        <f t="shared" si="81"/>
        <v>618695.00999999978</v>
      </c>
      <c r="E674" s="29">
        <f t="shared" si="82"/>
        <v>606577.00999999978</v>
      </c>
      <c r="F674" s="175">
        <f t="shared" si="83"/>
        <v>254.25806451612902</v>
      </c>
      <c r="G674" s="29">
        <f t="shared" si="80"/>
        <v>254.26</v>
      </c>
    </row>
    <row r="675" spans="1:7" x14ac:dyDescent="0.25">
      <c r="A675" s="47">
        <v>42458</v>
      </c>
      <c r="B675" s="48">
        <v>1</v>
      </c>
      <c r="C675" s="171">
        <v>0</v>
      </c>
      <c r="D675" s="134">
        <f t="shared" si="81"/>
        <v>618695.00999999978</v>
      </c>
      <c r="E675" s="29">
        <f t="shared" si="82"/>
        <v>606577.00999999978</v>
      </c>
      <c r="F675" s="175">
        <f t="shared" si="83"/>
        <v>254.25806451612902</v>
      </c>
      <c r="G675" s="29">
        <f t="shared" si="80"/>
        <v>254.26</v>
      </c>
    </row>
    <row r="676" spans="1:7" x14ac:dyDescent="0.25">
      <c r="A676" s="47">
        <v>42459</v>
      </c>
      <c r="B676" s="48">
        <v>1</v>
      </c>
      <c r="C676" s="171">
        <v>0</v>
      </c>
      <c r="D676" s="134">
        <f t="shared" si="81"/>
        <v>618695.00999999978</v>
      </c>
      <c r="E676" s="29">
        <f t="shared" si="82"/>
        <v>606577.00999999978</v>
      </c>
      <c r="F676" s="175">
        <f t="shared" si="83"/>
        <v>254.25806451612902</v>
      </c>
      <c r="G676" s="29">
        <f t="shared" si="80"/>
        <v>254.26</v>
      </c>
    </row>
    <row r="677" spans="1:7" x14ac:dyDescent="0.25">
      <c r="A677" s="47">
        <v>42460</v>
      </c>
      <c r="B677" s="48">
        <v>1</v>
      </c>
      <c r="C677" s="171">
        <v>0</v>
      </c>
      <c r="D677" s="134">
        <f t="shared" si="81"/>
        <v>618695.00999999978</v>
      </c>
      <c r="E677" s="29">
        <f t="shared" si="82"/>
        <v>606577.00999999978</v>
      </c>
      <c r="F677" s="175">
        <f t="shared" si="83"/>
        <v>254.25806451612902</v>
      </c>
      <c r="G677" s="29">
        <f t="shared" si="80"/>
        <v>254.26</v>
      </c>
    </row>
    <row r="678" spans="1:7" x14ac:dyDescent="0.25">
      <c r="A678" s="47">
        <v>42461</v>
      </c>
      <c r="B678" s="48">
        <v>1</v>
      </c>
      <c r="C678" s="171">
        <v>0</v>
      </c>
      <c r="D678" s="134">
        <f t="shared" si="81"/>
        <v>618695.00999999978</v>
      </c>
      <c r="E678" s="29">
        <f t="shared" si="82"/>
        <v>606577.00999999978</v>
      </c>
      <c r="F678" s="175">
        <f t="shared" si="83"/>
        <v>254.25806451612902</v>
      </c>
      <c r="G678" s="29">
        <f t="shared" si="80"/>
        <v>254.26</v>
      </c>
    </row>
    <row r="679" spans="1:7" x14ac:dyDescent="0.25">
      <c r="A679" s="47">
        <v>42462</v>
      </c>
      <c r="B679" s="48">
        <v>1</v>
      </c>
      <c r="C679" s="171">
        <v>0</v>
      </c>
      <c r="D679" s="134">
        <f t="shared" si="81"/>
        <v>618695.00999999978</v>
      </c>
      <c r="E679" s="29">
        <f t="shared" si="82"/>
        <v>606577.00999999978</v>
      </c>
      <c r="F679" s="175">
        <f t="shared" si="83"/>
        <v>254.25806451612902</v>
      </c>
      <c r="G679" s="29">
        <f t="shared" si="80"/>
        <v>254.26</v>
      </c>
    </row>
    <row r="680" spans="1:7" x14ac:dyDescent="0.25">
      <c r="A680" s="47">
        <v>42463</v>
      </c>
      <c r="B680" s="48">
        <v>1</v>
      </c>
      <c r="C680" s="171">
        <v>0</v>
      </c>
      <c r="D680" s="134">
        <f t="shared" si="81"/>
        <v>618695.00999999978</v>
      </c>
      <c r="E680" s="29">
        <f t="shared" si="82"/>
        <v>606577.00999999978</v>
      </c>
      <c r="F680" s="175">
        <f t="shared" si="83"/>
        <v>254.25806451612902</v>
      </c>
      <c r="G680" s="29">
        <f t="shared" si="80"/>
        <v>254.26</v>
      </c>
    </row>
    <row r="681" spans="1:7" x14ac:dyDescent="0.25">
      <c r="A681" s="47">
        <v>42464</v>
      </c>
      <c r="B681" s="48">
        <v>1</v>
      </c>
      <c r="C681" s="171">
        <v>0</v>
      </c>
      <c r="D681" s="134">
        <f t="shared" si="81"/>
        <v>618695.00999999978</v>
      </c>
      <c r="E681" s="29">
        <f t="shared" si="82"/>
        <v>606577.00999999978</v>
      </c>
      <c r="F681" s="175">
        <f t="shared" si="83"/>
        <v>254.25806451612902</v>
      </c>
      <c r="G681" s="29">
        <f t="shared" si="80"/>
        <v>254.26</v>
      </c>
    </row>
    <row r="682" spans="1:7" x14ac:dyDescent="0.25">
      <c r="A682" s="47">
        <v>42465</v>
      </c>
      <c r="B682" s="48">
        <v>1</v>
      </c>
      <c r="C682" s="171">
        <v>0</v>
      </c>
      <c r="D682" s="134">
        <f t="shared" si="81"/>
        <v>618695.00999999978</v>
      </c>
      <c r="E682" s="29">
        <f t="shared" si="82"/>
        <v>606577.00999999978</v>
      </c>
      <c r="F682" s="175">
        <f t="shared" si="83"/>
        <v>254.25806451612902</v>
      </c>
      <c r="G682" s="29">
        <f t="shared" si="80"/>
        <v>254.26</v>
      </c>
    </row>
    <row r="683" spans="1:7" x14ac:dyDescent="0.25">
      <c r="A683" s="47">
        <v>42466</v>
      </c>
      <c r="B683" s="48">
        <v>0</v>
      </c>
      <c r="C683" s="171">
        <v>1</v>
      </c>
      <c r="D683" s="134">
        <f t="shared" ref="D683:D712" si="84">$E$672</f>
        <v>606577.00999999978</v>
      </c>
      <c r="E683" s="29">
        <f>$D$683-$D$48</f>
        <v>594055.35999999975</v>
      </c>
      <c r="F683" s="175">
        <f>($E$47/$B$47*0+($E$48/$B$48)*1)</f>
        <v>249.27833333333334</v>
      </c>
      <c r="G683" s="29">
        <f t="shared" si="80"/>
        <v>249.28</v>
      </c>
    </row>
    <row r="684" spans="1:7" x14ac:dyDescent="0.25">
      <c r="A684" s="47">
        <v>42467</v>
      </c>
      <c r="B684" s="48">
        <v>1</v>
      </c>
      <c r="C684" s="171">
        <v>0</v>
      </c>
      <c r="D684" s="134">
        <f t="shared" si="84"/>
        <v>606577.00999999978</v>
      </c>
      <c r="E684" s="29">
        <f t="shared" ref="E684:E712" si="85">$D$683-$D$48</f>
        <v>594055.35999999975</v>
      </c>
      <c r="F684" s="175">
        <f t="shared" ref="F684:F712" si="86">($E$47/$B$47*0+($E$48/$B$48)*1)</f>
        <v>249.27833333333334</v>
      </c>
      <c r="G684" s="29">
        <f t="shared" si="80"/>
        <v>249.28</v>
      </c>
    </row>
    <row r="685" spans="1:7" x14ac:dyDescent="0.25">
      <c r="A685" s="47">
        <v>42468</v>
      </c>
      <c r="B685" s="48">
        <v>1</v>
      </c>
      <c r="C685" s="171">
        <v>0</v>
      </c>
      <c r="D685" s="134">
        <f t="shared" si="84"/>
        <v>606577.00999999978</v>
      </c>
      <c r="E685" s="29">
        <f t="shared" si="85"/>
        <v>594055.35999999975</v>
      </c>
      <c r="F685" s="175">
        <f t="shared" si="86"/>
        <v>249.27833333333334</v>
      </c>
      <c r="G685" s="29">
        <f t="shared" si="80"/>
        <v>249.28</v>
      </c>
    </row>
    <row r="686" spans="1:7" x14ac:dyDescent="0.25">
      <c r="A686" s="47">
        <v>42469</v>
      </c>
      <c r="B686" s="48">
        <v>1</v>
      </c>
      <c r="C686" s="171">
        <v>0</v>
      </c>
      <c r="D686" s="134">
        <f t="shared" si="84"/>
        <v>606577.00999999978</v>
      </c>
      <c r="E686" s="29">
        <f t="shared" si="85"/>
        <v>594055.35999999975</v>
      </c>
      <c r="F686" s="175">
        <f t="shared" si="86"/>
        <v>249.27833333333334</v>
      </c>
      <c r="G686" s="29">
        <f t="shared" si="80"/>
        <v>249.28</v>
      </c>
    </row>
    <row r="687" spans="1:7" x14ac:dyDescent="0.25">
      <c r="A687" s="47">
        <v>42470</v>
      </c>
      <c r="B687" s="48">
        <v>1</v>
      </c>
      <c r="C687" s="171">
        <v>0</v>
      </c>
      <c r="D687" s="134">
        <f t="shared" si="84"/>
        <v>606577.00999999978</v>
      </c>
      <c r="E687" s="29">
        <f t="shared" si="85"/>
        <v>594055.35999999975</v>
      </c>
      <c r="F687" s="175">
        <f t="shared" si="86"/>
        <v>249.27833333333334</v>
      </c>
      <c r="G687" s="29">
        <f t="shared" si="80"/>
        <v>249.28</v>
      </c>
    </row>
    <row r="688" spans="1:7" x14ac:dyDescent="0.25">
      <c r="A688" s="47">
        <v>42471</v>
      </c>
      <c r="B688" s="48">
        <v>1</v>
      </c>
      <c r="C688" s="171">
        <v>0</v>
      </c>
      <c r="D688" s="134">
        <f t="shared" si="84"/>
        <v>606577.00999999978</v>
      </c>
      <c r="E688" s="29">
        <f t="shared" si="85"/>
        <v>594055.35999999975</v>
      </c>
      <c r="F688" s="175">
        <f t="shared" si="86"/>
        <v>249.27833333333334</v>
      </c>
      <c r="G688" s="29">
        <f t="shared" si="80"/>
        <v>249.28</v>
      </c>
    </row>
    <row r="689" spans="1:7" x14ac:dyDescent="0.25">
      <c r="A689" s="47">
        <v>42472</v>
      </c>
      <c r="B689" s="48">
        <v>1</v>
      </c>
      <c r="C689" s="171">
        <v>0</v>
      </c>
      <c r="D689" s="134">
        <f t="shared" si="84"/>
        <v>606577.00999999978</v>
      </c>
      <c r="E689" s="29">
        <f t="shared" si="85"/>
        <v>594055.35999999975</v>
      </c>
      <c r="F689" s="175">
        <f t="shared" si="86"/>
        <v>249.27833333333334</v>
      </c>
      <c r="G689" s="29">
        <f t="shared" si="80"/>
        <v>249.28</v>
      </c>
    </row>
    <row r="690" spans="1:7" x14ac:dyDescent="0.25">
      <c r="A690" s="47">
        <v>42473</v>
      </c>
      <c r="B690" s="48">
        <v>1</v>
      </c>
      <c r="C690" s="171">
        <v>0</v>
      </c>
      <c r="D690" s="134">
        <f t="shared" si="84"/>
        <v>606577.00999999978</v>
      </c>
      <c r="E690" s="29">
        <f t="shared" si="85"/>
        <v>594055.35999999975</v>
      </c>
      <c r="F690" s="175">
        <f t="shared" si="86"/>
        <v>249.27833333333334</v>
      </c>
      <c r="G690" s="29">
        <f t="shared" si="80"/>
        <v>249.28</v>
      </c>
    </row>
    <row r="691" spans="1:7" x14ac:dyDescent="0.25">
      <c r="A691" s="47">
        <v>42474</v>
      </c>
      <c r="B691" s="48">
        <v>1</v>
      </c>
      <c r="C691" s="171">
        <v>0</v>
      </c>
      <c r="D691" s="134">
        <f t="shared" si="84"/>
        <v>606577.00999999978</v>
      </c>
      <c r="E691" s="29">
        <f t="shared" si="85"/>
        <v>594055.35999999975</v>
      </c>
      <c r="F691" s="175">
        <f t="shared" si="86"/>
        <v>249.27833333333334</v>
      </c>
      <c r="G691" s="29">
        <f t="shared" si="80"/>
        <v>249.28</v>
      </c>
    </row>
    <row r="692" spans="1:7" x14ac:dyDescent="0.25">
      <c r="A692" s="47">
        <v>42475</v>
      </c>
      <c r="B692" s="48">
        <v>1</v>
      </c>
      <c r="C692" s="171">
        <v>0</v>
      </c>
      <c r="D692" s="134">
        <f t="shared" si="84"/>
        <v>606577.00999999978</v>
      </c>
      <c r="E692" s="29">
        <f t="shared" si="85"/>
        <v>594055.35999999975</v>
      </c>
      <c r="F692" s="175">
        <f t="shared" si="86"/>
        <v>249.27833333333334</v>
      </c>
      <c r="G692" s="29">
        <f t="shared" si="80"/>
        <v>249.28</v>
      </c>
    </row>
    <row r="693" spans="1:7" x14ac:dyDescent="0.25">
      <c r="A693" s="47">
        <v>42476</v>
      </c>
      <c r="B693" s="48">
        <v>1</v>
      </c>
      <c r="C693" s="171">
        <v>0</v>
      </c>
      <c r="D693" s="134">
        <f t="shared" si="84"/>
        <v>606577.00999999978</v>
      </c>
      <c r="E693" s="29">
        <f t="shared" si="85"/>
        <v>594055.35999999975</v>
      </c>
      <c r="F693" s="175">
        <f t="shared" si="86"/>
        <v>249.27833333333334</v>
      </c>
      <c r="G693" s="29">
        <f t="shared" si="80"/>
        <v>249.28</v>
      </c>
    </row>
    <row r="694" spans="1:7" x14ac:dyDescent="0.25">
      <c r="A694" s="47">
        <v>42477</v>
      </c>
      <c r="B694" s="48">
        <v>1</v>
      </c>
      <c r="C694" s="171">
        <v>0</v>
      </c>
      <c r="D694" s="134">
        <f t="shared" si="84"/>
        <v>606577.00999999978</v>
      </c>
      <c r="E694" s="29">
        <f t="shared" si="85"/>
        <v>594055.35999999975</v>
      </c>
      <c r="F694" s="175">
        <f t="shared" si="86"/>
        <v>249.27833333333334</v>
      </c>
      <c r="G694" s="29">
        <f t="shared" si="80"/>
        <v>249.28</v>
      </c>
    </row>
    <row r="695" spans="1:7" x14ac:dyDescent="0.25">
      <c r="A695" s="47">
        <v>42478</v>
      </c>
      <c r="B695" s="48">
        <v>1</v>
      </c>
      <c r="C695" s="171">
        <v>0</v>
      </c>
      <c r="D695" s="134">
        <f t="shared" si="84"/>
        <v>606577.00999999978</v>
      </c>
      <c r="E695" s="29">
        <f t="shared" si="85"/>
        <v>594055.35999999975</v>
      </c>
      <c r="F695" s="175">
        <f t="shared" si="86"/>
        <v>249.27833333333334</v>
      </c>
      <c r="G695" s="29">
        <f t="shared" si="80"/>
        <v>249.28</v>
      </c>
    </row>
    <row r="696" spans="1:7" x14ac:dyDescent="0.25">
      <c r="A696" s="47">
        <v>42479</v>
      </c>
      <c r="B696" s="48">
        <v>1</v>
      </c>
      <c r="C696" s="171">
        <v>0</v>
      </c>
      <c r="D696" s="134">
        <f t="shared" si="84"/>
        <v>606577.00999999978</v>
      </c>
      <c r="E696" s="29">
        <f t="shared" si="85"/>
        <v>594055.35999999975</v>
      </c>
      <c r="F696" s="175">
        <f t="shared" si="86"/>
        <v>249.27833333333334</v>
      </c>
      <c r="G696" s="29">
        <f t="shared" si="80"/>
        <v>249.28</v>
      </c>
    </row>
    <row r="697" spans="1:7" x14ac:dyDescent="0.25">
      <c r="A697" s="47">
        <v>42480</v>
      </c>
      <c r="B697" s="48">
        <v>1</v>
      </c>
      <c r="C697" s="171">
        <v>0</v>
      </c>
      <c r="D697" s="134">
        <f t="shared" si="84"/>
        <v>606577.00999999978</v>
      </c>
      <c r="E697" s="29">
        <f t="shared" si="85"/>
        <v>594055.35999999975</v>
      </c>
      <c r="F697" s="175">
        <f t="shared" si="86"/>
        <v>249.27833333333334</v>
      </c>
      <c r="G697" s="29">
        <f t="shared" si="80"/>
        <v>249.28</v>
      </c>
    </row>
    <row r="698" spans="1:7" x14ac:dyDescent="0.25">
      <c r="A698" s="47">
        <v>42481</v>
      </c>
      <c r="B698" s="48">
        <v>1</v>
      </c>
      <c r="C698" s="171">
        <v>0</v>
      </c>
      <c r="D698" s="134">
        <f t="shared" si="84"/>
        <v>606577.00999999978</v>
      </c>
      <c r="E698" s="29">
        <f t="shared" si="85"/>
        <v>594055.35999999975</v>
      </c>
      <c r="F698" s="175">
        <f t="shared" si="86"/>
        <v>249.27833333333334</v>
      </c>
      <c r="G698" s="29">
        <f t="shared" si="80"/>
        <v>249.28</v>
      </c>
    </row>
    <row r="699" spans="1:7" x14ac:dyDescent="0.25">
      <c r="A699" s="47">
        <v>42482</v>
      </c>
      <c r="B699" s="48">
        <v>1</v>
      </c>
      <c r="C699" s="171">
        <v>0</v>
      </c>
      <c r="D699" s="134">
        <f t="shared" si="84"/>
        <v>606577.00999999978</v>
      </c>
      <c r="E699" s="29">
        <f t="shared" si="85"/>
        <v>594055.35999999975</v>
      </c>
      <c r="F699" s="175">
        <f t="shared" si="86"/>
        <v>249.27833333333334</v>
      </c>
      <c r="G699" s="29">
        <f t="shared" si="80"/>
        <v>249.28</v>
      </c>
    </row>
    <row r="700" spans="1:7" x14ac:dyDescent="0.25">
      <c r="A700" s="47">
        <v>42483</v>
      </c>
      <c r="B700" s="48">
        <v>1</v>
      </c>
      <c r="C700" s="171">
        <v>0</v>
      </c>
      <c r="D700" s="134">
        <f t="shared" si="84"/>
        <v>606577.00999999978</v>
      </c>
      <c r="E700" s="29">
        <f t="shared" si="85"/>
        <v>594055.35999999975</v>
      </c>
      <c r="F700" s="175">
        <f t="shared" si="86"/>
        <v>249.27833333333334</v>
      </c>
      <c r="G700" s="29">
        <f t="shared" si="80"/>
        <v>249.28</v>
      </c>
    </row>
    <row r="701" spans="1:7" x14ac:dyDescent="0.25">
      <c r="A701" s="47">
        <v>42484</v>
      </c>
      <c r="B701" s="48">
        <v>1</v>
      </c>
      <c r="C701" s="171">
        <v>0</v>
      </c>
      <c r="D701" s="134">
        <f t="shared" si="84"/>
        <v>606577.00999999978</v>
      </c>
      <c r="E701" s="29">
        <f t="shared" si="85"/>
        <v>594055.35999999975</v>
      </c>
      <c r="F701" s="175">
        <f t="shared" si="86"/>
        <v>249.27833333333334</v>
      </c>
      <c r="G701" s="29">
        <f t="shared" si="80"/>
        <v>249.28</v>
      </c>
    </row>
    <row r="702" spans="1:7" x14ac:dyDescent="0.25">
      <c r="A702" s="47">
        <v>42485</v>
      </c>
      <c r="B702" s="48">
        <v>1</v>
      </c>
      <c r="C702" s="171">
        <v>0</v>
      </c>
      <c r="D702" s="134">
        <f t="shared" si="84"/>
        <v>606577.00999999978</v>
      </c>
      <c r="E702" s="29">
        <f t="shared" si="85"/>
        <v>594055.35999999975</v>
      </c>
      <c r="F702" s="175">
        <f t="shared" si="86"/>
        <v>249.27833333333334</v>
      </c>
      <c r="G702" s="29">
        <f t="shared" si="80"/>
        <v>249.28</v>
      </c>
    </row>
    <row r="703" spans="1:7" x14ac:dyDescent="0.25">
      <c r="A703" s="47">
        <v>42486</v>
      </c>
      <c r="B703" s="48">
        <v>1</v>
      </c>
      <c r="C703" s="171">
        <v>0</v>
      </c>
      <c r="D703" s="134">
        <f t="shared" si="84"/>
        <v>606577.00999999978</v>
      </c>
      <c r="E703" s="29">
        <f t="shared" si="85"/>
        <v>594055.35999999975</v>
      </c>
      <c r="F703" s="175">
        <f t="shared" si="86"/>
        <v>249.27833333333334</v>
      </c>
      <c r="G703" s="29">
        <f t="shared" si="80"/>
        <v>249.28</v>
      </c>
    </row>
    <row r="704" spans="1:7" x14ac:dyDescent="0.25">
      <c r="A704" s="47">
        <v>42487</v>
      </c>
      <c r="B704" s="48">
        <v>1</v>
      </c>
      <c r="C704" s="171">
        <v>0</v>
      </c>
      <c r="D704" s="134">
        <f t="shared" si="84"/>
        <v>606577.00999999978</v>
      </c>
      <c r="E704" s="29">
        <f t="shared" si="85"/>
        <v>594055.35999999975</v>
      </c>
      <c r="F704" s="175">
        <f t="shared" si="86"/>
        <v>249.27833333333334</v>
      </c>
      <c r="G704" s="29">
        <f t="shared" si="80"/>
        <v>249.28</v>
      </c>
    </row>
    <row r="705" spans="1:7" x14ac:dyDescent="0.25">
      <c r="A705" s="47">
        <v>42488</v>
      </c>
      <c r="B705" s="48">
        <v>1</v>
      </c>
      <c r="C705" s="171">
        <v>0</v>
      </c>
      <c r="D705" s="134">
        <f t="shared" si="84"/>
        <v>606577.00999999978</v>
      </c>
      <c r="E705" s="29">
        <f t="shared" si="85"/>
        <v>594055.35999999975</v>
      </c>
      <c r="F705" s="175">
        <f t="shared" si="86"/>
        <v>249.27833333333334</v>
      </c>
      <c r="G705" s="29">
        <f t="shared" si="80"/>
        <v>249.28</v>
      </c>
    </row>
    <row r="706" spans="1:7" x14ac:dyDescent="0.25">
      <c r="A706" s="47">
        <v>42489</v>
      </c>
      <c r="B706" s="48">
        <v>1</v>
      </c>
      <c r="C706" s="171">
        <v>0</v>
      </c>
      <c r="D706" s="134">
        <f t="shared" si="84"/>
        <v>606577.00999999978</v>
      </c>
      <c r="E706" s="29">
        <f t="shared" si="85"/>
        <v>594055.35999999975</v>
      </c>
      <c r="F706" s="175">
        <f t="shared" si="86"/>
        <v>249.27833333333334</v>
      </c>
      <c r="G706" s="29">
        <f t="shared" si="80"/>
        <v>249.28</v>
      </c>
    </row>
    <row r="707" spans="1:7" x14ac:dyDescent="0.25">
      <c r="A707" s="47">
        <v>42490</v>
      </c>
      <c r="B707" s="48">
        <v>1</v>
      </c>
      <c r="C707" s="171">
        <v>0</v>
      </c>
      <c r="D707" s="134">
        <f t="shared" si="84"/>
        <v>606577.00999999978</v>
      </c>
      <c r="E707" s="29">
        <f t="shared" si="85"/>
        <v>594055.35999999975</v>
      </c>
      <c r="F707" s="175">
        <f t="shared" si="86"/>
        <v>249.27833333333334</v>
      </c>
      <c r="G707" s="29">
        <f t="shared" si="80"/>
        <v>249.28</v>
      </c>
    </row>
    <row r="708" spans="1:7" x14ac:dyDescent="0.25">
      <c r="A708" s="47">
        <v>42491</v>
      </c>
      <c r="B708" s="48">
        <v>1</v>
      </c>
      <c r="C708" s="171">
        <v>0</v>
      </c>
      <c r="D708" s="134">
        <f t="shared" si="84"/>
        <v>606577.00999999978</v>
      </c>
      <c r="E708" s="29">
        <f t="shared" si="85"/>
        <v>594055.35999999975</v>
      </c>
      <c r="F708" s="175">
        <f t="shared" si="86"/>
        <v>249.27833333333334</v>
      </c>
      <c r="G708" s="29">
        <f t="shared" si="80"/>
        <v>249.28</v>
      </c>
    </row>
    <row r="709" spans="1:7" x14ac:dyDescent="0.25">
      <c r="A709" s="47">
        <v>42492</v>
      </c>
      <c r="B709" s="48">
        <v>1</v>
      </c>
      <c r="C709" s="171">
        <v>0</v>
      </c>
      <c r="D709" s="134">
        <f t="shared" si="84"/>
        <v>606577.00999999978</v>
      </c>
      <c r="E709" s="29">
        <f t="shared" si="85"/>
        <v>594055.35999999975</v>
      </c>
      <c r="F709" s="175">
        <f t="shared" si="86"/>
        <v>249.27833333333334</v>
      </c>
      <c r="G709" s="29">
        <f t="shared" si="80"/>
        <v>249.28</v>
      </c>
    </row>
    <row r="710" spans="1:7" x14ac:dyDescent="0.25">
      <c r="A710" s="47">
        <v>42493</v>
      </c>
      <c r="B710" s="48">
        <v>1</v>
      </c>
      <c r="C710" s="171">
        <v>0</v>
      </c>
      <c r="D710" s="134">
        <f t="shared" si="84"/>
        <v>606577.00999999978</v>
      </c>
      <c r="E710" s="29">
        <f t="shared" si="85"/>
        <v>594055.35999999975</v>
      </c>
      <c r="F710" s="175">
        <f t="shared" si="86"/>
        <v>249.27833333333334</v>
      </c>
      <c r="G710" s="29">
        <f t="shared" si="80"/>
        <v>249.28</v>
      </c>
    </row>
    <row r="711" spans="1:7" x14ac:dyDescent="0.25">
      <c r="A711" s="47">
        <v>42494</v>
      </c>
      <c r="B711" s="48">
        <v>1</v>
      </c>
      <c r="C711" s="171">
        <v>0</v>
      </c>
      <c r="D711" s="134">
        <f t="shared" si="84"/>
        <v>606577.00999999978</v>
      </c>
      <c r="E711" s="29">
        <f t="shared" si="85"/>
        <v>594055.35999999975</v>
      </c>
      <c r="F711" s="175">
        <f t="shared" si="86"/>
        <v>249.27833333333334</v>
      </c>
      <c r="G711" s="29">
        <f t="shared" si="80"/>
        <v>249.28</v>
      </c>
    </row>
    <row r="712" spans="1:7" x14ac:dyDescent="0.25">
      <c r="A712" s="47">
        <v>42495</v>
      </c>
      <c r="B712" s="48">
        <v>1</v>
      </c>
      <c r="C712" s="171">
        <v>0</v>
      </c>
      <c r="D712" s="134">
        <f t="shared" si="84"/>
        <v>606577.00999999978</v>
      </c>
      <c r="E712" s="29">
        <f t="shared" si="85"/>
        <v>594055.35999999975</v>
      </c>
      <c r="F712" s="175">
        <f t="shared" si="86"/>
        <v>249.27833333333334</v>
      </c>
      <c r="G712" s="29">
        <f t="shared" si="80"/>
        <v>249.28</v>
      </c>
    </row>
    <row r="713" spans="1:7" x14ac:dyDescent="0.25">
      <c r="A713" s="47">
        <v>42496</v>
      </c>
      <c r="B713" s="48">
        <v>0</v>
      </c>
      <c r="C713" s="171">
        <v>1</v>
      </c>
      <c r="D713" s="134">
        <f t="shared" ref="D713:D743" si="87">$E$702</f>
        <v>594055.35999999975</v>
      </c>
      <c r="E713" s="29">
        <f>$D$713-$D$49</f>
        <v>581623.45999999973</v>
      </c>
      <c r="F713" s="175">
        <f>($E$48/$B$48*0+($E$49/$B$49)*1)</f>
        <v>244.13225806451615</v>
      </c>
      <c r="G713" s="29">
        <f t="shared" si="80"/>
        <v>244.13</v>
      </c>
    </row>
    <row r="714" spans="1:7" x14ac:dyDescent="0.25">
      <c r="A714" s="47">
        <v>42497</v>
      </c>
      <c r="B714" s="48">
        <v>1</v>
      </c>
      <c r="C714" s="171">
        <v>0</v>
      </c>
      <c r="D714" s="134">
        <f t="shared" si="87"/>
        <v>594055.35999999975</v>
      </c>
      <c r="E714" s="29">
        <f t="shared" ref="E714:E743" si="88">$D$713-$D$49</f>
        <v>581623.45999999973</v>
      </c>
      <c r="F714" s="175">
        <f t="shared" ref="F714:F743" si="89">($E$48/$B$48*0+($E$49/$B$49)*1)</f>
        <v>244.13225806451615</v>
      </c>
      <c r="G714" s="29">
        <f t="shared" ref="G714:G777" si="90">ROUND(F714,2)</f>
        <v>244.13</v>
      </c>
    </row>
    <row r="715" spans="1:7" x14ac:dyDescent="0.25">
      <c r="A715" s="47">
        <v>42498</v>
      </c>
      <c r="B715" s="48">
        <v>1</v>
      </c>
      <c r="C715" s="171">
        <v>0</v>
      </c>
      <c r="D715" s="134">
        <f t="shared" si="87"/>
        <v>594055.35999999975</v>
      </c>
      <c r="E715" s="29">
        <f t="shared" si="88"/>
        <v>581623.45999999973</v>
      </c>
      <c r="F715" s="175">
        <f t="shared" si="89"/>
        <v>244.13225806451615</v>
      </c>
      <c r="G715" s="29">
        <f t="shared" si="90"/>
        <v>244.13</v>
      </c>
    </row>
    <row r="716" spans="1:7" x14ac:dyDescent="0.25">
      <c r="A716" s="47">
        <v>42499</v>
      </c>
      <c r="B716" s="48">
        <v>1</v>
      </c>
      <c r="C716" s="171">
        <v>0</v>
      </c>
      <c r="D716" s="134">
        <f t="shared" si="87"/>
        <v>594055.35999999975</v>
      </c>
      <c r="E716" s="29">
        <f t="shared" si="88"/>
        <v>581623.45999999973</v>
      </c>
      <c r="F716" s="175">
        <f t="shared" si="89"/>
        <v>244.13225806451615</v>
      </c>
      <c r="G716" s="29">
        <f t="shared" si="90"/>
        <v>244.13</v>
      </c>
    </row>
    <row r="717" spans="1:7" x14ac:dyDescent="0.25">
      <c r="A717" s="47">
        <v>42500</v>
      </c>
      <c r="B717" s="48">
        <v>1</v>
      </c>
      <c r="C717" s="171">
        <v>0</v>
      </c>
      <c r="D717" s="134">
        <f t="shared" si="87"/>
        <v>594055.35999999975</v>
      </c>
      <c r="E717" s="29">
        <f t="shared" si="88"/>
        <v>581623.45999999973</v>
      </c>
      <c r="F717" s="175">
        <f t="shared" si="89"/>
        <v>244.13225806451615</v>
      </c>
      <c r="G717" s="29">
        <f t="shared" si="90"/>
        <v>244.13</v>
      </c>
    </row>
    <row r="718" spans="1:7" x14ac:dyDescent="0.25">
      <c r="A718" s="47">
        <v>42501</v>
      </c>
      <c r="B718" s="48">
        <v>1</v>
      </c>
      <c r="C718" s="171">
        <v>0</v>
      </c>
      <c r="D718" s="134">
        <f t="shared" si="87"/>
        <v>594055.35999999975</v>
      </c>
      <c r="E718" s="29">
        <f t="shared" si="88"/>
        <v>581623.45999999973</v>
      </c>
      <c r="F718" s="175">
        <f t="shared" si="89"/>
        <v>244.13225806451615</v>
      </c>
      <c r="G718" s="29">
        <f t="shared" si="90"/>
        <v>244.13</v>
      </c>
    </row>
    <row r="719" spans="1:7" x14ac:dyDescent="0.25">
      <c r="A719" s="47">
        <v>42502</v>
      </c>
      <c r="B719" s="48">
        <v>1</v>
      </c>
      <c r="C719" s="171">
        <v>0</v>
      </c>
      <c r="D719" s="134">
        <f t="shared" si="87"/>
        <v>594055.35999999975</v>
      </c>
      <c r="E719" s="29">
        <f t="shared" si="88"/>
        <v>581623.45999999973</v>
      </c>
      <c r="F719" s="175">
        <f t="shared" si="89"/>
        <v>244.13225806451615</v>
      </c>
      <c r="G719" s="29">
        <f t="shared" si="90"/>
        <v>244.13</v>
      </c>
    </row>
    <row r="720" spans="1:7" x14ac:dyDescent="0.25">
      <c r="A720" s="47">
        <v>42503</v>
      </c>
      <c r="B720" s="48">
        <v>1</v>
      </c>
      <c r="C720" s="171">
        <v>0</v>
      </c>
      <c r="D720" s="134">
        <f t="shared" si="87"/>
        <v>594055.35999999975</v>
      </c>
      <c r="E720" s="29">
        <f t="shared" si="88"/>
        <v>581623.45999999973</v>
      </c>
      <c r="F720" s="175">
        <f t="shared" si="89"/>
        <v>244.13225806451615</v>
      </c>
      <c r="G720" s="29">
        <f t="shared" si="90"/>
        <v>244.13</v>
      </c>
    </row>
    <row r="721" spans="1:7" x14ac:dyDescent="0.25">
      <c r="A721" s="47">
        <v>42504</v>
      </c>
      <c r="B721" s="48">
        <v>1</v>
      </c>
      <c r="C721" s="171">
        <v>0</v>
      </c>
      <c r="D721" s="134">
        <f t="shared" si="87"/>
        <v>594055.35999999975</v>
      </c>
      <c r="E721" s="29">
        <f t="shared" si="88"/>
        <v>581623.45999999973</v>
      </c>
      <c r="F721" s="175">
        <f t="shared" si="89"/>
        <v>244.13225806451615</v>
      </c>
      <c r="G721" s="29">
        <f t="shared" si="90"/>
        <v>244.13</v>
      </c>
    </row>
    <row r="722" spans="1:7" x14ac:dyDescent="0.25">
      <c r="A722" s="47">
        <v>42505</v>
      </c>
      <c r="B722" s="48">
        <v>1</v>
      </c>
      <c r="C722" s="171">
        <v>0</v>
      </c>
      <c r="D722" s="134">
        <f t="shared" si="87"/>
        <v>594055.35999999975</v>
      </c>
      <c r="E722" s="29">
        <f t="shared" si="88"/>
        <v>581623.45999999973</v>
      </c>
      <c r="F722" s="175">
        <f t="shared" si="89"/>
        <v>244.13225806451615</v>
      </c>
      <c r="G722" s="29">
        <f t="shared" si="90"/>
        <v>244.13</v>
      </c>
    </row>
    <row r="723" spans="1:7" x14ac:dyDescent="0.25">
      <c r="A723" s="47">
        <v>42506</v>
      </c>
      <c r="B723" s="48">
        <v>1</v>
      </c>
      <c r="C723" s="171">
        <v>0</v>
      </c>
      <c r="D723" s="134">
        <f t="shared" si="87"/>
        <v>594055.35999999975</v>
      </c>
      <c r="E723" s="29">
        <f t="shared" si="88"/>
        <v>581623.45999999973</v>
      </c>
      <c r="F723" s="175">
        <f t="shared" si="89"/>
        <v>244.13225806451615</v>
      </c>
      <c r="G723" s="29">
        <f t="shared" si="90"/>
        <v>244.13</v>
      </c>
    </row>
    <row r="724" spans="1:7" x14ac:dyDescent="0.25">
      <c r="A724" s="47">
        <v>42507</v>
      </c>
      <c r="B724" s="48">
        <v>1</v>
      </c>
      <c r="C724" s="171">
        <v>0</v>
      </c>
      <c r="D724" s="134">
        <f t="shared" si="87"/>
        <v>594055.35999999975</v>
      </c>
      <c r="E724" s="29">
        <f t="shared" si="88"/>
        <v>581623.45999999973</v>
      </c>
      <c r="F724" s="175">
        <f t="shared" si="89"/>
        <v>244.13225806451615</v>
      </c>
      <c r="G724" s="29">
        <f t="shared" si="90"/>
        <v>244.13</v>
      </c>
    </row>
    <row r="725" spans="1:7" x14ac:dyDescent="0.25">
      <c r="A725" s="47">
        <v>42508</v>
      </c>
      <c r="B725" s="48">
        <v>1</v>
      </c>
      <c r="C725" s="171">
        <v>0</v>
      </c>
      <c r="D725" s="134">
        <f t="shared" si="87"/>
        <v>594055.35999999975</v>
      </c>
      <c r="E725" s="29">
        <f t="shared" si="88"/>
        <v>581623.45999999973</v>
      </c>
      <c r="F725" s="175">
        <f t="shared" si="89"/>
        <v>244.13225806451615</v>
      </c>
      <c r="G725" s="29">
        <f t="shared" si="90"/>
        <v>244.13</v>
      </c>
    </row>
    <row r="726" spans="1:7" x14ac:dyDescent="0.25">
      <c r="A726" s="47">
        <v>42509</v>
      </c>
      <c r="B726" s="48">
        <v>1</v>
      </c>
      <c r="C726" s="171">
        <v>0</v>
      </c>
      <c r="D726" s="134">
        <f t="shared" si="87"/>
        <v>594055.35999999975</v>
      </c>
      <c r="E726" s="29">
        <f t="shared" si="88"/>
        <v>581623.45999999973</v>
      </c>
      <c r="F726" s="175">
        <f t="shared" si="89"/>
        <v>244.13225806451615</v>
      </c>
      <c r="G726" s="29">
        <f t="shared" si="90"/>
        <v>244.13</v>
      </c>
    </row>
    <row r="727" spans="1:7" x14ac:dyDescent="0.25">
      <c r="A727" s="47">
        <v>42510</v>
      </c>
      <c r="B727" s="48">
        <v>1</v>
      </c>
      <c r="C727" s="171">
        <v>0</v>
      </c>
      <c r="D727" s="134">
        <f t="shared" si="87"/>
        <v>594055.35999999975</v>
      </c>
      <c r="E727" s="29">
        <f t="shared" si="88"/>
        <v>581623.45999999973</v>
      </c>
      <c r="F727" s="175">
        <f t="shared" si="89"/>
        <v>244.13225806451615</v>
      </c>
      <c r="G727" s="29">
        <f t="shared" si="90"/>
        <v>244.13</v>
      </c>
    </row>
    <row r="728" spans="1:7" x14ac:dyDescent="0.25">
      <c r="A728" s="47">
        <v>42511</v>
      </c>
      <c r="B728" s="48">
        <v>1</v>
      </c>
      <c r="C728" s="171">
        <v>0</v>
      </c>
      <c r="D728" s="134">
        <f t="shared" si="87"/>
        <v>594055.35999999975</v>
      </c>
      <c r="E728" s="29">
        <f t="shared" si="88"/>
        <v>581623.45999999973</v>
      </c>
      <c r="F728" s="175">
        <f t="shared" si="89"/>
        <v>244.13225806451615</v>
      </c>
      <c r="G728" s="29">
        <f t="shared" si="90"/>
        <v>244.13</v>
      </c>
    </row>
    <row r="729" spans="1:7" x14ac:dyDescent="0.25">
      <c r="A729" s="47">
        <v>42512</v>
      </c>
      <c r="B729" s="48">
        <v>1</v>
      </c>
      <c r="C729" s="171">
        <v>0</v>
      </c>
      <c r="D729" s="134">
        <f t="shared" si="87"/>
        <v>594055.35999999975</v>
      </c>
      <c r="E729" s="29">
        <f t="shared" si="88"/>
        <v>581623.45999999973</v>
      </c>
      <c r="F729" s="175">
        <f t="shared" si="89"/>
        <v>244.13225806451615</v>
      </c>
      <c r="G729" s="29">
        <f t="shared" si="90"/>
        <v>244.13</v>
      </c>
    </row>
    <row r="730" spans="1:7" x14ac:dyDescent="0.25">
      <c r="A730" s="47">
        <v>42513</v>
      </c>
      <c r="B730" s="48">
        <v>1</v>
      </c>
      <c r="C730" s="171">
        <v>0</v>
      </c>
      <c r="D730" s="134">
        <f t="shared" si="87"/>
        <v>594055.35999999975</v>
      </c>
      <c r="E730" s="29">
        <f t="shared" si="88"/>
        <v>581623.45999999973</v>
      </c>
      <c r="F730" s="175">
        <f t="shared" si="89"/>
        <v>244.13225806451615</v>
      </c>
      <c r="G730" s="29">
        <f t="shared" si="90"/>
        <v>244.13</v>
      </c>
    </row>
    <row r="731" spans="1:7" x14ac:dyDescent="0.25">
      <c r="A731" s="47">
        <v>42514</v>
      </c>
      <c r="B731" s="48">
        <v>1</v>
      </c>
      <c r="C731" s="171">
        <v>0</v>
      </c>
      <c r="D731" s="134">
        <f t="shared" si="87"/>
        <v>594055.35999999975</v>
      </c>
      <c r="E731" s="29">
        <f t="shared" si="88"/>
        <v>581623.45999999973</v>
      </c>
      <c r="F731" s="175">
        <f t="shared" si="89"/>
        <v>244.13225806451615</v>
      </c>
      <c r="G731" s="29">
        <f t="shared" si="90"/>
        <v>244.13</v>
      </c>
    </row>
    <row r="732" spans="1:7" x14ac:dyDescent="0.25">
      <c r="A732" s="47">
        <v>42515</v>
      </c>
      <c r="B732" s="48">
        <v>1</v>
      </c>
      <c r="C732" s="171">
        <v>0</v>
      </c>
      <c r="D732" s="134">
        <f t="shared" si="87"/>
        <v>594055.35999999975</v>
      </c>
      <c r="E732" s="29">
        <f t="shared" si="88"/>
        <v>581623.45999999973</v>
      </c>
      <c r="F732" s="175">
        <f t="shared" si="89"/>
        <v>244.13225806451615</v>
      </c>
      <c r="G732" s="29">
        <f t="shared" si="90"/>
        <v>244.13</v>
      </c>
    </row>
    <row r="733" spans="1:7" x14ac:dyDescent="0.25">
      <c r="A733" s="47">
        <v>42516</v>
      </c>
      <c r="B733" s="48">
        <v>1</v>
      </c>
      <c r="C733" s="171">
        <v>0</v>
      </c>
      <c r="D733" s="134">
        <f t="shared" si="87"/>
        <v>594055.35999999975</v>
      </c>
      <c r="E733" s="29">
        <f t="shared" si="88"/>
        <v>581623.45999999973</v>
      </c>
      <c r="F733" s="175">
        <f t="shared" si="89"/>
        <v>244.13225806451615</v>
      </c>
      <c r="G733" s="29">
        <f t="shared" si="90"/>
        <v>244.13</v>
      </c>
    </row>
    <row r="734" spans="1:7" x14ac:dyDescent="0.25">
      <c r="A734" s="47">
        <v>42517</v>
      </c>
      <c r="B734" s="48">
        <v>1</v>
      </c>
      <c r="C734" s="171">
        <v>0</v>
      </c>
      <c r="D734" s="134">
        <f t="shared" si="87"/>
        <v>594055.35999999975</v>
      </c>
      <c r="E734" s="29">
        <f t="shared" si="88"/>
        <v>581623.45999999973</v>
      </c>
      <c r="F734" s="175">
        <f t="shared" si="89"/>
        <v>244.13225806451615</v>
      </c>
      <c r="G734" s="29">
        <f t="shared" si="90"/>
        <v>244.13</v>
      </c>
    </row>
    <row r="735" spans="1:7" x14ac:dyDescent="0.25">
      <c r="A735" s="47">
        <v>42518</v>
      </c>
      <c r="B735" s="48">
        <v>1</v>
      </c>
      <c r="C735" s="171">
        <v>0</v>
      </c>
      <c r="D735" s="134">
        <f t="shared" si="87"/>
        <v>594055.35999999975</v>
      </c>
      <c r="E735" s="29">
        <f t="shared" si="88"/>
        <v>581623.45999999973</v>
      </c>
      <c r="F735" s="175">
        <f t="shared" si="89"/>
        <v>244.13225806451615</v>
      </c>
      <c r="G735" s="29">
        <f t="shared" si="90"/>
        <v>244.13</v>
      </c>
    </row>
    <row r="736" spans="1:7" x14ac:dyDescent="0.25">
      <c r="A736" s="47">
        <v>42519</v>
      </c>
      <c r="B736" s="48">
        <v>1</v>
      </c>
      <c r="C736" s="171">
        <v>0</v>
      </c>
      <c r="D736" s="134">
        <f t="shared" si="87"/>
        <v>594055.35999999975</v>
      </c>
      <c r="E736" s="29">
        <f t="shared" si="88"/>
        <v>581623.45999999973</v>
      </c>
      <c r="F736" s="175">
        <f t="shared" si="89"/>
        <v>244.13225806451615</v>
      </c>
      <c r="G736" s="29">
        <f t="shared" si="90"/>
        <v>244.13</v>
      </c>
    </row>
    <row r="737" spans="1:7" x14ac:dyDescent="0.25">
      <c r="A737" s="47">
        <v>42520</v>
      </c>
      <c r="B737" s="48">
        <v>1</v>
      </c>
      <c r="C737" s="171">
        <v>0</v>
      </c>
      <c r="D737" s="134">
        <f t="shared" si="87"/>
        <v>594055.35999999975</v>
      </c>
      <c r="E737" s="29">
        <f t="shared" si="88"/>
        <v>581623.45999999973</v>
      </c>
      <c r="F737" s="175">
        <f t="shared" si="89"/>
        <v>244.13225806451615</v>
      </c>
      <c r="G737" s="29">
        <f t="shared" si="90"/>
        <v>244.13</v>
      </c>
    </row>
    <row r="738" spans="1:7" x14ac:dyDescent="0.25">
      <c r="A738" s="47">
        <v>42521</v>
      </c>
      <c r="B738" s="48">
        <v>1</v>
      </c>
      <c r="C738" s="171">
        <v>0</v>
      </c>
      <c r="D738" s="134">
        <f t="shared" si="87"/>
        <v>594055.35999999975</v>
      </c>
      <c r="E738" s="29">
        <f t="shared" si="88"/>
        <v>581623.45999999973</v>
      </c>
      <c r="F738" s="175">
        <f t="shared" si="89"/>
        <v>244.13225806451615</v>
      </c>
      <c r="G738" s="29">
        <f t="shared" si="90"/>
        <v>244.13</v>
      </c>
    </row>
    <row r="739" spans="1:7" x14ac:dyDescent="0.25">
      <c r="A739" s="47">
        <v>42522</v>
      </c>
      <c r="B739" s="48">
        <v>1</v>
      </c>
      <c r="C739" s="171">
        <v>0</v>
      </c>
      <c r="D739" s="134">
        <f t="shared" si="87"/>
        <v>594055.35999999975</v>
      </c>
      <c r="E739" s="29">
        <f t="shared" si="88"/>
        <v>581623.45999999973</v>
      </c>
      <c r="F739" s="175">
        <f t="shared" si="89"/>
        <v>244.13225806451615</v>
      </c>
      <c r="G739" s="29">
        <f t="shared" si="90"/>
        <v>244.13</v>
      </c>
    </row>
    <row r="740" spans="1:7" x14ac:dyDescent="0.25">
      <c r="A740" s="47">
        <v>42523</v>
      </c>
      <c r="B740" s="48">
        <v>1</v>
      </c>
      <c r="C740" s="171">
        <v>0</v>
      </c>
      <c r="D740" s="134">
        <f t="shared" si="87"/>
        <v>594055.35999999975</v>
      </c>
      <c r="E740" s="29">
        <f t="shared" si="88"/>
        <v>581623.45999999973</v>
      </c>
      <c r="F740" s="175">
        <f t="shared" si="89"/>
        <v>244.13225806451615</v>
      </c>
      <c r="G740" s="29">
        <f t="shared" si="90"/>
        <v>244.13</v>
      </c>
    </row>
    <row r="741" spans="1:7" x14ac:dyDescent="0.25">
      <c r="A741" s="47">
        <v>42524</v>
      </c>
      <c r="B741" s="48">
        <v>1</v>
      </c>
      <c r="C741" s="171">
        <v>0</v>
      </c>
      <c r="D741" s="134">
        <f t="shared" si="87"/>
        <v>594055.35999999975</v>
      </c>
      <c r="E741" s="29">
        <f t="shared" si="88"/>
        <v>581623.45999999973</v>
      </c>
      <c r="F741" s="175">
        <f t="shared" si="89"/>
        <v>244.13225806451615</v>
      </c>
      <c r="G741" s="29">
        <f t="shared" si="90"/>
        <v>244.13</v>
      </c>
    </row>
    <row r="742" spans="1:7" x14ac:dyDescent="0.25">
      <c r="A742" s="47">
        <v>42525</v>
      </c>
      <c r="B742" s="48">
        <v>1</v>
      </c>
      <c r="C742" s="171">
        <v>0</v>
      </c>
      <c r="D742" s="134">
        <f t="shared" si="87"/>
        <v>594055.35999999975</v>
      </c>
      <c r="E742" s="29">
        <f t="shared" si="88"/>
        <v>581623.45999999973</v>
      </c>
      <c r="F742" s="175">
        <f t="shared" si="89"/>
        <v>244.13225806451615</v>
      </c>
      <c r="G742" s="29">
        <f t="shared" si="90"/>
        <v>244.13</v>
      </c>
    </row>
    <row r="743" spans="1:7" x14ac:dyDescent="0.25">
      <c r="A743" s="47">
        <v>42526</v>
      </c>
      <c r="B743" s="48">
        <v>1</v>
      </c>
      <c r="C743" s="171">
        <v>0</v>
      </c>
      <c r="D743" s="134">
        <f t="shared" si="87"/>
        <v>594055.35999999975</v>
      </c>
      <c r="E743" s="29">
        <f t="shared" si="88"/>
        <v>581623.45999999973</v>
      </c>
      <c r="F743" s="175">
        <f t="shared" si="89"/>
        <v>244.13225806451615</v>
      </c>
      <c r="G743" s="29">
        <f t="shared" si="90"/>
        <v>244.13</v>
      </c>
    </row>
    <row r="744" spans="1:7" x14ac:dyDescent="0.25">
      <c r="A744" s="47">
        <v>42527</v>
      </c>
      <c r="B744" s="48">
        <v>0</v>
      </c>
      <c r="C744" s="171">
        <v>1</v>
      </c>
      <c r="D744" s="134">
        <f t="shared" ref="D744:D773" si="91">$E$733</f>
        <v>581623.45999999973</v>
      </c>
      <c r="E744" s="29">
        <f>$D$744-$D$50</f>
        <v>568794.15999999968</v>
      </c>
      <c r="F744" s="175">
        <f>($E$49/$B$49*0+($E$50/$B$50)*1)</f>
        <v>239.02333333333334</v>
      </c>
      <c r="G744" s="29">
        <f t="shared" si="90"/>
        <v>239.02</v>
      </c>
    </row>
    <row r="745" spans="1:7" x14ac:dyDescent="0.25">
      <c r="A745" s="47">
        <v>42528</v>
      </c>
      <c r="B745" s="48">
        <v>1</v>
      </c>
      <c r="C745" s="171">
        <v>0</v>
      </c>
      <c r="D745" s="134">
        <f t="shared" si="91"/>
        <v>581623.45999999973</v>
      </c>
      <c r="E745" s="29">
        <f t="shared" ref="E745:E773" si="92">$D$744-$D$50</f>
        <v>568794.15999999968</v>
      </c>
      <c r="F745" s="175">
        <f t="shared" ref="F745:F773" si="93">($E$49/$B$49*0+($E$50/$B$50)*1)</f>
        <v>239.02333333333334</v>
      </c>
      <c r="G745" s="29">
        <f t="shared" si="90"/>
        <v>239.02</v>
      </c>
    </row>
    <row r="746" spans="1:7" x14ac:dyDescent="0.25">
      <c r="A746" s="47">
        <v>42529</v>
      </c>
      <c r="B746" s="48">
        <v>1</v>
      </c>
      <c r="C746" s="171">
        <v>0</v>
      </c>
      <c r="D746" s="134">
        <f t="shared" si="91"/>
        <v>581623.45999999973</v>
      </c>
      <c r="E746" s="29">
        <f t="shared" si="92"/>
        <v>568794.15999999968</v>
      </c>
      <c r="F746" s="175">
        <f t="shared" si="93"/>
        <v>239.02333333333334</v>
      </c>
      <c r="G746" s="29">
        <f t="shared" si="90"/>
        <v>239.02</v>
      </c>
    </row>
    <row r="747" spans="1:7" x14ac:dyDescent="0.25">
      <c r="A747" s="47">
        <v>42530</v>
      </c>
      <c r="B747" s="48">
        <v>1</v>
      </c>
      <c r="C747" s="171">
        <v>0</v>
      </c>
      <c r="D747" s="134">
        <f t="shared" si="91"/>
        <v>581623.45999999973</v>
      </c>
      <c r="E747" s="29">
        <f t="shared" si="92"/>
        <v>568794.15999999968</v>
      </c>
      <c r="F747" s="175">
        <f t="shared" si="93"/>
        <v>239.02333333333334</v>
      </c>
      <c r="G747" s="29">
        <f t="shared" si="90"/>
        <v>239.02</v>
      </c>
    </row>
    <row r="748" spans="1:7" x14ac:dyDescent="0.25">
      <c r="A748" s="47">
        <v>42531</v>
      </c>
      <c r="B748" s="48">
        <v>1</v>
      </c>
      <c r="C748" s="171">
        <v>0</v>
      </c>
      <c r="D748" s="134">
        <f t="shared" si="91"/>
        <v>581623.45999999973</v>
      </c>
      <c r="E748" s="29">
        <f t="shared" si="92"/>
        <v>568794.15999999968</v>
      </c>
      <c r="F748" s="175">
        <f t="shared" si="93"/>
        <v>239.02333333333334</v>
      </c>
      <c r="G748" s="29">
        <f t="shared" si="90"/>
        <v>239.02</v>
      </c>
    </row>
    <row r="749" spans="1:7" x14ac:dyDescent="0.25">
      <c r="A749" s="47">
        <v>42532</v>
      </c>
      <c r="B749" s="48">
        <v>1</v>
      </c>
      <c r="C749" s="171">
        <v>0</v>
      </c>
      <c r="D749" s="134">
        <f t="shared" si="91"/>
        <v>581623.45999999973</v>
      </c>
      <c r="E749" s="29">
        <f t="shared" si="92"/>
        <v>568794.15999999968</v>
      </c>
      <c r="F749" s="175">
        <f t="shared" si="93"/>
        <v>239.02333333333334</v>
      </c>
      <c r="G749" s="29">
        <f t="shared" si="90"/>
        <v>239.02</v>
      </c>
    </row>
    <row r="750" spans="1:7" x14ac:dyDescent="0.25">
      <c r="A750" s="47">
        <v>42533</v>
      </c>
      <c r="B750" s="48">
        <v>1</v>
      </c>
      <c r="C750" s="171">
        <v>0</v>
      </c>
      <c r="D750" s="134">
        <f t="shared" si="91"/>
        <v>581623.45999999973</v>
      </c>
      <c r="E750" s="29">
        <f t="shared" si="92"/>
        <v>568794.15999999968</v>
      </c>
      <c r="F750" s="175">
        <f t="shared" si="93"/>
        <v>239.02333333333334</v>
      </c>
      <c r="G750" s="29">
        <f t="shared" si="90"/>
        <v>239.02</v>
      </c>
    </row>
    <row r="751" spans="1:7" x14ac:dyDescent="0.25">
      <c r="A751" s="47">
        <v>42534</v>
      </c>
      <c r="B751" s="48">
        <v>1</v>
      </c>
      <c r="C751" s="171">
        <v>0</v>
      </c>
      <c r="D751" s="134">
        <f t="shared" si="91"/>
        <v>581623.45999999973</v>
      </c>
      <c r="E751" s="29">
        <f t="shared" si="92"/>
        <v>568794.15999999968</v>
      </c>
      <c r="F751" s="175">
        <f t="shared" si="93"/>
        <v>239.02333333333334</v>
      </c>
      <c r="G751" s="29">
        <f t="shared" si="90"/>
        <v>239.02</v>
      </c>
    </row>
    <row r="752" spans="1:7" x14ac:dyDescent="0.25">
      <c r="A752" s="47">
        <v>42535</v>
      </c>
      <c r="B752" s="48">
        <v>1</v>
      </c>
      <c r="C752" s="171">
        <v>0</v>
      </c>
      <c r="D752" s="134">
        <f t="shared" si="91"/>
        <v>581623.45999999973</v>
      </c>
      <c r="E752" s="29">
        <f t="shared" si="92"/>
        <v>568794.15999999968</v>
      </c>
      <c r="F752" s="175">
        <f t="shared" si="93"/>
        <v>239.02333333333334</v>
      </c>
      <c r="G752" s="29">
        <f t="shared" si="90"/>
        <v>239.02</v>
      </c>
    </row>
    <row r="753" spans="1:7" x14ac:dyDescent="0.25">
      <c r="A753" s="47">
        <v>42536</v>
      </c>
      <c r="B753" s="48">
        <v>1</v>
      </c>
      <c r="C753" s="171">
        <v>0</v>
      </c>
      <c r="D753" s="134">
        <f t="shared" si="91"/>
        <v>581623.45999999973</v>
      </c>
      <c r="E753" s="29">
        <f t="shared" si="92"/>
        <v>568794.15999999968</v>
      </c>
      <c r="F753" s="175">
        <f t="shared" si="93"/>
        <v>239.02333333333334</v>
      </c>
      <c r="G753" s="29">
        <f t="shared" si="90"/>
        <v>239.02</v>
      </c>
    </row>
    <row r="754" spans="1:7" x14ac:dyDescent="0.25">
      <c r="A754" s="47">
        <v>42537</v>
      </c>
      <c r="B754" s="48">
        <v>1</v>
      </c>
      <c r="C754" s="171">
        <v>0</v>
      </c>
      <c r="D754" s="134">
        <f t="shared" si="91"/>
        <v>581623.45999999973</v>
      </c>
      <c r="E754" s="29">
        <f t="shared" si="92"/>
        <v>568794.15999999968</v>
      </c>
      <c r="F754" s="175">
        <f t="shared" si="93"/>
        <v>239.02333333333334</v>
      </c>
      <c r="G754" s="29">
        <f t="shared" si="90"/>
        <v>239.02</v>
      </c>
    </row>
    <row r="755" spans="1:7" x14ac:dyDescent="0.25">
      <c r="A755" s="47">
        <v>42538</v>
      </c>
      <c r="B755" s="48">
        <v>1</v>
      </c>
      <c r="C755" s="171">
        <v>0</v>
      </c>
      <c r="D755" s="134">
        <f t="shared" si="91"/>
        <v>581623.45999999973</v>
      </c>
      <c r="E755" s="29">
        <f t="shared" si="92"/>
        <v>568794.15999999968</v>
      </c>
      <c r="F755" s="175">
        <f t="shared" si="93"/>
        <v>239.02333333333334</v>
      </c>
      <c r="G755" s="29">
        <f t="shared" si="90"/>
        <v>239.02</v>
      </c>
    </row>
    <row r="756" spans="1:7" x14ac:dyDescent="0.25">
      <c r="A756" s="47">
        <v>42539</v>
      </c>
      <c r="B756" s="48">
        <v>1</v>
      </c>
      <c r="C756" s="171">
        <v>0</v>
      </c>
      <c r="D756" s="134">
        <f t="shared" si="91"/>
        <v>581623.45999999973</v>
      </c>
      <c r="E756" s="29">
        <f t="shared" si="92"/>
        <v>568794.15999999968</v>
      </c>
      <c r="F756" s="175">
        <f t="shared" si="93"/>
        <v>239.02333333333334</v>
      </c>
      <c r="G756" s="29">
        <f t="shared" si="90"/>
        <v>239.02</v>
      </c>
    </row>
    <row r="757" spans="1:7" x14ac:dyDescent="0.25">
      <c r="A757" s="47">
        <v>42540</v>
      </c>
      <c r="B757" s="48">
        <v>1</v>
      </c>
      <c r="C757" s="171">
        <v>0</v>
      </c>
      <c r="D757" s="134">
        <f t="shared" si="91"/>
        <v>581623.45999999973</v>
      </c>
      <c r="E757" s="29">
        <f t="shared" si="92"/>
        <v>568794.15999999968</v>
      </c>
      <c r="F757" s="175">
        <f t="shared" si="93"/>
        <v>239.02333333333334</v>
      </c>
      <c r="G757" s="29">
        <f t="shared" si="90"/>
        <v>239.02</v>
      </c>
    </row>
    <row r="758" spans="1:7" x14ac:dyDescent="0.25">
      <c r="A758" s="47">
        <v>42541</v>
      </c>
      <c r="B758" s="48">
        <v>1</v>
      </c>
      <c r="C758" s="171">
        <v>0</v>
      </c>
      <c r="D758" s="134">
        <f t="shared" si="91"/>
        <v>581623.45999999973</v>
      </c>
      <c r="E758" s="29">
        <f t="shared" si="92"/>
        <v>568794.15999999968</v>
      </c>
      <c r="F758" s="175">
        <f t="shared" si="93"/>
        <v>239.02333333333334</v>
      </c>
      <c r="G758" s="29">
        <f t="shared" si="90"/>
        <v>239.02</v>
      </c>
    </row>
    <row r="759" spans="1:7" x14ac:dyDescent="0.25">
      <c r="A759" s="47">
        <v>42542</v>
      </c>
      <c r="B759" s="48">
        <v>1</v>
      </c>
      <c r="C759" s="171">
        <v>0</v>
      </c>
      <c r="D759" s="134">
        <f t="shared" si="91"/>
        <v>581623.45999999973</v>
      </c>
      <c r="E759" s="29">
        <f t="shared" si="92"/>
        <v>568794.15999999968</v>
      </c>
      <c r="F759" s="175">
        <f t="shared" si="93"/>
        <v>239.02333333333334</v>
      </c>
      <c r="G759" s="29">
        <f t="shared" si="90"/>
        <v>239.02</v>
      </c>
    </row>
    <row r="760" spans="1:7" x14ac:dyDescent="0.25">
      <c r="A760" s="47">
        <v>42543</v>
      </c>
      <c r="B760" s="48">
        <v>1</v>
      </c>
      <c r="C760" s="171">
        <v>0</v>
      </c>
      <c r="D760" s="134">
        <f t="shared" si="91"/>
        <v>581623.45999999973</v>
      </c>
      <c r="E760" s="29">
        <f t="shared" si="92"/>
        <v>568794.15999999968</v>
      </c>
      <c r="F760" s="175">
        <f t="shared" si="93"/>
        <v>239.02333333333334</v>
      </c>
      <c r="G760" s="29">
        <f t="shared" si="90"/>
        <v>239.02</v>
      </c>
    </row>
    <row r="761" spans="1:7" x14ac:dyDescent="0.25">
      <c r="A761" s="47">
        <v>42544</v>
      </c>
      <c r="B761" s="48">
        <v>1</v>
      </c>
      <c r="C761" s="171">
        <v>0</v>
      </c>
      <c r="D761" s="134">
        <f t="shared" si="91"/>
        <v>581623.45999999973</v>
      </c>
      <c r="E761" s="29">
        <f t="shared" si="92"/>
        <v>568794.15999999968</v>
      </c>
      <c r="F761" s="175">
        <f t="shared" si="93"/>
        <v>239.02333333333334</v>
      </c>
      <c r="G761" s="29">
        <f t="shared" si="90"/>
        <v>239.02</v>
      </c>
    </row>
    <row r="762" spans="1:7" x14ac:dyDescent="0.25">
      <c r="A762" s="47">
        <v>42545</v>
      </c>
      <c r="B762" s="48">
        <v>1</v>
      </c>
      <c r="C762" s="171">
        <v>0</v>
      </c>
      <c r="D762" s="134">
        <f t="shared" si="91"/>
        <v>581623.45999999973</v>
      </c>
      <c r="E762" s="29">
        <f t="shared" si="92"/>
        <v>568794.15999999968</v>
      </c>
      <c r="F762" s="175">
        <f t="shared" si="93"/>
        <v>239.02333333333334</v>
      </c>
      <c r="G762" s="29">
        <f t="shared" si="90"/>
        <v>239.02</v>
      </c>
    </row>
    <row r="763" spans="1:7" x14ac:dyDescent="0.25">
      <c r="A763" s="47">
        <v>42546</v>
      </c>
      <c r="B763" s="48">
        <v>1</v>
      </c>
      <c r="C763" s="171">
        <v>0</v>
      </c>
      <c r="D763" s="134">
        <f t="shared" si="91"/>
        <v>581623.45999999973</v>
      </c>
      <c r="E763" s="29">
        <f t="shared" si="92"/>
        <v>568794.15999999968</v>
      </c>
      <c r="F763" s="175">
        <f t="shared" si="93"/>
        <v>239.02333333333334</v>
      </c>
      <c r="G763" s="29">
        <f t="shared" si="90"/>
        <v>239.02</v>
      </c>
    </row>
    <row r="764" spans="1:7" x14ac:dyDescent="0.25">
      <c r="A764" s="47">
        <v>42547</v>
      </c>
      <c r="B764" s="48">
        <v>1</v>
      </c>
      <c r="C764" s="171">
        <v>0</v>
      </c>
      <c r="D764" s="134">
        <f t="shared" si="91"/>
        <v>581623.45999999973</v>
      </c>
      <c r="E764" s="29">
        <f t="shared" si="92"/>
        <v>568794.15999999968</v>
      </c>
      <c r="F764" s="175">
        <f t="shared" si="93"/>
        <v>239.02333333333334</v>
      </c>
      <c r="G764" s="29">
        <f t="shared" si="90"/>
        <v>239.02</v>
      </c>
    </row>
    <row r="765" spans="1:7" x14ac:dyDescent="0.25">
      <c r="A765" s="47">
        <v>42548</v>
      </c>
      <c r="B765" s="48">
        <v>1</v>
      </c>
      <c r="C765" s="171">
        <v>0</v>
      </c>
      <c r="D765" s="134">
        <f t="shared" si="91"/>
        <v>581623.45999999973</v>
      </c>
      <c r="E765" s="29">
        <f t="shared" si="92"/>
        <v>568794.15999999968</v>
      </c>
      <c r="F765" s="175">
        <f t="shared" si="93"/>
        <v>239.02333333333334</v>
      </c>
      <c r="G765" s="29">
        <f t="shared" si="90"/>
        <v>239.02</v>
      </c>
    </row>
    <row r="766" spans="1:7" x14ac:dyDescent="0.25">
      <c r="A766" s="47">
        <v>42549</v>
      </c>
      <c r="B766" s="48">
        <v>1</v>
      </c>
      <c r="C766" s="171">
        <v>0</v>
      </c>
      <c r="D766" s="134">
        <f t="shared" si="91"/>
        <v>581623.45999999973</v>
      </c>
      <c r="E766" s="29">
        <f t="shared" si="92"/>
        <v>568794.15999999968</v>
      </c>
      <c r="F766" s="175">
        <f t="shared" si="93"/>
        <v>239.02333333333334</v>
      </c>
      <c r="G766" s="29">
        <f t="shared" si="90"/>
        <v>239.02</v>
      </c>
    </row>
    <row r="767" spans="1:7" x14ac:dyDescent="0.25">
      <c r="A767" s="47">
        <v>42550</v>
      </c>
      <c r="B767" s="48">
        <v>1</v>
      </c>
      <c r="C767" s="171">
        <v>0</v>
      </c>
      <c r="D767" s="134">
        <f t="shared" si="91"/>
        <v>581623.45999999973</v>
      </c>
      <c r="E767" s="29">
        <f t="shared" si="92"/>
        <v>568794.15999999968</v>
      </c>
      <c r="F767" s="175">
        <f t="shared" si="93"/>
        <v>239.02333333333334</v>
      </c>
      <c r="G767" s="29">
        <f t="shared" si="90"/>
        <v>239.02</v>
      </c>
    </row>
    <row r="768" spans="1:7" x14ac:dyDescent="0.25">
      <c r="A768" s="47">
        <v>42551</v>
      </c>
      <c r="B768" s="48">
        <v>1</v>
      </c>
      <c r="C768" s="171">
        <v>0</v>
      </c>
      <c r="D768" s="134">
        <f t="shared" si="91"/>
        <v>581623.45999999973</v>
      </c>
      <c r="E768" s="29">
        <f t="shared" si="92"/>
        <v>568794.15999999968</v>
      </c>
      <c r="F768" s="175">
        <f t="shared" si="93"/>
        <v>239.02333333333334</v>
      </c>
      <c r="G768" s="29">
        <f t="shared" si="90"/>
        <v>239.02</v>
      </c>
    </row>
    <row r="769" spans="1:7" x14ac:dyDescent="0.25">
      <c r="A769" s="47">
        <v>42552</v>
      </c>
      <c r="B769" s="48">
        <v>1</v>
      </c>
      <c r="C769" s="171">
        <v>0</v>
      </c>
      <c r="D769" s="134">
        <f t="shared" si="91"/>
        <v>581623.45999999973</v>
      </c>
      <c r="E769" s="29">
        <f t="shared" si="92"/>
        <v>568794.15999999968</v>
      </c>
      <c r="F769" s="175">
        <f t="shared" si="93"/>
        <v>239.02333333333334</v>
      </c>
      <c r="G769" s="29">
        <f t="shared" si="90"/>
        <v>239.02</v>
      </c>
    </row>
    <row r="770" spans="1:7" x14ac:dyDescent="0.25">
      <c r="A770" s="47">
        <v>42553</v>
      </c>
      <c r="B770" s="48">
        <v>1</v>
      </c>
      <c r="C770" s="171">
        <v>0</v>
      </c>
      <c r="D770" s="134">
        <f t="shared" si="91"/>
        <v>581623.45999999973</v>
      </c>
      <c r="E770" s="29">
        <f t="shared" si="92"/>
        <v>568794.15999999968</v>
      </c>
      <c r="F770" s="175">
        <f t="shared" si="93"/>
        <v>239.02333333333334</v>
      </c>
      <c r="G770" s="29">
        <f t="shared" si="90"/>
        <v>239.02</v>
      </c>
    </row>
    <row r="771" spans="1:7" x14ac:dyDescent="0.25">
      <c r="A771" s="47">
        <v>42554</v>
      </c>
      <c r="B771" s="48">
        <v>1</v>
      </c>
      <c r="C771" s="171">
        <v>0</v>
      </c>
      <c r="D771" s="134">
        <f t="shared" si="91"/>
        <v>581623.45999999973</v>
      </c>
      <c r="E771" s="29">
        <f t="shared" si="92"/>
        <v>568794.15999999968</v>
      </c>
      <c r="F771" s="175">
        <f t="shared" si="93"/>
        <v>239.02333333333334</v>
      </c>
      <c r="G771" s="29">
        <f t="shared" si="90"/>
        <v>239.02</v>
      </c>
    </row>
    <row r="772" spans="1:7" x14ac:dyDescent="0.25">
      <c r="A772" s="47">
        <v>42555</v>
      </c>
      <c r="B772" s="48">
        <v>1</v>
      </c>
      <c r="C772" s="171">
        <v>0</v>
      </c>
      <c r="D772" s="134">
        <f t="shared" si="91"/>
        <v>581623.45999999973</v>
      </c>
      <c r="E772" s="29">
        <f t="shared" si="92"/>
        <v>568794.15999999968</v>
      </c>
      <c r="F772" s="175">
        <f t="shared" si="93"/>
        <v>239.02333333333334</v>
      </c>
      <c r="G772" s="29">
        <f t="shared" si="90"/>
        <v>239.02</v>
      </c>
    </row>
    <row r="773" spans="1:7" x14ac:dyDescent="0.25">
      <c r="A773" s="47">
        <v>42556</v>
      </c>
      <c r="B773" s="48">
        <v>1</v>
      </c>
      <c r="C773" s="171">
        <v>0</v>
      </c>
      <c r="D773" s="134">
        <f t="shared" si="91"/>
        <v>581623.45999999973</v>
      </c>
      <c r="E773" s="29">
        <f t="shared" si="92"/>
        <v>568794.15999999968</v>
      </c>
      <c r="F773" s="175">
        <f t="shared" si="93"/>
        <v>239.02333333333334</v>
      </c>
      <c r="G773" s="29">
        <f t="shared" si="90"/>
        <v>239.02</v>
      </c>
    </row>
    <row r="774" spans="1:7" x14ac:dyDescent="0.25">
      <c r="A774" s="47">
        <v>42557</v>
      </c>
      <c r="B774" s="48">
        <v>0</v>
      </c>
      <c r="C774" s="171">
        <v>1</v>
      </c>
      <c r="D774" s="134">
        <f t="shared" ref="D774:D804" si="94">$E$763</f>
        <v>568794.15999999968</v>
      </c>
      <c r="E774" s="29">
        <f>$D$774-$D$51</f>
        <v>556040.43999999971</v>
      </c>
      <c r="F774" s="175">
        <f>($E$50/$B$50*0+($E$51/$B$51)*1)</f>
        <v>233.75096774193548</v>
      </c>
      <c r="G774" s="29">
        <f t="shared" si="90"/>
        <v>233.75</v>
      </c>
    </row>
    <row r="775" spans="1:7" x14ac:dyDescent="0.25">
      <c r="A775" s="47">
        <v>42558</v>
      </c>
      <c r="B775" s="48">
        <v>1</v>
      </c>
      <c r="C775" s="171">
        <v>0</v>
      </c>
      <c r="D775" s="134">
        <f t="shared" si="94"/>
        <v>568794.15999999968</v>
      </c>
      <c r="E775" s="29">
        <f t="shared" ref="E775:E804" si="95">$D$774-$D$51</f>
        <v>556040.43999999971</v>
      </c>
      <c r="F775" s="175">
        <f t="shared" ref="F775:F804" si="96">($E$50/$B$50*0+($E$51/$B$51)*1)</f>
        <v>233.75096774193548</v>
      </c>
      <c r="G775" s="29">
        <f t="shared" si="90"/>
        <v>233.75</v>
      </c>
    </row>
    <row r="776" spans="1:7" x14ac:dyDescent="0.25">
      <c r="A776" s="47">
        <v>42559</v>
      </c>
      <c r="B776" s="48">
        <v>1</v>
      </c>
      <c r="C776" s="171">
        <v>0</v>
      </c>
      <c r="D776" s="134">
        <f t="shared" si="94"/>
        <v>568794.15999999968</v>
      </c>
      <c r="E776" s="29">
        <f t="shared" si="95"/>
        <v>556040.43999999971</v>
      </c>
      <c r="F776" s="175">
        <f t="shared" si="96"/>
        <v>233.75096774193548</v>
      </c>
      <c r="G776" s="29">
        <f t="shared" si="90"/>
        <v>233.75</v>
      </c>
    </row>
    <row r="777" spans="1:7" x14ac:dyDescent="0.25">
      <c r="A777" s="47">
        <v>42560</v>
      </c>
      <c r="B777" s="48">
        <v>1</v>
      </c>
      <c r="C777" s="171">
        <v>0</v>
      </c>
      <c r="D777" s="134">
        <f t="shared" si="94"/>
        <v>568794.15999999968</v>
      </c>
      <c r="E777" s="29">
        <f t="shared" si="95"/>
        <v>556040.43999999971</v>
      </c>
      <c r="F777" s="175">
        <f t="shared" si="96"/>
        <v>233.75096774193548</v>
      </c>
      <c r="G777" s="29">
        <f t="shared" si="90"/>
        <v>233.75</v>
      </c>
    </row>
    <row r="778" spans="1:7" x14ac:dyDescent="0.25">
      <c r="A778" s="47">
        <v>42561</v>
      </c>
      <c r="B778" s="48">
        <v>1</v>
      </c>
      <c r="C778" s="171">
        <v>0</v>
      </c>
      <c r="D778" s="134">
        <f t="shared" si="94"/>
        <v>568794.15999999968</v>
      </c>
      <c r="E778" s="29">
        <f t="shared" si="95"/>
        <v>556040.43999999971</v>
      </c>
      <c r="F778" s="175">
        <f t="shared" si="96"/>
        <v>233.75096774193548</v>
      </c>
      <c r="G778" s="29">
        <f t="shared" ref="G778:G841" si="97">ROUND(F778,2)</f>
        <v>233.75</v>
      </c>
    </row>
    <row r="779" spans="1:7" x14ac:dyDescent="0.25">
      <c r="A779" s="47">
        <v>42562</v>
      </c>
      <c r="B779" s="48">
        <v>1</v>
      </c>
      <c r="C779" s="171">
        <v>0</v>
      </c>
      <c r="D779" s="134">
        <f t="shared" si="94"/>
        <v>568794.15999999968</v>
      </c>
      <c r="E779" s="29">
        <f t="shared" si="95"/>
        <v>556040.43999999971</v>
      </c>
      <c r="F779" s="175">
        <f t="shared" si="96"/>
        <v>233.75096774193548</v>
      </c>
      <c r="G779" s="29">
        <f t="shared" si="97"/>
        <v>233.75</v>
      </c>
    </row>
    <row r="780" spans="1:7" x14ac:dyDescent="0.25">
      <c r="A780" s="47">
        <v>42563</v>
      </c>
      <c r="B780" s="48">
        <v>1</v>
      </c>
      <c r="C780" s="171">
        <v>0</v>
      </c>
      <c r="D780" s="134">
        <f t="shared" si="94"/>
        <v>568794.15999999968</v>
      </c>
      <c r="E780" s="29">
        <f t="shared" si="95"/>
        <v>556040.43999999971</v>
      </c>
      <c r="F780" s="175">
        <f t="shared" si="96"/>
        <v>233.75096774193548</v>
      </c>
      <c r="G780" s="29">
        <f t="shared" si="97"/>
        <v>233.75</v>
      </c>
    </row>
    <row r="781" spans="1:7" x14ac:dyDescent="0.25">
      <c r="A781" s="47">
        <v>42564</v>
      </c>
      <c r="B781" s="48">
        <v>1</v>
      </c>
      <c r="C781" s="171">
        <v>0</v>
      </c>
      <c r="D781" s="134">
        <f t="shared" si="94"/>
        <v>568794.15999999968</v>
      </c>
      <c r="E781" s="29">
        <f t="shared" si="95"/>
        <v>556040.43999999971</v>
      </c>
      <c r="F781" s="175">
        <f t="shared" si="96"/>
        <v>233.75096774193548</v>
      </c>
      <c r="G781" s="29">
        <f t="shared" si="97"/>
        <v>233.75</v>
      </c>
    </row>
    <row r="782" spans="1:7" x14ac:dyDescent="0.25">
      <c r="A782" s="47">
        <v>42565</v>
      </c>
      <c r="B782" s="48">
        <v>1</v>
      </c>
      <c r="C782" s="171">
        <v>0</v>
      </c>
      <c r="D782" s="134">
        <f t="shared" si="94"/>
        <v>568794.15999999968</v>
      </c>
      <c r="E782" s="29">
        <f t="shared" si="95"/>
        <v>556040.43999999971</v>
      </c>
      <c r="F782" s="175">
        <f t="shared" si="96"/>
        <v>233.75096774193548</v>
      </c>
      <c r="G782" s="29">
        <f t="shared" si="97"/>
        <v>233.75</v>
      </c>
    </row>
    <row r="783" spans="1:7" x14ac:dyDescent="0.25">
      <c r="A783" s="47">
        <v>42566</v>
      </c>
      <c r="B783" s="48">
        <v>1</v>
      </c>
      <c r="C783" s="171">
        <v>0</v>
      </c>
      <c r="D783" s="134">
        <f t="shared" si="94"/>
        <v>568794.15999999968</v>
      </c>
      <c r="E783" s="29">
        <f t="shared" si="95"/>
        <v>556040.43999999971</v>
      </c>
      <c r="F783" s="175">
        <f t="shared" si="96"/>
        <v>233.75096774193548</v>
      </c>
      <c r="G783" s="29">
        <f t="shared" si="97"/>
        <v>233.75</v>
      </c>
    </row>
    <row r="784" spans="1:7" x14ac:dyDescent="0.25">
      <c r="A784" s="47">
        <v>42567</v>
      </c>
      <c r="B784" s="48">
        <v>1</v>
      </c>
      <c r="C784" s="171">
        <v>0</v>
      </c>
      <c r="D784" s="134">
        <f t="shared" si="94"/>
        <v>568794.15999999968</v>
      </c>
      <c r="E784" s="29">
        <f t="shared" si="95"/>
        <v>556040.43999999971</v>
      </c>
      <c r="F784" s="175">
        <f t="shared" si="96"/>
        <v>233.75096774193548</v>
      </c>
      <c r="G784" s="29">
        <f t="shared" si="97"/>
        <v>233.75</v>
      </c>
    </row>
    <row r="785" spans="1:7" x14ac:dyDescent="0.25">
      <c r="A785" s="47">
        <v>42568</v>
      </c>
      <c r="B785" s="48">
        <v>1</v>
      </c>
      <c r="C785" s="171">
        <v>0</v>
      </c>
      <c r="D785" s="134">
        <f t="shared" si="94"/>
        <v>568794.15999999968</v>
      </c>
      <c r="E785" s="29">
        <f t="shared" si="95"/>
        <v>556040.43999999971</v>
      </c>
      <c r="F785" s="175">
        <f t="shared" si="96"/>
        <v>233.75096774193548</v>
      </c>
      <c r="G785" s="29">
        <f t="shared" si="97"/>
        <v>233.75</v>
      </c>
    </row>
    <row r="786" spans="1:7" x14ac:dyDescent="0.25">
      <c r="A786" s="47">
        <v>42569</v>
      </c>
      <c r="B786" s="48">
        <v>1</v>
      </c>
      <c r="C786" s="171">
        <v>0</v>
      </c>
      <c r="D786" s="134">
        <f t="shared" si="94"/>
        <v>568794.15999999968</v>
      </c>
      <c r="E786" s="29">
        <f t="shared" si="95"/>
        <v>556040.43999999971</v>
      </c>
      <c r="F786" s="175">
        <f t="shared" si="96"/>
        <v>233.75096774193548</v>
      </c>
      <c r="G786" s="29">
        <f t="shared" si="97"/>
        <v>233.75</v>
      </c>
    </row>
    <row r="787" spans="1:7" x14ac:dyDescent="0.25">
      <c r="A787" s="47">
        <v>42570</v>
      </c>
      <c r="B787" s="48">
        <v>1</v>
      </c>
      <c r="C787" s="171">
        <v>0</v>
      </c>
      <c r="D787" s="134">
        <f t="shared" si="94"/>
        <v>568794.15999999968</v>
      </c>
      <c r="E787" s="29">
        <f t="shared" si="95"/>
        <v>556040.43999999971</v>
      </c>
      <c r="F787" s="175">
        <f t="shared" si="96"/>
        <v>233.75096774193548</v>
      </c>
      <c r="G787" s="29">
        <f t="shared" si="97"/>
        <v>233.75</v>
      </c>
    </row>
    <row r="788" spans="1:7" x14ac:dyDescent="0.25">
      <c r="A788" s="47">
        <v>42571</v>
      </c>
      <c r="B788" s="48">
        <v>1</v>
      </c>
      <c r="C788" s="171">
        <v>0</v>
      </c>
      <c r="D788" s="134">
        <f t="shared" si="94"/>
        <v>568794.15999999968</v>
      </c>
      <c r="E788" s="29">
        <f t="shared" si="95"/>
        <v>556040.43999999971</v>
      </c>
      <c r="F788" s="175">
        <f t="shared" si="96"/>
        <v>233.75096774193548</v>
      </c>
      <c r="G788" s="29">
        <f t="shared" si="97"/>
        <v>233.75</v>
      </c>
    </row>
    <row r="789" spans="1:7" x14ac:dyDescent="0.25">
      <c r="A789" s="47">
        <v>42572</v>
      </c>
      <c r="B789" s="48">
        <v>1</v>
      </c>
      <c r="C789" s="171">
        <v>0</v>
      </c>
      <c r="D789" s="134">
        <f t="shared" si="94"/>
        <v>568794.15999999968</v>
      </c>
      <c r="E789" s="29">
        <f t="shared" si="95"/>
        <v>556040.43999999971</v>
      </c>
      <c r="F789" s="175">
        <f t="shared" si="96"/>
        <v>233.75096774193548</v>
      </c>
      <c r="G789" s="29">
        <f t="shared" si="97"/>
        <v>233.75</v>
      </c>
    </row>
    <row r="790" spans="1:7" x14ac:dyDescent="0.25">
      <c r="A790" s="47">
        <v>42573</v>
      </c>
      <c r="B790" s="48">
        <v>1</v>
      </c>
      <c r="C790" s="171">
        <v>0</v>
      </c>
      <c r="D790" s="134">
        <f t="shared" si="94"/>
        <v>568794.15999999968</v>
      </c>
      <c r="E790" s="29">
        <f t="shared" si="95"/>
        <v>556040.43999999971</v>
      </c>
      <c r="F790" s="175">
        <f t="shared" si="96"/>
        <v>233.75096774193548</v>
      </c>
      <c r="G790" s="29">
        <f t="shared" si="97"/>
        <v>233.75</v>
      </c>
    </row>
    <row r="791" spans="1:7" x14ac:dyDescent="0.25">
      <c r="A791" s="47">
        <v>42574</v>
      </c>
      <c r="B791" s="48">
        <v>1</v>
      </c>
      <c r="C791" s="171">
        <v>0</v>
      </c>
      <c r="D791" s="134">
        <f t="shared" si="94"/>
        <v>568794.15999999968</v>
      </c>
      <c r="E791" s="29">
        <f t="shared" si="95"/>
        <v>556040.43999999971</v>
      </c>
      <c r="F791" s="175">
        <f t="shared" si="96"/>
        <v>233.75096774193548</v>
      </c>
      <c r="G791" s="29">
        <f t="shared" si="97"/>
        <v>233.75</v>
      </c>
    </row>
    <row r="792" spans="1:7" x14ac:dyDescent="0.25">
      <c r="A792" s="47">
        <v>42575</v>
      </c>
      <c r="B792" s="48">
        <v>1</v>
      </c>
      <c r="C792" s="171">
        <v>0</v>
      </c>
      <c r="D792" s="134">
        <f t="shared" si="94"/>
        <v>568794.15999999968</v>
      </c>
      <c r="E792" s="29">
        <f t="shared" si="95"/>
        <v>556040.43999999971</v>
      </c>
      <c r="F792" s="175">
        <f t="shared" si="96"/>
        <v>233.75096774193548</v>
      </c>
      <c r="G792" s="29">
        <f t="shared" si="97"/>
        <v>233.75</v>
      </c>
    </row>
    <row r="793" spans="1:7" x14ac:dyDescent="0.25">
      <c r="A793" s="47">
        <v>42576</v>
      </c>
      <c r="B793" s="48">
        <v>1</v>
      </c>
      <c r="C793" s="171">
        <v>0</v>
      </c>
      <c r="D793" s="134">
        <f t="shared" si="94"/>
        <v>568794.15999999968</v>
      </c>
      <c r="E793" s="29">
        <f t="shared" si="95"/>
        <v>556040.43999999971</v>
      </c>
      <c r="F793" s="175">
        <f t="shared" si="96"/>
        <v>233.75096774193548</v>
      </c>
      <c r="G793" s="29">
        <f t="shared" si="97"/>
        <v>233.75</v>
      </c>
    </row>
    <row r="794" spans="1:7" x14ac:dyDescent="0.25">
      <c r="A794" s="47">
        <v>42577</v>
      </c>
      <c r="B794" s="48">
        <v>1</v>
      </c>
      <c r="C794" s="171">
        <v>0</v>
      </c>
      <c r="D794" s="134">
        <f t="shared" si="94"/>
        <v>568794.15999999968</v>
      </c>
      <c r="E794" s="29">
        <f t="shared" si="95"/>
        <v>556040.43999999971</v>
      </c>
      <c r="F794" s="175">
        <f t="shared" si="96"/>
        <v>233.75096774193548</v>
      </c>
      <c r="G794" s="29">
        <f t="shared" si="97"/>
        <v>233.75</v>
      </c>
    </row>
    <row r="795" spans="1:7" x14ac:dyDescent="0.25">
      <c r="A795" s="47">
        <v>42578</v>
      </c>
      <c r="B795" s="48">
        <v>1</v>
      </c>
      <c r="C795" s="171">
        <v>0</v>
      </c>
      <c r="D795" s="134">
        <f t="shared" si="94"/>
        <v>568794.15999999968</v>
      </c>
      <c r="E795" s="29">
        <f t="shared" si="95"/>
        <v>556040.43999999971</v>
      </c>
      <c r="F795" s="175">
        <f t="shared" si="96"/>
        <v>233.75096774193548</v>
      </c>
      <c r="G795" s="29">
        <f t="shared" si="97"/>
        <v>233.75</v>
      </c>
    </row>
    <row r="796" spans="1:7" x14ac:dyDescent="0.25">
      <c r="A796" s="47">
        <v>42579</v>
      </c>
      <c r="B796" s="48">
        <v>1</v>
      </c>
      <c r="C796" s="171">
        <v>0</v>
      </c>
      <c r="D796" s="134">
        <f t="shared" si="94"/>
        <v>568794.15999999968</v>
      </c>
      <c r="E796" s="29">
        <f t="shared" si="95"/>
        <v>556040.43999999971</v>
      </c>
      <c r="F796" s="175">
        <f t="shared" si="96"/>
        <v>233.75096774193548</v>
      </c>
      <c r="G796" s="29">
        <f t="shared" si="97"/>
        <v>233.75</v>
      </c>
    </row>
    <row r="797" spans="1:7" x14ac:dyDescent="0.25">
      <c r="A797" s="47">
        <v>42580</v>
      </c>
      <c r="B797" s="48">
        <v>1</v>
      </c>
      <c r="C797" s="171">
        <v>0</v>
      </c>
      <c r="D797" s="134">
        <f t="shared" si="94"/>
        <v>568794.15999999968</v>
      </c>
      <c r="E797" s="29">
        <f t="shared" si="95"/>
        <v>556040.43999999971</v>
      </c>
      <c r="F797" s="175">
        <f t="shared" si="96"/>
        <v>233.75096774193548</v>
      </c>
      <c r="G797" s="29">
        <f t="shared" si="97"/>
        <v>233.75</v>
      </c>
    </row>
    <row r="798" spans="1:7" x14ac:dyDescent="0.25">
      <c r="A798" s="47">
        <v>42581</v>
      </c>
      <c r="B798" s="48">
        <v>1</v>
      </c>
      <c r="C798" s="171">
        <v>0</v>
      </c>
      <c r="D798" s="134">
        <f t="shared" si="94"/>
        <v>568794.15999999968</v>
      </c>
      <c r="E798" s="29">
        <f t="shared" si="95"/>
        <v>556040.43999999971</v>
      </c>
      <c r="F798" s="175">
        <f t="shared" si="96"/>
        <v>233.75096774193548</v>
      </c>
      <c r="G798" s="29">
        <f t="shared" si="97"/>
        <v>233.75</v>
      </c>
    </row>
    <row r="799" spans="1:7" x14ac:dyDescent="0.25">
      <c r="A799" s="47">
        <v>42582</v>
      </c>
      <c r="B799" s="48">
        <v>1</v>
      </c>
      <c r="C799" s="171">
        <v>0</v>
      </c>
      <c r="D799" s="134">
        <f t="shared" si="94"/>
        <v>568794.15999999968</v>
      </c>
      <c r="E799" s="29">
        <f t="shared" si="95"/>
        <v>556040.43999999971</v>
      </c>
      <c r="F799" s="175">
        <f t="shared" si="96"/>
        <v>233.75096774193548</v>
      </c>
      <c r="G799" s="29">
        <f t="shared" si="97"/>
        <v>233.75</v>
      </c>
    </row>
    <row r="800" spans="1:7" x14ac:dyDescent="0.25">
      <c r="A800" s="47">
        <v>42583</v>
      </c>
      <c r="B800" s="48">
        <v>1</v>
      </c>
      <c r="C800" s="171">
        <v>0</v>
      </c>
      <c r="D800" s="134">
        <f t="shared" si="94"/>
        <v>568794.15999999968</v>
      </c>
      <c r="E800" s="29">
        <f t="shared" si="95"/>
        <v>556040.43999999971</v>
      </c>
      <c r="F800" s="175">
        <f t="shared" si="96"/>
        <v>233.75096774193548</v>
      </c>
      <c r="G800" s="29">
        <f t="shared" si="97"/>
        <v>233.75</v>
      </c>
    </row>
    <row r="801" spans="1:7" x14ac:dyDescent="0.25">
      <c r="A801" s="47">
        <v>42584</v>
      </c>
      <c r="B801" s="48">
        <v>1</v>
      </c>
      <c r="C801" s="171">
        <v>0</v>
      </c>
      <c r="D801" s="134">
        <f t="shared" si="94"/>
        <v>568794.15999999968</v>
      </c>
      <c r="E801" s="29">
        <f t="shared" si="95"/>
        <v>556040.43999999971</v>
      </c>
      <c r="F801" s="175">
        <f t="shared" si="96"/>
        <v>233.75096774193548</v>
      </c>
      <c r="G801" s="29">
        <f t="shared" si="97"/>
        <v>233.75</v>
      </c>
    </row>
    <row r="802" spans="1:7" x14ac:dyDescent="0.25">
      <c r="A802" s="47">
        <v>42585</v>
      </c>
      <c r="B802" s="48">
        <v>1</v>
      </c>
      <c r="C802" s="171">
        <v>0</v>
      </c>
      <c r="D802" s="134">
        <f t="shared" si="94"/>
        <v>568794.15999999968</v>
      </c>
      <c r="E802" s="29">
        <f t="shared" si="95"/>
        <v>556040.43999999971</v>
      </c>
      <c r="F802" s="175">
        <f t="shared" si="96"/>
        <v>233.75096774193548</v>
      </c>
      <c r="G802" s="29">
        <f t="shared" si="97"/>
        <v>233.75</v>
      </c>
    </row>
    <row r="803" spans="1:7" x14ac:dyDescent="0.25">
      <c r="A803" s="47">
        <v>42586</v>
      </c>
      <c r="B803" s="48">
        <v>1</v>
      </c>
      <c r="C803" s="171">
        <v>0</v>
      </c>
      <c r="D803" s="134">
        <f t="shared" si="94"/>
        <v>568794.15999999968</v>
      </c>
      <c r="E803" s="29">
        <f t="shared" si="95"/>
        <v>556040.43999999971</v>
      </c>
      <c r="F803" s="175">
        <f t="shared" si="96"/>
        <v>233.75096774193548</v>
      </c>
      <c r="G803" s="29">
        <f t="shared" si="97"/>
        <v>233.75</v>
      </c>
    </row>
    <row r="804" spans="1:7" x14ac:dyDescent="0.25">
      <c r="A804" s="47">
        <v>42587</v>
      </c>
      <c r="B804" s="48">
        <v>1</v>
      </c>
      <c r="C804" s="171">
        <v>0</v>
      </c>
      <c r="D804" s="134">
        <f t="shared" si="94"/>
        <v>568794.15999999968</v>
      </c>
      <c r="E804" s="29">
        <f t="shared" si="95"/>
        <v>556040.43999999971</v>
      </c>
      <c r="F804" s="175">
        <f t="shared" si="96"/>
        <v>233.75096774193548</v>
      </c>
      <c r="G804" s="29">
        <f t="shared" si="97"/>
        <v>233.75</v>
      </c>
    </row>
    <row r="805" spans="1:7" x14ac:dyDescent="0.25">
      <c r="A805" s="47">
        <v>42588</v>
      </c>
      <c r="B805" s="48">
        <v>0</v>
      </c>
      <c r="C805" s="171">
        <v>1</v>
      </c>
      <c r="D805" s="134">
        <f t="shared" ref="D805:D835" si="98">$E$794</f>
        <v>556040.43999999971</v>
      </c>
      <c r="E805" s="29">
        <f>$D$805-$D$52</f>
        <v>543124.23999999976</v>
      </c>
      <c r="F805" s="175">
        <f>($E$51/$B$51*0+($E$52/$B$52)*1)</f>
        <v>228.50967741935486</v>
      </c>
      <c r="G805" s="29">
        <f t="shared" si="97"/>
        <v>228.51</v>
      </c>
    </row>
    <row r="806" spans="1:7" x14ac:dyDescent="0.25">
      <c r="A806" s="47">
        <v>42589</v>
      </c>
      <c r="B806" s="48">
        <v>1</v>
      </c>
      <c r="C806" s="171">
        <v>0</v>
      </c>
      <c r="D806" s="134">
        <f t="shared" si="98"/>
        <v>556040.43999999971</v>
      </c>
      <c r="E806" s="29">
        <f t="shared" ref="E806:E835" si="99">$D$805-$D$52</f>
        <v>543124.23999999976</v>
      </c>
      <c r="F806" s="175">
        <f t="shared" ref="F806:F835" si="100">($E$51/$B$51*0+($E$52/$B$52)*1)</f>
        <v>228.50967741935486</v>
      </c>
      <c r="G806" s="29">
        <f t="shared" si="97"/>
        <v>228.51</v>
      </c>
    </row>
    <row r="807" spans="1:7" x14ac:dyDescent="0.25">
      <c r="A807" s="47">
        <v>42590</v>
      </c>
      <c r="B807" s="48">
        <v>1</v>
      </c>
      <c r="C807" s="171">
        <v>0</v>
      </c>
      <c r="D807" s="134">
        <f t="shared" si="98"/>
        <v>556040.43999999971</v>
      </c>
      <c r="E807" s="29">
        <f t="shared" si="99"/>
        <v>543124.23999999976</v>
      </c>
      <c r="F807" s="175">
        <f t="shared" si="100"/>
        <v>228.50967741935486</v>
      </c>
      <c r="G807" s="29">
        <f t="shared" si="97"/>
        <v>228.51</v>
      </c>
    </row>
    <row r="808" spans="1:7" x14ac:dyDescent="0.25">
      <c r="A808" s="47">
        <v>42591</v>
      </c>
      <c r="B808" s="48">
        <v>1</v>
      </c>
      <c r="C808" s="171">
        <v>0</v>
      </c>
      <c r="D808" s="134">
        <f t="shared" si="98"/>
        <v>556040.43999999971</v>
      </c>
      <c r="E808" s="29">
        <f t="shared" si="99"/>
        <v>543124.23999999976</v>
      </c>
      <c r="F808" s="175">
        <f t="shared" si="100"/>
        <v>228.50967741935486</v>
      </c>
      <c r="G808" s="29">
        <f t="shared" si="97"/>
        <v>228.51</v>
      </c>
    </row>
    <row r="809" spans="1:7" x14ac:dyDescent="0.25">
      <c r="A809" s="47">
        <v>42592</v>
      </c>
      <c r="B809" s="48">
        <v>1</v>
      </c>
      <c r="C809" s="171">
        <v>0</v>
      </c>
      <c r="D809" s="134">
        <f t="shared" si="98"/>
        <v>556040.43999999971</v>
      </c>
      <c r="E809" s="29">
        <f t="shared" si="99"/>
        <v>543124.23999999976</v>
      </c>
      <c r="F809" s="175">
        <f t="shared" si="100"/>
        <v>228.50967741935486</v>
      </c>
      <c r="G809" s="29">
        <f t="shared" si="97"/>
        <v>228.51</v>
      </c>
    </row>
    <row r="810" spans="1:7" x14ac:dyDescent="0.25">
      <c r="A810" s="47">
        <v>42593</v>
      </c>
      <c r="B810" s="48">
        <v>1</v>
      </c>
      <c r="C810" s="171">
        <v>0</v>
      </c>
      <c r="D810" s="134">
        <f t="shared" si="98"/>
        <v>556040.43999999971</v>
      </c>
      <c r="E810" s="29">
        <f t="shared" si="99"/>
        <v>543124.23999999976</v>
      </c>
      <c r="F810" s="175">
        <f t="shared" si="100"/>
        <v>228.50967741935486</v>
      </c>
      <c r="G810" s="29">
        <f t="shared" si="97"/>
        <v>228.51</v>
      </c>
    </row>
    <row r="811" spans="1:7" x14ac:dyDescent="0.25">
      <c r="A811" s="47">
        <v>42594</v>
      </c>
      <c r="B811" s="48">
        <v>1</v>
      </c>
      <c r="C811" s="171">
        <v>0</v>
      </c>
      <c r="D811" s="134">
        <f t="shared" si="98"/>
        <v>556040.43999999971</v>
      </c>
      <c r="E811" s="29">
        <f t="shared" si="99"/>
        <v>543124.23999999976</v>
      </c>
      <c r="F811" s="175">
        <f t="shared" si="100"/>
        <v>228.50967741935486</v>
      </c>
      <c r="G811" s="29">
        <f t="shared" si="97"/>
        <v>228.51</v>
      </c>
    </row>
    <row r="812" spans="1:7" x14ac:dyDescent="0.25">
      <c r="A812" s="47">
        <v>42595</v>
      </c>
      <c r="B812" s="48">
        <v>1</v>
      </c>
      <c r="C812" s="171">
        <v>0</v>
      </c>
      <c r="D812" s="134">
        <f t="shared" si="98"/>
        <v>556040.43999999971</v>
      </c>
      <c r="E812" s="29">
        <f t="shared" si="99"/>
        <v>543124.23999999976</v>
      </c>
      <c r="F812" s="175">
        <f t="shared" si="100"/>
        <v>228.50967741935486</v>
      </c>
      <c r="G812" s="29">
        <f t="shared" si="97"/>
        <v>228.51</v>
      </c>
    </row>
    <row r="813" spans="1:7" x14ac:dyDescent="0.25">
      <c r="A813" s="47">
        <v>42596</v>
      </c>
      <c r="B813" s="48">
        <v>1</v>
      </c>
      <c r="C813" s="171">
        <v>0</v>
      </c>
      <c r="D813" s="134">
        <f t="shared" si="98"/>
        <v>556040.43999999971</v>
      </c>
      <c r="E813" s="29">
        <f t="shared" si="99"/>
        <v>543124.23999999976</v>
      </c>
      <c r="F813" s="175">
        <f t="shared" si="100"/>
        <v>228.50967741935486</v>
      </c>
      <c r="G813" s="29">
        <f t="shared" si="97"/>
        <v>228.51</v>
      </c>
    </row>
    <row r="814" spans="1:7" x14ac:dyDescent="0.25">
      <c r="A814" s="47">
        <v>42597</v>
      </c>
      <c r="B814" s="48">
        <v>1</v>
      </c>
      <c r="C814" s="171">
        <v>0</v>
      </c>
      <c r="D814" s="134">
        <f t="shared" si="98"/>
        <v>556040.43999999971</v>
      </c>
      <c r="E814" s="29">
        <f t="shared" si="99"/>
        <v>543124.23999999976</v>
      </c>
      <c r="F814" s="175">
        <f t="shared" si="100"/>
        <v>228.50967741935486</v>
      </c>
      <c r="G814" s="29">
        <f t="shared" si="97"/>
        <v>228.51</v>
      </c>
    </row>
    <row r="815" spans="1:7" x14ac:dyDescent="0.25">
      <c r="A815" s="47">
        <v>42598</v>
      </c>
      <c r="B815" s="48">
        <v>1</v>
      </c>
      <c r="C815" s="171">
        <v>0</v>
      </c>
      <c r="D815" s="134">
        <f t="shared" si="98"/>
        <v>556040.43999999971</v>
      </c>
      <c r="E815" s="29">
        <f t="shared" si="99"/>
        <v>543124.23999999976</v>
      </c>
      <c r="F815" s="175">
        <f t="shared" si="100"/>
        <v>228.50967741935486</v>
      </c>
      <c r="G815" s="29">
        <f t="shared" si="97"/>
        <v>228.51</v>
      </c>
    </row>
    <row r="816" spans="1:7" x14ac:dyDescent="0.25">
      <c r="A816" s="47">
        <v>42599</v>
      </c>
      <c r="B816" s="48">
        <v>1</v>
      </c>
      <c r="C816" s="171">
        <v>0</v>
      </c>
      <c r="D816" s="134">
        <f t="shared" si="98"/>
        <v>556040.43999999971</v>
      </c>
      <c r="E816" s="29">
        <f t="shared" si="99"/>
        <v>543124.23999999976</v>
      </c>
      <c r="F816" s="175">
        <f t="shared" si="100"/>
        <v>228.50967741935486</v>
      </c>
      <c r="G816" s="29">
        <f t="shared" si="97"/>
        <v>228.51</v>
      </c>
    </row>
    <row r="817" spans="1:7" x14ac:dyDescent="0.25">
      <c r="A817" s="47">
        <v>42600</v>
      </c>
      <c r="B817" s="48">
        <v>1</v>
      </c>
      <c r="C817" s="171">
        <v>0</v>
      </c>
      <c r="D817" s="134">
        <f t="shared" si="98"/>
        <v>556040.43999999971</v>
      </c>
      <c r="E817" s="29">
        <f t="shared" si="99"/>
        <v>543124.23999999976</v>
      </c>
      <c r="F817" s="175">
        <f t="shared" si="100"/>
        <v>228.50967741935486</v>
      </c>
      <c r="G817" s="29">
        <f t="shared" si="97"/>
        <v>228.51</v>
      </c>
    </row>
    <row r="818" spans="1:7" x14ac:dyDescent="0.25">
      <c r="A818" s="47">
        <v>42601</v>
      </c>
      <c r="B818" s="48">
        <v>1</v>
      </c>
      <c r="C818" s="171">
        <v>0</v>
      </c>
      <c r="D818" s="134">
        <f t="shared" si="98"/>
        <v>556040.43999999971</v>
      </c>
      <c r="E818" s="29">
        <f t="shared" si="99"/>
        <v>543124.23999999976</v>
      </c>
      <c r="F818" s="175">
        <f t="shared" si="100"/>
        <v>228.50967741935486</v>
      </c>
      <c r="G818" s="29">
        <f t="shared" si="97"/>
        <v>228.51</v>
      </c>
    </row>
    <row r="819" spans="1:7" x14ac:dyDescent="0.25">
      <c r="A819" s="47">
        <v>42602</v>
      </c>
      <c r="B819" s="48">
        <v>1</v>
      </c>
      <c r="C819" s="171">
        <v>0</v>
      </c>
      <c r="D819" s="134">
        <f t="shared" si="98"/>
        <v>556040.43999999971</v>
      </c>
      <c r="E819" s="29">
        <f t="shared" si="99"/>
        <v>543124.23999999976</v>
      </c>
      <c r="F819" s="175">
        <f t="shared" si="100"/>
        <v>228.50967741935486</v>
      </c>
      <c r="G819" s="29">
        <f t="shared" si="97"/>
        <v>228.51</v>
      </c>
    </row>
    <row r="820" spans="1:7" x14ac:dyDescent="0.25">
      <c r="A820" s="47">
        <v>42603</v>
      </c>
      <c r="B820" s="48">
        <v>1</v>
      </c>
      <c r="C820" s="171">
        <v>0</v>
      </c>
      <c r="D820" s="134">
        <f t="shared" si="98"/>
        <v>556040.43999999971</v>
      </c>
      <c r="E820" s="29">
        <f t="shared" si="99"/>
        <v>543124.23999999976</v>
      </c>
      <c r="F820" s="175">
        <f t="shared" si="100"/>
        <v>228.50967741935486</v>
      </c>
      <c r="G820" s="29">
        <f t="shared" si="97"/>
        <v>228.51</v>
      </c>
    </row>
    <row r="821" spans="1:7" x14ac:dyDescent="0.25">
      <c r="A821" s="47">
        <v>42604</v>
      </c>
      <c r="B821" s="48">
        <v>1</v>
      </c>
      <c r="C821" s="171">
        <v>0</v>
      </c>
      <c r="D821" s="134">
        <f t="shared" si="98"/>
        <v>556040.43999999971</v>
      </c>
      <c r="E821" s="29">
        <f t="shared" si="99"/>
        <v>543124.23999999976</v>
      </c>
      <c r="F821" s="175">
        <f t="shared" si="100"/>
        <v>228.50967741935486</v>
      </c>
      <c r="G821" s="29">
        <f t="shared" si="97"/>
        <v>228.51</v>
      </c>
    </row>
    <row r="822" spans="1:7" x14ac:dyDescent="0.25">
      <c r="A822" s="47">
        <v>42605</v>
      </c>
      <c r="B822" s="48">
        <v>1</v>
      </c>
      <c r="C822" s="171">
        <v>0</v>
      </c>
      <c r="D822" s="134">
        <f t="shared" si="98"/>
        <v>556040.43999999971</v>
      </c>
      <c r="E822" s="29">
        <f t="shared" si="99"/>
        <v>543124.23999999976</v>
      </c>
      <c r="F822" s="175">
        <f t="shared" si="100"/>
        <v>228.50967741935486</v>
      </c>
      <c r="G822" s="29">
        <f t="shared" si="97"/>
        <v>228.51</v>
      </c>
    </row>
    <row r="823" spans="1:7" x14ac:dyDescent="0.25">
      <c r="A823" s="47">
        <v>42606</v>
      </c>
      <c r="B823" s="48">
        <v>1</v>
      </c>
      <c r="C823" s="171">
        <v>0</v>
      </c>
      <c r="D823" s="134">
        <f t="shared" si="98"/>
        <v>556040.43999999971</v>
      </c>
      <c r="E823" s="29">
        <f t="shared" si="99"/>
        <v>543124.23999999976</v>
      </c>
      <c r="F823" s="175">
        <f t="shared" si="100"/>
        <v>228.50967741935486</v>
      </c>
      <c r="G823" s="29">
        <f t="shared" si="97"/>
        <v>228.51</v>
      </c>
    </row>
    <row r="824" spans="1:7" x14ac:dyDescent="0.25">
      <c r="A824" s="47">
        <v>42607</v>
      </c>
      <c r="B824" s="48">
        <v>1</v>
      </c>
      <c r="C824" s="171">
        <v>0</v>
      </c>
      <c r="D824" s="134">
        <f t="shared" si="98"/>
        <v>556040.43999999971</v>
      </c>
      <c r="E824" s="29">
        <f t="shared" si="99"/>
        <v>543124.23999999976</v>
      </c>
      <c r="F824" s="175">
        <f t="shared" si="100"/>
        <v>228.50967741935486</v>
      </c>
      <c r="G824" s="29">
        <f t="shared" si="97"/>
        <v>228.51</v>
      </c>
    </row>
    <row r="825" spans="1:7" x14ac:dyDescent="0.25">
      <c r="A825" s="47">
        <v>42608</v>
      </c>
      <c r="B825" s="48">
        <v>1</v>
      </c>
      <c r="C825" s="171">
        <v>0</v>
      </c>
      <c r="D825" s="134">
        <f t="shared" si="98"/>
        <v>556040.43999999971</v>
      </c>
      <c r="E825" s="29">
        <f t="shared" si="99"/>
        <v>543124.23999999976</v>
      </c>
      <c r="F825" s="175">
        <f t="shared" si="100"/>
        <v>228.50967741935486</v>
      </c>
      <c r="G825" s="29">
        <f t="shared" si="97"/>
        <v>228.51</v>
      </c>
    </row>
    <row r="826" spans="1:7" x14ac:dyDescent="0.25">
      <c r="A826" s="47">
        <v>42609</v>
      </c>
      <c r="B826" s="48">
        <v>1</v>
      </c>
      <c r="C826" s="171">
        <v>0</v>
      </c>
      <c r="D826" s="134">
        <f t="shared" si="98"/>
        <v>556040.43999999971</v>
      </c>
      <c r="E826" s="29">
        <f t="shared" si="99"/>
        <v>543124.23999999976</v>
      </c>
      <c r="F826" s="175">
        <f t="shared" si="100"/>
        <v>228.50967741935486</v>
      </c>
      <c r="G826" s="29">
        <f t="shared" si="97"/>
        <v>228.51</v>
      </c>
    </row>
    <row r="827" spans="1:7" x14ac:dyDescent="0.25">
      <c r="A827" s="47">
        <v>42610</v>
      </c>
      <c r="B827" s="48">
        <v>1</v>
      </c>
      <c r="C827" s="171">
        <v>0</v>
      </c>
      <c r="D827" s="134">
        <f t="shared" si="98"/>
        <v>556040.43999999971</v>
      </c>
      <c r="E827" s="29">
        <f t="shared" si="99"/>
        <v>543124.23999999976</v>
      </c>
      <c r="F827" s="175">
        <f t="shared" si="100"/>
        <v>228.50967741935486</v>
      </c>
      <c r="G827" s="29">
        <f t="shared" si="97"/>
        <v>228.51</v>
      </c>
    </row>
    <row r="828" spans="1:7" x14ac:dyDescent="0.25">
      <c r="A828" s="47">
        <v>42611</v>
      </c>
      <c r="B828" s="48">
        <v>1</v>
      </c>
      <c r="C828" s="171">
        <v>0</v>
      </c>
      <c r="D828" s="134">
        <f t="shared" si="98"/>
        <v>556040.43999999971</v>
      </c>
      <c r="E828" s="29">
        <f t="shared" si="99"/>
        <v>543124.23999999976</v>
      </c>
      <c r="F828" s="175">
        <f t="shared" si="100"/>
        <v>228.50967741935486</v>
      </c>
      <c r="G828" s="29">
        <f t="shared" si="97"/>
        <v>228.51</v>
      </c>
    </row>
    <row r="829" spans="1:7" x14ac:dyDescent="0.25">
      <c r="A829" s="47">
        <v>42612</v>
      </c>
      <c r="B829" s="48">
        <v>1</v>
      </c>
      <c r="C829" s="171">
        <v>0</v>
      </c>
      <c r="D829" s="134">
        <f t="shared" si="98"/>
        <v>556040.43999999971</v>
      </c>
      <c r="E829" s="29">
        <f t="shared" si="99"/>
        <v>543124.23999999976</v>
      </c>
      <c r="F829" s="175">
        <f t="shared" si="100"/>
        <v>228.50967741935486</v>
      </c>
      <c r="G829" s="29">
        <f t="shared" si="97"/>
        <v>228.51</v>
      </c>
    </row>
    <row r="830" spans="1:7" x14ac:dyDescent="0.25">
      <c r="A830" s="47">
        <v>42613</v>
      </c>
      <c r="B830" s="48">
        <v>1</v>
      </c>
      <c r="C830" s="171">
        <v>0</v>
      </c>
      <c r="D830" s="134">
        <f t="shared" si="98"/>
        <v>556040.43999999971</v>
      </c>
      <c r="E830" s="29">
        <f t="shared" si="99"/>
        <v>543124.23999999976</v>
      </c>
      <c r="F830" s="175">
        <f t="shared" si="100"/>
        <v>228.50967741935486</v>
      </c>
      <c r="G830" s="29">
        <f t="shared" si="97"/>
        <v>228.51</v>
      </c>
    </row>
    <row r="831" spans="1:7" x14ac:dyDescent="0.25">
      <c r="A831" s="47">
        <v>42614</v>
      </c>
      <c r="B831" s="48">
        <v>1</v>
      </c>
      <c r="C831" s="171">
        <v>0</v>
      </c>
      <c r="D831" s="134">
        <f t="shared" si="98"/>
        <v>556040.43999999971</v>
      </c>
      <c r="E831" s="29">
        <f t="shared" si="99"/>
        <v>543124.23999999976</v>
      </c>
      <c r="F831" s="175">
        <f t="shared" si="100"/>
        <v>228.50967741935486</v>
      </c>
      <c r="G831" s="29">
        <f t="shared" si="97"/>
        <v>228.51</v>
      </c>
    </row>
    <row r="832" spans="1:7" x14ac:dyDescent="0.25">
      <c r="A832" s="47">
        <v>42615</v>
      </c>
      <c r="B832" s="48">
        <v>1</v>
      </c>
      <c r="C832" s="171">
        <v>0</v>
      </c>
      <c r="D832" s="134">
        <f t="shared" si="98"/>
        <v>556040.43999999971</v>
      </c>
      <c r="E832" s="29">
        <f t="shared" si="99"/>
        <v>543124.23999999976</v>
      </c>
      <c r="F832" s="175">
        <f t="shared" si="100"/>
        <v>228.50967741935486</v>
      </c>
      <c r="G832" s="29">
        <f t="shared" si="97"/>
        <v>228.51</v>
      </c>
    </row>
    <row r="833" spans="1:7" x14ac:dyDescent="0.25">
      <c r="A833" s="47">
        <v>42616</v>
      </c>
      <c r="B833" s="48">
        <v>1</v>
      </c>
      <c r="C833" s="171">
        <v>0</v>
      </c>
      <c r="D833" s="134">
        <f t="shared" si="98"/>
        <v>556040.43999999971</v>
      </c>
      <c r="E833" s="29">
        <f t="shared" si="99"/>
        <v>543124.23999999976</v>
      </c>
      <c r="F833" s="175">
        <f t="shared" si="100"/>
        <v>228.50967741935486</v>
      </c>
      <c r="G833" s="29">
        <f t="shared" si="97"/>
        <v>228.51</v>
      </c>
    </row>
    <row r="834" spans="1:7" x14ac:dyDescent="0.25">
      <c r="A834" s="47">
        <v>42617</v>
      </c>
      <c r="B834" s="48">
        <v>1</v>
      </c>
      <c r="C834" s="171">
        <v>0</v>
      </c>
      <c r="D834" s="134">
        <f t="shared" si="98"/>
        <v>556040.43999999971</v>
      </c>
      <c r="E834" s="29">
        <f t="shared" si="99"/>
        <v>543124.23999999976</v>
      </c>
      <c r="F834" s="175">
        <f t="shared" si="100"/>
        <v>228.50967741935486</v>
      </c>
      <c r="G834" s="29">
        <f t="shared" si="97"/>
        <v>228.51</v>
      </c>
    </row>
    <row r="835" spans="1:7" x14ac:dyDescent="0.25">
      <c r="A835" s="47">
        <v>42618</v>
      </c>
      <c r="B835" s="48">
        <v>1</v>
      </c>
      <c r="C835" s="171">
        <v>0</v>
      </c>
      <c r="D835" s="134">
        <f t="shared" si="98"/>
        <v>556040.43999999971</v>
      </c>
      <c r="E835" s="29">
        <f t="shared" si="99"/>
        <v>543124.23999999976</v>
      </c>
      <c r="F835" s="175">
        <f t="shared" si="100"/>
        <v>228.50967741935486</v>
      </c>
      <c r="G835" s="29">
        <f t="shared" si="97"/>
        <v>228.51</v>
      </c>
    </row>
    <row r="836" spans="1:7" x14ac:dyDescent="0.25">
      <c r="A836" s="47">
        <v>42619</v>
      </c>
      <c r="B836" s="48">
        <v>0</v>
      </c>
      <c r="C836" s="171">
        <v>1</v>
      </c>
      <c r="D836" s="134">
        <f t="shared" ref="D836:D865" si="101">$E$825</f>
        <v>543124.23999999976</v>
      </c>
      <c r="E836" s="29">
        <f>$D$836-$D$53</f>
        <v>519820.28999999975</v>
      </c>
      <c r="F836" s="175">
        <f>($E$52/$B$52*0+($E$53/$B$53)*1)</f>
        <v>223.20166666666668</v>
      </c>
      <c r="G836" s="29">
        <f t="shared" si="97"/>
        <v>223.2</v>
      </c>
    </row>
    <row r="837" spans="1:7" x14ac:dyDescent="0.25">
      <c r="A837" s="47">
        <v>42620</v>
      </c>
      <c r="B837" s="48">
        <v>1</v>
      </c>
      <c r="C837" s="171">
        <v>0</v>
      </c>
      <c r="D837" s="134">
        <f t="shared" si="101"/>
        <v>543124.23999999976</v>
      </c>
      <c r="E837" s="29">
        <f t="shared" ref="E837:E865" si="102">$D$836-$D$53</f>
        <v>519820.28999999975</v>
      </c>
      <c r="F837" s="175">
        <f t="shared" ref="F837:F865" si="103">($E$52/$B$52*0+($E$53/$B$53)*1)</f>
        <v>223.20166666666668</v>
      </c>
      <c r="G837" s="29">
        <f t="shared" si="97"/>
        <v>223.2</v>
      </c>
    </row>
    <row r="838" spans="1:7" x14ac:dyDescent="0.25">
      <c r="A838" s="47">
        <v>42621</v>
      </c>
      <c r="B838" s="48">
        <v>1</v>
      </c>
      <c r="C838" s="171">
        <v>0</v>
      </c>
      <c r="D838" s="134">
        <f t="shared" si="101"/>
        <v>543124.23999999976</v>
      </c>
      <c r="E838" s="29">
        <f t="shared" si="102"/>
        <v>519820.28999999975</v>
      </c>
      <c r="F838" s="175">
        <f t="shared" si="103"/>
        <v>223.20166666666668</v>
      </c>
      <c r="G838" s="29">
        <f t="shared" si="97"/>
        <v>223.2</v>
      </c>
    </row>
    <row r="839" spans="1:7" x14ac:dyDescent="0.25">
      <c r="A839" s="47">
        <v>42622</v>
      </c>
      <c r="B839" s="48">
        <v>1</v>
      </c>
      <c r="C839" s="171">
        <v>0</v>
      </c>
      <c r="D839" s="134">
        <f t="shared" si="101"/>
        <v>543124.23999999976</v>
      </c>
      <c r="E839" s="29">
        <f t="shared" si="102"/>
        <v>519820.28999999975</v>
      </c>
      <c r="F839" s="175">
        <f t="shared" si="103"/>
        <v>223.20166666666668</v>
      </c>
      <c r="G839" s="29">
        <f t="shared" si="97"/>
        <v>223.2</v>
      </c>
    </row>
    <row r="840" spans="1:7" x14ac:dyDescent="0.25">
      <c r="A840" s="47">
        <v>42623</v>
      </c>
      <c r="B840" s="48">
        <v>1</v>
      </c>
      <c r="C840" s="171">
        <v>0</v>
      </c>
      <c r="D840" s="134">
        <f t="shared" si="101"/>
        <v>543124.23999999976</v>
      </c>
      <c r="E840" s="29">
        <f t="shared" si="102"/>
        <v>519820.28999999975</v>
      </c>
      <c r="F840" s="175">
        <f t="shared" si="103"/>
        <v>223.20166666666668</v>
      </c>
      <c r="G840" s="29">
        <f t="shared" si="97"/>
        <v>223.2</v>
      </c>
    </row>
    <row r="841" spans="1:7" x14ac:dyDescent="0.25">
      <c r="A841" s="47">
        <v>42624</v>
      </c>
      <c r="B841" s="48">
        <v>1</v>
      </c>
      <c r="C841" s="171">
        <v>0</v>
      </c>
      <c r="D841" s="134">
        <f t="shared" si="101"/>
        <v>543124.23999999976</v>
      </c>
      <c r="E841" s="29">
        <f t="shared" si="102"/>
        <v>519820.28999999975</v>
      </c>
      <c r="F841" s="175">
        <f t="shared" si="103"/>
        <v>223.20166666666668</v>
      </c>
      <c r="G841" s="29">
        <f t="shared" si="97"/>
        <v>223.2</v>
      </c>
    </row>
    <row r="842" spans="1:7" x14ac:dyDescent="0.25">
      <c r="A842" s="47">
        <v>42625</v>
      </c>
      <c r="B842" s="48">
        <v>1</v>
      </c>
      <c r="C842" s="171">
        <v>0</v>
      </c>
      <c r="D842" s="134">
        <f t="shared" si="101"/>
        <v>543124.23999999976</v>
      </c>
      <c r="E842" s="29">
        <f t="shared" si="102"/>
        <v>519820.28999999975</v>
      </c>
      <c r="F842" s="175">
        <f t="shared" si="103"/>
        <v>223.20166666666668</v>
      </c>
      <c r="G842" s="29">
        <f t="shared" ref="G842:G905" si="104">ROUND(F842,2)</f>
        <v>223.2</v>
      </c>
    </row>
    <row r="843" spans="1:7" x14ac:dyDescent="0.25">
      <c r="A843" s="47">
        <v>42626</v>
      </c>
      <c r="B843" s="48">
        <v>1</v>
      </c>
      <c r="C843" s="171">
        <v>0</v>
      </c>
      <c r="D843" s="134">
        <f t="shared" si="101"/>
        <v>543124.23999999976</v>
      </c>
      <c r="E843" s="29">
        <f t="shared" si="102"/>
        <v>519820.28999999975</v>
      </c>
      <c r="F843" s="175">
        <f t="shared" si="103"/>
        <v>223.20166666666668</v>
      </c>
      <c r="G843" s="29">
        <f t="shared" si="104"/>
        <v>223.2</v>
      </c>
    </row>
    <row r="844" spans="1:7" x14ac:dyDescent="0.25">
      <c r="A844" s="47">
        <v>42627</v>
      </c>
      <c r="B844" s="48">
        <v>1</v>
      </c>
      <c r="C844" s="171">
        <v>0</v>
      </c>
      <c r="D844" s="134">
        <f t="shared" si="101"/>
        <v>543124.23999999976</v>
      </c>
      <c r="E844" s="29">
        <f t="shared" si="102"/>
        <v>519820.28999999975</v>
      </c>
      <c r="F844" s="175">
        <f t="shared" si="103"/>
        <v>223.20166666666668</v>
      </c>
      <c r="G844" s="29">
        <f t="shared" si="104"/>
        <v>223.2</v>
      </c>
    </row>
    <row r="845" spans="1:7" x14ac:dyDescent="0.25">
      <c r="A845" s="47">
        <v>42628</v>
      </c>
      <c r="B845" s="48">
        <v>1</v>
      </c>
      <c r="C845" s="171">
        <v>0</v>
      </c>
      <c r="D845" s="134">
        <f t="shared" si="101"/>
        <v>543124.23999999976</v>
      </c>
      <c r="E845" s="29">
        <f t="shared" si="102"/>
        <v>519820.28999999975</v>
      </c>
      <c r="F845" s="175">
        <f t="shared" si="103"/>
        <v>223.20166666666668</v>
      </c>
      <c r="G845" s="29">
        <f t="shared" si="104"/>
        <v>223.2</v>
      </c>
    </row>
    <row r="846" spans="1:7" x14ac:dyDescent="0.25">
      <c r="A846" s="47">
        <v>42629</v>
      </c>
      <c r="B846" s="48">
        <v>1</v>
      </c>
      <c r="C846" s="171">
        <v>0</v>
      </c>
      <c r="D846" s="134">
        <f t="shared" si="101"/>
        <v>543124.23999999976</v>
      </c>
      <c r="E846" s="29">
        <f t="shared" si="102"/>
        <v>519820.28999999975</v>
      </c>
      <c r="F846" s="175">
        <f t="shared" si="103"/>
        <v>223.20166666666668</v>
      </c>
      <c r="G846" s="29">
        <f t="shared" si="104"/>
        <v>223.2</v>
      </c>
    </row>
    <row r="847" spans="1:7" x14ac:dyDescent="0.25">
      <c r="A847" s="47">
        <v>42630</v>
      </c>
      <c r="B847" s="48">
        <v>1</v>
      </c>
      <c r="C847" s="171">
        <v>0</v>
      </c>
      <c r="D847" s="134">
        <f t="shared" si="101"/>
        <v>543124.23999999976</v>
      </c>
      <c r="E847" s="29">
        <f t="shared" si="102"/>
        <v>519820.28999999975</v>
      </c>
      <c r="F847" s="175">
        <f t="shared" si="103"/>
        <v>223.20166666666668</v>
      </c>
      <c r="G847" s="29">
        <f t="shared" si="104"/>
        <v>223.2</v>
      </c>
    </row>
    <row r="848" spans="1:7" x14ac:dyDescent="0.25">
      <c r="A848" s="47">
        <v>42631</v>
      </c>
      <c r="B848" s="48">
        <v>1</v>
      </c>
      <c r="C848" s="171">
        <v>0</v>
      </c>
      <c r="D848" s="134">
        <f t="shared" si="101"/>
        <v>543124.23999999976</v>
      </c>
      <c r="E848" s="29">
        <f t="shared" si="102"/>
        <v>519820.28999999975</v>
      </c>
      <c r="F848" s="175">
        <f t="shared" si="103"/>
        <v>223.20166666666668</v>
      </c>
      <c r="G848" s="29">
        <f t="shared" si="104"/>
        <v>223.2</v>
      </c>
    </row>
    <row r="849" spans="1:7" x14ac:dyDescent="0.25">
      <c r="A849" s="47">
        <v>42632</v>
      </c>
      <c r="B849" s="48">
        <v>1</v>
      </c>
      <c r="C849" s="171">
        <v>0</v>
      </c>
      <c r="D849" s="134">
        <f t="shared" si="101"/>
        <v>543124.23999999976</v>
      </c>
      <c r="E849" s="29">
        <f t="shared" si="102"/>
        <v>519820.28999999975</v>
      </c>
      <c r="F849" s="175">
        <f t="shared" si="103"/>
        <v>223.20166666666668</v>
      </c>
      <c r="G849" s="29">
        <f t="shared" si="104"/>
        <v>223.2</v>
      </c>
    </row>
    <row r="850" spans="1:7" x14ac:dyDescent="0.25">
      <c r="A850" s="47">
        <v>42633</v>
      </c>
      <c r="B850" s="48">
        <v>1</v>
      </c>
      <c r="C850" s="171">
        <v>0</v>
      </c>
      <c r="D850" s="134">
        <f t="shared" si="101"/>
        <v>543124.23999999976</v>
      </c>
      <c r="E850" s="29">
        <f t="shared" si="102"/>
        <v>519820.28999999975</v>
      </c>
      <c r="F850" s="175">
        <f t="shared" si="103"/>
        <v>223.20166666666668</v>
      </c>
      <c r="G850" s="29">
        <f t="shared" si="104"/>
        <v>223.2</v>
      </c>
    </row>
    <row r="851" spans="1:7" x14ac:dyDescent="0.25">
      <c r="A851" s="47">
        <v>42634</v>
      </c>
      <c r="B851" s="48">
        <v>1</v>
      </c>
      <c r="C851" s="171">
        <v>0</v>
      </c>
      <c r="D851" s="134">
        <f t="shared" si="101"/>
        <v>543124.23999999976</v>
      </c>
      <c r="E851" s="29">
        <f t="shared" si="102"/>
        <v>519820.28999999975</v>
      </c>
      <c r="F851" s="175">
        <f t="shared" si="103"/>
        <v>223.20166666666668</v>
      </c>
      <c r="G851" s="29">
        <f t="shared" si="104"/>
        <v>223.2</v>
      </c>
    </row>
    <row r="852" spans="1:7" x14ac:dyDescent="0.25">
      <c r="A852" s="47">
        <v>42635</v>
      </c>
      <c r="B852" s="48">
        <v>1</v>
      </c>
      <c r="C852" s="171">
        <v>0</v>
      </c>
      <c r="D852" s="134">
        <f t="shared" si="101"/>
        <v>543124.23999999976</v>
      </c>
      <c r="E852" s="29">
        <f t="shared" si="102"/>
        <v>519820.28999999975</v>
      </c>
      <c r="F852" s="175">
        <f t="shared" si="103"/>
        <v>223.20166666666668</v>
      </c>
      <c r="G852" s="29">
        <f t="shared" si="104"/>
        <v>223.2</v>
      </c>
    </row>
    <row r="853" spans="1:7" x14ac:dyDescent="0.25">
      <c r="A853" s="47">
        <v>42636</v>
      </c>
      <c r="B853" s="48">
        <v>1</v>
      </c>
      <c r="C853" s="171">
        <v>0</v>
      </c>
      <c r="D853" s="134">
        <f t="shared" si="101"/>
        <v>543124.23999999976</v>
      </c>
      <c r="E853" s="29">
        <f t="shared" si="102"/>
        <v>519820.28999999975</v>
      </c>
      <c r="F853" s="175">
        <f t="shared" si="103"/>
        <v>223.20166666666668</v>
      </c>
      <c r="G853" s="29">
        <f t="shared" si="104"/>
        <v>223.2</v>
      </c>
    </row>
    <row r="854" spans="1:7" x14ac:dyDescent="0.25">
      <c r="A854" s="47">
        <v>42637</v>
      </c>
      <c r="B854" s="48">
        <v>1</v>
      </c>
      <c r="C854" s="171">
        <v>0</v>
      </c>
      <c r="D854" s="134">
        <f t="shared" si="101"/>
        <v>543124.23999999976</v>
      </c>
      <c r="E854" s="29">
        <f t="shared" si="102"/>
        <v>519820.28999999975</v>
      </c>
      <c r="F854" s="175">
        <f t="shared" si="103"/>
        <v>223.20166666666668</v>
      </c>
      <c r="G854" s="29">
        <f t="shared" si="104"/>
        <v>223.2</v>
      </c>
    </row>
    <row r="855" spans="1:7" x14ac:dyDescent="0.25">
      <c r="A855" s="47">
        <v>42638</v>
      </c>
      <c r="B855" s="48">
        <v>1</v>
      </c>
      <c r="C855" s="171">
        <v>0</v>
      </c>
      <c r="D855" s="134">
        <f t="shared" si="101"/>
        <v>543124.23999999976</v>
      </c>
      <c r="E855" s="29">
        <f t="shared" si="102"/>
        <v>519820.28999999975</v>
      </c>
      <c r="F855" s="175">
        <f t="shared" si="103"/>
        <v>223.20166666666668</v>
      </c>
      <c r="G855" s="29">
        <f t="shared" si="104"/>
        <v>223.2</v>
      </c>
    </row>
    <row r="856" spans="1:7" x14ac:dyDescent="0.25">
      <c r="A856" s="47">
        <v>42639</v>
      </c>
      <c r="B856" s="48">
        <v>1</v>
      </c>
      <c r="C856" s="171">
        <v>0</v>
      </c>
      <c r="D856" s="134">
        <f t="shared" si="101"/>
        <v>543124.23999999976</v>
      </c>
      <c r="E856" s="29">
        <f t="shared" si="102"/>
        <v>519820.28999999975</v>
      </c>
      <c r="F856" s="175">
        <f t="shared" si="103"/>
        <v>223.20166666666668</v>
      </c>
      <c r="G856" s="29">
        <f t="shared" si="104"/>
        <v>223.2</v>
      </c>
    </row>
    <row r="857" spans="1:7" x14ac:dyDescent="0.25">
      <c r="A857" s="47">
        <v>42640</v>
      </c>
      <c r="B857" s="48">
        <v>1</v>
      </c>
      <c r="C857" s="171">
        <v>0</v>
      </c>
      <c r="D857" s="134">
        <f t="shared" si="101"/>
        <v>543124.23999999976</v>
      </c>
      <c r="E857" s="29">
        <f t="shared" si="102"/>
        <v>519820.28999999975</v>
      </c>
      <c r="F857" s="175">
        <f t="shared" si="103"/>
        <v>223.20166666666668</v>
      </c>
      <c r="G857" s="29">
        <f t="shared" si="104"/>
        <v>223.2</v>
      </c>
    </row>
    <row r="858" spans="1:7" x14ac:dyDescent="0.25">
      <c r="A858" s="47">
        <v>42641</v>
      </c>
      <c r="B858" s="48">
        <v>1</v>
      </c>
      <c r="C858" s="171">
        <v>0</v>
      </c>
      <c r="D858" s="134">
        <f t="shared" si="101"/>
        <v>543124.23999999976</v>
      </c>
      <c r="E858" s="29">
        <f t="shared" si="102"/>
        <v>519820.28999999975</v>
      </c>
      <c r="F858" s="175">
        <f t="shared" si="103"/>
        <v>223.20166666666668</v>
      </c>
      <c r="G858" s="29">
        <f t="shared" si="104"/>
        <v>223.2</v>
      </c>
    </row>
    <row r="859" spans="1:7" x14ac:dyDescent="0.25">
      <c r="A859" s="47">
        <v>42642</v>
      </c>
      <c r="B859" s="48">
        <v>1</v>
      </c>
      <c r="C859" s="171">
        <v>0</v>
      </c>
      <c r="D859" s="134">
        <f t="shared" si="101"/>
        <v>543124.23999999976</v>
      </c>
      <c r="E859" s="29">
        <f t="shared" si="102"/>
        <v>519820.28999999975</v>
      </c>
      <c r="F859" s="175">
        <f t="shared" si="103"/>
        <v>223.20166666666668</v>
      </c>
      <c r="G859" s="29">
        <f t="shared" si="104"/>
        <v>223.2</v>
      </c>
    </row>
    <row r="860" spans="1:7" x14ac:dyDescent="0.25">
      <c r="A860" s="47">
        <v>42643</v>
      </c>
      <c r="B860" s="48">
        <v>1</v>
      </c>
      <c r="C860" s="171">
        <v>0</v>
      </c>
      <c r="D860" s="134">
        <f t="shared" si="101"/>
        <v>543124.23999999976</v>
      </c>
      <c r="E860" s="29">
        <f t="shared" si="102"/>
        <v>519820.28999999975</v>
      </c>
      <c r="F860" s="175">
        <f t="shared" si="103"/>
        <v>223.20166666666668</v>
      </c>
      <c r="G860" s="29">
        <f t="shared" si="104"/>
        <v>223.2</v>
      </c>
    </row>
    <row r="861" spans="1:7" x14ac:dyDescent="0.25">
      <c r="A861" s="47">
        <v>42644</v>
      </c>
      <c r="B861" s="48">
        <v>1</v>
      </c>
      <c r="C861" s="171">
        <v>0</v>
      </c>
      <c r="D861" s="134">
        <f t="shared" si="101"/>
        <v>543124.23999999976</v>
      </c>
      <c r="E861" s="29">
        <f t="shared" si="102"/>
        <v>519820.28999999975</v>
      </c>
      <c r="F861" s="175">
        <f t="shared" si="103"/>
        <v>223.20166666666668</v>
      </c>
      <c r="G861" s="29">
        <f t="shared" si="104"/>
        <v>223.2</v>
      </c>
    </row>
    <row r="862" spans="1:7" x14ac:dyDescent="0.25">
      <c r="A862" s="47">
        <v>42645</v>
      </c>
      <c r="B862" s="48">
        <v>1</v>
      </c>
      <c r="C862" s="171">
        <v>0</v>
      </c>
      <c r="D862" s="134">
        <f t="shared" si="101"/>
        <v>543124.23999999976</v>
      </c>
      <c r="E862" s="29">
        <f t="shared" si="102"/>
        <v>519820.28999999975</v>
      </c>
      <c r="F862" s="175">
        <f t="shared" si="103"/>
        <v>223.20166666666668</v>
      </c>
      <c r="G862" s="29">
        <f t="shared" si="104"/>
        <v>223.2</v>
      </c>
    </row>
    <row r="863" spans="1:7" x14ac:dyDescent="0.25">
      <c r="A863" s="47">
        <v>42646</v>
      </c>
      <c r="B863" s="48">
        <v>1</v>
      </c>
      <c r="C863" s="171">
        <v>0</v>
      </c>
      <c r="D863" s="134">
        <f t="shared" si="101"/>
        <v>543124.23999999976</v>
      </c>
      <c r="E863" s="29">
        <f t="shared" si="102"/>
        <v>519820.28999999975</v>
      </c>
      <c r="F863" s="175">
        <f t="shared" si="103"/>
        <v>223.20166666666668</v>
      </c>
      <c r="G863" s="29">
        <f t="shared" si="104"/>
        <v>223.2</v>
      </c>
    </row>
    <row r="864" spans="1:7" x14ac:dyDescent="0.25">
      <c r="A864" s="47">
        <v>42647</v>
      </c>
      <c r="B864" s="48">
        <v>1</v>
      </c>
      <c r="C864" s="171">
        <v>0</v>
      </c>
      <c r="D864" s="134">
        <f t="shared" si="101"/>
        <v>543124.23999999976</v>
      </c>
      <c r="E864" s="29">
        <f t="shared" si="102"/>
        <v>519820.28999999975</v>
      </c>
      <c r="F864" s="175">
        <f t="shared" si="103"/>
        <v>223.20166666666668</v>
      </c>
      <c r="G864" s="29">
        <f t="shared" si="104"/>
        <v>223.2</v>
      </c>
    </row>
    <row r="865" spans="1:7" x14ac:dyDescent="0.25">
      <c r="A865" s="47">
        <v>42648</v>
      </c>
      <c r="B865" s="48">
        <v>1</v>
      </c>
      <c r="C865" s="171">
        <v>0</v>
      </c>
      <c r="D865" s="134">
        <f t="shared" si="101"/>
        <v>543124.23999999976</v>
      </c>
      <c r="E865" s="29">
        <f t="shared" si="102"/>
        <v>519820.28999999975</v>
      </c>
      <c r="F865" s="175">
        <f t="shared" si="103"/>
        <v>223.20166666666668</v>
      </c>
      <c r="G865" s="29">
        <f t="shared" si="104"/>
        <v>223.2</v>
      </c>
    </row>
    <row r="866" spans="1:7" x14ac:dyDescent="0.25">
      <c r="A866" s="47">
        <v>42649</v>
      </c>
      <c r="B866" s="48">
        <v>0</v>
      </c>
      <c r="C866" s="171">
        <v>1</v>
      </c>
      <c r="D866" s="134">
        <f t="shared" ref="D866:D896" si="105">$E$855</f>
        <v>519820.28999999975</v>
      </c>
      <c r="E866" s="29">
        <f>$D$866-$D$54</f>
        <v>496442.65999999974</v>
      </c>
      <c r="F866" s="175">
        <f>($E$53/$B$53*0+($E$54/$B$54)*1)</f>
        <v>213.62483870967742</v>
      </c>
      <c r="G866" s="29">
        <f t="shared" si="104"/>
        <v>213.62</v>
      </c>
    </row>
    <row r="867" spans="1:7" x14ac:dyDescent="0.25">
      <c r="A867" s="47">
        <v>42650</v>
      </c>
      <c r="B867" s="48">
        <v>1</v>
      </c>
      <c r="C867" s="171">
        <v>0</v>
      </c>
      <c r="D867" s="134">
        <f t="shared" si="105"/>
        <v>519820.28999999975</v>
      </c>
      <c r="E867" s="29">
        <f t="shared" ref="E867:E896" si="106">$D$866-$D$54</f>
        <v>496442.65999999974</v>
      </c>
      <c r="F867" s="175">
        <f t="shared" ref="F867:F896" si="107">($E$53/$B$53*0+($E$54/$B$54)*1)</f>
        <v>213.62483870967742</v>
      </c>
      <c r="G867" s="29">
        <f t="shared" si="104"/>
        <v>213.62</v>
      </c>
    </row>
    <row r="868" spans="1:7" x14ac:dyDescent="0.25">
      <c r="A868" s="47">
        <v>42651</v>
      </c>
      <c r="B868" s="48">
        <v>1</v>
      </c>
      <c r="C868" s="171">
        <v>0</v>
      </c>
      <c r="D868" s="134">
        <f t="shared" si="105"/>
        <v>519820.28999999975</v>
      </c>
      <c r="E868" s="29">
        <f t="shared" si="106"/>
        <v>496442.65999999974</v>
      </c>
      <c r="F868" s="175">
        <f t="shared" si="107"/>
        <v>213.62483870967742</v>
      </c>
      <c r="G868" s="29">
        <f t="shared" si="104"/>
        <v>213.62</v>
      </c>
    </row>
    <row r="869" spans="1:7" x14ac:dyDescent="0.25">
      <c r="A869" s="47">
        <v>42652</v>
      </c>
      <c r="B869" s="48">
        <v>1</v>
      </c>
      <c r="C869" s="171">
        <v>0</v>
      </c>
      <c r="D869" s="134">
        <f t="shared" si="105"/>
        <v>519820.28999999975</v>
      </c>
      <c r="E869" s="29">
        <f t="shared" si="106"/>
        <v>496442.65999999974</v>
      </c>
      <c r="F869" s="175">
        <f t="shared" si="107"/>
        <v>213.62483870967742</v>
      </c>
      <c r="G869" s="29">
        <f t="shared" si="104"/>
        <v>213.62</v>
      </c>
    </row>
    <row r="870" spans="1:7" x14ac:dyDescent="0.25">
      <c r="A870" s="47">
        <v>42653</v>
      </c>
      <c r="B870" s="48">
        <v>1</v>
      </c>
      <c r="C870" s="171">
        <v>0</v>
      </c>
      <c r="D870" s="134">
        <f t="shared" si="105"/>
        <v>519820.28999999975</v>
      </c>
      <c r="E870" s="29">
        <f t="shared" si="106"/>
        <v>496442.65999999974</v>
      </c>
      <c r="F870" s="175">
        <f t="shared" si="107"/>
        <v>213.62483870967742</v>
      </c>
      <c r="G870" s="29">
        <f t="shared" si="104"/>
        <v>213.62</v>
      </c>
    </row>
    <row r="871" spans="1:7" x14ac:dyDescent="0.25">
      <c r="A871" s="47">
        <v>42654</v>
      </c>
      <c r="B871" s="48">
        <v>1</v>
      </c>
      <c r="C871" s="171">
        <v>0</v>
      </c>
      <c r="D871" s="134">
        <f t="shared" si="105"/>
        <v>519820.28999999975</v>
      </c>
      <c r="E871" s="29">
        <f t="shared" si="106"/>
        <v>496442.65999999974</v>
      </c>
      <c r="F871" s="175">
        <f t="shared" si="107"/>
        <v>213.62483870967742</v>
      </c>
      <c r="G871" s="29">
        <f t="shared" si="104"/>
        <v>213.62</v>
      </c>
    </row>
    <row r="872" spans="1:7" x14ac:dyDescent="0.25">
      <c r="A872" s="47">
        <v>42655</v>
      </c>
      <c r="B872" s="48">
        <v>1</v>
      </c>
      <c r="C872" s="171">
        <v>0</v>
      </c>
      <c r="D872" s="134">
        <f t="shared" si="105"/>
        <v>519820.28999999975</v>
      </c>
      <c r="E872" s="29">
        <f t="shared" si="106"/>
        <v>496442.65999999974</v>
      </c>
      <c r="F872" s="175">
        <f t="shared" si="107"/>
        <v>213.62483870967742</v>
      </c>
      <c r="G872" s="29">
        <f t="shared" si="104"/>
        <v>213.62</v>
      </c>
    </row>
    <row r="873" spans="1:7" x14ac:dyDescent="0.25">
      <c r="A873" s="47">
        <v>42656</v>
      </c>
      <c r="B873" s="48">
        <v>1</v>
      </c>
      <c r="C873" s="171">
        <v>0</v>
      </c>
      <c r="D873" s="134">
        <f t="shared" si="105"/>
        <v>519820.28999999975</v>
      </c>
      <c r="E873" s="29">
        <f t="shared" si="106"/>
        <v>496442.65999999974</v>
      </c>
      <c r="F873" s="175">
        <f t="shared" si="107"/>
        <v>213.62483870967742</v>
      </c>
      <c r="G873" s="29">
        <f t="shared" si="104"/>
        <v>213.62</v>
      </c>
    </row>
    <row r="874" spans="1:7" x14ac:dyDescent="0.25">
      <c r="A874" s="47">
        <v>42657</v>
      </c>
      <c r="B874" s="48">
        <v>1</v>
      </c>
      <c r="C874" s="171">
        <v>0</v>
      </c>
      <c r="D874" s="134">
        <f t="shared" si="105"/>
        <v>519820.28999999975</v>
      </c>
      <c r="E874" s="29">
        <f t="shared" si="106"/>
        <v>496442.65999999974</v>
      </c>
      <c r="F874" s="175">
        <f t="shared" si="107"/>
        <v>213.62483870967742</v>
      </c>
      <c r="G874" s="29">
        <f t="shared" si="104"/>
        <v>213.62</v>
      </c>
    </row>
    <row r="875" spans="1:7" x14ac:dyDescent="0.25">
      <c r="A875" s="47">
        <v>42658</v>
      </c>
      <c r="B875" s="48">
        <v>1</v>
      </c>
      <c r="C875" s="171">
        <v>0</v>
      </c>
      <c r="D875" s="134">
        <f t="shared" si="105"/>
        <v>519820.28999999975</v>
      </c>
      <c r="E875" s="29">
        <f t="shared" si="106"/>
        <v>496442.65999999974</v>
      </c>
      <c r="F875" s="175">
        <f t="shared" si="107"/>
        <v>213.62483870967742</v>
      </c>
      <c r="G875" s="29">
        <f t="shared" si="104"/>
        <v>213.62</v>
      </c>
    </row>
    <row r="876" spans="1:7" x14ac:dyDescent="0.25">
      <c r="A876" s="47">
        <v>42659</v>
      </c>
      <c r="B876" s="48">
        <v>1</v>
      </c>
      <c r="C876" s="171">
        <v>0</v>
      </c>
      <c r="D876" s="134">
        <f t="shared" si="105"/>
        <v>519820.28999999975</v>
      </c>
      <c r="E876" s="29">
        <f t="shared" si="106"/>
        <v>496442.65999999974</v>
      </c>
      <c r="F876" s="175">
        <f t="shared" si="107"/>
        <v>213.62483870967742</v>
      </c>
      <c r="G876" s="29">
        <f t="shared" si="104"/>
        <v>213.62</v>
      </c>
    </row>
    <row r="877" spans="1:7" x14ac:dyDescent="0.25">
      <c r="A877" s="47">
        <v>42660</v>
      </c>
      <c r="B877" s="48">
        <v>1</v>
      </c>
      <c r="C877" s="171">
        <v>0</v>
      </c>
      <c r="D877" s="134">
        <f t="shared" si="105"/>
        <v>519820.28999999975</v>
      </c>
      <c r="E877" s="29">
        <f t="shared" si="106"/>
        <v>496442.65999999974</v>
      </c>
      <c r="F877" s="175">
        <f t="shared" si="107"/>
        <v>213.62483870967742</v>
      </c>
      <c r="G877" s="29">
        <f t="shared" si="104"/>
        <v>213.62</v>
      </c>
    </row>
    <row r="878" spans="1:7" x14ac:dyDescent="0.25">
      <c r="A878" s="47">
        <v>42661</v>
      </c>
      <c r="B878" s="48">
        <v>1</v>
      </c>
      <c r="C878" s="171">
        <v>0</v>
      </c>
      <c r="D878" s="134">
        <f t="shared" si="105"/>
        <v>519820.28999999975</v>
      </c>
      <c r="E878" s="29">
        <f t="shared" si="106"/>
        <v>496442.65999999974</v>
      </c>
      <c r="F878" s="175">
        <f t="shared" si="107"/>
        <v>213.62483870967742</v>
      </c>
      <c r="G878" s="29">
        <f t="shared" si="104"/>
        <v>213.62</v>
      </c>
    </row>
    <row r="879" spans="1:7" x14ac:dyDescent="0.25">
      <c r="A879" s="47">
        <v>42662</v>
      </c>
      <c r="B879" s="48">
        <v>1</v>
      </c>
      <c r="C879" s="171">
        <v>0</v>
      </c>
      <c r="D879" s="134">
        <f t="shared" si="105"/>
        <v>519820.28999999975</v>
      </c>
      <c r="E879" s="29">
        <f t="shared" si="106"/>
        <v>496442.65999999974</v>
      </c>
      <c r="F879" s="175">
        <f t="shared" si="107"/>
        <v>213.62483870967742</v>
      </c>
      <c r="G879" s="29">
        <f t="shared" si="104"/>
        <v>213.62</v>
      </c>
    </row>
    <row r="880" spans="1:7" x14ac:dyDescent="0.25">
      <c r="A880" s="47">
        <v>42663</v>
      </c>
      <c r="B880" s="48">
        <v>1</v>
      </c>
      <c r="C880" s="171">
        <v>0</v>
      </c>
      <c r="D880" s="134">
        <f t="shared" si="105"/>
        <v>519820.28999999975</v>
      </c>
      <c r="E880" s="29">
        <f t="shared" si="106"/>
        <v>496442.65999999974</v>
      </c>
      <c r="F880" s="175">
        <f t="shared" si="107"/>
        <v>213.62483870967742</v>
      </c>
      <c r="G880" s="29">
        <f t="shared" si="104"/>
        <v>213.62</v>
      </c>
    </row>
    <row r="881" spans="1:7" x14ac:dyDescent="0.25">
      <c r="A881" s="47">
        <v>42664</v>
      </c>
      <c r="B881" s="48">
        <v>1</v>
      </c>
      <c r="C881" s="171">
        <v>0</v>
      </c>
      <c r="D881" s="134">
        <f t="shared" si="105"/>
        <v>519820.28999999975</v>
      </c>
      <c r="E881" s="29">
        <f t="shared" si="106"/>
        <v>496442.65999999974</v>
      </c>
      <c r="F881" s="175">
        <f t="shared" si="107"/>
        <v>213.62483870967742</v>
      </c>
      <c r="G881" s="29">
        <f t="shared" si="104"/>
        <v>213.62</v>
      </c>
    </row>
    <row r="882" spans="1:7" x14ac:dyDescent="0.25">
      <c r="A882" s="47">
        <v>42665</v>
      </c>
      <c r="B882" s="48">
        <v>1</v>
      </c>
      <c r="C882" s="171">
        <v>0</v>
      </c>
      <c r="D882" s="134">
        <f t="shared" si="105"/>
        <v>519820.28999999975</v>
      </c>
      <c r="E882" s="29">
        <f t="shared" si="106"/>
        <v>496442.65999999974</v>
      </c>
      <c r="F882" s="175">
        <f t="shared" si="107"/>
        <v>213.62483870967742</v>
      </c>
      <c r="G882" s="29">
        <f t="shared" si="104"/>
        <v>213.62</v>
      </c>
    </row>
    <row r="883" spans="1:7" x14ac:dyDescent="0.25">
      <c r="A883" s="47">
        <v>42666</v>
      </c>
      <c r="B883" s="48">
        <v>1</v>
      </c>
      <c r="C883" s="171">
        <v>0</v>
      </c>
      <c r="D883" s="134">
        <f t="shared" si="105"/>
        <v>519820.28999999975</v>
      </c>
      <c r="E883" s="29">
        <f t="shared" si="106"/>
        <v>496442.65999999974</v>
      </c>
      <c r="F883" s="175">
        <f t="shared" si="107"/>
        <v>213.62483870967742</v>
      </c>
      <c r="G883" s="29">
        <f t="shared" si="104"/>
        <v>213.62</v>
      </c>
    </row>
    <row r="884" spans="1:7" x14ac:dyDescent="0.25">
      <c r="A884" s="47">
        <v>42667</v>
      </c>
      <c r="B884" s="48">
        <v>1</v>
      </c>
      <c r="C884" s="171">
        <v>0</v>
      </c>
      <c r="D884" s="134">
        <f t="shared" si="105"/>
        <v>519820.28999999975</v>
      </c>
      <c r="E884" s="29">
        <f t="shared" si="106"/>
        <v>496442.65999999974</v>
      </c>
      <c r="F884" s="175">
        <f t="shared" si="107"/>
        <v>213.62483870967742</v>
      </c>
      <c r="G884" s="29">
        <f t="shared" si="104"/>
        <v>213.62</v>
      </c>
    </row>
    <row r="885" spans="1:7" x14ac:dyDescent="0.25">
      <c r="A885" s="47">
        <v>42668</v>
      </c>
      <c r="B885" s="48">
        <v>1</v>
      </c>
      <c r="C885" s="171">
        <v>0</v>
      </c>
      <c r="D885" s="134">
        <f t="shared" si="105"/>
        <v>519820.28999999975</v>
      </c>
      <c r="E885" s="29">
        <f t="shared" si="106"/>
        <v>496442.65999999974</v>
      </c>
      <c r="F885" s="175">
        <f t="shared" si="107"/>
        <v>213.62483870967742</v>
      </c>
      <c r="G885" s="29">
        <f t="shared" si="104"/>
        <v>213.62</v>
      </c>
    </row>
    <row r="886" spans="1:7" x14ac:dyDescent="0.25">
      <c r="A886" s="47">
        <v>42669</v>
      </c>
      <c r="B886" s="48">
        <v>1</v>
      </c>
      <c r="C886" s="171">
        <v>0</v>
      </c>
      <c r="D886" s="134">
        <f t="shared" si="105"/>
        <v>519820.28999999975</v>
      </c>
      <c r="E886" s="29">
        <f t="shared" si="106"/>
        <v>496442.65999999974</v>
      </c>
      <c r="F886" s="175">
        <f t="shared" si="107"/>
        <v>213.62483870967742</v>
      </c>
      <c r="G886" s="29">
        <f t="shared" si="104"/>
        <v>213.62</v>
      </c>
    </row>
    <row r="887" spans="1:7" x14ac:dyDescent="0.25">
      <c r="A887" s="47">
        <v>42670</v>
      </c>
      <c r="B887" s="48">
        <v>1</v>
      </c>
      <c r="C887" s="171">
        <v>0</v>
      </c>
      <c r="D887" s="134">
        <f t="shared" si="105"/>
        <v>519820.28999999975</v>
      </c>
      <c r="E887" s="29">
        <f t="shared" si="106"/>
        <v>496442.65999999974</v>
      </c>
      <c r="F887" s="175">
        <f t="shared" si="107"/>
        <v>213.62483870967742</v>
      </c>
      <c r="G887" s="29">
        <f t="shared" si="104"/>
        <v>213.62</v>
      </c>
    </row>
    <row r="888" spans="1:7" x14ac:dyDescent="0.25">
      <c r="A888" s="47">
        <v>42671</v>
      </c>
      <c r="B888" s="48">
        <v>1</v>
      </c>
      <c r="C888" s="171">
        <v>0</v>
      </c>
      <c r="D888" s="134">
        <f t="shared" si="105"/>
        <v>519820.28999999975</v>
      </c>
      <c r="E888" s="29">
        <f t="shared" si="106"/>
        <v>496442.65999999974</v>
      </c>
      <c r="F888" s="175">
        <f t="shared" si="107"/>
        <v>213.62483870967742</v>
      </c>
      <c r="G888" s="29">
        <f t="shared" si="104"/>
        <v>213.62</v>
      </c>
    </row>
    <row r="889" spans="1:7" x14ac:dyDescent="0.25">
      <c r="A889" s="47">
        <v>42672</v>
      </c>
      <c r="B889" s="48">
        <v>1</v>
      </c>
      <c r="C889" s="171">
        <v>0</v>
      </c>
      <c r="D889" s="134">
        <f t="shared" si="105"/>
        <v>519820.28999999975</v>
      </c>
      <c r="E889" s="29">
        <f t="shared" si="106"/>
        <v>496442.65999999974</v>
      </c>
      <c r="F889" s="175">
        <f t="shared" si="107"/>
        <v>213.62483870967742</v>
      </c>
      <c r="G889" s="29">
        <f t="shared" si="104"/>
        <v>213.62</v>
      </c>
    </row>
    <row r="890" spans="1:7" x14ac:dyDescent="0.25">
      <c r="A890" s="47">
        <v>42673</v>
      </c>
      <c r="B890" s="48">
        <v>1</v>
      </c>
      <c r="C890" s="171">
        <v>0</v>
      </c>
      <c r="D890" s="134">
        <f t="shared" si="105"/>
        <v>519820.28999999975</v>
      </c>
      <c r="E890" s="29">
        <f t="shared" si="106"/>
        <v>496442.65999999974</v>
      </c>
      <c r="F890" s="175">
        <f t="shared" si="107"/>
        <v>213.62483870967742</v>
      </c>
      <c r="G890" s="29">
        <f t="shared" si="104"/>
        <v>213.62</v>
      </c>
    </row>
    <row r="891" spans="1:7" x14ac:dyDescent="0.25">
      <c r="A891" s="47">
        <v>42674</v>
      </c>
      <c r="B891" s="48">
        <v>1</v>
      </c>
      <c r="C891" s="171">
        <v>0</v>
      </c>
      <c r="D891" s="134">
        <f t="shared" si="105"/>
        <v>519820.28999999975</v>
      </c>
      <c r="E891" s="29">
        <f t="shared" si="106"/>
        <v>496442.65999999974</v>
      </c>
      <c r="F891" s="175">
        <f t="shared" si="107"/>
        <v>213.62483870967742</v>
      </c>
      <c r="G891" s="29">
        <f t="shared" si="104"/>
        <v>213.62</v>
      </c>
    </row>
    <row r="892" spans="1:7" x14ac:dyDescent="0.25">
      <c r="A892" s="47">
        <v>42675</v>
      </c>
      <c r="B892" s="48">
        <v>1</v>
      </c>
      <c r="C892" s="171">
        <v>0</v>
      </c>
      <c r="D892" s="134">
        <f t="shared" si="105"/>
        <v>519820.28999999975</v>
      </c>
      <c r="E892" s="29">
        <f t="shared" si="106"/>
        <v>496442.65999999974</v>
      </c>
      <c r="F892" s="175">
        <f t="shared" si="107"/>
        <v>213.62483870967742</v>
      </c>
      <c r="G892" s="29">
        <f t="shared" si="104"/>
        <v>213.62</v>
      </c>
    </row>
    <row r="893" spans="1:7" x14ac:dyDescent="0.25">
      <c r="A893" s="47">
        <v>42676</v>
      </c>
      <c r="B893" s="48">
        <v>1</v>
      </c>
      <c r="C893" s="171">
        <v>0</v>
      </c>
      <c r="D893" s="134">
        <f t="shared" si="105"/>
        <v>519820.28999999975</v>
      </c>
      <c r="E893" s="29">
        <f t="shared" si="106"/>
        <v>496442.65999999974</v>
      </c>
      <c r="F893" s="175">
        <f t="shared" si="107"/>
        <v>213.62483870967742</v>
      </c>
      <c r="G893" s="29">
        <f t="shared" si="104"/>
        <v>213.62</v>
      </c>
    </row>
    <row r="894" spans="1:7" x14ac:dyDescent="0.25">
      <c r="A894" s="47">
        <v>42677</v>
      </c>
      <c r="B894" s="48">
        <v>1</v>
      </c>
      <c r="C894" s="171">
        <v>0</v>
      </c>
      <c r="D894" s="134">
        <f t="shared" si="105"/>
        <v>519820.28999999975</v>
      </c>
      <c r="E894" s="29">
        <f t="shared" si="106"/>
        <v>496442.65999999974</v>
      </c>
      <c r="F894" s="175">
        <f t="shared" si="107"/>
        <v>213.62483870967742</v>
      </c>
      <c r="G894" s="29">
        <f t="shared" si="104"/>
        <v>213.62</v>
      </c>
    </row>
    <row r="895" spans="1:7" x14ac:dyDescent="0.25">
      <c r="A895" s="47">
        <v>42678</v>
      </c>
      <c r="B895" s="48">
        <v>1</v>
      </c>
      <c r="C895" s="171">
        <v>0</v>
      </c>
      <c r="D895" s="134">
        <f t="shared" si="105"/>
        <v>519820.28999999975</v>
      </c>
      <c r="E895" s="29">
        <f t="shared" si="106"/>
        <v>496442.65999999974</v>
      </c>
      <c r="F895" s="175">
        <f t="shared" si="107"/>
        <v>213.62483870967742</v>
      </c>
      <c r="G895" s="29">
        <f t="shared" si="104"/>
        <v>213.62</v>
      </c>
    </row>
    <row r="896" spans="1:7" x14ac:dyDescent="0.25">
      <c r="A896" s="47">
        <v>42679</v>
      </c>
      <c r="B896" s="48">
        <v>1</v>
      </c>
      <c r="C896" s="171">
        <v>0</v>
      </c>
      <c r="D896" s="134">
        <f t="shared" si="105"/>
        <v>519820.28999999975</v>
      </c>
      <c r="E896" s="29">
        <f t="shared" si="106"/>
        <v>496442.65999999974</v>
      </c>
      <c r="F896" s="175">
        <f t="shared" si="107"/>
        <v>213.62483870967742</v>
      </c>
      <c r="G896" s="29">
        <f t="shared" si="104"/>
        <v>213.62</v>
      </c>
    </row>
    <row r="897" spans="1:7" x14ac:dyDescent="0.25">
      <c r="A897" s="47">
        <v>42680</v>
      </c>
      <c r="B897" s="48">
        <v>0</v>
      </c>
      <c r="C897" s="171">
        <v>1</v>
      </c>
      <c r="D897" s="134">
        <f t="shared" ref="D897:D926" si="108">$E$886</f>
        <v>496442.65999999974</v>
      </c>
      <c r="E897" s="29">
        <f>$D$897-$D$55</f>
        <v>472563.18999999971</v>
      </c>
      <c r="F897" s="175">
        <f>($E$54/$B$54*0+($E$55/$B$55)*1)</f>
        <v>204.01766666666666</v>
      </c>
      <c r="G897" s="29">
        <f t="shared" si="104"/>
        <v>204.02</v>
      </c>
    </row>
    <row r="898" spans="1:7" x14ac:dyDescent="0.25">
      <c r="A898" s="47">
        <v>42681</v>
      </c>
      <c r="B898" s="48">
        <v>1</v>
      </c>
      <c r="C898" s="171">
        <v>0</v>
      </c>
      <c r="D898" s="134">
        <f t="shared" si="108"/>
        <v>496442.65999999974</v>
      </c>
      <c r="E898" s="29">
        <f t="shared" ref="E898:E926" si="109">$D$897-$D$55</f>
        <v>472563.18999999971</v>
      </c>
      <c r="F898" s="175">
        <f t="shared" ref="F898:F926" si="110">($E$54/$B$54*0+($E$55/$B$55)*1)</f>
        <v>204.01766666666666</v>
      </c>
      <c r="G898" s="29">
        <f t="shared" si="104"/>
        <v>204.02</v>
      </c>
    </row>
    <row r="899" spans="1:7" x14ac:dyDescent="0.25">
      <c r="A899" s="47">
        <v>42682</v>
      </c>
      <c r="B899" s="48">
        <v>1</v>
      </c>
      <c r="C899" s="171">
        <v>0</v>
      </c>
      <c r="D899" s="134">
        <f t="shared" si="108"/>
        <v>496442.65999999974</v>
      </c>
      <c r="E899" s="29">
        <f t="shared" si="109"/>
        <v>472563.18999999971</v>
      </c>
      <c r="F899" s="175">
        <f t="shared" si="110"/>
        <v>204.01766666666666</v>
      </c>
      <c r="G899" s="29">
        <f t="shared" si="104"/>
        <v>204.02</v>
      </c>
    </row>
    <row r="900" spans="1:7" x14ac:dyDescent="0.25">
      <c r="A900" s="47">
        <v>42683</v>
      </c>
      <c r="B900" s="48">
        <v>1</v>
      </c>
      <c r="C900" s="171">
        <v>0</v>
      </c>
      <c r="D900" s="134">
        <f t="shared" si="108"/>
        <v>496442.65999999974</v>
      </c>
      <c r="E900" s="29">
        <f t="shared" si="109"/>
        <v>472563.18999999971</v>
      </c>
      <c r="F900" s="175">
        <f t="shared" si="110"/>
        <v>204.01766666666666</v>
      </c>
      <c r="G900" s="29">
        <f t="shared" si="104"/>
        <v>204.02</v>
      </c>
    </row>
    <row r="901" spans="1:7" x14ac:dyDescent="0.25">
      <c r="A901" s="47">
        <v>42684</v>
      </c>
      <c r="B901" s="48">
        <v>1</v>
      </c>
      <c r="C901" s="171">
        <v>0</v>
      </c>
      <c r="D901" s="134">
        <f t="shared" si="108"/>
        <v>496442.65999999974</v>
      </c>
      <c r="E901" s="29">
        <f t="shared" si="109"/>
        <v>472563.18999999971</v>
      </c>
      <c r="F901" s="175">
        <f t="shared" si="110"/>
        <v>204.01766666666666</v>
      </c>
      <c r="G901" s="29">
        <f t="shared" si="104"/>
        <v>204.02</v>
      </c>
    </row>
    <row r="902" spans="1:7" x14ac:dyDescent="0.25">
      <c r="A902" s="47">
        <v>42685</v>
      </c>
      <c r="B902" s="48">
        <v>1</v>
      </c>
      <c r="C902" s="171">
        <v>0</v>
      </c>
      <c r="D902" s="134">
        <f t="shared" si="108"/>
        <v>496442.65999999974</v>
      </c>
      <c r="E902" s="29">
        <f t="shared" si="109"/>
        <v>472563.18999999971</v>
      </c>
      <c r="F902" s="175">
        <f t="shared" si="110"/>
        <v>204.01766666666666</v>
      </c>
      <c r="G902" s="29">
        <f t="shared" si="104"/>
        <v>204.02</v>
      </c>
    </row>
    <row r="903" spans="1:7" x14ac:dyDescent="0.25">
      <c r="A903" s="47">
        <v>42686</v>
      </c>
      <c r="B903" s="48">
        <v>1</v>
      </c>
      <c r="C903" s="171">
        <v>0</v>
      </c>
      <c r="D903" s="134">
        <f t="shared" si="108"/>
        <v>496442.65999999974</v>
      </c>
      <c r="E903" s="29">
        <f t="shared" si="109"/>
        <v>472563.18999999971</v>
      </c>
      <c r="F903" s="175">
        <f t="shared" si="110"/>
        <v>204.01766666666666</v>
      </c>
      <c r="G903" s="29">
        <f t="shared" si="104"/>
        <v>204.02</v>
      </c>
    </row>
    <row r="904" spans="1:7" x14ac:dyDescent="0.25">
      <c r="A904" s="47">
        <v>42687</v>
      </c>
      <c r="B904" s="48">
        <v>1</v>
      </c>
      <c r="C904" s="171">
        <v>0</v>
      </c>
      <c r="D904" s="134">
        <f t="shared" si="108"/>
        <v>496442.65999999974</v>
      </c>
      <c r="E904" s="29">
        <f t="shared" si="109"/>
        <v>472563.18999999971</v>
      </c>
      <c r="F904" s="175">
        <f t="shared" si="110"/>
        <v>204.01766666666666</v>
      </c>
      <c r="G904" s="29">
        <f t="shared" si="104"/>
        <v>204.02</v>
      </c>
    </row>
    <row r="905" spans="1:7" x14ac:dyDescent="0.25">
      <c r="A905" s="47">
        <v>42688</v>
      </c>
      <c r="B905" s="48">
        <v>1</v>
      </c>
      <c r="C905" s="171">
        <v>0</v>
      </c>
      <c r="D905" s="134">
        <f t="shared" si="108"/>
        <v>496442.65999999974</v>
      </c>
      <c r="E905" s="29">
        <f t="shared" si="109"/>
        <v>472563.18999999971</v>
      </c>
      <c r="F905" s="175">
        <f t="shared" si="110"/>
        <v>204.01766666666666</v>
      </c>
      <c r="G905" s="29">
        <f t="shared" si="104"/>
        <v>204.02</v>
      </c>
    </row>
    <row r="906" spans="1:7" x14ac:dyDescent="0.25">
      <c r="A906" s="47">
        <v>42689</v>
      </c>
      <c r="B906" s="48">
        <v>1</v>
      </c>
      <c r="C906" s="171">
        <v>0</v>
      </c>
      <c r="D906" s="134">
        <f t="shared" si="108"/>
        <v>496442.65999999974</v>
      </c>
      <c r="E906" s="29">
        <f t="shared" si="109"/>
        <v>472563.18999999971</v>
      </c>
      <c r="F906" s="175">
        <f t="shared" si="110"/>
        <v>204.01766666666666</v>
      </c>
      <c r="G906" s="29">
        <f t="shared" ref="G906:G969" si="111">ROUND(F906,2)</f>
        <v>204.02</v>
      </c>
    </row>
    <row r="907" spans="1:7" x14ac:dyDescent="0.25">
      <c r="A907" s="47">
        <v>42690</v>
      </c>
      <c r="B907" s="48">
        <v>1</v>
      </c>
      <c r="C907" s="171">
        <v>0</v>
      </c>
      <c r="D907" s="134">
        <f t="shared" si="108"/>
        <v>496442.65999999974</v>
      </c>
      <c r="E907" s="29">
        <f t="shared" si="109"/>
        <v>472563.18999999971</v>
      </c>
      <c r="F907" s="175">
        <f t="shared" si="110"/>
        <v>204.01766666666666</v>
      </c>
      <c r="G907" s="29">
        <f t="shared" si="111"/>
        <v>204.02</v>
      </c>
    </row>
    <row r="908" spans="1:7" x14ac:dyDescent="0.25">
      <c r="A908" s="47">
        <v>42691</v>
      </c>
      <c r="B908" s="48">
        <v>1</v>
      </c>
      <c r="C908" s="171">
        <v>0</v>
      </c>
      <c r="D908" s="134">
        <f t="shared" si="108"/>
        <v>496442.65999999974</v>
      </c>
      <c r="E908" s="29">
        <f t="shared" si="109"/>
        <v>472563.18999999971</v>
      </c>
      <c r="F908" s="175">
        <f t="shared" si="110"/>
        <v>204.01766666666666</v>
      </c>
      <c r="G908" s="29">
        <f t="shared" si="111"/>
        <v>204.02</v>
      </c>
    </row>
    <row r="909" spans="1:7" x14ac:dyDescent="0.25">
      <c r="A909" s="47">
        <v>42692</v>
      </c>
      <c r="B909" s="48">
        <v>1</v>
      </c>
      <c r="C909" s="171">
        <v>0</v>
      </c>
      <c r="D909" s="134">
        <f t="shared" si="108"/>
        <v>496442.65999999974</v>
      </c>
      <c r="E909" s="29">
        <f t="shared" si="109"/>
        <v>472563.18999999971</v>
      </c>
      <c r="F909" s="175">
        <f t="shared" si="110"/>
        <v>204.01766666666666</v>
      </c>
      <c r="G909" s="29">
        <f t="shared" si="111"/>
        <v>204.02</v>
      </c>
    </row>
    <row r="910" spans="1:7" x14ac:dyDescent="0.25">
      <c r="A910" s="47">
        <v>42693</v>
      </c>
      <c r="B910" s="48">
        <v>1</v>
      </c>
      <c r="C910" s="171">
        <v>0</v>
      </c>
      <c r="D910" s="134">
        <f t="shared" si="108"/>
        <v>496442.65999999974</v>
      </c>
      <c r="E910" s="29">
        <f t="shared" si="109"/>
        <v>472563.18999999971</v>
      </c>
      <c r="F910" s="175">
        <f t="shared" si="110"/>
        <v>204.01766666666666</v>
      </c>
      <c r="G910" s="29">
        <f t="shared" si="111"/>
        <v>204.02</v>
      </c>
    </row>
    <row r="911" spans="1:7" x14ac:dyDescent="0.25">
      <c r="A911" s="47">
        <v>42694</v>
      </c>
      <c r="B911" s="48">
        <v>1</v>
      </c>
      <c r="C911" s="171">
        <v>0</v>
      </c>
      <c r="D911" s="134">
        <f t="shared" si="108"/>
        <v>496442.65999999974</v>
      </c>
      <c r="E911" s="29">
        <f t="shared" si="109"/>
        <v>472563.18999999971</v>
      </c>
      <c r="F911" s="175">
        <f t="shared" si="110"/>
        <v>204.01766666666666</v>
      </c>
      <c r="G911" s="29">
        <f t="shared" si="111"/>
        <v>204.02</v>
      </c>
    </row>
    <row r="912" spans="1:7" x14ac:dyDescent="0.25">
      <c r="A912" s="47">
        <v>42695</v>
      </c>
      <c r="B912" s="48">
        <v>1</v>
      </c>
      <c r="C912" s="171">
        <v>0</v>
      </c>
      <c r="D912" s="134">
        <f t="shared" si="108"/>
        <v>496442.65999999974</v>
      </c>
      <c r="E912" s="29">
        <f t="shared" si="109"/>
        <v>472563.18999999971</v>
      </c>
      <c r="F912" s="175">
        <f t="shared" si="110"/>
        <v>204.01766666666666</v>
      </c>
      <c r="G912" s="29">
        <f t="shared" si="111"/>
        <v>204.02</v>
      </c>
    </row>
    <row r="913" spans="1:7" x14ac:dyDescent="0.25">
      <c r="A913" s="47">
        <v>42696</v>
      </c>
      <c r="B913" s="48">
        <v>1</v>
      </c>
      <c r="C913" s="171">
        <v>0</v>
      </c>
      <c r="D913" s="134">
        <f t="shared" si="108"/>
        <v>496442.65999999974</v>
      </c>
      <c r="E913" s="29">
        <f t="shared" si="109"/>
        <v>472563.18999999971</v>
      </c>
      <c r="F913" s="175">
        <f t="shared" si="110"/>
        <v>204.01766666666666</v>
      </c>
      <c r="G913" s="29">
        <f t="shared" si="111"/>
        <v>204.02</v>
      </c>
    </row>
    <row r="914" spans="1:7" x14ac:dyDescent="0.25">
      <c r="A914" s="47">
        <v>42697</v>
      </c>
      <c r="B914" s="48">
        <v>1</v>
      </c>
      <c r="C914" s="171">
        <v>0</v>
      </c>
      <c r="D914" s="134">
        <f t="shared" si="108"/>
        <v>496442.65999999974</v>
      </c>
      <c r="E914" s="29">
        <f t="shared" si="109"/>
        <v>472563.18999999971</v>
      </c>
      <c r="F914" s="175">
        <f t="shared" si="110"/>
        <v>204.01766666666666</v>
      </c>
      <c r="G914" s="29">
        <f t="shared" si="111"/>
        <v>204.02</v>
      </c>
    </row>
    <row r="915" spans="1:7" x14ac:dyDescent="0.25">
      <c r="A915" s="47">
        <v>42698</v>
      </c>
      <c r="B915" s="48">
        <v>1</v>
      </c>
      <c r="C915" s="171">
        <v>0</v>
      </c>
      <c r="D915" s="134">
        <f t="shared" si="108"/>
        <v>496442.65999999974</v>
      </c>
      <c r="E915" s="29">
        <f t="shared" si="109"/>
        <v>472563.18999999971</v>
      </c>
      <c r="F915" s="175">
        <f t="shared" si="110"/>
        <v>204.01766666666666</v>
      </c>
      <c r="G915" s="29">
        <f t="shared" si="111"/>
        <v>204.02</v>
      </c>
    </row>
    <row r="916" spans="1:7" x14ac:dyDescent="0.25">
      <c r="A916" s="47">
        <v>42699</v>
      </c>
      <c r="B916" s="48">
        <v>1</v>
      </c>
      <c r="C916" s="171">
        <v>0</v>
      </c>
      <c r="D916" s="134">
        <f t="shared" si="108"/>
        <v>496442.65999999974</v>
      </c>
      <c r="E916" s="29">
        <f t="shared" si="109"/>
        <v>472563.18999999971</v>
      </c>
      <c r="F916" s="175">
        <f t="shared" si="110"/>
        <v>204.01766666666666</v>
      </c>
      <c r="G916" s="29">
        <f t="shared" si="111"/>
        <v>204.02</v>
      </c>
    </row>
    <row r="917" spans="1:7" x14ac:dyDescent="0.25">
      <c r="A917" s="47">
        <v>42700</v>
      </c>
      <c r="B917" s="48">
        <v>1</v>
      </c>
      <c r="C917" s="171">
        <v>0</v>
      </c>
      <c r="D917" s="134">
        <f t="shared" si="108"/>
        <v>496442.65999999974</v>
      </c>
      <c r="E917" s="29">
        <f t="shared" si="109"/>
        <v>472563.18999999971</v>
      </c>
      <c r="F917" s="175">
        <f t="shared" si="110"/>
        <v>204.01766666666666</v>
      </c>
      <c r="G917" s="29">
        <f t="shared" si="111"/>
        <v>204.02</v>
      </c>
    </row>
    <row r="918" spans="1:7" x14ac:dyDescent="0.25">
      <c r="A918" s="47">
        <v>42701</v>
      </c>
      <c r="B918" s="48">
        <v>1</v>
      </c>
      <c r="C918" s="171">
        <v>0</v>
      </c>
      <c r="D918" s="134">
        <f t="shared" si="108"/>
        <v>496442.65999999974</v>
      </c>
      <c r="E918" s="29">
        <f t="shared" si="109"/>
        <v>472563.18999999971</v>
      </c>
      <c r="F918" s="175">
        <f t="shared" si="110"/>
        <v>204.01766666666666</v>
      </c>
      <c r="G918" s="29">
        <f t="shared" si="111"/>
        <v>204.02</v>
      </c>
    </row>
    <row r="919" spans="1:7" x14ac:dyDescent="0.25">
      <c r="A919" s="47">
        <v>42702</v>
      </c>
      <c r="B919" s="48">
        <v>1</v>
      </c>
      <c r="C919" s="171">
        <v>0</v>
      </c>
      <c r="D919" s="134">
        <f t="shared" si="108"/>
        <v>496442.65999999974</v>
      </c>
      <c r="E919" s="29">
        <f t="shared" si="109"/>
        <v>472563.18999999971</v>
      </c>
      <c r="F919" s="175">
        <f t="shared" si="110"/>
        <v>204.01766666666666</v>
      </c>
      <c r="G919" s="29">
        <f t="shared" si="111"/>
        <v>204.02</v>
      </c>
    </row>
    <row r="920" spans="1:7" x14ac:dyDescent="0.25">
      <c r="A920" s="47">
        <v>42703</v>
      </c>
      <c r="B920" s="48">
        <v>1</v>
      </c>
      <c r="C920" s="171">
        <v>0</v>
      </c>
      <c r="D920" s="134">
        <f t="shared" si="108"/>
        <v>496442.65999999974</v>
      </c>
      <c r="E920" s="29">
        <f t="shared" si="109"/>
        <v>472563.18999999971</v>
      </c>
      <c r="F920" s="175">
        <f t="shared" si="110"/>
        <v>204.01766666666666</v>
      </c>
      <c r="G920" s="29">
        <f t="shared" si="111"/>
        <v>204.02</v>
      </c>
    </row>
    <row r="921" spans="1:7" x14ac:dyDescent="0.25">
      <c r="A921" s="47">
        <v>42704</v>
      </c>
      <c r="B921" s="48">
        <v>1</v>
      </c>
      <c r="C921" s="171">
        <v>0</v>
      </c>
      <c r="D921" s="134">
        <f t="shared" si="108"/>
        <v>496442.65999999974</v>
      </c>
      <c r="E921" s="29">
        <f t="shared" si="109"/>
        <v>472563.18999999971</v>
      </c>
      <c r="F921" s="175">
        <f t="shared" si="110"/>
        <v>204.01766666666666</v>
      </c>
      <c r="G921" s="29">
        <f t="shared" si="111"/>
        <v>204.02</v>
      </c>
    </row>
    <row r="922" spans="1:7" x14ac:dyDescent="0.25">
      <c r="A922" s="47">
        <v>42705</v>
      </c>
      <c r="B922" s="48">
        <v>1</v>
      </c>
      <c r="C922" s="171">
        <v>0</v>
      </c>
      <c r="D922" s="134">
        <f t="shared" si="108"/>
        <v>496442.65999999974</v>
      </c>
      <c r="E922" s="29">
        <f t="shared" si="109"/>
        <v>472563.18999999971</v>
      </c>
      <c r="F922" s="175">
        <f t="shared" si="110"/>
        <v>204.01766666666666</v>
      </c>
      <c r="G922" s="29">
        <f t="shared" si="111"/>
        <v>204.02</v>
      </c>
    </row>
    <row r="923" spans="1:7" x14ac:dyDescent="0.25">
      <c r="A923" s="47">
        <v>42706</v>
      </c>
      <c r="B923" s="48">
        <v>1</v>
      </c>
      <c r="C923" s="171">
        <v>0</v>
      </c>
      <c r="D923" s="134">
        <f t="shared" si="108"/>
        <v>496442.65999999974</v>
      </c>
      <c r="E923" s="29">
        <f t="shared" si="109"/>
        <v>472563.18999999971</v>
      </c>
      <c r="F923" s="175">
        <f t="shared" si="110"/>
        <v>204.01766666666666</v>
      </c>
      <c r="G923" s="29">
        <f t="shared" si="111"/>
        <v>204.02</v>
      </c>
    </row>
    <row r="924" spans="1:7" x14ac:dyDescent="0.25">
      <c r="A924" s="47">
        <v>42707</v>
      </c>
      <c r="B924" s="48">
        <v>1</v>
      </c>
      <c r="C924" s="171">
        <v>0</v>
      </c>
      <c r="D924" s="134">
        <f t="shared" si="108"/>
        <v>496442.65999999974</v>
      </c>
      <c r="E924" s="29">
        <f t="shared" si="109"/>
        <v>472563.18999999971</v>
      </c>
      <c r="F924" s="175">
        <f t="shared" si="110"/>
        <v>204.01766666666666</v>
      </c>
      <c r="G924" s="29">
        <f t="shared" si="111"/>
        <v>204.02</v>
      </c>
    </row>
    <row r="925" spans="1:7" x14ac:dyDescent="0.25">
      <c r="A925" s="47">
        <v>42708</v>
      </c>
      <c r="B925" s="48">
        <v>1</v>
      </c>
      <c r="C925" s="171">
        <v>0</v>
      </c>
      <c r="D925" s="134">
        <f t="shared" si="108"/>
        <v>496442.65999999974</v>
      </c>
      <c r="E925" s="29">
        <f t="shared" si="109"/>
        <v>472563.18999999971</v>
      </c>
      <c r="F925" s="175">
        <f t="shared" si="110"/>
        <v>204.01766666666666</v>
      </c>
      <c r="G925" s="29">
        <f t="shared" si="111"/>
        <v>204.02</v>
      </c>
    </row>
    <row r="926" spans="1:7" x14ac:dyDescent="0.25">
      <c r="A926" s="47">
        <v>42709</v>
      </c>
      <c r="B926" s="48">
        <v>1</v>
      </c>
      <c r="C926" s="171">
        <v>0</v>
      </c>
      <c r="D926" s="134">
        <f t="shared" si="108"/>
        <v>496442.65999999974</v>
      </c>
      <c r="E926" s="29">
        <f t="shared" si="109"/>
        <v>472563.18999999971</v>
      </c>
      <c r="F926" s="175">
        <f t="shared" si="110"/>
        <v>204.01766666666666</v>
      </c>
      <c r="G926" s="29">
        <f t="shared" si="111"/>
        <v>204.02</v>
      </c>
    </row>
    <row r="927" spans="1:7" x14ac:dyDescent="0.25">
      <c r="A927" s="47">
        <v>42710</v>
      </c>
      <c r="B927" s="48">
        <v>0</v>
      </c>
      <c r="C927" s="171">
        <v>1</v>
      </c>
      <c r="D927" s="134">
        <f t="shared" ref="D927:D957" si="112">$E$916</f>
        <v>472563.18999999971</v>
      </c>
      <c r="E927" s="29">
        <f>$D$927-$D$56</f>
        <v>448583.51999999973</v>
      </c>
      <c r="F927" s="175">
        <f>($E$55/$B$55*0+($E$56/$B$56)*1)</f>
        <v>194.20419354838708</v>
      </c>
      <c r="G927" s="29">
        <f t="shared" si="111"/>
        <v>194.2</v>
      </c>
    </row>
    <row r="928" spans="1:7" x14ac:dyDescent="0.25">
      <c r="A928" s="47">
        <v>42711</v>
      </c>
      <c r="B928" s="48">
        <v>1</v>
      </c>
      <c r="C928" s="171">
        <v>0</v>
      </c>
      <c r="D928" s="134">
        <f t="shared" si="112"/>
        <v>472563.18999999971</v>
      </c>
      <c r="E928" s="29">
        <f t="shared" ref="E928:E957" si="113">$D$927-$D$56</f>
        <v>448583.51999999973</v>
      </c>
      <c r="F928" s="175">
        <f t="shared" ref="F928:F957" si="114">($E$55/$B$55*0+($E$56/$B$56)*1)</f>
        <v>194.20419354838708</v>
      </c>
      <c r="G928" s="29">
        <f t="shared" si="111"/>
        <v>194.2</v>
      </c>
    </row>
    <row r="929" spans="1:7" x14ac:dyDescent="0.25">
      <c r="A929" s="47">
        <v>42712</v>
      </c>
      <c r="B929" s="48">
        <v>1</v>
      </c>
      <c r="C929" s="171">
        <v>0</v>
      </c>
      <c r="D929" s="134">
        <f t="shared" si="112"/>
        <v>472563.18999999971</v>
      </c>
      <c r="E929" s="29">
        <f t="shared" si="113"/>
        <v>448583.51999999973</v>
      </c>
      <c r="F929" s="175">
        <f t="shared" si="114"/>
        <v>194.20419354838708</v>
      </c>
      <c r="G929" s="29">
        <f t="shared" si="111"/>
        <v>194.2</v>
      </c>
    </row>
    <row r="930" spans="1:7" x14ac:dyDescent="0.25">
      <c r="A930" s="47">
        <v>42713</v>
      </c>
      <c r="B930" s="48">
        <v>1</v>
      </c>
      <c r="C930" s="171">
        <v>0</v>
      </c>
      <c r="D930" s="134">
        <f t="shared" si="112"/>
        <v>472563.18999999971</v>
      </c>
      <c r="E930" s="29">
        <f t="shared" si="113"/>
        <v>448583.51999999973</v>
      </c>
      <c r="F930" s="175">
        <f t="shared" si="114"/>
        <v>194.20419354838708</v>
      </c>
      <c r="G930" s="29">
        <f t="shared" si="111"/>
        <v>194.2</v>
      </c>
    </row>
    <row r="931" spans="1:7" x14ac:dyDescent="0.25">
      <c r="A931" s="47">
        <v>42714</v>
      </c>
      <c r="B931" s="48">
        <v>1</v>
      </c>
      <c r="C931" s="171">
        <v>0</v>
      </c>
      <c r="D931" s="134">
        <f t="shared" si="112"/>
        <v>472563.18999999971</v>
      </c>
      <c r="E931" s="29">
        <f t="shared" si="113"/>
        <v>448583.51999999973</v>
      </c>
      <c r="F931" s="175">
        <f t="shared" si="114"/>
        <v>194.20419354838708</v>
      </c>
      <c r="G931" s="29">
        <f t="shared" si="111"/>
        <v>194.2</v>
      </c>
    </row>
    <row r="932" spans="1:7" x14ac:dyDescent="0.25">
      <c r="A932" s="47">
        <v>42715</v>
      </c>
      <c r="B932" s="48">
        <v>1</v>
      </c>
      <c r="C932" s="171">
        <v>0</v>
      </c>
      <c r="D932" s="134">
        <f t="shared" si="112"/>
        <v>472563.18999999971</v>
      </c>
      <c r="E932" s="29">
        <f t="shared" si="113"/>
        <v>448583.51999999973</v>
      </c>
      <c r="F932" s="175">
        <f t="shared" si="114"/>
        <v>194.20419354838708</v>
      </c>
      <c r="G932" s="29">
        <f t="shared" si="111"/>
        <v>194.2</v>
      </c>
    </row>
    <row r="933" spans="1:7" x14ac:dyDescent="0.25">
      <c r="A933" s="47">
        <v>42716</v>
      </c>
      <c r="B933" s="48">
        <v>1</v>
      </c>
      <c r="C933" s="171">
        <v>0</v>
      </c>
      <c r="D933" s="134">
        <f t="shared" si="112"/>
        <v>472563.18999999971</v>
      </c>
      <c r="E933" s="29">
        <f t="shared" si="113"/>
        <v>448583.51999999973</v>
      </c>
      <c r="F933" s="175">
        <f t="shared" si="114"/>
        <v>194.20419354838708</v>
      </c>
      <c r="G933" s="29">
        <f t="shared" si="111"/>
        <v>194.2</v>
      </c>
    </row>
    <row r="934" spans="1:7" x14ac:dyDescent="0.25">
      <c r="A934" s="47">
        <v>42717</v>
      </c>
      <c r="B934" s="48">
        <v>1</v>
      </c>
      <c r="C934" s="171">
        <v>0</v>
      </c>
      <c r="D934" s="134">
        <f t="shared" si="112"/>
        <v>472563.18999999971</v>
      </c>
      <c r="E934" s="29">
        <f t="shared" si="113"/>
        <v>448583.51999999973</v>
      </c>
      <c r="F934" s="175">
        <f t="shared" si="114"/>
        <v>194.20419354838708</v>
      </c>
      <c r="G934" s="29">
        <f t="shared" si="111"/>
        <v>194.2</v>
      </c>
    </row>
    <row r="935" spans="1:7" x14ac:dyDescent="0.25">
      <c r="A935" s="47">
        <v>42718</v>
      </c>
      <c r="B935" s="48">
        <v>1</v>
      </c>
      <c r="C935" s="171">
        <v>0</v>
      </c>
      <c r="D935" s="134">
        <f t="shared" si="112"/>
        <v>472563.18999999971</v>
      </c>
      <c r="E935" s="29">
        <f t="shared" si="113"/>
        <v>448583.51999999973</v>
      </c>
      <c r="F935" s="175">
        <f t="shared" si="114"/>
        <v>194.20419354838708</v>
      </c>
      <c r="G935" s="29">
        <f t="shared" si="111"/>
        <v>194.2</v>
      </c>
    </row>
    <row r="936" spans="1:7" x14ac:dyDescent="0.25">
      <c r="A936" s="47">
        <v>42719</v>
      </c>
      <c r="B936" s="48">
        <v>1</v>
      </c>
      <c r="C936" s="171">
        <v>0</v>
      </c>
      <c r="D936" s="134">
        <f t="shared" si="112"/>
        <v>472563.18999999971</v>
      </c>
      <c r="E936" s="29">
        <f t="shared" si="113"/>
        <v>448583.51999999973</v>
      </c>
      <c r="F936" s="175">
        <f t="shared" si="114"/>
        <v>194.20419354838708</v>
      </c>
      <c r="G936" s="29">
        <f t="shared" si="111"/>
        <v>194.2</v>
      </c>
    </row>
    <row r="937" spans="1:7" x14ac:dyDescent="0.25">
      <c r="A937" s="47">
        <v>42720</v>
      </c>
      <c r="B937" s="48">
        <v>1</v>
      </c>
      <c r="C937" s="171">
        <v>0</v>
      </c>
      <c r="D937" s="134">
        <f t="shared" si="112"/>
        <v>472563.18999999971</v>
      </c>
      <c r="E937" s="29">
        <f t="shared" si="113"/>
        <v>448583.51999999973</v>
      </c>
      <c r="F937" s="175">
        <f t="shared" si="114"/>
        <v>194.20419354838708</v>
      </c>
      <c r="G937" s="29">
        <f t="shared" si="111"/>
        <v>194.2</v>
      </c>
    </row>
    <row r="938" spans="1:7" x14ac:dyDescent="0.25">
      <c r="A938" s="47">
        <v>42721</v>
      </c>
      <c r="B938" s="48">
        <v>1</v>
      </c>
      <c r="C938" s="171">
        <v>0</v>
      </c>
      <c r="D938" s="134">
        <f t="shared" si="112"/>
        <v>472563.18999999971</v>
      </c>
      <c r="E938" s="29">
        <f t="shared" si="113"/>
        <v>448583.51999999973</v>
      </c>
      <c r="F938" s="175">
        <f t="shared" si="114"/>
        <v>194.20419354838708</v>
      </c>
      <c r="G938" s="29">
        <f t="shared" si="111"/>
        <v>194.2</v>
      </c>
    </row>
    <row r="939" spans="1:7" x14ac:dyDescent="0.25">
      <c r="A939" s="47">
        <v>42722</v>
      </c>
      <c r="B939" s="48">
        <v>1</v>
      </c>
      <c r="C939" s="171">
        <v>0</v>
      </c>
      <c r="D939" s="134">
        <f t="shared" si="112"/>
        <v>472563.18999999971</v>
      </c>
      <c r="E939" s="29">
        <f t="shared" si="113"/>
        <v>448583.51999999973</v>
      </c>
      <c r="F939" s="175">
        <f t="shared" si="114"/>
        <v>194.20419354838708</v>
      </c>
      <c r="G939" s="29">
        <f t="shared" si="111"/>
        <v>194.2</v>
      </c>
    </row>
    <row r="940" spans="1:7" x14ac:dyDescent="0.25">
      <c r="A940" s="47">
        <v>42723</v>
      </c>
      <c r="B940" s="48">
        <v>1</v>
      </c>
      <c r="C940" s="171">
        <v>0</v>
      </c>
      <c r="D940" s="134">
        <f t="shared" si="112"/>
        <v>472563.18999999971</v>
      </c>
      <c r="E940" s="29">
        <f t="shared" si="113"/>
        <v>448583.51999999973</v>
      </c>
      <c r="F940" s="175">
        <f t="shared" si="114"/>
        <v>194.20419354838708</v>
      </c>
      <c r="G940" s="29">
        <f t="shared" si="111"/>
        <v>194.2</v>
      </c>
    </row>
    <row r="941" spans="1:7" x14ac:dyDescent="0.25">
      <c r="A941" s="47">
        <v>42724</v>
      </c>
      <c r="B941" s="48">
        <v>1</v>
      </c>
      <c r="C941" s="171">
        <v>0</v>
      </c>
      <c r="D941" s="134">
        <f t="shared" si="112"/>
        <v>472563.18999999971</v>
      </c>
      <c r="E941" s="29">
        <f t="shared" si="113"/>
        <v>448583.51999999973</v>
      </c>
      <c r="F941" s="175">
        <f t="shared" si="114"/>
        <v>194.20419354838708</v>
      </c>
      <c r="G941" s="29">
        <f t="shared" si="111"/>
        <v>194.2</v>
      </c>
    </row>
    <row r="942" spans="1:7" x14ac:dyDescent="0.25">
      <c r="A942" s="47">
        <v>42725</v>
      </c>
      <c r="B942" s="48">
        <v>1</v>
      </c>
      <c r="C942" s="171">
        <v>0</v>
      </c>
      <c r="D942" s="134">
        <f t="shared" si="112"/>
        <v>472563.18999999971</v>
      </c>
      <c r="E942" s="29">
        <f t="shared" si="113"/>
        <v>448583.51999999973</v>
      </c>
      <c r="F942" s="175">
        <f t="shared" si="114"/>
        <v>194.20419354838708</v>
      </c>
      <c r="G942" s="29">
        <f t="shared" si="111"/>
        <v>194.2</v>
      </c>
    </row>
    <row r="943" spans="1:7" x14ac:dyDescent="0.25">
      <c r="A943" s="47">
        <v>42726</v>
      </c>
      <c r="B943" s="48">
        <v>1</v>
      </c>
      <c r="C943" s="171">
        <v>0</v>
      </c>
      <c r="D943" s="134">
        <f t="shared" si="112"/>
        <v>472563.18999999971</v>
      </c>
      <c r="E943" s="29">
        <f t="shared" si="113"/>
        <v>448583.51999999973</v>
      </c>
      <c r="F943" s="175">
        <f t="shared" si="114"/>
        <v>194.20419354838708</v>
      </c>
      <c r="G943" s="29">
        <f t="shared" si="111"/>
        <v>194.2</v>
      </c>
    </row>
    <row r="944" spans="1:7" x14ac:dyDescent="0.25">
      <c r="A944" s="47">
        <v>42727</v>
      </c>
      <c r="B944" s="48">
        <v>1</v>
      </c>
      <c r="C944" s="171">
        <v>0</v>
      </c>
      <c r="D944" s="134">
        <f t="shared" si="112"/>
        <v>472563.18999999971</v>
      </c>
      <c r="E944" s="29">
        <f t="shared" si="113"/>
        <v>448583.51999999973</v>
      </c>
      <c r="F944" s="175">
        <f t="shared" si="114"/>
        <v>194.20419354838708</v>
      </c>
      <c r="G944" s="29">
        <f t="shared" si="111"/>
        <v>194.2</v>
      </c>
    </row>
    <row r="945" spans="1:7" x14ac:dyDescent="0.25">
      <c r="A945" s="47">
        <v>42728</v>
      </c>
      <c r="B945" s="48">
        <v>1</v>
      </c>
      <c r="C945" s="171">
        <v>0</v>
      </c>
      <c r="D945" s="134">
        <f t="shared" si="112"/>
        <v>472563.18999999971</v>
      </c>
      <c r="E945" s="29">
        <f t="shared" si="113"/>
        <v>448583.51999999973</v>
      </c>
      <c r="F945" s="175">
        <f t="shared" si="114"/>
        <v>194.20419354838708</v>
      </c>
      <c r="G945" s="29">
        <f t="shared" si="111"/>
        <v>194.2</v>
      </c>
    </row>
    <row r="946" spans="1:7" x14ac:dyDescent="0.25">
      <c r="A946" s="47">
        <v>42729</v>
      </c>
      <c r="B946" s="48">
        <v>1</v>
      </c>
      <c r="C946" s="171">
        <v>0</v>
      </c>
      <c r="D946" s="134">
        <f t="shared" si="112"/>
        <v>472563.18999999971</v>
      </c>
      <c r="E946" s="29">
        <f t="shared" si="113"/>
        <v>448583.51999999973</v>
      </c>
      <c r="F946" s="175">
        <f t="shared" si="114"/>
        <v>194.20419354838708</v>
      </c>
      <c r="G946" s="29">
        <f t="shared" si="111"/>
        <v>194.2</v>
      </c>
    </row>
    <row r="947" spans="1:7" x14ac:dyDescent="0.25">
      <c r="A947" s="47">
        <v>42730</v>
      </c>
      <c r="B947" s="48">
        <v>1</v>
      </c>
      <c r="C947" s="171">
        <v>0</v>
      </c>
      <c r="D947" s="134">
        <f t="shared" si="112"/>
        <v>472563.18999999971</v>
      </c>
      <c r="E947" s="29">
        <f t="shared" si="113"/>
        <v>448583.51999999973</v>
      </c>
      <c r="F947" s="175">
        <f t="shared" si="114"/>
        <v>194.20419354838708</v>
      </c>
      <c r="G947" s="29">
        <f t="shared" si="111"/>
        <v>194.2</v>
      </c>
    </row>
    <row r="948" spans="1:7" x14ac:dyDescent="0.25">
      <c r="A948" s="47">
        <v>42731</v>
      </c>
      <c r="B948" s="48">
        <v>1</v>
      </c>
      <c r="C948" s="171">
        <v>0</v>
      </c>
      <c r="D948" s="134">
        <f t="shared" si="112"/>
        <v>472563.18999999971</v>
      </c>
      <c r="E948" s="29">
        <f t="shared" si="113"/>
        <v>448583.51999999973</v>
      </c>
      <c r="F948" s="175">
        <f t="shared" si="114"/>
        <v>194.20419354838708</v>
      </c>
      <c r="G948" s="29">
        <f t="shared" si="111"/>
        <v>194.2</v>
      </c>
    </row>
    <row r="949" spans="1:7" x14ac:dyDescent="0.25">
      <c r="A949" s="47">
        <v>42732</v>
      </c>
      <c r="B949" s="48">
        <v>1</v>
      </c>
      <c r="C949" s="171">
        <v>0</v>
      </c>
      <c r="D949" s="134">
        <f t="shared" si="112"/>
        <v>472563.18999999971</v>
      </c>
      <c r="E949" s="29">
        <f t="shared" si="113"/>
        <v>448583.51999999973</v>
      </c>
      <c r="F949" s="175">
        <f t="shared" si="114"/>
        <v>194.20419354838708</v>
      </c>
      <c r="G949" s="29">
        <f t="shared" si="111"/>
        <v>194.2</v>
      </c>
    </row>
    <row r="950" spans="1:7" x14ac:dyDescent="0.25">
      <c r="A950" s="47">
        <v>42733</v>
      </c>
      <c r="B950" s="48">
        <v>1</v>
      </c>
      <c r="C950" s="171">
        <v>0</v>
      </c>
      <c r="D950" s="134">
        <f t="shared" si="112"/>
        <v>472563.18999999971</v>
      </c>
      <c r="E950" s="29">
        <f t="shared" si="113"/>
        <v>448583.51999999973</v>
      </c>
      <c r="F950" s="175">
        <f t="shared" si="114"/>
        <v>194.20419354838708</v>
      </c>
      <c r="G950" s="29">
        <f t="shared" si="111"/>
        <v>194.2</v>
      </c>
    </row>
    <row r="951" spans="1:7" x14ac:dyDescent="0.25">
      <c r="A951" s="47">
        <v>42734</v>
      </c>
      <c r="B951" s="48">
        <v>1</v>
      </c>
      <c r="C951" s="171">
        <v>0</v>
      </c>
      <c r="D951" s="134">
        <f t="shared" si="112"/>
        <v>472563.18999999971</v>
      </c>
      <c r="E951" s="29">
        <f t="shared" si="113"/>
        <v>448583.51999999973</v>
      </c>
      <c r="F951" s="175">
        <f t="shared" si="114"/>
        <v>194.20419354838708</v>
      </c>
      <c r="G951" s="29">
        <f t="shared" si="111"/>
        <v>194.2</v>
      </c>
    </row>
    <row r="952" spans="1:7" x14ac:dyDescent="0.25">
      <c r="A952" s="47">
        <v>42735</v>
      </c>
      <c r="B952" s="48">
        <v>1</v>
      </c>
      <c r="C952" s="171">
        <v>0</v>
      </c>
      <c r="D952" s="134">
        <f t="shared" si="112"/>
        <v>472563.18999999971</v>
      </c>
      <c r="E952" s="29">
        <f t="shared" si="113"/>
        <v>448583.51999999973</v>
      </c>
      <c r="F952" s="175">
        <f t="shared" si="114"/>
        <v>194.20419354838708</v>
      </c>
      <c r="G952" s="29">
        <f t="shared" si="111"/>
        <v>194.2</v>
      </c>
    </row>
    <row r="953" spans="1:7" x14ac:dyDescent="0.25">
      <c r="A953" s="47">
        <v>42736</v>
      </c>
      <c r="B953" s="48">
        <v>1</v>
      </c>
      <c r="C953" s="171">
        <v>0</v>
      </c>
      <c r="D953" s="134">
        <f t="shared" si="112"/>
        <v>472563.18999999971</v>
      </c>
      <c r="E953" s="29">
        <f t="shared" si="113"/>
        <v>448583.51999999973</v>
      </c>
      <c r="F953" s="175">
        <f t="shared" si="114"/>
        <v>194.20419354838708</v>
      </c>
      <c r="G953" s="29">
        <f t="shared" si="111"/>
        <v>194.2</v>
      </c>
    </row>
    <row r="954" spans="1:7" x14ac:dyDescent="0.25">
      <c r="A954" s="47">
        <v>42737</v>
      </c>
      <c r="B954" s="48">
        <v>1</v>
      </c>
      <c r="C954" s="171">
        <v>0</v>
      </c>
      <c r="D954" s="134">
        <f t="shared" si="112"/>
        <v>472563.18999999971</v>
      </c>
      <c r="E954" s="29">
        <f t="shared" si="113"/>
        <v>448583.51999999973</v>
      </c>
      <c r="F954" s="175">
        <f t="shared" si="114"/>
        <v>194.20419354838708</v>
      </c>
      <c r="G954" s="29">
        <f t="shared" si="111"/>
        <v>194.2</v>
      </c>
    </row>
    <row r="955" spans="1:7" x14ac:dyDescent="0.25">
      <c r="A955" s="47">
        <v>42738</v>
      </c>
      <c r="B955" s="48">
        <v>1</v>
      </c>
      <c r="C955" s="171">
        <v>0</v>
      </c>
      <c r="D955" s="134">
        <f t="shared" si="112"/>
        <v>472563.18999999971</v>
      </c>
      <c r="E955" s="29">
        <f t="shared" si="113"/>
        <v>448583.51999999973</v>
      </c>
      <c r="F955" s="175">
        <f t="shared" si="114"/>
        <v>194.20419354838708</v>
      </c>
      <c r="G955" s="29">
        <f t="shared" si="111"/>
        <v>194.2</v>
      </c>
    </row>
    <row r="956" spans="1:7" x14ac:dyDescent="0.25">
      <c r="A956" s="47">
        <v>42739</v>
      </c>
      <c r="B956" s="48">
        <v>1</v>
      </c>
      <c r="C956" s="171">
        <v>0</v>
      </c>
      <c r="D956" s="134">
        <f t="shared" si="112"/>
        <v>472563.18999999971</v>
      </c>
      <c r="E956" s="29">
        <f t="shared" si="113"/>
        <v>448583.51999999973</v>
      </c>
      <c r="F956" s="175">
        <f t="shared" si="114"/>
        <v>194.20419354838708</v>
      </c>
      <c r="G956" s="29">
        <f t="shared" si="111"/>
        <v>194.2</v>
      </c>
    </row>
    <row r="957" spans="1:7" x14ac:dyDescent="0.25">
      <c r="A957" s="47">
        <v>42740</v>
      </c>
      <c r="B957" s="48">
        <v>1</v>
      </c>
      <c r="C957" s="171">
        <v>0</v>
      </c>
      <c r="D957" s="134">
        <f t="shared" si="112"/>
        <v>472563.18999999971</v>
      </c>
      <c r="E957" s="29">
        <f t="shared" si="113"/>
        <v>448583.51999999973</v>
      </c>
      <c r="F957" s="175">
        <f t="shared" si="114"/>
        <v>194.20419354838708</v>
      </c>
      <c r="G957" s="29">
        <f t="shared" si="111"/>
        <v>194.2</v>
      </c>
    </row>
    <row r="958" spans="1:7" x14ac:dyDescent="0.25">
      <c r="A958" s="47">
        <v>42741</v>
      </c>
      <c r="B958" s="48">
        <v>0</v>
      </c>
      <c r="C958" s="171">
        <v>1</v>
      </c>
      <c r="D958" s="134">
        <f t="shared" ref="D958:D988" si="115">$E$947</f>
        <v>448583.51999999973</v>
      </c>
      <c r="E958" s="29">
        <f>$D$958-$D$57</f>
        <v>424298.34999999974</v>
      </c>
      <c r="F958" s="175">
        <f>($E$56/$B$56*0+($E$57/$B$57)*1)</f>
        <v>184.34935483870967</v>
      </c>
      <c r="G958" s="29">
        <f t="shared" si="111"/>
        <v>184.35</v>
      </c>
    </row>
    <row r="959" spans="1:7" x14ac:dyDescent="0.25">
      <c r="A959" s="47">
        <v>42742</v>
      </c>
      <c r="B959" s="48">
        <v>1</v>
      </c>
      <c r="C959" s="171">
        <v>0</v>
      </c>
      <c r="D959" s="134">
        <f t="shared" si="115"/>
        <v>448583.51999999973</v>
      </c>
      <c r="E959" s="29">
        <f t="shared" ref="E959:E988" si="116">$D$958-$D$57</f>
        <v>424298.34999999974</v>
      </c>
      <c r="F959" s="175">
        <f t="shared" ref="F959:F988" si="117">($E$56/$B$56*0+($E$57/$B$57)*1)</f>
        <v>184.34935483870967</v>
      </c>
      <c r="G959" s="29">
        <f t="shared" si="111"/>
        <v>184.35</v>
      </c>
    </row>
    <row r="960" spans="1:7" x14ac:dyDescent="0.25">
      <c r="A960" s="47">
        <v>42743</v>
      </c>
      <c r="B960" s="48">
        <v>1</v>
      </c>
      <c r="C960" s="171">
        <v>0</v>
      </c>
      <c r="D960" s="134">
        <f t="shared" si="115"/>
        <v>448583.51999999973</v>
      </c>
      <c r="E960" s="29">
        <f t="shared" si="116"/>
        <v>424298.34999999974</v>
      </c>
      <c r="F960" s="175">
        <f t="shared" si="117"/>
        <v>184.34935483870967</v>
      </c>
      <c r="G960" s="29">
        <f t="shared" si="111"/>
        <v>184.35</v>
      </c>
    </row>
    <row r="961" spans="1:7" x14ac:dyDescent="0.25">
      <c r="A961" s="47">
        <v>42744</v>
      </c>
      <c r="B961" s="48">
        <v>1</v>
      </c>
      <c r="C961" s="171">
        <v>0</v>
      </c>
      <c r="D961" s="134">
        <f t="shared" si="115"/>
        <v>448583.51999999973</v>
      </c>
      <c r="E961" s="29">
        <f t="shared" si="116"/>
        <v>424298.34999999974</v>
      </c>
      <c r="F961" s="175">
        <f t="shared" si="117"/>
        <v>184.34935483870967</v>
      </c>
      <c r="G961" s="29">
        <f t="shared" si="111"/>
        <v>184.35</v>
      </c>
    </row>
    <row r="962" spans="1:7" x14ac:dyDescent="0.25">
      <c r="A962" s="47">
        <v>42745</v>
      </c>
      <c r="B962" s="48">
        <v>1</v>
      </c>
      <c r="C962" s="171">
        <v>0</v>
      </c>
      <c r="D962" s="134">
        <f t="shared" si="115"/>
        <v>448583.51999999973</v>
      </c>
      <c r="E962" s="29">
        <f t="shared" si="116"/>
        <v>424298.34999999974</v>
      </c>
      <c r="F962" s="175">
        <f t="shared" si="117"/>
        <v>184.34935483870967</v>
      </c>
      <c r="G962" s="29">
        <f t="shared" si="111"/>
        <v>184.35</v>
      </c>
    </row>
    <row r="963" spans="1:7" x14ac:dyDescent="0.25">
      <c r="A963" s="47">
        <v>42746</v>
      </c>
      <c r="B963" s="48">
        <v>1</v>
      </c>
      <c r="C963" s="171">
        <v>0</v>
      </c>
      <c r="D963" s="134">
        <f t="shared" si="115"/>
        <v>448583.51999999973</v>
      </c>
      <c r="E963" s="29">
        <f t="shared" si="116"/>
        <v>424298.34999999974</v>
      </c>
      <c r="F963" s="175">
        <f t="shared" si="117"/>
        <v>184.34935483870967</v>
      </c>
      <c r="G963" s="29">
        <f t="shared" si="111"/>
        <v>184.35</v>
      </c>
    </row>
    <row r="964" spans="1:7" x14ac:dyDescent="0.25">
      <c r="A964" s="47">
        <v>42747</v>
      </c>
      <c r="B964" s="48">
        <v>1</v>
      </c>
      <c r="C964" s="171">
        <v>0</v>
      </c>
      <c r="D964" s="134">
        <f t="shared" si="115"/>
        <v>448583.51999999973</v>
      </c>
      <c r="E964" s="29">
        <f t="shared" si="116"/>
        <v>424298.34999999974</v>
      </c>
      <c r="F964" s="175">
        <f t="shared" si="117"/>
        <v>184.34935483870967</v>
      </c>
      <c r="G964" s="29">
        <f t="shared" si="111"/>
        <v>184.35</v>
      </c>
    </row>
    <row r="965" spans="1:7" x14ac:dyDescent="0.25">
      <c r="A965" s="47">
        <v>42748</v>
      </c>
      <c r="B965" s="48">
        <v>1</v>
      </c>
      <c r="C965" s="171">
        <v>0</v>
      </c>
      <c r="D965" s="134">
        <f t="shared" si="115"/>
        <v>448583.51999999973</v>
      </c>
      <c r="E965" s="29">
        <f t="shared" si="116"/>
        <v>424298.34999999974</v>
      </c>
      <c r="F965" s="175">
        <f t="shared" si="117"/>
        <v>184.34935483870967</v>
      </c>
      <c r="G965" s="29">
        <f t="shared" si="111"/>
        <v>184.35</v>
      </c>
    </row>
    <row r="966" spans="1:7" x14ac:dyDescent="0.25">
      <c r="A966" s="47">
        <v>42749</v>
      </c>
      <c r="B966" s="48">
        <v>1</v>
      </c>
      <c r="C966" s="171">
        <v>0</v>
      </c>
      <c r="D966" s="134">
        <f t="shared" si="115"/>
        <v>448583.51999999973</v>
      </c>
      <c r="E966" s="29">
        <f t="shared" si="116"/>
        <v>424298.34999999974</v>
      </c>
      <c r="F966" s="175">
        <f t="shared" si="117"/>
        <v>184.34935483870967</v>
      </c>
      <c r="G966" s="29">
        <f t="shared" si="111"/>
        <v>184.35</v>
      </c>
    </row>
    <row r="967" spans="1:7" x14ac:dyDescent="0.25">
      <c r="A967" s="47">
        <v>42750</v>
      </c>
      <c r="B967" s="48">
        <v>1</v>
      </c>
      <c r="C967" s="171">
        <v>0</v>
      </c>
      <c r="D967" s="134">
        <f t="shared" si="115"/>
        <v>448583.51999999973</v>
      </c>
      <c r="E967" s="29">
        <f t="shared" si="116"/>
        <v>424298.34999999974</v>
      </c>
      <c r="F967" s="175">
        <f t="shared" si="117"/>
        <v>184.34935483870967</v>
      </c>
      <c r="G967" s="29">
        <f t="shared" si="111"/>
        <v>184.35</v>
      </c>
    </row>
    <row r="968" spans="1:7" x14ac:dyDescent="0.25">
      <c r="A968" s="47">
        <v>42751</v>
      </c>
      <c r="B968" s="48">
        <v>1</v>
      </c>
      <c r="C968" s="171">
        <v>0</v>
      </c>
      <c r="D968" s="134">
        <f t="shared" si="115"/>
        <v>448583.51999999973</v>
      </c>
      <c r="E968" s="29">
        <f t="shared" si="116"/>
        <v>424298.34999999974</v>
      </c>
      <c r="F968" s="175">
        <f t="shared" si="117"/>
        <v>184.34935483870967</v>
      </c>
      <c r="G968" s="29">
        <f t="shared" si="111"/>
        <v>184.35</v>
      </c>
    </row>
    <row r="969" spans="1:7" x14ac:dyDescent="0.25">
      <c r="A969" s="47">
        <v>42752</v>
      </c>
      <c r="B969" s="48">
        <v>1</v>
      </c>
      <c r="C969" s="171">
        <v>0</v>
      </c>
      <c r="D969" s="134">
        <f t="shared" si="115"/>
        <v>448583.51999999973</v>
      </c>
      <c r="E969" s="29">
        <f t="shared" si="116"/>
        <v>424298.34999999974</v>
      </c>
      <c r="F969" s="175">
        <f t="shared" si="117"/>
        <v>184.34935483870967</v>
      </c>
      <c r="G969" s="29">
        <f t="shared" si="111"/>
        <v>184.35</v>
      </c>
    </row>
    <row r="970" spans="1:7" x14ac:dyDescent="0.25">
      <c r="A970" s="47">
        <v>42753</v>
      </c>
      <c r="B970" s="48">
        <v>1</v>
      </c>
      <c r="C970" s="171">
        <v>0</v>
      </c>
      <c r="D970" s="134">
        <f t="shared" si="115"/>
        <v>448583.51999999973</v>
      </c>
      <c r="E970" s="29">
        <f t="shared" si="116"/>
        <v>424298.34999999974</v>
      </c>
      <c r="F970" s="175">
        <f t="shared" si="117"/>
        <v>184.34935483870967</v>
      </c>
      <c r="G970" s="29">
        <f t="shared" ref="G970:G1033" si="118">ROUND(F970,2)</f>
        <v>184.35</v>
      </c>
    </row>
    <row r="971" spans="1:7" x14ac:dyDescent="0.25">
      <c r="A971" s="47">
        <v>42754</v>
      </c>
      <c r="B971" s="48">
        <v>1</v>
      </c>
      <c r="C971" s="171">
        <v>0</v>
      </c>
      <c r="D971" s="134">
        <f t="shared" si="115"/>
        <v>448583.51999999973</v>
      </c>
      <c r="E971" s="29">
        <f t="shared" si="116"/>
        <v>424298.34999999974</v>
      </c>
      <c r="F971" s="175">
        <f t="shared" si="117"/>
        <v>184.34935483870967</v>
      </c>
      <c r="G971" s="29">
        <f t="shared" si="118"/>
        <v>184.35</v>
      </c>
    </row>
    <row r="972" spans="1:7" x14ac:dyDescent="0.25">
      <c r="A972" s="47">
        <v>42755</v>
      </c>
      <c r="B972" s="48">
        <v>1</v>
      </c>
      <c r="C972" s="171">
        <v>0</v>
      </c>
      <c r="D972" s="134">
        <f t="shared" si="115"/>
        <v>448583.51999999973</v>
      </c>
      <c r="E972" s="29">
        <f t="shared" si="116"/>
        <v>424298.34999999974</v>
      </c>
      <c r="F972" s="175">
        <f t="shared" si="117"/>
        <v>184.34935483870967</v>
      </c>
      <c r="G972" s="29">
        <f t="shared" si="118"/>
        <v>184.35</v>
      </c>
    </row>
    <row r="973" spans="1:7" x14ac:dyDescent="0.25">
      <c r="A973" s="47">
        <v>42756</v>
      </c>
      <c r="B973" s="48">
        <v>1</v>
      </c>
      <c r="C973" s="171">
        <v>0</v>
      </c>
      <c r="D973" s="134">
        <f t="shared" si="115"/>
        <v>448583.51999999973</v>
      </c>
      <c r="E973" s="29">
        <f t="shared" si="116"/>
        <v>424298.34999999974</v>
      </c>
      <c r="F973" s="175">
        <f t="shared" si="117"/>
        <v>184.34935483870967</v>
      </c>
      <c r="G973" s="29">
        <f t="shared" si="118"/>
        <v>184.35</v>
      </c>
    </row>
    <row r="974" spans="1:7" x14ac:dyDescent="0.25">
      <c r="A974" s="47">
        <v>42757</v>
      </c>
      <c r="B974" s="48">
        <v>1</v>
      </c>
      <c r="C974" s="171">
        <v>0</v>
      </c>
      <c r="D974" s="134">
        <f t="shared" si="115"/>
        <v>448583.51999999973</v>
      </c>
      <c r="E974" s="29">
        <f t="shared" si="116"/>
        <v>424298.34999999974</v>
      </c>
      <c r="F974" s="175">
        <f t="shared" si="117"/>
        <v>184.34935483870967</v>
      </c>
      <c r="G974" s="29">
        <f t="shared" si="118"/>
        <v>184.35</v>
      </c>
    </row>
    <row r="975" spans="1:7" x14ac:dyDescent="0.25">
      <c r="A975" s="47">
        <v>42758</v>
      </c>
      <c r="B975" s="48">
        <v>1</v>
      </c>
      <c r="C975" s="171">
        <v>0</v>
      </c>
      <c r="D975" s="134">
        <f t="shared" si="115"/>
        <v>448583.51999999973</v>
      </c>
      <c r="E975" s="29">
        <f t="shared" si="116"/>
        <v>424298.34999999974</v>
      </c>
      <c r="F975" s="175">
        <f t="shared" si="117"/>
        <v>184.34935483870967</v>
      </c>
      <c r="G975" s="29">
        <f t="shared" si="118"/>
        <v>184.35</v>
      </c>
    </row>
    <row r="976" spans="1:7" x14ac:dyDescent="0.25">
      <c r="A976" s="47">
        <v>42759</v>
      </c>
      <c r="B976" s="48">
        <v>1</v>
      </c>
      <c r="C976" s="171">
        <v>0</v>
      </c>
      <c r="D976" s="134">
        <f t="shared" si="115"/>
        <v>448583.51999999973</v>
      </c>
      <c r="E976" s="29">
        <f t="shared" si="116"/>
        <v>424298.34999999974</v>
      </c>
      <c r="F976" s="175">
        <f t="shared" si="117"/>
        <v>184.34935483870967</v>
      </c>
      <c r="G976" s="29">
        <f t="shared" si="118"/>
        <v>184.35</v>
      </c>
    </row>
    <row r="977" spans="1:7" x14ac:dyDescent="0.25">
      <c r="A977" s="47">
        <v>42760</v>
      </c>
      <c r="B977" s="48">
        <v>1</v>
      </c>
      <c r="C977" s="171">
        <v>0</v>
      </c>
      <c r="D977" s="134">
        <f t="shared" si="115"/>
        <v>448583.51999999973</v>
      </c>
      <c r="E977" s="29">
        <f t="shared" si="116"/>
        <v>424298.34999999974</v>
      </c>
      <c r="F977" s="175">
        <f t="shared" si="117"/>
        <v>184.34935483870967</v>
      </c>
      <c r="G977" s="29">
        <f t="shared" si="118"/>
        <v>184.35</v>
      </c>
    </row>
    <row r="978" spans="1:7" x14ac:dyDescent="0.25">
      <c r="A978" s="47">
        <v>42761</v>
      </c>
      <c r="B978" s="48">
        <v>1</v>
      </c>
      <c r="C978" s="171">
        <v>0</v>
      </c>
      <c r="D978" s="134">
        <f t="shared" si="115"/>
        <v>448583.51999999973</v>
      </c>
      <c r="E978" s="29">
        <f t="shared" si="116"/>
        <v>424298.34999999974</v>
      </c>
      <c r="F978" s="175">
        <f t="shared" si="117"/>
        <v>184.34935483870967</v>
      </c>
      <c r="G978" s="29">
        <f t="shared" si="118"/>
        <v>184.35</v>
      </c>
    </row>
    <row r="979" spans="1:7" x14ac:dyDescent="0.25">
      <c r="A979" s="47">
        <v>42762</v>
      </c>
      <c r="B979" s="48">
        <v>1</v>
      </c>
      <c r="C979" s="171">
        <v>0</v>
      </c>
      <c r="D979" s="134">
        <f t="shared" si="115"/>
        <v>448583.51999999973</v>
      </c>
      <c r="E979" s="29">
        <f t="shared" si="116"/>
        <v>424298.34999999974</v>
      </c>
      <c r="F979" s="175">
        <f t="shared" si="117"/>
        <v>184.34935483870967</v>
      </c>
      <c r="G979" s="29">
        <f t="shared" si="118"/>
        <v>184.35</v>
      </c>
    </row>
    <row r="980" spans="1:7" x14ac:dyDescent="0.25">
      <c r="A980" s="47">
        <v>42763</v>
      </c>
      <c r="B980" s="48">
        <v>1</v>
      </c>
      <c r="C980" s="171">
        <v>0</v>
      </c>
      <c r="D980" s="134">
        <f t="shared" si="115"/>
        <v>448583.51999999973</v>
      </c>
      <c r="E980" s="29">
        <f t="shared" si="116"/>
        <v>424298.34999999974</v>
      </c>
      <c r="F980" s="175">
        <f t="shared" si="117"/>
        <v>184.34935483870967</v>
      </c>
      <c r="G980" s="29">
        <f t="shared" si="118"/>
        <v>184.35</v>
      </c>
    </row>
    <row r="981" spans="1:7" x14ac:dyDescent="0.25">
      <c r="A981" s="47">
        <v>42764</v>
      </c>
      <c r="B981" s="48">
        <v>1</v>
      </c>
      <c r="C981" s="171">
        <v>0</v>
      </c>
      <c r="D981" s="134">
        <f t="shared" si="115"/>
        <v>448583.51999999973</v>
      </c>
      <c r="E981" s="29">
        <f t="shared" si="116"/>
        <v>424298.34999999974</v>
      </c>
      <c r="F981" s="175">
        <f t="shared" si="117"/>
        <v>184.34935483870967</v>
      </c>
      <c r="G981" s="29">
        <f t="shared" si="118"/>
        <v>184.35</v>
      </c>
    </row>
    <row r="982" spans="1:7" x14ac:dyDescent="0.25">
      <c r="A982" s="47">
        <v>42765</v>
      </c>
      <c r="B982" s="48">
        <v>1</v>
      </c>
      <c r="C982" s="171">
        <v>0</v>
      </c>
      <c r="D982" s="134">
        <f t="shared" si="115"/>
        <v>448583.51999999973</v>
      </c>
      <c r="E982" s="29">
        <f t="shared" si="116"/>
        <v>424298.34999999974</v>
      </c>
      <c r="F982" s="175">
        <f t="shared" si="117"/>
        <v>184.34935483870967</v>
      </c>
      <c r="G982" s="29">
        <f t="shared" si="118"/>
        <v>184.35</v>
      </c>
    </row>
    <row r="983" spans="1:7" x14ac:dyDescent="0.25">
      <c r="A983" s="47">
        <v>42766</v>
      </c>
      <c r="B983" s="48">
        <v>1</v>
      </c>
      <c r="C983" s="171">
        <v>0</v>
      </c>
      <c r="D983" s="134">
        <f t="shared" si="115"/>
        <v>448583.51999999973</v>
      </c>
      <c r="E983" s="29">
        <f t="shared" si="116"/>
        <v>424298.34999999974</v>
      </c>
      <c r="F983" s="175">
        <f t="shared" si="117"/>
        <v>184.34935483870967</v>
      </c>
      <c r="G983" s="29">
        <f t="shared" si="118"/>
        <v>184.35</v>
      </c>
    </row>
    <row r="984" spans="1:7" x14ac:dyDescent="0.25">
      <c r="A984" s="47">
        <v>42767</v>
      </c>
      <c r="B984" s="48">
        <v>1</v>
      </c>
      <c r="C984" s="171">
        <v>0</v>
      </c>
      <c r="D984" s="134">
        <f t="shared" si="115"/>
        <v>448583.51999999973</v>
      </c>
      <c r="E984" s="29">
        <f t="shared" si="116"/>
        <v>424298.34999999974</v>
      </c>
      <c r="F984" s="175">
        <f t="shared" si="117"/>
        <v>184.34935483870967</v>
      </c>
      <c r="G984" s="29">
        <f t="shared" si="118"/>
        <v>184.35</v>
      </c>
    </row>
    <row r="985" spans="1:7" x14ac:dyDescent="0.25">
      <c r="A985" s="47">
        <v>42768</v>
      </c>
      <c r="B985" s="48">
        <v>1</v>
      </c>
      <c r="C985" s="171">
        <v>0</v>
      </c>
      <c r="D985" s="134">
        <f t="shared" si="115"/>
        <v>448583.51999999973</v>
      </c>
      <c r="E985" s="29">
        <f t="shared" si="116"/>
        <v>424298.34999999974</v>
      </c>
      <c r="F985" s="175">
        <f t="shared" si="117"/>
        <v>184.34935483870967</v>
      </c>
      <c r="G985" s="29">
        <f t="shared" si="118"/>
        <v>184.35</v>
      </c>
    </row>
    <row r="986" spans="1:7" x14ac:dyDescent="0.25">
      <c r="A986" s="47">
        <v>42769</v>
      </c>
      <c r="B986" s="48">
        <v>1</v>
      </c>
      <c r="C986" s="171">
        <v>0</v>
      </c>
      <c r="D986" s="134">
        <f t="shared" si="115"/>
        <v>448583.51999999973</v>
      </c>
      <c r="E986" s="29">
        <f t="shared" si="116"/>
        <v>424298.34999999974</v>
      </c>
      <c r="F986" s="175">
        <f t="shared" si="117"/>
        <v>184.34935483870967</v>
      </c>
      <c r="G986" s="29">
        <f t="shared" si="118"/>
        <v>184.35</v>
      </c>
    </row>
    <row r="987" spans="1:7" x14ac:dyDescent="0.25">
      <c r="A987" s="47">
        <v>42770</v>
      </c>
      <c r="B987" s="48">
        <v>1</v>
      </c>
      <c r="C987" s="171">
        <v>0</v>
      </c>
      <c r="D987" s="134">
        <f t="shared" si="115"/>
        <v>448583.51999999973</v>
      </c>
      <c r="E987" s="29">
        <f t="shared" si="116"/>
        <v>424298.34999999974</v>
      </c>
      <c r="F987" s="175">
        <f t="shared" si="117"/>
        <v>184.34935483870967</v>
      </c>
      <c r="G987" s="29">
        <f t="shared" si="118"/>
        <v>184.35</v>
      </c>
    </row>
    <row r="988" spans="1:7" x14ac:dyDescent="0.25">
      <c r="A988" s="47">
        <v>42771</v>
      </c>
      <c r="B988" s="48">
        <v>1</v>
      </c>
      <c r="C988" s="171">
        <v>0</v>
      </c>
      <c r="D988" s="134">
        <f t="shared" si="115"/>
        <v>448583.51999999973</v>
      </c>
      <c r="E988" s="29">
        <f t="shared" si="116"/>
        <v>424298.34999999974</v>
      </c>
      <c r="F988" s="175">
        <f t="shared" si="117"/>
        <v>184.34935483870967</v>
      </c>
      <c r="G988" s="29">
        <f t="shared" si="118"/>
        <v>184.35</v>
      </c>
    </row>
    <row r="989" spans="1:7" x14ac:dyDescent="0.25">
      <c r="A989" s="47">
        <v>42772</v>
      </c>
      <c r="B989" s="48">
        <v>0</v>
      </c>
      <c r="C989" s="171">
        <v>1</v>
      </c>
      <c r="D989" s="134">
        <f t="shared" ref="D989:D1016" si="119">$E$978</f>
        <v>424298.34999999974</v>
      </c>
      <c r="E989" s="29">
        <f>$D$989-$D$58</f>
        <v>399180.68999999977</v>
      </c>
      <c r="F989" s="175">
        <f>($E$57/$B$57*0+($E$58/$B$58)*1)</f>
        <v>174.36928571428572</v>
      </c>
      <c r="G989" s="29">
        <f t="shared" si="118"/>
        <v>174.37</v>
      </c>
    </row>
    <row r="990" spans="1:7" x14ac:dyDescent="0.25">
      <c r="A990" s="47">
        <v>42773</v>
      </c>
      <c r="B990" s="48">
        <v>1</v>
      </c>
      <c r="C990" s="171">
        <v>0</v>
      </c>
      <c r="D990" s="134">
        <f t="shared" si="119"/>
        <v>424298.34999999974</v>
      </c>
      <c r="E990" s="29">
        <f t="shared" ref="E990:E1016" si="120">$D$989-$D$58</f>
        <v>399180.68999999977</v>
      </c>
      <c r="F990" s="175">
        <f t="shared" ref="F990:F1016" si="121">($E$57/$B$57*0+($E$58/$B$58)*1)</f>
        <v>174.36928571428572</v>
      </c>
      <c r="G990" s="29">
        <f t="shared" si="118"/>
        <v>174.37</v>
      </c>
    </row>
    <row r="991" spans="1:7" x14ac:dyDescent="0.25">
      <c r="A991" s="47">
        <v>42774</v>
      </c>
      <c r="B991" s="48">
        <v>1</v>
      </c>
      <c r="C991" s="171">
        <v>0</v>
      </c>
      <c r="D991" s="134">
        <f t="shared" si="119"/>
        <v>424298.34999999974</v>
      </c>
      <c r="E991" s="29">
        <f t="shared" si="120"/>
        <v>399180.68999999977</v>
      </c>
      <c r="F991" s="175">
        <f t="shared" si="121"/>
        <v>174.36928571428572</v>
      </c>
      <c r="G991" s="29">
        <f t="shared" si="118"/>
        <v>174.37</v>
      </c>
    </row>
    <row r="992" spans="1:7" x14ac:dyDescent="0.25">
      <c r="A992" s="47">
        <v>42775</v>
      </c>
      <c r="B992" s="48">
        <v>1</v>
      </c>
      <c r="C992" s="171">
        <v>0</v>
      </c>
      <c r="D992" s="134">
        <f t="shared" si="119"/>
        <v>424298.34999999974</v>
      </c>
      <c r="E992" s="29">
        <f t="shared" si="120"/>
        <v>399180.68999999977</v>
      </c>
      <c r="F992" s="175">
        <f t="shared" si="121"/>
        <v>174.36928571428572</v>
      </c>
      <c r="G992" s="29">
        <f t="shared" si="118"/>
        <v>174.37</v>
      </c>
    </row>
    <row r="993" spans="1:7" x14ac:dyDescent="0.25">
      <c r="A993" s="47">
        <v>42776</v>
      </c>
      <c r="B993" s="48">
        <v>1</v>
      </c>
      <c r="C993" s="171">
        <v>0</v>
      </c>
      <c r="D993" s="134">
        <f t="shared" si="119"/>
        <v>424298.34999999974</v>
      </c>
      <c r="E993" s="29">
        <f t="shared" si="120"/>
        <v>399180.68999999977</v>
      </c>
      <c r="F993" s="175">
        <f t="shared" si="121"/>
        <v>174.36928571428572</v>
      </c>
      <c r="G993" s="29">
        <f t="shared" si="118"/>
        <v>174.37</v>
      </c>
    </row>
    <row r="994" spans="1:7" x14ac:dyDescent="0.25">
      <c r="A994" s="47">
        <v>42777</v>
      </c>
      <c r="B994" s="48">
        <v>1</v>
      </c>
      <c r="C994" s="171">
        <v>0</v>
      </c>
      <c r="D994" s="134">
        <f t="shared" si="119"/>
        <v>424298.34999999974</v>
      </c>
      <c r="E994" s="29">
        <f t="shared" si="120"/>
        <v>399180.68999999977</v>
      </c>
      <c r="F994" s="175">
        <f t="shared" si="121"/>
        <v>174.36928571428572</v>
      </c>
      <c r="G994" s="29">
        <f t="shared" si="118"/>
        <v>174.37</v>
      </c>
    </row>
    <row r="995" spans="1:7" x14ac:dyDescent="0.25">
      <c r="A995" s="47">
        <v>42778</v>
      </c>
      <c r="B995" s="48">
        <v>1</v>
      </c>
      <c r="C995" s="171">
        <v>0</v>
      </c>
      <c r="D995" s="134">
        <f t="shared" si="119"/>
        <v>424298.34999999974</v>
      </c>
      <c r="E995" s="29">
        <f t="shared" si="120"/>
        <v>399180.68999999977</v>
      </c>
      <c r="F995" s="175">
        <f t="shared" si="121"/>
        <v>174.36928571428572</v>
      </c>
      <c r="G995" s="29">
        <f t="shared" si="118"/>
        <v>174.37</v>
      </c>
    </row>
    <row r="996" spans="1:7" x14ac:dyDescent="0.25">
      <c r="A996" s="47">
        <v>42779</v>
      </c>
      <c r="B996" s="48">
        <v>1</v>
      </c>
      <c r="C996" s="171">
        <v>0</v>
      </c>
      <c r="D996" s="134">
        <f t="shared" si="119"/>
        <v>424298.34999999974</v>
      </c>
      <c r="E996" s="29">
        <f t="shared" si="120"/>
        <v>399180.68999999977</v>
      </c>
      <c r="F996" s="175">
        <f t="shared" si="121"/>
        <v>174.36928571428572</v>
      </c>
      <c r="G996" s="29">
        <f t="shared" si="118"/>
        <v>174.37</v>
      </c>
    </row>
    <row r="997" spans="1:7" x14ac:dyDescent="0.25">
      <c r="A997" s="47">
        <v>42780</v>
      </c>
      <c r="B997" s="48">
        <v>1</v>
      </c>
      <c r="C997" s="171">
        <v>0</v>
      </c>
      <c r="D997" s="134">
        <f t="shared" si="119"/>
        <v>424298.34999999974</v>
      </c>
      <c r="E997" s="29">
        <f t="shared" si="120"/>
        <v>399180.68999999977</v>
      </c>
      <c r="F997" s="175">
        <f t="shared" si="121"/>
        <v>174.36928571428572</v>
      </c>
      <c r="G997" s="29">
        <f t="shared" si="118"/>
        <v>174.37</v>
      </c>
    </row>
    <row r="998" spans="1:7" x14ac:dyDescent="0.25">
      <c r="A998" s="47">
        <v>42781</v>
      </c>
      <c r="B998" s="48">
        <v>1</v>
      </c>
      <c r="C998" s="171">
        <v>0</v>
      </c>
      <c r="D998" s="134">
        <f t="shared" si="119"/>
        <v>424298.34999999974</v>
      </c>
      <c r="E998" s="29">
        <f t="shared" si="120"/>
        <v>399180.68999999977</v>
      </c>
      <c r="F998" s="175">
        <f t="shared" si="121"/>
        <v>174.36928571428572</v>
      </c>
      <c r="G998" s="29">
        <f t="shared" si="118"/>
        <v>174.37</v>
      </c>
    </row>
    <row r="999" spans="1:7" x14ac:dyDescent="0.25">
      <c r="A999" s="47">
        <v>42782</v>
      </c>
      <c r="B999" s="48">
        <v>1</v>
      </c>
      <c r="C999" s="171">
        <v>0</v>
      </c>
      <c r="D999" s="134">
        <f t="shared" si="119"/>
        <v>424298.34999999974</v>
      </c>
      <c r="E999" s="29">
        <f t="shared" si="120"/>
        <v>399180.68999999977</v>
      </c>
      <c r="F999" s="175">
        <f t="shared" si="121"/>
        <v>174.36928571428572</v>
      </c>
      <c r="G999" s="29">
        <f t="shared" si="118"/>
        <v>174.37</v>
      </c>
    </row>
    <row r="1000" spans="1:7" x14ac:dyDescent="0.25">
      <c r="A1000" s="47">
        <v>42783</v>
      </c>
      <c r="B1000" s="48">
        <v>1</v>
      </c>
      <c r="C1000" s="171">
        <v>0</v>
      </c>
      <c r="D1000" s="134">
        <f t="shared" si="119"/>
        <v>424298.34999999974</v>
      </c>
      <c r="E1000" s="29">
        <f t="shared" si="120"/>
        <v>399180.68999999977</v>
      </c>
      <c r="F1000" s="175">
        <f t="shared" si="121"/>
        <v>174.36928571428572</v>
      </c>
      <c r="G1000" s="29">
        <f t="shared" si="118"/>
        <v>174.37</v>
      </c>
    </row>
    <row r="1001" spans="1:7" x14ac:dyDescent="0.25">
      <c r="A1001" s="47">
        <v>42784</v>
      </c>
      <c r="B1001" s="48">
        <v>1</v>
      </c>
      <c r="C1001" s="171">
        <v>0</v>
      </c>
      <c r="D1001" s="134">
        <f t="shared" si="119"/>
        <v>424298.34999999974</v>
      </c>
      <c r="E1001" s="29">
        <f t="shared" si="120"/>
        <v>399180.68999999977</v>
      </c>
      <c r="F1001" s="175">
        <f t="shared" si="121"/>
        <v>174.36928571428572</v>
      </c>
      <c r="G1001" s="29">
        <f t="shared" si="118"/>
        <v>174.37</v>
      </c>
    </row>
    <row r="1002" spans="1:7" x14ac:dyDescent="0.25">
      <c r="A1002" s="47">
        <v>42785</v>
      </c>
      <c r="B1002" s="48">
        <v>1</v>
      </c>
      <c r="C1002" s="171">
        <v>0</v>
      </c>
      <c r="D1002" s="134">
        <f t="shared" si="119"/>
        <v>424298.34999999974</v>
      </c>
      <c r="E1002" s="29">
        <f t="shared" si="120"/>
        <v>399180.68999999977</v>
      </c>
      <c r="F1002" s="175">
        <f t="shared" si="121"/>
        <v>174.36928571428572</v>
      </c>
      <c r="G1002" s="29">
        <f t="shared" si="118"/>
        <v>174.37</v>
      </c>
    </row>
    <row r="1003" spans="1:7" x14ac:dyDescent="0.25">
      <c r="A1003" s="47">
        <v>42786</v>
      </c>
      <c r="B1003" s="48">
        <v>1</v>
      </c>
      <c r="C1003" s="171">
        <v>0</v>
      </c>
      <c r="D1003" s="134">
        <f t="shared" si="119"/>
        <v>424298.34999999974</v>
      </c>
      <c r="E1003" s="29">
        <f t="shared" si="120"/>
        <v>399180.68999999977</v>
      </c>
      <c r="F1003" s="175">
        <f t="shared" si="121"/>
        <v>174.36928571428572</v>
      </c>
      <c r="G1003" s="29">
        <f t="shared" si="118"/>
        <v>174.37</v>
      </c>
    </row>
    <row r="1004" spans="1:7" x14ac:dyDescent="0.25">
      <c r="A1004" s="47">
        <v>42787</v>
      </c>
      <c r="B1004" s="48">
        <v>1</v>
      </c>
      <c r="C1004" s="171">
        <v>0</v>
      </c>
      <c r="D1004" s="134">
        <f t="shared" si="119"/>
        <v>424298.34999999974</v>
      </c>
      <c r="E1004" s="29">
        <f t="shared" si="120"/>
        <v>399180.68999999977</v>
      </c>
      <c r="F1004" s="175">
        <f t="shared" si="121"/>
        <v>174.36928571428572</v>
      </c>
      <c r="G1004" s="29">
        <f t="shared" si="118"/>
        <v>174.37</v>
      </c>
    </row>
    <row r="1005" spans="1:7" x14ac:dyDescent="0.25">
      <c r="A1005" s="47">
        <v>42788</v>
      </c>
      <c r="B1005" s="48">
        <v>1</v>
      </c>
      <c r="C1005" s="171">
        <v>0</v>
      </c>
      <c r="D1005" s="134">
        <f t="shared" si="119"/>
        <v>424298.34999999974</v>
      </c>
      <c r="E1005" s="29">
        <f t="shared" si="120"/>
        <v>399180.68999999977</v>
      </c>
      <c r="F1005" s="175">
        <f t="shared" si="121"/>
        <v>174.36928571428572</v>
      </c>
      <c r="G1005" s="29">
        <f t="shared" si="118"/>
        <v>174.37</v>
      </c>
    </row>
    <row r="1006" spans="1:7" x14ac:dyDescent="0.25">
      <c r="A1006" s="47">
        <v>42789</v>
      </c>
      <c r="B1006" s="48">
        <v>1</v>
      </c>
      <c r="C1006" s="171">
        <v>0</v>
      </c>
      <c r="D1006" s="134">
        <f t="shared" si="119"/>
        <v>424298.34999999974</v>
      </c>
      <c r="E1006" s="29">
        <f t="shared" si="120"/>
        <v>399180.68999999977</v>
      </c>
      <c r="F1006" s="175">
        <f t="shared" si="121"/>
        <v>174.36928571428572</v>
      </c>
      <c r="G1006" s="29">
        <f t="shared" si="118"/>
        <v>174.37</v>
      </c>
    </row>
    <row r="1007" spans="1:7" x14ac:dyDescent="0.25">
      <c r="A1007" s="47">
        <v>42790</v>
      </c>
      <c r="B1007" s="48">
        <v>1</v>
      </c>
      <c r="C1007" s="171">
        <v>0</v>
      </c>
      <c r="D1007" s="134">
        <f t="shared" si="119"/>
        <v>424298.34999999974</v>
      </c>
      <c r="E1007" s="29">
        <f t="shared" si="120"/>
        <v>399180.68999999977</v>
      </c>
      <c r="F1007" s="175">
        <f t="shared" si="121"/>
        <v>174.36928571428572</v>
      </c>
      <c r="G1007" s="29">
        <f t="shared" si="118"/>
        <v>174.37</v>
      </c>
    </row>
    <row r="1008" spans="1:7" x14ac:dyDescent="0.25">
      <c r="A1008" s="47">
        <v>42791</v>
      </c>
      <c r="B1008" s="48">
        <v>1</v>
      </c>
      <c r="C1008" s="171">
        <v>0</v>
      </c>
      <c r="D1008" s="134">
        <f t="shared" si="119"/>
        <v>424298.34999999974</v>
      </c>
      <c r="E1008" s="29">
        <f t="shared" si="120"/>
        <v>399180.68999999977</v>
      </c>
      <c r="F1008" s="175">
        <f t="shared" si="121"/>
        <v>174.36928571428572</v>
      </c>
      <c r="G1008" s="29">
        <f t="shared" si="118"/>
        <v>174.37</v>
      </c>
    </row>
    <row r="1009" spans="1:7" x14ac:dyDescent="0.25">
      <c r="A1009" s="47">
        <v>42792</v>
      </c>
      <c r="B1009" s="48">
        <v>1</v>
      </c>
      <c r="C1009" s="171">
        <v>0</v>
      </c>
      <c r="D1009" s="134">
        <f t="shared" si="119"/>
        <v>424298.34999999974</v>
      </c>
      <c r="E1009" s="29">
        <f t="shared" si="120"/>
        <v>399180.68999999977</v>
      </c>
      <c r="F1009" s="175">
        <f t="shared" si="121"/>
        <v>174.36928571428572</v>
      </c>
      <c r="G1009" s="29">
        <f t="shared" si="118"/>
        <v>174.37</v>
      </c>
    </row>
    <row r="1010" spans="1:7" x14ac:dyDescent="0.25">
      <c r="A1010" s="47">
        <v>42793</v>
      </c>
      <c r="B1010" s="48">
        <v>1</v>
      </c>
      <c r="C1010" s="171">
        <v>0</v>
      </c>
      <c r="D1010" s="134">
        <f t="shared" si="119"/>
        <v>424298.34999999974</v>
      </c>
      <c r="E1010" s="29">
        <f t="shared" si="120"/>
        <v>399180.68999999977</v>
      </c>
      <c r="F1010" s="175">
        <f t="shared" si="121"/>
        <v>174.36928571428572</v>
      </c>
      <c r="G1010" s="29">
        <f t="shared" si="118"/>
        <v>174.37</v>
      </c>
    </row>
    <row r="1011" spans="1:7" x14ac:dyDescent="0.25">
      <c r="A1011" s="47">
        <v>42794</v>
      </c>
      <c r="B1011" s="48">
        <v>1</v>
      </c>
      <c r="C1011" s="171">
        <v>0</v>
      </c>
      <c r="D1011" s="134">
        <f t="shared" si="119"/>
        <v>424298.34999999974</v>
      </c>
      <c r="E1011" s="29">
        <f t="shared" si="120"/>
        <v>399180.68999999977</v>
      </c>
      <c r="F1011" s="175">
        <f t="shared" si="121"/>
        <v>174.36928571428572</v>
      </c>
      <c r="G1011" s="29">
        <f t="shared" si="118"/>
        <v>174.37</v>
      </c>
    </row>
    <row r="1012" spans="1:7" x14ac:dyDescent="0.25">
      <c r="A1012" s="47">
        <v>42795</v>
      </c>
      <c r="B1012" s="48">
        <v>1</v>
      </c>
      <c r="C1012" s="171">
        <v>0</v>
      </c>
      <c r="D1012" s="134">
        <f t="shared" si="119"/>
        <v>424298.34999999974</v>
      </c>
      <c r="E1012" s="29">
        <f t="shared" si="120"/>
        <v>399180.68999999977</v>
      </c>
      <c r="F1012" s="175">
        <f t="shared" si="121"/>
        <v>174.36928571428572</v>
      </c>
      <c r="G1012" s="29">
        <f t="shared" si="118"/>
        <v>174.37</v>
      </c>
    </row>
    <row r="1013" spans="1:7" x14ac:dyDescent="0.25">
      <c r="A1013" s="47">
        <v>42796</v>
      </c>
      <c r="B1013" s="48">
        <v>1</v>
      </c>
      <c r="C1013" s="171">
        <v>0</v>
      </c>
      <c r="D1013" s="134">
        <f t="shared" si="119"/>
        <v>424298.34999999974</v>
      </c>
      <c r="E1013" s="29">
        <f t="shared" si="120"/>
        <v>399180.68999999977</v>
      </c>
      <c r="F1013" s="175">
        <f t="shared" si="121"/>
        <v>174.36928571428572</v>
      </c>
      <c r="G1013" s="29">
        <f t="shared" si="118"/>
        <v>174.37</v>
      </c>
    </row>
    <row r="1014" spans="1:7" x14ac:dyDescent="0.25">
      <c r="A1014" s="47">
        <v>42797</v>
      </c>
      <c r="B1014" s="48">
        <v>1</v>
      </c>
      <c r="C1014" s="171">
        <v>0</v>
      </c>
      <c r="D1014" s="134">
        <f t="shared" si="119"/>
        <v>424298.34999999974</v>
      </c>
      <c r="E1014" s="29">
        <f t="shared" si="120"/>
        <v>399180.68999999977</v>
      </c>
      <c r="F1014" s="175">
        <f t="shared" si="121"/>
        <v>174.36928571428572</v>
      </c>
      <c r="G1014" s="29">
        <f t="shared" si="118"/>
        <v>174.37</v>
      </c>
    </row>
    <row r="1015" spans="1:7" x14ac:dyDescent="0.25">
      <c r="A1015" s="47">
        <v>42798</v>
      </c>
      <c r="B1015" s="48">
        <v>1</v>
      </c>
      <c r="C1015" s="171">
        <v>0</v>
      </c>
      <c r="D1015" s="134">
        <f t="shared" si="119"/>
        <v>424298.34999999974</v>
      </c>
      <c r="E1015" s="29">
        <f t="shared" si="120"/>
        <v>399180.68999999977</v>
      </c>
      <c r="F1015" s="175">
        <f t="shared" si="121"/>
        <v>174.36928571428572</v>
      </c>
      <c r="G1015" s="29">
        <f t="shared" si="118"/>
        <v>174.37</v>
      </c>
    </row>
    <row r="1016" spans="1:7" x14ac:dyDescent="0.25">
      <c r="A1016" s="47">
        <v>42799</v>
      </c>
      <c r="B1016" s="48">
        <v>1</v>
      </c>
      <c r="C1016" s="171">
        <v>0</v>
      </c>
      <c r="D1016" s="134">
        <f t="shared" si="119"/>
        <v>424298.34999999974</v>
      </c>
      <c r="E1016" s="29">
        <f t="shared" si="120"/>
        <v>399180.68999999977</v>
      </c>
      <c r="F1016" s="175">
        <f t="shared" si="121"/>
        <v>174.36928571428572</v>
      </c>
      <c r="G1016" s="29">
        <f t="shared" si="118"/>
        <v>174.37</v>
      </c>
    </row>
    <row r="1017" spans="1:7" x14ac:dyDescent="0.25">
      <c r="A1017" s="47">
        <v>42800</v>
      </c>
      <c r="B1017" s="48">
        <v>0</v>
      </c>
      <c r="C1017" s="171">
        <v>1</v>
      </c>
      <c r="D1017" s="134">
        <f t="shared" ref="D1017:D1047" si="122">$E$1006</f>
        <v>399180.68999999977</v>
      </c>
      <c r="E1017" s="29">
        <f>$D$1017-$D$59</f>
        <v>374266.13999999978</v>
      </c>
      <c r="F1017" s="175">
        <f>($E$58/$B$58*0+($E$59/$B$59)*1)</f>
        <v>164.04677419354837</v>
      </c>
      <c r="G1017" s="29">
        <f t="shared" si="118"/>
        <v>164.05</v>
      </c>
    </row>
    <row r="1018" spans="1:7" x14ac:dyDescent="0.25">
      <c r="A1018" s="47">
        <v>42801</v>
      </c>
      <c r="B1018" s="48">
        <v>1</v>
      </c>
      <c r="C1018" s="171">
        <v>0</v>
      </c>
      <c r="D1018" s="134">
        <f t="shared" si="122"/>
        <v>399180.68999999977</v>
      </c>
      <c r="E1018" s="29">
        <f t="shared" ref="E1018:E1047" si="123">$D$1017-$D$59</f>
        <v>374266.13999999978</v>
      </c>
      <c r="F1018" s="175">
        <f t="shared" ref="F1018:F1047" si="124">($E$58/$B$58*0+($E$59/$B$59)*1)</f>
        <v>164.04677419354837</v>
      </c>
      <c r="G1018" s="29">
        <f t="shared" si="118"/>
        <v>164.05</v>
      </c>
    </row>
    <row r="1019" spans="1:7" x14ac:dyDescent="0.25">
      <c r="A1019" s="47">
        <v>42802</v>
      </c>
      <c r="B1019" s="48">
        <v>1</v>
      </c>
      <c r="C1019" s="171">
        <v>0</v>
      </c>
      <c r="D1019" s="134">
        <f t="shared" si="122"/>
        <v>399180.68999999977</v>
      </c>
      <c r="E1019" s="29">
        <f t="shared" si="123"/>
        <v>374266.13999999978</v>
      </c>
      <c r="F1019" s="175">
        <f t="shared" si="124"/>
        <v>164.04677419354837</v>
      </c>
      <c r="G1019" s="29">
        <f t="shared" si="118"/>
        <v>164.05</v>
      </c>
    </row>
    <row r="1020" spans="1:7" x14ac:dyDescent="0.25">
      <c r="A1020" s="47">
        <v>42803</v>
      </c>
      <c r="B1020" s="48">
        <v>1</v>
      </c>
      <c r="C1020" s="171">
        <v>0</v>
      </c>
      <c r="D1020" s="134">
        <f t="shared" si="122"/>
        <v>399180.68999999977</v>
      </c>
      <c r="E1020" s="29">
        <f t="shared" si="123"/>
        <v>374266.13999999978</v>
      </c>
      <c r="F1020" s="175">
        <f t="shared" si="124"/>
        <v>164.04677419354837</v>
      </c>
      <c r="G1020" s="29">
        <f t="shared" si="118"/>
        <v>164.05</v>
      </c>
    </row>
    <row r="1021" spans="1:7" x14ac:dyDescent="0.25">
      <c r="A1021" s="47">
        <v>42804</v>
      </c>
      <c r="B1021" s="48">
        <v>1</v>
      </c>
      <c r="C1021" s="171">
        <v>0</v>
      </c>
      <c r="D1021" s="134">
        <f t="shared" si="122"/>
        <v>399180.68999999977</v>
      </c>
      <c r="E1021" s="29">
        <f t="shared" si="123"/>
        <v>374266.13999999978</v>
      </c>
      <c r="F1021" s="175">
        <f t="shared" si="124"/>
        <v>164.04677419354837</v>
      </c>
      <c r="G1021" s="29">
        <f t="shared" si="118"/>
        <v>164.05</v>
      </c>
    </row>
    <row r="1022" spans="1:7" x14ac:dyDescent="0.25">
      <c r="A1022" s="47">
        <v>42805</v>
      </c>
      <c r="B1022" s="48">
        <v>1</v>
      </c>
      <c r="C1022" s="171">
        <v>0</v>
      </c>
      <c r="D1022" s="134">
        <f t="shared" si="122"/>
        <v>399180.68999999977</v>
      </c>
      <c r="E1022" s="29">
        <f t="shared" si="123"/>
        <v>374266.13999999978</v>
      </c>
      <c r="F1022" s="175">
        <f t="shared" si="124"/>
        <v>164.04677419354837</v>
      </c>
      <c r="G1022" s="29">
        <f t="shared" si="118"/>
        <v>164.05</v>
      </c>
    </row>
    <row r="1023" spans="1:7" x14ac:dyDescent="0.25">
      <c r="A1023" s="47">
        <v>42806</v>
      </c>
      <c r="B1023" s="48">
        <v>1</v>
      </c>
      <c r="C1023" s="171">
        <v>0</v>
      </c>
      <c r="D1023" s="134">
        <f t="shared" si="122"/>
        <v>399180.68999999977</v>
      </c>
      <c r="E1023" s="29">
        <f t="shared" si="123"/>
        <v>374266.13999999978</v>
      </c>
      <c r="F1023" s="175">
        <f t="shared" si="124"/>
        <v>164.04677419354837</v>
      </c>
      <c r="G1023" s="29">
        <f t="shared" si="118"/>
        <v>164.05</v>
      </c>
    </row>
    <row r="1024" spans="1:7" x14ac:dyDescent="0.25">
      <c r="A1024" s="47">
        <v>42807</v>
      </c>
      <c r="B1024" s="48">
        <v>1</v>
      </c>
      <c r="C1024" s="171">
        <v>0</v>
      </c>
      <c r="D1024" s="134">
        <f t="shared" si="122"/>
        <v>399180.68999999977</v>
      </c>
      <c r="E1024" s="29">
        <f t="shared" si="123"/>
        <v>374266.13999999978</v>
      </c>
      <c r="F1024" s="175">
        <f t="shared" si="124"/>
        <v>164.04677419354837</v>
      </c>
      <c r="G1024" s="29">
        <f t="shared" si="118"/>
        <v>164.05</v>
      </c>
    </row>
    <row r="1025" spans="1:7" x14ac:dyDescent="0.25">
      <c r="A1025" s="47">
        <v>42808</v>
      </c>
      <c r="B1025" s="48">
        <v>1</v>
      </c>
      <c r="C1025" s="171">
        <v>0</v>
      </c>
      <c r="D1025" s="134">
        <f t="shared" si="122"/>
        <v>399180.68999999977</v>
      </c>
      <c r="E1025" s="29">
        <f t="shared" si="123"/>
        <v>374266.13999999978</v>
      </c>
      <c r="F1025" s="175">
        <f t="shared" si="124"/>
        <v>164.04677419354837</v>
      </c>
      <c r="G1025" s="29">
        <f t="shared" si="118"/>
        <v>164.05</v>
      </c>
    </row>
    <row r="1026" spans="1:7" x14ac:dyDescent="0.25">
      <c r="A1026" s="47">
        <v>42809</v>
      </c>
      <c r="B1026" s="48">
        <v>1</v>
      </c>
      <c r="C1026" s="171">
        <v>0</v>
      </c>
      <c r="D1026" s="134">
        <f t="shared" si="122"/>
        <v>399180.68999999977</v>
      </c>
      <c r="E1026" s="29">
        <f t="shared" si="123"/>
        <v>374266.13999999978</v>
      </c>
      <c r="F1026" s="175">
        <f t="shared" si="124"/>
        <v>164.04677419354837</v>
      </c>
      <c r="G1026" s="29">
        <f t="shared" si="118"/>
        <v>164.05</v>
      </c>
    </row>
    <row r="1027" spans="1:7" x14ac:dyDescent="0.25">
      <c r="A1027" s="47">
        <v>42810</v>
      </c>
      <c r="B1027" s="48">
        <v>1</v>
      </c>
      <c r="C1027" s="171">
        <v>0</v>
      </c>
      <c r="D1027" s="134">
        <f t="shared" si="122"/>
        <v>399180.68999999977</v>
      </c>
      <c r="E1027" s="29">
        <f t="shared" si="123"/>
        <v>374266.13999999978</v>
      </c>
      <c r="F1027" s="175">
        <f t="shared" si="124"/>
        <v>164.04677419354837</v>
      </c>
      <c r="G1027" s="29">
        <f t="shared" si="118"/>
        <v>164.05</v>
      </c>
    </row>
    <row r="1028" spans="1:7" x14ac:dyDescent="0.25">
      <c r="A1028" s="47">
        <v>42811</v>
      </c>
      <c r="B1028" s="48">
        <v>1</v>
      </c>
      <c r="C1028" s="171">
        <v>0</v>
      </c>
      <c r="D1028" s="134">
        <f t="shared" si="122"/>
        <v>399180.68999999977</v>
      </c>
      <c r="E1028" s="29">
        <f t="shared" si="123"/>
        <v>374266.13999999978</v>
      </c>
      <c r="F1028" s="175">
        <f t="shared" si="124"/>
        <v>164.04677419354837</v>
      </c>
      <c r="G1028" s="29">
        <f t="shared" si="118"/>
        <v>164.05</v>
      </c>
    </row>
    <row r="1029" spans="1:7" x14ac:dyDescent="0.25">
      <c r="A1029" s="47">
        <v>42812</v>
      </c>
      <c r="B1029" s="48">
        <v>1</v>
      </c>
      <c r="C1029" s="171">
        <v>0</v>
      </c>
      <c r="D1029" s="134">
        <f t="shared" si="122"/>
        <v>399180.68999999977</v>
      </c>
      <c r="E1029" s="29">
        <f t="shared" si="123"/>
        <v>374266.13999999978</v>
      </c>
      <c r="F1029" s="175">
        <f t="shared" si="124"/>
        <v>164.04677419354837</v>
      </c>
      <c r="G1029" s="29">
        <f t="shared" si="118"/>
        <v>164.05</v>
      </c>
    </row>
    <row r="1030" spans="1:7" x14ac:dyDescent="0.25">
      <c r="A1030" s="47">
        <v>42813</v>
      </c>
      <c r="B1030" s="48">
        <v>1</v>
      </c>
      <c r="C1030" s="171">
        <v>0</v>
      </c>
      <c r="D1030" s="134">
        <f t="shared" si="122"/>
        <v>399180.68999999977</v>
      </c>
      <c r="E1030" s="29">
        <f t="shared" si="123"/>
        <v>374266.13999999978</v>
      </c>
      <c r="F1030" s="175">
        <f t="shared" si="124"/>
        <v>164.04677419354837</v>
      </c>
      <c r="G1030" s="29">
        <f t="shared" si="118"/>
        <v>164.05</v>
      </c>
    </row>
    <row r="1031" spans="1:7" x14ac:dyDescent="0.25">
      <c r="A1031" s="47">
        <v>42814</v>
      </c>
      <c r="B1031" s="48">
        <v>1</v>
      </c>
      <c r="C1031" s="171">
        <v>0</v>
      </c>
      <c r="D1031" s="134">
        <f t="shared" si="122"/>
        <v>399180.68999999977</v>
      </c>
      <c r="E1031" s="29">
        <f t="shared" si="123"/>
        <v>374266.13999999978</v>
      </c>
      <c r="F1031" s="175">
        <f t="shared" si="124"/>
        <v>164.04677419354837</v>
      </c>
      <c r="G1031" s="29">
        <f t="shared" si="118"/>
        <v>164.05</v>
      </c>
    </row>
    <row r="1032" spans="1:7" x14ac:dyDescent="0.25">
      <c r="A1032" s="47">
        <v>42815</v>
      </c>
      <c r="B1032" s="48">
        <v>1</v>
      </c>
      <c r="C1032" s="171">
        <v>0</v>
      </c>
      <c r="D1032" s="134">
        <f t="shared" si="122"/>
        <v>399180.68999999977</v>
      </c>
      <c r="E1032" s="29">
        <f t="shared" si="123"/>
        <v>374266.13999999978</v>
      </c>
      <c r="F1032" s="175">
        <f t="shared" si="124"/>
        <v>164.04677419354837</v>
      </c>
      <c r="G1032" s="29">
        <f t="shared" si="118"/>
        <v>164.05</v>
      </c>
    </row>
    <row r="1033" spans="1:7" x14ac:dyDescent="0.25">
      <c r="A1033" s="47">
        <v>42816</v>
      </c>
      <c r="B1033" s="48">
        <v>1</v>
      </c>
      <c r="C1033" s="171">
        <v>0</v>
      </c>
      <c r="D1033" s="134">
        <f t="shared" si="122"/>
        <v>399180.68999999977</v>
      </c>
      <c r="E1033" s="29">
        <f t="shared" si="123"/>
        <v>374266.13999999978</v>
      </c>
      <c r="F1033" s="175">
        <f t="shared" si="124"/>
        <v>164.04677419354837</v>
      </c>
      <c r="G1033" s="29">
        <f t="shared" si="118"/>
        <v>164.05</v>
      </c>
    </row>
    <row r="1034" spans="1:7" x14ac:dyDescent="0.25">
      <c r="A1034" s="47">
        <v>42817</v>
      </c>
      <c r="B1034" s="48">
        <v>1</v>
      </c>
      <c r="C1034" s="171">
        <v>0</v>
      </c>
      <c r="D1034" s="134">
        <f t="shared" si="122"/>
        <v>399180.68999999977</v>
      </c>
      <c r="E1034" s="29">
        <f t="shared" si="123"/>
        <v>374266.13999999978</v>
      </c>
      <c r="F1034" s="175">
        <f t="shared" si="124"/>
        <v>164.04677419354837</v>
      </c>
      <c r="G1034" s="29">
        <f t="shared" ref="G1034:G1097" si="125">ROUND(F1034,2)</f>
        <v>164.05</v>
      </c>
    </row>
    <row r="1035" spans="1:7" x14ac:dyDescent="0.25">
      <c r="A1035" s="47">
        <v>42818</v>
      </c>
      <c r="B1035" s="48">
        <v>1</v>
      </c>
      <c r="C1035" s="171">
        <v>0</v>
      </c>
      <c r="D1035" s="134">
        <f t="shared" si="122"/>
        <v>399180.68999999977</v>
      </c>
      <c r="E1035" s="29">
        <f t="shared" si="123"/>
        <v>374266.13999999978</v>
      </c>
      <c r="F1035" s="175">
        <f t="shared" si="124"/>
        <v>164.04677419354837</v>
      </c>
      <c r="G1035" s="29">
        <f t="shared" si="125"/>
        <v>164.05</v>
      </c>
    </row>
    <row r="1036" spans="1:7" x14ac:dyDescent="0.25">
      <c r="A1036" s="47">
        <v>42819</v>
      </c>
      <c r="B1036" s="48">
        <v>1</v>
      </c>
      <c r="C1036" s="171">
        <v>0</v>
      </c>
      <c r="D1036" s="134">
        <f t="shared" si="122"/>
        <v>399180.68999999977</v>
      </c>
      <c r="E1036" s="29">
        <f t="shared" si="123"/>
        <v>374266.13999999978</v>
      </c>
      <c r="F1036" s="175">
        <f t="shared" si="124"/>
        <v>164.04677419354837</v>
      </c>
      <c r="G1036" s="29">
        <f t="shared" si="125"/>
        <v>164.05</v>
      </c>
    </row>
    <row r="1037" spans="1:7" x14ac:dyDescent="0.25">
      <c r="A1037" s="47">
        <v>42820</v>
      </c>
      <c r="B1037" s="48">
        <v>1</v>
      </c>
      <c r="C1037" s="171">
        <v>0</v>
      </c>
      <c r="D1037" s="134">
        <f t="shared" si="122"/>
        <v>399180.68999999977</v>
      </c>
      <c r="E1037" s="29">
        <f t="shared" si="123"/>
        <v>374266.13999999978</v>
      </c>
      <c r="F1037" s="175">
        <f t="shared" si="124"/>
        <v>164.04677419354837</v>
      </c>
      <c r="G1037" s="29">
        <f t="shared" si="125"/>
        <v>164.05</v>
      </c>
    </row>
    <row r="1038" spans="1:7" x14ac:dyDescent="0.25">
      <c r="A1038" s="47">
        <v>42821</v>
      </c>
      <c r="B1038" s="48">
        <v>1</v>
      </c>
      <c r="C1038" s="171">
        <v>0</v>
      </c>
      <c r="D1038" s="134">
        <f t="shared" si="122"/>
        <v>399180.68999999977</v>
      </c>
      <c r="E1038" s="29">
        <f t="shared" si="123"/>
        <v>374266.13999999978</v>
      </c>
      <c r="F1038" s="175">
        <f t="shared" si="124"/>
        <v>164.04677419354837</v>
      </c>
      <c r="G1038" s="29">
        <f t="shared" si="125"/>
        <v>164.05</v>
      </c>
    </row>
    <row r="1039" spans="1:7" x14ac:dyDescent="0.25">
      <c r="A1039" s="47">
        <v>42822</v>
      </c>
      <c r="B1039" s="48">
        <v>1</v>
      </c>
      <c r="C1039" s="171">
        <v>0</v>
      </c>
      <c r="D1039" s="134">
        <f t="shared" si="122"/>
        <v>399180.68999999977</v>
      </c>
      <c r="E1039" s="29">
        <f t="shared" si="123"/>
        <v>374266.13999999978</v>
      </c>
      <c r="F1039" s="175">
        <f t="shared" si="124"/>
        <v>164.04677419354837</v>
      </c>
      <c r="G1039" s="29">
        <f t="shared" si="125"/>
        <v>164.05</v>
      </c>
    </row>
    <row r="1040" spans="1:7" x14ac:dyDescent="0.25">
      <c r="A1040" s="47">
        <v>42823</v>
      </c>
      <c r="B1040" s="48">
        <v>1</v>
      </c>
      <c r="C1040" s="171">
        <v>0</v>
      </c>
      <c r="D1040" s="134">
        <f t="shared" si="122"/>
        <v>399180.68999999977</v>
      </c>
      <c r="E1040" s="29">
        <f t="shared" si="123"/>
        <v>374266.13999999978</v>
      </c>
      <c r="F1040" s="175">
        <f t="shared" si="124"/>
        <v>164.04677419354837</v>
      </c>
      <c r="G1040" s="29">
        <f t="shared" si="125"/>
        <v>164.05</v>
      </c>
    </row>
    <row r="1041" spans="1:7" x14ac:dyDescent="0.25">
      <c r="A1041" s="47">
        <v>42824</v>
      </c>
      <c r="B1041" s="48">
        <v>1</v>
      </c>
      <c r="C1041" s="171">
        <v>0</v>
      </c>
      <c r="D1041" s="134">
        <f t="shared" si="122"/>
        <v>399180.68999999977</v>
      </c>
      <c r="E1041" s="29">
        <f t="shared" si="123"/>
        <v>374266.13999999978</v>
      </c>
      <c r="F1041" s="175">
        <f t="shared" si="124"/>
        <v>164.04677419354837</v>
      </c>
      <c r="G1041" s="29">
        <f t="shared" si="125"/>
        <v>164.05</v>
      </c>
    </row>
    <row r="1042" spans="1:7" x14ac:dyDescent="0.25">
      <c r="A1042" s="47">
        <v>42825</v>
      </c>
      <c r="B1042" s="48">
        <v>1</v>
      </c>
      <c r="C1042" s="171">
        <v>0</v>
      </c>
      <c r="D1042" s="134">
        <f t="shared" si="122"/>
        <v>399180.68999999977</v>
      </c>
      <c r="E1042" s="29">
        <f t="shared" si="123"/>
        <v>374266.13999999978</v>
      </c>
      <c r="F1042" s="175">
        <f t="shared" si="124"/>
        <v>164.04677419354837</v>
      </c>
      <c r="G1042" s="29">
        <f t="shared" si="125"/>
        <v>164.05</v>
      </c>
    </row>
    <row r="1043" spans="1:7" x14ac:dyDescent="0.25">
      <c r="A1043" s="47">
        <v>42826</v>
      </c>
      <c r="B1043" s="48">
        <v>1</v>
      </c>
      <c r="C1043" s="171">
        <v>0</v>
      </c>
      <c r="D1043" s="134">
        <f t="shared" si="122"/>
        <v>399180.68999999977</v>
      </c>
      <c r="E1043" s="29">
        <f t="shared" si="123"/>
        <v>374266.13999999978</v>
      </c>
      <c r="F1043" s="175">
        <f t="shared" si="124"/>
        <v>164.04677419354837</v>
      </c>
      <c r="G1043" s="29">
        <f t="shared" si="125"/>
        <v>164.05</v>
      </c>
    </row>
    <row r="1044" spans="1:7" x14ac:dyDescent="0.25">
      <c r="A1044" s="47">
        <v>42827</v>
      </c>
      <c r="B1044" s="48">
        <v>1</v>
      </c>
      <c r="C1044" s="171">
        <v>0</v>
      </c>
      <c r="D1044" s="134">
        <f t="shared" si="122"/>
        <v>399180.68999999977</v>
      </c>
      <c r="E1044" s="29">
        <f t="shared" si="123"/>
        <v>374266.13999999978</v>
      </c>
      <c r="F1044" s="175">
        <f t="shared" si="124"/>
        <v>164.04677419354837</v>
      </c>
      <c r="G1044" s="29">
        <f t="shared" si="125"/>
        <v>164.05</v>
      </c>
    </row>
    <row r="1045" spans="1:7" x14ac:dyDescent="0.25">
      <c r="A1045" s="47">
        <v>42828</v>
      </c>
      <c r="B1045" s="48">
        <v>1</v>
      </c>
      <c r="C1045" s="171">
        <v>0</v>
      </c>
      <c r="D1045" s="134">
        <f t="shared" si="122"/>
        <v>399180.68999999977</v>
      </c>
      <c r="E1045" s="29">
        <f t="shared" si="123"/>
        <v>374266.13999999978</v>
      </c>
      <c r="F1045" s="175">
        <f t="shared" si="124"/>
        <v>164.04677419354837</v>
      </c>
      <c r="G1045" s="29">
        <f t="shared" si="125"/>
        <v>164.05</v>
      </c>
    </row>
    <row r="1046" spans="1:7" x14ac:dyDescent="0.25">
      <c r="A1046" s="47">
        <v>42829</v>
      </c>
      <c r="B1046" s="48">
        <v>1</v>
      </c>
      <c r="C1046" s="171">
        <v>0</v>
      </c>
      <c r="D1046" s="134">
        <f t="shared" si="122"/>
        <v>399180.68999999977</v>
      </c>
      <c r="E1046" s="29">
        <f t="shared" si="123"/>
        <v>374266.13999999978</v>
      </c>
      <c r="F1046" s="175">
        <f t="shared" si="124"/>
        <v>164.04677419354837</v>
      </c>
      <c r="G1046" s="29">
        <f t="shared" si="125"/>
        <v>164.05</v>
      </c>
    </row>
    <row r="1047" spans="1:7" x14ac:dyDescent="0.25">
      <c r="A1047" s="47">
        <v>42830</v>
      </c>
      <c r="B1047" s="48">
        <v>1</v>
      </c>
      <c r="C1047" s="171">
        <v>0</v>
      </c>
      <c r="D1047" s="134">
        <f t="shared" si="122"/>
        <v>399180.68999999977</v>
      </c>
      <c r="E1047" s="29">
        <f t="shared" si="123"/>
        <v>374266.13999999978</v>
      </c>
      <c r="F1047" s="175">
        <f t="shared" si="124"/>
        <v>164.04677419354837</v>
      </c>
      <c r="G1047" s="29">
        <f t="shared" si="125"/>
        <v>164.05</v>
      </c>
    </row>
    <row r="1048" spans="1:7" x14ac:dyDescent="0.25">
      <c r="A1048" s="47">
        <v>42831</v>
      </c>
      <c r="B1048" s="48">
        <v>0</v>
      </c>
      <c r="C1048" s="171">
        <v>1</v>
      </c>
      <c r="D1048" s="134">
        <f t="shared" ref="D1048:D1077" si="126">$E$1037</f>
        <v>374266.13999999978</v>
      </c>
      <c r="E1048" s="29">
        <f>$D$1048-$D$60</f>
        <v>348880.37999999977</v>
      </c>
      <c r="F1048" s="175">
        <f>($E$59/$B$59*0+($E$60/$B$60)*1)</f>
        <v>153.80799999999999</v>
      </c>
      <c r="G1048" s="29">
        <f t="shared" si="125"/>
        <v>153.81</v>
      </c>
    </row>
    <row r="1049" spans="1:7" x14ac:dyDescent="0.25">
      <c r="A1049" s="47">
        <v>42832</v>
      </c>
      <c r="B1049" s="48">
        <v>1</v>
      </c>
      <c r="C1049" s="171">
        <v>0</v>
      </c>
      <c r="D1049" s="134">
        <f t="shared" si="126"/>
        <v>374266.13999999978</v>
      </c>
      <c r="E1049" s="29">
        <f t="shared" ref="E1049:E1077" si="127">$D$1048-$D$60</f>
        <v>348880.37999999977</v>
      </c>
      <c r="F1049" s="175">
        <f t="shared" ref="F1049:F1077" si="128">($E$59/$B$59*0+($E$60/$B$60)*1)</f>
        <v>153.80799999999999</v>
      </c>
      <c r="G1049" s="29">
        <f t="shared" si="125"/>
        <v>153.81</v>
      </c>
    </row>
    <row r="1050" spans="1:7" x14ac:dyDescent="0.25">
      <c r="A1050" s="47">
        <v>42833</v>
      </c>
      <c r="B1050" s="48">
        <v>1</v>
      </c>
      <c r="C1050" s="171">
        <v>0</v>
      </c>
      <c r="D1050" s="134">
        <f t="shared" si="126"/>
        <v>374266.13999999978</v>
      </c>
      <c r="E1050" s="29">
        <f t="shared" si="127"/>
        <v>348880.37999999977</v>
      </c>
      <c r="F1050" s="175">
        <f t="shared" si="128"/>
        <v>153.80799999999999</v>
      </c>
      <c r="G1050" s="29">
        <f t="shared" si="125"/>
        <v>153.81</v>
      </c>
    </row>
    <row r="1051" spans="1:7" x14ac:dyDescent="0.25">
      <c r="A1051" s="47">
        <v>42834</v>
      </c>
      <c r="B1051" s="48">
        <v>1</v>
      </c>
      <c r="C1051" s="171">
        <v>0</v>
      </c>
      <c r="D1051" s="134">
        <f t="shared" si="126"/>
        <v>374266.13999999978</v>
      </c>
      <c r="E1051" s="29">
        <f t="shared" si="127"/>
        <v>348880.37999999977</v>
      </c>
      <c r="F1051" s="175">
        <f t="shared" si="128"/>
        <v>153.80799999999999</v>
      </c>
      <c r="G1051" s="29">
        <f t="shared" si="125"/>
        <v>153.81</v>
      </c>
    </row>
    <row r="1052" spans="1:7" x14ac:dyDescent="0.25">
      <c r="A1052" s="47">
        <v>42835</v>
      </c>
      <c r="B1052" s="48">
        <v>1</v>
      </c>
      <c r="C1052" s="171">
        <v>0</v>
      </c>
      <c r="D1052" s="134">
        <f t="shared" si="126"/>
        <v>374266.13999999978</v>
      </c>
      <c r="E1052" s="29">
        <f t="shared" si="127"/>
        <v>348880.37999999977</v>
      </c>
      <c r="F1052" s="175">
        <f t="shared" si="128"/>
        <v>153.80799999999999</v>
      </c>
      <c r="G1052" s="29">
        <f t="shared" si="125"/>
        <v>153.81</v>
      </c>
    </row>
    <row r="1053" spans="1:7" x14ac:dyDescent="0.25">
      <c r="A1053" s="47">
        <v>42836</v>
      </c>
      <c r="B1053" s="48">
        <v>1</v>
      </c>
      <c r="C1053" s="171">
        <v>0</v>
      </c>
      <c r="D1053" s="134">
        <f t="shared" si="126"/>
        <v>374266.13999999978</v>
      </c>
      <c r="E1053" s="29">
        <f t="shared" si="127"/>
        <v>348880.37999999977</v>
      </c>
      <c r="F1053" s="175">
        <f t="shared" si="128"/>
        <v>153.80799999999999</v>
      </c>
      <c r="G1053" s="29">
        <f t="shared" si="125"/>
        <v>153.81</v>
      </c>
    </row>
    <row r="1054" spans="1:7" x14ac:dyDescent="0.25">
      <c r="A1054" s="47">
        <v>42837</v>
      </c>
      <c r="B1054" s="48">
        <v>1</v>
      </c>
      <c r="C1054" s="171">
        <v>0</v>
      </c>
      <c r="D1054" s="134">
        <f t="shared" si="126"/>
        <v>374266.13999999978</v>
      </c>
      <c r="E1054" s="29">
        <f t="shared" si="127"/>
        <v>348880.37999999977</v>
      </c>
      <c r="F1054" s="175">
        <f t="shared" si="128"/>
        <v>153.80799999999999</v>
      </c>
      <c r="G1054" s="29">
        <f t="shared" si="125"/>
        <v>153.81</v>
      </c>
    </row>
    <row r="1055" spans="1:7" x14ac:dyDescent="0.25">
      <c r="A1055" s="47">
        <v>42838</v>
      </c>
      <c r="B1055" s="48">
        <v>1</v>
      </c>
      <c r="C1055" s="171">
        <v>0</v>
      </c>
      <c r="D1055" s="134">
        <f t="shared" si="126"/>
        <v>374266.13999999978</v>
      </c>
      <c r="E1055" s="29">
        <f t="shared" si="127"/>
        <v>348880.37999999977</v>
      </c>
      <c r="F1055" s="175">
        <f t="shared" si="128"/>
        <v>153.80799999999999</v>
      </c>
      <c r="G1055" s="29">
        <f t="shared" si="125"/>
        <v>153.81</v>
      </c>
    </row>
    <row r="1056" spans="1:7" x14ac:dyDescent="0.25">
      <c r="A1056" s="47">
        <v>42839</v>
      </c>
      <c r="B1056" s="48">
        <v>1</v>
      </c>
      <c r="C1056" s="171">
        <v>0</v>
      </c>
      <c r="D1056" s="134">
        <f t="shared" si="126"/>
        <v>374266.13999999978</v>
      </c>
      <c r="E1056" s="29">
        <f t="shared" si="127"/>
        <v>348880.37999999977</v>
      </c>
      <c r="F1056" s="175">
        <f t="shared" si="128"/>
        <v>153.80799999999999</v>
      </c>
      <c r="G1056" s="29">
        <f t="shared" si="125"/>
        <v>153.81</v>
      </c>
    </row>
    <row r="1057" spans="1:7" x14ac:dyDescent="0.25">
      <c r="A1057" s="47">
        <v>42840</v>
      </c>
      <c r="B1057" s="48">
        <v>1</v>
      </c>
      <c r="C1057" s="171">
        <v>0</v>
      </c>
      <c r="D1057" s="134">
        <f t="shared" si="126"/>
        <v>374266.13999999978</v>
      </c>
      <c r="E1057" s="29">
        <f t="shared" si="127"/>
        <v>348880.37999999977</v>
      </c>
      <c r="F1057" s="175">
        <f t="shared" si="128"/>
        <v>153.80799999999999</v>
      </c>
      <c r="G1057" s="29">
        <f t="shared" si="125"/>
        <v>153.81</v>
      </c>
    </row>
    <row r="1058" spans="1:7" x14ac:dyDescent="0.25">
      <c r="A1058" s="47">
        <v>42841</v>
      </c>
      <c r="B1058" s="48">
        <v>1</v>
      </c>
      <c r="C1058" s="171">
        <v>0</v>
      </c>
      <c r="D1058" s="134">
        <f t="shared" si="126"/>
        <v>374266.13999999978</v>
      </c>
      <c r="E1058" s="29">
        <f t="shared" si="127"/>
        <v>348880.37999999977</v>
      </c>
      <c r="F1058" s="175">
        <f t="shared" si="128"/>
        <v>153.80799999999999</v>
      </c>
      <c r="G1058" s="29">
        <f t="shared" si="125"/>
        <v>153.81</v>
      </c>
    </row>
    <row r="1059" spans="1:7" x14ac:dyDescent="0.25">
      <c r="A1059" s="47">
        <v>42842</v>
      </c>
      <c r="B1059" s="48">
        <v>1</v>
      </c>
      <c r="C1059" s="171">
        <v>0</v>
      </c>
      <c r="D1059" s="134">
        <f t="shared" si="126"/>
        <v>374266.13999999978</v>
      </c>
      <c r="E1059" s="29">
        <f t="shared" si="127"/>
        <v>348880.37999999977</v>
      </c>
      <c r="F1059" s="175">
        <f t="shared" si="128"/>
        <v>153.80799999999999</v>
      </c>
      <c r="G1059" s="29">
        <f t="shared" si="125"/>
        <v>153.81</v>
      </c>
    </row>
    <row r="1060" spans="1:7" x14ac:dyDescent="0.25">
      <c r="A1060" s="47">
        <v>42843</v>
      </c>
      <c r="B1060" s="48">
        <v>1</v>
      </c>
      <c r="C1060" s="171">
        <v>0</v>
      </c>
      <c r="D1060" s="134">
        <f t="shared" si="126"/>
        <v>374266.13999999978</v>
      </c>
      <c r="E1060" s="29">
        <f t="shared" si="127"/>
        <v>348880.37999999977</v>
      </c>
      <c r="F1060" s="175">
        <f t="shared" si="128"/>
        <v>153.80799999999999</v>
      </c>
      <c r="G1060" s="29">
        <f t="shared" si="125"/>
        <v>153.81</v>
      </c>
    </row>
    <row r="1061" spans="1:7" x14ac:dyDescent="0.25">
      <c r="A1061" s="47">
        <v>42844</v>
      </c>
      <c r="B1061" s="48">
        <v>1</v>
      </c>
      <c r="C1061" s="171">
        <v>0</v>
      </c>
      <c r="D1061" s="134">
        <f t="shared" si="126"/>
        <v>374266.13999999978</v>
      </c>
      <c r="E1061" s="29">
        <f t="shared" si="127"/>
        <v>348880.37999999977</v>
      </c>
      <c r="F1061" s="175">
        <f t="shared" si="128"/>
        <v>153.80799999999999</v>
      </c>
      <c r="G1061" s="29">
        <f t="shared" si="125"/>
        <v>153.81</v>
      </c>
    </row>
    <row r="1062" spans="1:7" x14ac:dyDescent="0.25">
      <c r="A1062" s="47">
        <v>42845</v>
      </c>
      <c r="B1062" s="48">
        <v>1</v>
      </c>
      <c r="C1062" s="171">
        <v>0</v>
      </c>
      <c r="D1062" s="134">
        <f t="shared" si="126"/>
        <v>374266.13999999978</v>
      </c>
      <c r="E1062" s="29">
        <f t="shared" si="127"/>
        <v>348880.37999999977</v>
      </c>
      <c r="F1062" s="175">
        <f t="shared" si="128"/>
        <v>153.80799999999999</v>
      </c>
      <c r="G1062" s="29">
        <f t="shared" si="125"/>
        <v>153.81</v>
      </c>
    </row>
    <row r="1063" spans="1:7" x14ac:dyDescent="0.25">
      <c r="A1063" s="47">
        <v>42846</v>
      </c>
      <c r="B1063" s="48">
        <v>1</v>
      </c>
      <c r="C1063" s="171">
        <v>0</v>
      </c>
      <c r="D1063" s="134">
        <f t="shared" si="126"/>
        <v>374266.13999999978</v>
      </c>
      <c r="E1063" s="29">
        <f t="shared" si="127"/>
        <v>348880.37999999977</v>
      </c>
      <c r="F1063" s="175">
        <f t="shared" si="128"/>
        <v>153.80799999999999</v>
      </c>
      <c r="G1063" s="29">
        <f t="shared" si="125"/>
        <v>153.81</v>
      </c>
    </row>
    <row r="1064" spans="1:7" x14ac:dyDescent="0.25">
      <c r="A1064" s="47">
        <v>42847</v>
      </c>
      <c r="B1064" s="48">
        <v>1</v>
      </c>
      <c r="C1064" s="171">
        <v>0</v>
      </c>
      <c r="D1064" s="134">
        <f t="shared" si="126"/>
        <v>374266.13999999978</v>
      </c>
      <c r="E1064" s="29">
        <f t="shared" si="127"/>
        <v>348880.37999999977</v>
      </c>
      <c r="F1064" s="175">
        <f t="shared" si="128"/>
        <v>153.80799999999999</v>
      </c>
      <c r="G1064" s="29">
        <f t="shared" si="125"/>
        <v>153.81</v>
      </c>
    </row>
    <row r="1065" spans="1:7" x14ac:dyDescent="0.25">
      <c r="A1065" s="47">
        <v>42848</v>
      </c>
      <c r="B1065" s="48">
        <v>1</v>
      </c>
      <c r="C1065" s="171">
        <v>0</v>
      </c>
      <c r="D1065" s="134">
        <f t="shared" si="126"/>
        <v>374266.13999999978</v>
      </c>
      <c r="E1065" s="29">
        <f t="shared" si="127"/>
        <v>348880.37999999977</v>
      </c>
      <c r="F1065" s="175">
        <f t="shared" si="128"/>
        <v>153.80799999999999</v>
      </c>
      <c r="G1065" s="29">
        <f t="shared" si="125"/>
        <v>153.81</v>
      </c>
    </row>
    <row r="1066" spans="1:7" x14ac:dyDescent="0.25">
      <c r="A1066" s="47">
        <v>42849</v>
      </c>
      <c r="B1066" s="48">
        <v>1</v>
      </c>
      <c r="C1066" s="171">
        <v>0</v>
      </c>
      <c r="D1066" s="134">
        <f t="shared" si="126"/>
        <v>374266.13999999978</v>
      </c>
      <c r="E1066" s="29">
        <f t="shared" si="127"/>
        <v>348880.37999999977</v>
      </c>
      <c r="F1066" s="175">
        <f t="shared" si="128"/>
        <v>153.80799999999999</v>
      </c>
      <c r="G1066" s="29">
        <f t="shared" si="125"/>
        <v>153.81</v>
      </c>
    </row>
    <row r="1067" spans="1:7" x14ac:dyDescent="0.25">
      <c r="A1067" s="47">
        <v>42850</v>
      </c>
      <c r="B1067" s="48">
        <v>1</v>
      </c>
      <c r="C1067" s="171">
        <v>0</v>
      </c>
      <c r="D1067" s="134">
        <f t="shared" si="126"/>
        <v>374266.13999999978</v>
      </c>
      <c r="E1067" s="29">
        <f t="shared" si="127"/>
        <v>348880.37999999977</v>
      </c>
      <c r="F1067" s="175">
        <f t="shared" si="128"/>
        <v>153.80799999999999</v>
      </c>
      <c r="G1067" s="29">
        <f t="shared" si="125"/>
        <v>153.81</v>
      </c>
    </row>
    <row r="1068" spans="1:7" x14ac:dyDescent="0.25">
      <c r="A1068" s="47">
        <v>42851</v>
      </c>
      <c r="B1068" s="48">
        <v>1</v>
      </c>
      <c r="C1068" s="171">
        <v>0</v>
      </c>
      <c r="D1068" s="134">
        <f t="shared" si="126"/>
        <v>374266.13999999978</v>
      </c>
      <c r="E1068" s="29">
        <f t="shared" si="127"/>
        <v>348880.37999999977</v>
      </c>
      <c r="F1068" s="175">
        <f t="shared" si="128"/>
        <v>153.80799999999999</v>
      </c>
      <c r="G1068" s="29">
        <f t="shared" si="125"/>
        <v>153.81</v>
      </c>
    </row>
    <row r="1069" spans="1:7" x14ac:dyDescent="0.25">
      <c r="A1069" s="47">
        <v>42852</v>
      </c>
      <c r="B1069" s="48">
        <v>1</v>
      </c>
      <c r="C1069" s="171">
        <v>0</v>
      </c>
      <c r="D1069" s="134">
        <f t="shared" si="126"/>
        <v>374266.13999999978</v>
      </c>
      <c r="E1069" s="29">
        <f t="shared" si="127"/>
        <v>348880.37999999977</v>
      </c>
      <c r="F1069" s="175">
        <f t="shared" si="128"/>
        <v>153.80799999999999</v>
      </c>
      <c r="G1069" s="29">
        <f t="shared" si="125"/>
        <v>153.81</v>
      </c>
    </row>
    <row r="1070" spans="1:7" x14ac:dyDescent="0.25">
      <c r="A1070" s="47">
        <v>42853</v>
      </c>
      <c r="B1070" s="48">
        <v>1</v>
      </c>
      <c r="C1070" s="171">
        <v>0</v>
      </c>
      <c r="D1070" s="134">
        <f t="shared" si="126"/>
        <v>374266.13999999978</v>
      </c>
      <c r="E1070" s="29">
        <f t="shared" si="127"/>
        <v>348880.37999999977</v>
      </c>
      <c r="F1070" s="175">
        <f t="shared" si="128"/>
        <v>153.80799999999999</v>
      </c>
      <c r="G1070" s="29">
        <f t="shared" si="125"/>
        <v>153.81</v>
      </c>
    </row>
    <row r="1071" spans="1:7" x14ac:dyDescent="0.25">
      <c r="A1071" s="47">
        <v>42854</v>
      </c>
      <c r="B1071" s="48">
        <v>1</v>
      </c>
      <c r="C1071" s="171">
        <v>0</v>
      </c>
      <c r="D1071" s="134">
        <f t="shared" si="126"/>
        <v>374266.13999999978</v>
      </c>
      <c r="E1071" s="29">
        <f t="shared" si="127"/>
        <v>348880.37999999977</v>
      </c>
      <c r="F1071" s="175">
        <f t="shared" si="128"/>
        <v>153.80799999999999</v>
      </c>
      <c r="G1071" s="29">
        <f t="shared" si="125"/>
        <v>153.81</v>
      </c>
    </row>
    <row r="1072" spans="1:7" x14ac:dyDescent="0.25">
      <c r="A1072" s="47">
        <v>42855</v>
      </c>
      <c r="B1072" s="48">
        <v>1</v>
      </c>
      <c r="C1072" s="171">
        <v>0</v>
      </c>
      <c r="D1072" s="134">
        <f t="shared" si="126"/>
        <v>374266.13999999978</v>
      </c>
      <c r="E1072" s="29">
        <f t="shared" si="127"/>
        <v>348880.37999999977</v>
      </c>
      <c r="F1072" s="175">
        <f t="shared" si="128"/>
        <v>153.80799999999999</v>
      </c>
      <c r="G1072" s="29">
        <f t="shared" si="125"/>
        <v>153.81</v>
      </c>
    </row>
    <row r="1073" spans="1:7" x14ac:dyDescent="0.25">
      <c r="A1073" s="47">
        <v>42856</v>
      </c>
      <c r="B1073" s="48">
        <v>1</v>
      </c>
      <c r="C1073" s="171">
        <v>0</v>
      </c>
      <c r="D1073" s="134">
        <f t="shared" si="126"/>
        <v>374266.13999999978</v>
      </c>
      <c r="E1073" s="29">
        <f t="shared" si="127"/>
        <v>348880.37999999977</v>
      </c>
      <c r="F1073" s="175">
        <f t="shared" si="128"/>
        <v>153.80799999999999</v>
      </c>
      <c r="G1073" s="29">
        <f t="shared" si="125"/>
        <v>153.81</v>
      </c>
    </row>
    <row r="1074" spans="1:7" x14ac:dyDescent="0.25">
      <c r="A1074" s="47">
        <v>42857</v>
      </c>
      <c r="B1074" s="48">
        <v>1</v>
      </c>
      <c r="C1074" s="171">
        <v>0</v>
      </c>
      <c r="D1074" s="134">
        <f t="shared" si="126"/>
        <v>374266.13999999978</v>
      </c>
      <c r="E1074" s="29">
        <f t="shared" si="127"/>
        <v>348880.37999999977</v>
      </c>
      <c r="F1074" s="175">
        <f t="shared" si="128"/>
        <v>153.80799999999999</v>
      </c>
      <c r="G1074" s="29">
        <f t="shared" si="125"/>
        <v>153.81</v>
      </c>
    </row>
    <row r="1075" spans="1:7" x14ac:dyDescent="0.25">
      <c r="A1075" s="47">
        <v>42858</v>
      </c>
      <c r="B1075" s="48">
        <v>1</v>
      </c>
      <c r="C1075" s="171">
        <v>0</v>
      </c>
      <c r="D1075" s="134">
        <f t="shared" si="126"/>
        <v>374266.13999999978</v>
      </c>
      <c r="E1075" s="29">
        <f t="shared" si="127"/>
        <v>348880.37999999977</v>
      </c>
      <c r="F1075" s="175">
        <f t="shared" si="128"/>
        <v>153.80799999999999</v>
      </c>
      <c r="G1075" s="29">
        <f t="shared" si="125"/>
        <v>153.81</v>
      </c>
    </row>
    <row r="1076" spans="1:7" x14ac:dyDescent="0.25">
      <c r="A1076" s="47">
        <v>42859</v>
      </c>
      <c r="B1076" s="48">
        <v>1</v>
      </c>
      <c r="C1076" s="171">
        <v>0</v>
      </c>
      <c r="D1076" s="134">
        <f t="shared" si="126"/>
        <v>374266.13999999978</v>
      </c>
      <c r="E1076" s="29">
        <f t="shared" si="127"/>
        <v>348880.37999999977</v>
      </c>
      <c r="F1076" s="175">
        <f t="shared" si="128"/>
        <v>153.80799999999999</v>
      </c>
      <c r="G1076" s="29">
        <f t="shared" si="125"/>
        <v>153.81</v>
      </c>
    </row>
    <row r="1077" spans="1:7" x14ac:dyDescent="0.25">
      <c r="A1077" s="47">
        <v>42860</v>
      </c>
      <c r="B1077" s="48">
        <v>1</v>
      </c>
      <c r="C1077" s="171">
        <v>0</v>
      </c>
      <c r="D1077" s="134">
        <f t="shared" si="126"/>
        <v>374266.13999999978</v>
      </c>
      <c r="E1077" s="29">
        <f t="shared" si="127"/>
        <v>348880.37999999977</v>
      </c>
      <c r="F1077" s="175">
        <f t="shared" si="128"/>
        <v>153.80799999999999</v>
      </c>
      <c r="G1077" s="29">
        <f t="shared" si="125"/>
        <v>153.81</v>
      </c>
    </row>
    <row r="1078" spans="1:7" x14ac:dyDescent="0.25">
      <c r="A1078" s="47">
        <v>42861</v>
      </c>
      <c r="B1078" s="48">
        <v>0</v>
      </c>
      <c r="C1078" s="171">
        <v>1</v>
      </c>
      <c r="D1078" s="134">
        <f t="shared" ref="D1078:D1108" si="129">$E$1067</f>
        <v>348880.37999999977</v>
      </c>
      <c r="E1078" s="29">
        <f>$D$1078-$D$61</f>
        <v>323325.01999999979</v>
      </c>
      <c r="F1078" s="175">
        <f>($E$60/$B$60*0+($E$61/$B$61)*1)</f>
        <v>143.37548387096774</v>
      </c>
      <c r="G1078" s="29">
        <f t="shared" si="125"/>
        <v>143.38</v>
      </c>
    </row>
    <row r="1079" spans="1:7" x14ac:dyDescent="0.25">
      <c r="A1079" s="47">
        <v>42862</v>
      </c>
      <c r="B1079" s="48">
        <v>1</v>
      </c>
      <c r="C1079" s="171">
        <v>0</v>
      </c>
      <c r="D1079" s="134">
        <f t="shared" si="129"/>
        <v>348880.37999999977</v>
      </c>
      <c r="E1079" s="29">
        <f t="shared" ref="E1079:E1108" si="130">$D$1078-$D$61</f>
        <v>323325.01999999979</v>
      </c>
      <c r="F1079" s="175">
        <f t="shared" ref="F1079:F1108" si="131">($E$60/$B$60*0+($E$61/$B$61)*1)</f>
        <v>143.37548387096774</v>
      </c>
      <c r="G1079" s="29">
        <f t="shared" si="125"/>
        <v>143.38</v>
      </c>
    </row>
    <row r="1080" spans="1:7" x14ac:dyDescent="0.25">
      <c r="A1080" s="47">
        <v>42863</v>
      </c>
      <c r="B1080" s="48">
        <v>1</v>
      </c>
      <c r="C1080" s="171">
        <v>0</v>
      </c>
      <c r="D1080" s="134">
        <f t="shared" si="129"/>
        <v>348880.37999999977</v>
      </c>
      <c r="E1080" s="29">
        <f t="shared" si="130"/>
        <v>323325.01999999979</v>
      </c>
      <c r="F1080" s="175">
        <f t="shared" si="131"/>
        <v>143.37548387096774</v>
      </c>
      <c r="G1080" s="29">
        <f t="shared" si="125"/>
        <v>143.38</v>
      </c>
    </row>
    <row r="1081" spans="1:7" x14ac:dyDescent="0.25">
      <c r="A1081" s="47">
        <v>42864</v>
      </c>
      <c r="B1081" s="48">
        <v>1</v>
      </c>
      <c r="C1081" s="171">
        <v>0</v>
      </c>
      <c r="D1081" s="134">
        <f t="shared" si="129"/>
        <v>348880.37999999977</v>
      </c>
      <c r="E1081" s="29">
        <f t="shared" si="130"/>
        <v>323325.01999999979</v>
      </c>
      <c r="F1081" s="175">
        <f t="shared" si="131"/>
        <v>143.37548387096774</v>
      </c>
      <c r="G1081" s="29">
        <f t="shared" si="125"/>
        <v>143.38</v>
      </c>
    </row>
    <row r="1082" spans="1:7" x14ac:dyDescent="0.25">
      <c r="A1082" s="47">
        <v>42865</v>
      </c>
      <c r="B1082" s="48">
        <v>1</v>
      </c>
      <c r="C1082" s="171">
        <v>0</v>
      </c>
      <c r="D1082" s="134">
        <f t="shared" si="129"/>
        <v>348880.37999999977</v>
      </c>
      <c r="E1082" s="29">
        <f t="shared" si="130"/>
        <v>323325.01999999979</v>
      </c>
      <c r="F1082" s="175">
        <f t="shared" si="131"/>
        <v>143.37548387096774</v>
      </c>
      <c r="G1082" s="29">
        <f t="shared" si="125"/>
        <v>143.38</v>
      </c>
    </row>
    <row r="1083" spans="1:7" x14ac:dyDescent="0.25">
      <c r="A1083" s="47">
        <v>42866</v>
      </c>
      <c r="B1083" s="48">
        <v>1</v>
      </c>
      <c r="C1083" s="171">
        <v>0</v>
      </c>
      <c r="D1083" s="134">
        <f t="shared" si="129"/>
        <v>348880.37999999977</v>
      </c>
      <c r="E1083" s="29">
        <f t="shared" si="130"/>
        <v>323325.01999999979</v>
      </c>
      <c r="F1083" s="175">
        <f t="shared" si="131"/>
        <v>143.37548387096774</v>
      </c>
      <c r="G1083" s="29">
        <f t="shared" si="125"/>
        <v>143.38</v>
      </c>
    </row>
    <row r="1084" spans="1:7" x14ac:dyDescent="0.25">
      <c r="A1084" s="47">
        <v>42867</v>
      </c>
      <c r="B1084" s="48">
        <v>1</v>
      </c>
      <c r="C1084" s="171">
        <v>0</v>
      </c>
      <c r="D1084" s="134">
        <f t="shared" si="129"/>
        <v>348880.37999999977</v>
      </c>
      <c r="E1084" s="29">
        <f t="shared" si="130"/>
        <v>323325.01999999979</v>
      </c>
      <c r="F1084" s="175">
        <f t="shared" si="131"/>
        <v>143.37548387096774</v>
      </c>
      <c r="G1084" s="29">
        <f t="shared" si="125"/>
        <v>143.38</v>
      </c>
    </row>
    <row r="1085" spans="1:7" x14ac:dyDescent="0.25">
      <c r="A1085" s="47">
        <v>42868</v>
      </c>
      <c r="B1085" s="48">
        <v>1</v>
      </c>
      <c r="C1085" s="171">
        <v>0</v>
      </c>
      <c r="D1085" s="134">
        <f t="shared" si="129"/>
        <v>348880.37999999977</v>
      </c>
      <c r="E1085" s="29">
        <f t="shared" si="130"/>
        <v>323325.01999999979</v>
      </c>
      <c r="F1085" s="175">
        <f t="shared" si="131"/>
        <v>143.37548387096774</v>
      </c>
      <c r="G1085" s="29">
        <f t="shared" si="125"/>
        <v>143.38</v>
      </c>
    </row>
    <row r="1086" spans="1:7" x14ac:dyDescent="0.25">
      <c r="A1086" s="47">
        <v>42869</v>
      </c>
      <c r="B1086" s="48">
        <v>1</v>
      </c>
      <c r="C1086" s="171">
        <v>0</v>
      </c>
      <c r="D1086" s="134">
        <f t="shared" si="129"/>
        <v>348880.37999999977</v>
      </c>
      <c r="E1086" s="29">
        <f t="shared" si="130"/>
        <v>323325.01999999979</v>
      </c>
      <c r="F1086" s="175">
        <f t="shared" si="131"/>
        <v>143.37548387096774</v>
      </c>
      <c r="G1086" s="29">
        <f t="shared" si="125"/>
        <v>143.38</v>
      </c>
    </row>
    <row r="1087" spans="1:7" x14ac:dyDescent="0.25">
      <c r="A1087" s="47">
        <v>42870</v>
      </c>
      <c r="B1087" s="48">
        <v>1</v>
      </c>
      <c r="C1087" s="171">
        <v>0</v>
      </c>
      <c r="D1087" s="134">
        <f t="shared" si="129"/>
        <v>348880.37999999977</v>
      </c>
      <c r="E1087" s="29">
        <f t="shared" si="130"/>
        <v>323325.01999999979</v>
      </c>
      <c r="F1087" s="175">
        <f t="shared" si="131"/>
        <v>143.37548387096774</v>
      </c>
      <c r="G1087" s="29">
        <f t="shared" si="125"/>
        <v>143.38</v>
      </c>
    </row>
    <row r="1088" spans="1:7" x14ac:dyDescent="0.25">
      <c r="A1088" s="47">
        <v>42871</v>
      </c>
      <c r="B1088" s="48">
        <v>1</v>
      </c>
      <c r="C1088" s="171">
        <v>0</v>
      </c>
      <c r="D1088" s="134">
        <f t="shared" si="129"/>
        <v>348880.37999999977</v>
      </c>
      <c r="E1088" s="29">
        <f t="shared" si="130"/>
        <v>323325.01999999979</v>
      </c>
      <c r="F1088" s="175">
        <f t="shared" si="131"/>
        <v>143.37548387096774</v>
      </c>
      <c r="G1088" s="29">
        <f t="shared" si="125"/>
        <v>143.38</v>
      </c>
    </row>
    <row r="1089" spans="1:7" x14ac:dyDescent="0.25">
      <c r="A1089" s="47">
        <v>42872</v>
      </c>
      <c r="B1089" s="48">
        <v>1</v>
      </c>
      <c r="C1089" s="171">
        <v>0</v>
      </c>
      <c r="D1089" s="134">
        <f t="shared" si="129"/>
        <v>348880.37999999977</v>
      </c>
      <c r="E1089" s="29">
        <f t="shared" si="130"/>
        <v>323325.01999999979</v>
      </c>
      <c r="F1089" s="175">
        <f t="shared" si="131"/>
        <v>143.37548387096774</v>
      </c>
      <c r="G1089" s="29">
        <f t="shared" si="125"/>
        <v>143.38</v>
      </c>
    </row>
    <row r="1090" spans="1:7" x14ac:dyDescent="0.25">
      <c r="A1090" s="47">
        <v>42873</v>
      </c>
      <c r="B1090" s="48">
        <v>1</v>
      </c>
      <c r="C1090" s="171">
        <v>0</v>
      </c>
      <c r="D1090" s="134">
        <f t="shared" si="129"/>
        <v>348880.37999999977</v>
      </c>
      <c r="E1090" s="29">
        <f t="shared" si="130"/>
        <v>323325.01999999979</v>
      </c>
      <c r="F1090" s="175">
        <f t="shared" si="131"/>
        <v>143.37548387096774</v>
      </c>
      <c r="G1090" s="29">
        <f t="shared" si="125"/>
        <v>143.38</v>
      </c>
    </row>
    <row r="1091" spans="1:7" x14ac:dyDescent="0.25">
      <c r="A1091" s="47">
        <v>42874</v>
      </c>
      <c r="B1091" s="48">
        <v>1</v>
      </c>
      <c r="C1091" s="171">
        <v>0</v>
      </c>
      <c r="D1091" s="134">
        <f t="shared" si="129"/>
        <v>348880.37999999977</v>
      </c>
      <c r="E1091" s="29">
        <f t="shared" si="130"/>
        <v>323325.01999999979</v>
      </c>
      <c r="F1091" s="175">
        <f t="shared" si="131"/>
        <v>143.37548387096774</v>
      </c>
      <c r="G1091" s="29">
        <f t="shared" si="125"/>
        <v>143.38</v>
      </c>
    </row>
    <row r="1092" spans="1:7" x14ac:dyDescent="0.25">
      <c r="A1092" s="47">
        <v>42875</v>
      </c>
      <c r="B1092" s="48">
        <v>1</v>
      </c>
      <c r="C1092" s="171">
        <v>0</v>
      </c>
      <c r="D1092" s="134">
        <f t="shared" si="129"/>
        <v>348880.37999999977</v>
      </c>
      <c r="E1092" s="29">
        <f t="shared" si="130"/>
        <v>323325.01999999979</v>
      </c>
      <c r="F1092" s="175">
        <f t="shared" si="131"/>
        <v>143.37548387096774</v>
      </c>
      <c r="G1092" s="29">
        <f t="shared" si="125"/>
        <v>143.38</v>
      </c>
    </row>
    <row r="1093" spans="1:7" x14ac:dyDescent="0.25">
      <c r="A1093" s="47">
        <v>42876</v>
      </c>
      <c r="B1093" s="48">
        <v>1</v>
      </c>
      <c r="C1093" s="171">
        <v>0</v>
      </c>
      <c r="D1093" s="134">
        <f t="shared" si="129"/>
        <v>348880.37999999977</v>
      </c>
      <c r="E1093" s="29">
        <f t="shared" si="130"/>
        <v>323325.01999999979</v>
      </c>
      <c r="F1093" s="175">
        <f t="shared" si="131"/>
        <v>143.37548387096774</v>
      </c>
      <c r="G1093" s="29">
        <f t="shared" si="125"/>
        <v>143.38</v>
      </c>
    </row>
    <row r="1094" spans="1:7" x14ac:dyDescent="0.25">
      <c r="A1094" s="47">
        <v>42877</v>
      </c>
      <c r="B1094" s="48">
        <v>1</v>
      </c>
      <c r="C1094" s="171">
        <v>0</v>
      </c>
      <c r="D1094" s="134">
        <f t="shared" si="129"/>
        <v>348880.37999999977</v>
      </c>
      <c r="E1094" s="29">
        <f t="shared" si="130"/>
        <v>323325.01999999979</v>
      </c>
      <c r="F1094" s="175">
        <f t="shared" si="131"/>
        <v>143.37548387096774</v>
      </c>
      <c r="G1094" s="29">
        <f t="shared" si="125"/>
        <v>143.38</v>
      </c>
    </row>
    <row r="1095" spans="1:7" x14ac:dyDescent="0.25">
      <c r="A1095" s="47">
        <v>42878</v>
      </c>
      <c r="B1095" s="48">
        <v>1</v>
      </c>
      <c r="C1095" s="171">
        <v>0</v>
      </c>
      <c r="D1095" s="134">
        <f t="shared" si="129"/>
        <v>348880.37999999977</v>
      </c>
      <c r="E1095" s="29">
        <f t="shared" si="130"/>
        <v>323325.01999999979</v>
      </c>
      <c r="F1095" s="175">
        <f t="shared" si="131"/>
        <v>143.37548387096774</v>
      </c>
      <c r="G1095" s="29">
        <f t="shared" si="125"/>
        <v>143.38</v>
      </c>
    </row>
    <row r="1096" spans="1:7" x14ac:dyDescent="0.25">
      <c r="A1096" s="47">
        <v>42879</v>
      </c>
      <c r="B1096" s="48">
        <v>1</v>
      </c>
      <c r="C1096" s="171">
        <v>0</v>
      </c>
      <c r="D1096" s="134">
        <f t="shared" si="129"/>
        <v>348880.37999999977</v>
      </c>
      <c r="E1096" s="29">
        <f t="shared" si="130"/>
        <v>323325.01999999979</v>
      </c>
      <c r="F1096" s="175">
        <f t="shared" si="131"/>
        <v>143.37548387096774</v>
      </c>
      <c r="G1096" s="29">
        <f t="shared" si="125"/>
        <v>143.38</v>
      </c>
    </row>
    <row r="1097" spans="1:7" x14ac:dyDescent="0.25">
      <c r="A1097" s="47">
        <v>42880</v>
      </c>
      <c r="B1097" s="48">
        <v>1</v>
      </c>
      <c r="C1097" s="171">
        <v>0</v>
      </c>
      <c r="D1097" s="134">
        <f t="shared" si="129"/>
        <v>348880.37999999977</v>
      </c>
      <c r="E1097" s="29">
        <f t="shared" si="130"/>
        <v>323325.01999999979</v>
      </c>
      <c r="F1097" s="175">
        <f t="shared" si="131"/>
        <v>143.37548387096774</v>
      </c>
      <c r="G1097" s="29">
        <f t="shared" si="125"/>
        <v>143.38</v>
      </c>
    </row>
    <row r="1098" spans="1:7" x14ac:dyDescent="0.25">
      <c r="A1098" s="47">
        <v>42881</v>
      </c>
      <c r="B1098" s="48">
        <v>1</v>
      </c>
      <c r="C1098" s="171">
        <v>0</v>
      </c>
      <c r="D1098" s="134">
        <f t="shared" si="129"/>
        <v>348880.37999999977</v>
      </c>
      <c r="E1098" s="29">
        <f t="shared" si="130"/>
        <v>323325.01999999979</v>
      </c>
      <c r="F1098" s="175">
        <f t="shared" si="131"/>
        <v>143.37548387096774</v>
      </c>
      <c r="G1098" s="29">
        <f t="shared" ref="G1098:G1161" si="132">ROUND(F1098,2)</f>
        <v>143.38</v>
      </c>
    </row>
    <row r="1099" spans="1:7" x14ac:dyDescent="0.25">
      <c r="A1099" s="47">
        <v>42882</v>
      </c>
      <c r="B1099" s="48">
        <v>1</v>
      </c>
      <c r="C1099" s="171">
        <v>0</v>
      </c>
      <c r="D1099" s="134">
        <f t="shared" si="129"/>
        <v>348880.37999999977</v>
      </c>
      <c r="E1099" s="29">
        <f t="shared" si="130"/>
        <v>323325.01999999979</v>
      </c>
      <c r="F1099" s="175">
        <f t="shared" si="131"/>
        <v>143.37548387096774</v>
      </c>
      <c r="G1099" s="29">
        <f t="shared" si="132"/>
        <v>143.38</v>
      </c>
    </row>
    <row r="1100" spans="1:7" x14ac:dyDescent="0.25">
      <c r="A1100" s="47">
        <v>42883</v>
      </c>
      <c r="B1100" s="48">
        <v>1</v>
      </c>
      <c r="C1100" s="171">
        <v>0</v>
      </c>
      <c r="D1100" s="134">
        <f t="shared" si="129"/>
        <v>348880.37999999977</v>
      </c>
      <c r="E1100" s="29">
        <f t="shared" si="130"/>
        <v>323325.01999999979</v>
      </c>
      <c r="F1100" s="175">
        <f t="shared" si="131"/>
        <v>143.37548387096774</v>
      </c>
      <c r="G1100" s="29">
        <f t="shared" si="132"/>
        <v>143.38</v>
      </c>
    </row>
    <row r="1101" spans="1:7" x14ac:dyDescent="0.25">
      <c r="A1101" s="47">
        <v>42884</v>
      </c>
      <c r="B1101" s="48">
        <v>1</v>
      </c>
      <c r="C1101" s="171">
        <v>0</v>
      </c>
      <c r="D1101" s="134">
        <f t="shared" si="129"/>
        <v>348880.37999999977</v>
      </c>
      <c r="E1101" s="29">
        <f t="shared" si="130"/>
        <v>323325.01999999979</v>
      </c>
      <c r="F1101" s="175">
        <f t="shared" si="131"/>
        <v>143.37548387096774</v>
      </c>
      <c r="G1101" s="29">
        <f t="shared" si="132"/>
        <v>143.38</v>
      </c>
    </row>
    <row r="1102" spans="1:7" x14ac:dyDescent="0.25">
      <c r="A1102" s="47">
        <v>42885</v>
      </c>
      <c r="B1102" s="48">
        <v>1</v>
      </c>
      <c r="C1102" s="171">
        <v>0</v>
      </c>
      <c r="D1102" s="134">
        <f t="shared" si="129"/>
        <v>348880.37999999977</v>
      </c>
      <c r="E1102" s="29">
        <f t="shared" si="130"/>
        <v>323325.01999999979</v>
      </c>
      <c r="F1102" s="175">
        <f t="shared" si="131"/>
        <v>143.37548387096774</v>
      </c>
      <c r="G1102" s="29">
        <f t="shared" si="132"/>
        <v>143.38</v>
      </c>
    </row>
    <row r="1103" spans="1:7" x14ac:dyDescent="0.25">
      <c r="A1103" s="47">
        <v>42886</v>
      </c>
      <c r="B1103" s="48">
        <v>1</v>
      </c>
      <c r="C1103" s="171">
        <v>0</v>
      </c>
      <c r="D1103" s="134">
        <f t="shared" si="129"/>
        <v>348880.37999999977</v>
      </c>
      <c r="E1103" s="29">
        <f t="shared" si="130"/>
        <v>323325.01999999979</v>
      </c>
      <c r="F1103" s="175">
        <f t="shared" si="131"/>
        <v>143.37548387096774</v>
      </c>
      <c r="G1103" s="29">
        <f t="shared" si="132"/>
        <v>143.38</v>
      </c>
    </row>
    <row r="1104" spans="1:7" x14ac:dyDescent="0.25">
      <c r="A1104" s="47">
        <v>42887</v>
      </c>
      <c r="B1104" s="48">
        <v>1</v>
      </c>
      <c r="C1104" s="171">
        <v>0</v>
      </c>
      <c r="D1104" s="134">
        <f t="shared" si="129"/>
        <v>348880.37999999977</v>
      </c>
      <c r="E1104" s="29">
        <f t="shared" si="130"/>
        <v>323325.01999999979</v>
      </c>
      <c r="F1104" s="175">
        <f t="shared" si="131"/>
        <v>143.37548387096774</v>
      </c>
      <c r="G1104" s="29">
        <f t="shared" si="132"/>
        <v>143.38</v>
      </c>
    </row>
    <row r="1105" spans="1:7" x14ac:dyDescent="0.25">
      <c r="A1105" s="47">
        <v>42888</v>
      </c>
      <c r="B1105" s="48">
        <v>1</v>
      </c>
      <c r="C1105" s="171">
        <v>0</v>
      </c>
      <c r="D1105" s="134">
        <f t="shared" si="129"/>
        <v>348880.37999999977</v>
      </c>
      <c r="E1105" s="29">
        <f t="shared" si="130"/>
        <v>323325.01999999979</v>
      </c>
      <c r="F1105" s="175">
        <f t="shared" si="131"/>
        <v>143.37548387096774</v>
      </c>
      <c r="G1105" s="29">
        <f t="shared" si="132"/>
        <v>143.38</v>
      </c>
    </row>
    <row r="1106" spans="1:7" x14ac:dyDescent="0.25">
      <c r="A1106" s="47">
        <v>42889</v>
      </c>
      <c r="B1106" s="48">
        <v>1</v>
      </c>
      <c r="C1106" s="171">
        <v>0</v>
      </c>
      <c r="D1106" s="134">
        <f t="shared" si="129"/>
        <v>348880.37999999977</v>
      </c>
      <c r="E1106" s="29">
        <f t="shared" si="130"/>
        <v>323325.01999999979</v>
      </c>
      <c r="F1106" s="175">
        <f t="shared" si="131"/>
        <v>143.37548387096774</v>
      </c>
      <c r="G1106" s="29">
        <f t="shared" si="132"/>
        <v>143.38</v>
      </c>
    </row>
    <row r="1107" spans="1:7" x14ac:dyDescent="0.25">
      <c r="A1107" s="47">
        <v>42890</v>
      </c>
      <c r="B1107" s="48">
        <v>1</v>
      </c>
      <c r="C1107" s="171">
        <v>0</v>
      </c>
      <c r="D1107" s="134">
        <f t="shared" si="129"/>
        <v>348880.37999999977</v>
      </c>
      <c r="E1107" s="29">
        <f t="shared" si="130"/>
        <v>323325.01999999979</v>
      </c>
      <c r="F1107" s="175">
        <f t="shared" si="131"/>
        <v>143.37548387096774</v>
      </c>
      <c r="G1107" s="29">
        <f t="shared" si="132"/>
        <v>143.38</v>
      </c>
    </row>
    <row r="1108" spans="1:7" x14ac:dyDescent="0.25">
      <c r="A1108" s="47">
        <v>42891</v>
      </c>
      <c r="B1108" s="48">
        <v>1</v>
      </c>
      <c r="C1108" s="171">
        <v>0</v>
      </c>
      <c r="D1108" s="134">
        <f t="shared" si="129"/>
        <v>348880.37999999977</v>
      </c>
      <c r="E1108" s="29">
        <f t="shared" si="130"/>
        <v>323325.01999999979</v>
      </c>
      <c r="F1108" s="175">
        <f t="shared" si="131"/>
        <v>143.37548387096774</v>
      </c>
      <c r="G1108" s="29">
        <f t="shared" si="132"/>
        <v>143.38</v>
      </c>
    </row>
    <row r="1109" spans="1:7" x14ac:dyDescent="0.25">
      <c r="A1109" s="47">
        <v>42892</v>
      </c>
      <c r="B1109" s="48">
        <v>0</v>
      </c>
      <c r="C1109" s="171">
        <v>1</v>
      </c>
      <c r="D1109" s="134">
        <f t="shared" ref="D1109:D1138" si="133">$E$1098</f>
        <v>323325.01999999979</v>
      </c>
      <c r="E1109" s="29">
        <f>$D$1109-$D$62</f>
        <v>297311.2199999998</v>
      </c>
      <c r="F1109" s="175">
        <f>($E$61/$B$61*0+($E$62/$B$62)*1)</f>
        <v>132.87333333333333</v>
      </c>
      <c r="G1109" s="29">
        <f t="shared" si="132"/>
        <v>132.87</v>
      </c>
    </row>
    <row r="1110" spans="1:7" x14ac:dyDescent="0.25">
      <c r="A1110" s="47">
        <v>42893</v>
      </c>
      <c r="B1110" s="48">
        <v>1</v>
      </c>
      <c r="C1110" s="171">
        <v>0</v>
      </c>
      <c r="D1110" s="134">
        <f t="shared" si="133"/>
        <v>323325.01999999979</v>
      </c>
      <c r="E1110" s="29">
        <f t="shared" ref="E1110:E1138" si="134">$D$1109-$D$62</f>
        <v>297311.2199999998</v>
      </c>
      <c r="F1110" s="175">
        <f t="shared" ref="F1110:F1138" si="135">($E$61/$B$61*0+($E$62/$B$62)*1)</f>
        <v>132.87333333333333</v>
      </c>
      <c r="G1110" s="29">
        <f t="shared" si="132"/>
        <v>132.87</v>
      </c>
    </row>
    <row r="1111" spans="1:7" x14ac:dyDescent="0.25">
      <c r="A1111" s="47">
        <v>42894</v>
      </c>
      <c r="B1111" s="48">
        <v>1</v>
      </c>
      <c r="C1111" s="171">
        <v>0</v>
      </c>
      <c r="D1111" s="134">
        <f t="shared" si="133"/>
        <v>323325.01999999979</v>
      </c>
      <c r="E1111" s="29">
        <f t="shared" si="134"/>
        <v>297311.2199999998</v>
      </c>
      <c r="F1111" s="175">
        <f t="shared" si="135"/>
        <v>132.87333333333333</v>
      </c>
      <c r="G1111" s="29">
        <f t="shared" si="132"/>
        <v>132.87</v>
      </c>
    </row>
    <row r="1112" spans="1:7" x14ac:dyDescent="0.25">
      <c r="A1112" s="47">
        <v>42895</v>
      </c>
      <c r="B1112" s="48">
        <v>1</v>
      </c>
      <c r="C1112" s="171">
        <v>0</v>
      </c>
      <c r="D1112" s="134">
        <f t="shared" si="133"/>
        <v>323325.01999999979</v>
      </c>
      <c r="E1112" s="29">
        <f t="shared" si="134"/>
        <v>297311.2199999998</v>
      </c>
      <c r="F1112" s="175">
        <f t="shared" si="135"/>
        <v>132.87333333333333</v>
      </c>
      <c r="G1112" s="29">
        <f t="shared" si="132"/>
        <v>132.87</v>
      </c>
    </row>
    <row r="1113" spans="1:7" x14ac:dyDescent="0.25">
      <c r="A1113" s="47">
        <v>42896</v>
      </c>
      <c r="B1113" s="48">
        <v>1</v>
      </c>
      <c r="C1113" s="171">
        <v>0</v>
      </c>
      <c r="D1113" s="134">
        <f t="shared" si="133"/>
        <v>323325.01999999979</v>
      </c>
      <c r="E1113" s="29">
        <f t="shared" si="134"/>
        <v>297311.2199999998</v>
      </c>
      <c r="F1113" s="175">
        <f t="shared" si="135"/>
        <v>132.87333333333333</v>
      </c>
      <c r="G1113" s="29">
        <f t="shared" si="132"/>
        <v>132.87</v>
      </c>
    </row>
    <row r="1114" spans="1:7" x14ac:dyDescent="0.25">
      <c r="A1114" s="47">
        <v>42897</v>
      </c>
      <c r="B1114" s="48">
        <v>1</v>
      </c>
      <c r="C1114" s="171">
        <v>0</v>
      </c>
      <c r="D1114" s="134">
        <f t="shared" si="133"/>
        <v>323325.01999999979</v>
      </c>
      <c r="E1114" s="29">
        <f t="shared" si="134"/>
        <v>297311.2199999998</v>
      </c>
      <c r="F1114" s="175">
        <f t="shared" si="135"/>
        <v>132.87333333333333</v>
      </c>
      <c r="G1114" s="29">
        <f t="shared" si="132"/>
        <v>132.87</v>
      </c>
    </row>
    <row r="1115" spans="1:7" x14ac:dyDescent="0.25">
      <c r="A1115" s="47">
        <v>42898</v>
      </c>
      <c r="B1115" s="48">
        <v>1</v>
      </c>
      <c r="C1115" s="171">
        <v>0</v>
      </c>
      <c r="D1115" s="134">
        <f t="shared" si="133"/>
        <v>323325.01999999979</v>
      </c>
      <c r="E1115" s="29">
        <f t="shared" si="134"/>
        <v>297311.2199999998</v>
      </c>
      <c r="F1115" s="175">
        <f t="shared" si="135"/>
        <v>132.87333333333333</v>
      </c>
      <c r="G1115" s="29">
        <f t="shared" si="132"/>
        <v>132.87</v>
      </c>
    </row>
    <row r="1116" spans="1:7" x14ac:dyDescent="0.25">
      <c r="A1116" s="47">
        <v>42899</v>
      </c>
      <c r="B1116" s="48">
        <v>1</v>
      </c>
      <c r="C1116" s="171">
        <v>0</v>
      </c>
      <c r="D1116" s="134">
        <f t="shared" si="133"/>
        <v>323325.01999999979</v>
      </c>
      <c r="E1116" s="29">
        <f t="shared" si="134"/>
        <v>297311.2199999998</v>
      </c>
      <c r="F1116" s="175">
        <f t="shared" si="135"/>
        <v>132.87333333333333</v>
      </c>
      <c r="G1116" s="29">
        <f t="shared" si="132"/>
        <v>132.87</v>
      </c>
    </row>
    <row r="1117" spans="1:7" x14ac:dyDescent="0.25">
      <c r="A1117" s="47">
        <v>42900</v>
      </c>
      <c r="B1117" s="48">
        <v>1</v>
      </c>
      <c r="C1117" s="171">
        <v>0</v>
      </c>
      <c r="D1117" s="134">
        <f t="shared" si="133"/>
        <v>323325.01999999979</v>
      </c>
      <c r="E1117" s="29">
        <f t="shared" si="134"/>
        <v>297311.2199999998</v>
      </c>
      <c r="F1117" s="175">
        <f t="shared" si="135"/>
        <v>132.87333333333333</v>
      </c>
      <c r="G1117" s="29">
        <f t="shared" si="132"/>
        <v>132.87</v>
      </c>
    </row>
    <row r="1118" spans="1:7" x14ac:dyDescent="0.25">
      <c r="A1118" s="47">
        <v>42901</v>
      </c>
      <c r="B1118" s="48">
        <v>1</v>
      </c>
      <c r="C1118" s="171">
        <v>0</v>
      </c>
      <c r="D1118" s="134">
        <f t="shared" si="133"/>
        <v>323325.01999999979</v>
      </c>
      <c r="E1118" s="29">
        <f t="shared" si="134"/>
        <v>297311.2199999998</v>
      </c>
      <c r="F1118" s="175">
        <f t="shared" si="135"/>
        <v>132.87333333333333</v>
      </c>
      <c r="G1118" s="29">
        <f t="shared" si="132"/>
        <v>132.87</v>
      </c>
    </row>
    <row r="1119" spans="1:7" x14ac:dyDescent="0.25">
      <c r="A1119" s="47">
        <v>42902</v>
      </c>
      <c r="B1119" s="48">
        <v>1</v>
      </c>
      <c r="C1119" s="171">
        <v>0</v>
      </c>
      <c r="D1119" s="134">
        <f t="shared" si="133"/>
        <v>323325.01999999979</v>
      </c>
      <c r="E1119" s="29">
        <f t="shared" si="134"/>
        <v>297311.2199999998</v>
      </c>
      <c r="F1119" s="175">
        <f t="shared" si="135"/>
        <v>132.87333333333333</v>
      </c>
      <c r="G1119" s="29">
        <f t="shared" si="132"/>
        <v>132.87</v>
      </c>
    </row>
    <row r="1120" spans="1:7" x14ac:dyDescent="0.25">
      <c r="A1120" s="47">
        <v>42903</v>
      </c>
      <c r="B1120" s="48">
        <v>1</v>
      </c>
      <c r="C1120" s="171">
        <v>0</v>
      </c>
      <c r="D1120" s="134">
        <f t="shared" si="133"/>
        <v>323325.01999999979</v>
      </c>
      <c r="E1120" s="29">
        <f t="shared" si="134"/>
        <v>297311.2199999998</v>
      </c>
      <c r="F1120" s="175">
        <f t="shared" si="135"/>
        <v>132.87333333333333</v>
      </c>
      <c r="G1120" s="29">
        <f t="shared" si="132"/>
        <v>132.87</v>
      </c>
    </row>
    <row r="1121" spans="1:7" x14ac:dyDescent="0.25">
      <c r="A1121" s="47">
        <v>42904</v>
      </c>
      <c r="B1121" s="48">
        <v>1</v>
      </c>
      <c r="C1121" s="171">
        <v>0</v>
      </c>
      <c r="D1121" s="134">
        <f t="shared" si="133"/>
        <v>323325.01999999979</v>
      </c>
      <c r="E1121" s="29">
        <f t="shared" si="134"/>
        <v>297311.2199999998</v>
      </c>
      <c r="F1121" s="175">
        <f t="shared" si="135"/>
        <v>132.87333333333333</v>
      </c>
      <c r="G1121" s="29">
        <f t="shared" si="132"/>
        <v>132.87</v>
      </c>
    </row>
    <row r="1122" spans="1:7" x14ac:dyDescent="0.25">
      <c r="A1122" s="47">
        <v>42905</v>
      </c>
      <c r="B1122" s="48">
        <v>1</v>
      </c>
      <c r="C1122" s="171">
        <v>0</v>
      </c>
      <c r="D1122" s="134">
        <f t="shared" si="133"/>
        <v>323325.01999999979</v>
      </c>
      <c r="E1122" s="29">
        <f t="shared" si="134"/>
        <v>297311.2199999998</v>
      </c>
      <c r="F1122" s="175">
        <f t="shared" si="135"/>
        <v>132.87333333333333</v>
      </c>
      <c r="G1122" s="29">
        <f t="shared" si="132"/>
        <v>132.87</v>
      </c>
    </row>
    <row r="1123" spans="1:7" x14ac:dyDescent="0.25">
      <c r="A1123" s="47">
        <v>42906</v>
      </c>
      <c r="B1123" s="48">
        <v>1</v>
      </c>
      <c r="C1123" s="171">
        <v>0</v>
      </c>
      <c r="D1123" s="134">
        <f t="shared" si="133"/>
        <v>323325.01999999979</v>
      </c>
      <c r="E1123" s="29">
        <f t="shared" si="134"/>
        <v>297311.2199999998</v>
      </c>
      <c r="F1123" s="175">
        <f t="shared" si="135"/>
        <v>132.87333333333333</v>
      </c>
      <c r="G1123" s="29">
        <f t="shared" si="132"/>
        <v>132.87</v>
      </c>
    </row>
    <row r="1124" spans="1:7" x14ac:dyDescent="0.25">
      <c r="A1124" s="47">
        <v>42907</v>
      </c>
      <c r="B1124" s="48">
        <v>1</v>
      </c>
      <c r="C1124" s="171">
        <v>0</v>
      </c>
      <c r="D1124" s="134">
        <f t="shared" si="133"/>
        <v>323325.01999999979</v>
      </c>
      <c r="E1124" s="29">
        <f t="shared" si="134"/>
        <v>297311.2199999998</v>
      </c>
      <c r="F1124" s="175">
        <f t="shared" si="135"/>
        <v>132.87333333333333</v>
      </c>
      <c r="G1124" s="29">
        <f t="shared" si="132"/>
        <v>132.87</v>
      </c>
    </row>
    <row r="1125" spans="1:7" x14ac:dyDescent="0.25">
      <c r="A1125" s="47">
        <v>42908</v>
      </c>
      <c r="B1125" s="48">
        <v>1</v>
      </c>
      <c r="C1125" s="171">
        <v>0</v>
      </c>
      <c r="D1125" s="134">
        <f t="shared" si="133"/>
        <v>323325.01999999979</v>
      </c>
      <c r="E1125" s="29">
        <f t="shared" si="134"/>
        <v>297311.2199999998</v>
      </c>
      <c r="F1125" s="175">
        <f t="shared" si="135"/>
        <v>132.87333333333333</v>
      </c>
      <c r="G1125" s="29">
        <f t="shared" si="132"/>
        <v>132.87</v>
      </c>
    </row>
    <row r="1126" spans="1:7" x14ac:dyDescent="0.25">
      <c r="A1126" s="47">
        <v>42909</v>
      </c>
      <c r="B1126" s="48">
        <v>1</v>
      </c>
      <c r="C1126" s="171">
        <v>0</v>
      </c>
      <c r="D1126" s="134">
        <f t="shared" si="133"/>
        <v>323325.01999999979</v>
      </c>
      <c r="E1126" s="29">
        <f t="shared" si="134"/>
        <v>297311.2199999998</v>
      </c>
      <c r="F1126" s="175">
        <f t="shared" si="135"/>
        <v>132.87333333333333</v>
      </c>
      <c r="G1126" s="29">
        <f t="shared" si="132"/>
        <v>132.87</v>
      </c>
    </row>
    <row r="1127" spans="1:7" x14ac:dyDescent="0.25">
      <c r="A1127" s="47">
        <v>42910</v>
      </c>
      <c r="B1127" s="48">
        <v>1</v>
      </c>
      <c r="C1127" s="171">
        <v>0</v>
      </c>
      <c r="D1127" s="134">
        <f t="shared" si="133"/>
        <v>323325.01999999979</v>
      </c>
      <c r="E1127" s="29">
        <f t="shared" si="134"/>
        <v>297311.2199999998</v>
      </c>
      <c r="F1127" s="175">
        <f t="shared" si="135"/>
        <v>132.87333333333333</v>
      </c>
      <c r="G1127" s="29">
        <f t="shared" si="132"/>
        <v>132.87</v>
      </c>
    </row>
    <row r="1128" spans="1:7" x14ac:dyDescent="0.25">
      <c r="A1128" s="47">
        <v>42911</v>
      </c>
      <c r="B1128" s="48">
        <v>1</v>
      </c>
      <c r="C1128" s="171">
        <v>0</v>
      </c>
      <c r="D1128" s="134">
        <f t="shared" si="133"/>
        <v>323325.01999999979</v>
      </c>
      <c r="E1128" s="29">
        <f t="shared" si="134"/>
        <v>297311.2199999998</v>
      </c>
      <c r="F1128" s="175">
        <f t="shared" si="135"/>
        <v>132.87333333333333</v>
      </c>
      <c r="G1128" s="29">
        <f t="shared" si="132"/>
        <v>132.87</v>
      </c>
    </row>
    <row r="1129" spans="1:7" x14ac:dyDescent="0.25">
      <c r="A1129" s="47">
        <v>42912</v>
      </c>
      <c r="B1129" s="48">
        <v>1</v>
      </c>
      <c r="C1129" s="171">
        <v>0</v>
      </c>
      <c r="D1129" s="134">
        <f t="shared" si="133"/>
        <v>323325.01999999979</v>
      </c>
      <c r="E1129" s="29">
        <f t="shared" si="134"/>
        <v>297311.2199999998</v>
      </c>
      <c r="F1129" s="175">
        <f t="shared" si="135"/>
        <v>132.87333333333333</v>
      </c>
      <c r="G1129" s="29">
        <f t="shared" si="132"/>
        <v>132.87</v>
      </c>
    </row>
    <row r="1130" spans="1:7" x14ac:dyDescent="0.25">
      <c r="A1130" s="47">
        <v>42913</v>
      </c>
      <c r="B1130" s="48">
        <v>1</v>
      </c>
      <c r="C1130" s="171">
        <v>0</v>
      </c>
      <c r="D1130" s="134">
        <f t="shared" si="133"/>
        <v>323325.01999999979</v>
      </c>
      <c r="E1130" s="29">
        <f t="shared" si="134"/>
        <v>297311.2199999998</v>
      </c>
      <c r="F1130" s="175">
        <f t="shared" si="135"/>
        <v>132.87333333333333</v>
      </c>
      <c r="G1130" s="29">
        <f t="shared" si="132"/>
        <v>132.87</v>
      </c>
    </row>
    <row r="1131" spans="1:7" x14ac:dyDescent="0.25">
      <c r="A1131" s="47">
        <v>42914</v>
      </c>
      <c r="B1131" s="48">
        <v>1</v>
      </c>
      <c r="C1131" s="171">
        <v>0</v>
      </c>
      <c r="D1131" s="134">
        <f t="shared" si="133"/>
        <v>323325.01999999979</v>
      </c>
      <c r="E1131" s="29">
        <f t="shared" si="134"/>
        <v>297311.2199999998</v>
      </c>
      <c r="F1131" s="175">
        <f t="shared" si="135"/>
        <v>132.87333333333333</v>
      </c>
      <c r="G1131" s="29">
        <f t="shared" si="132"/>
        <v>132.87</v>
      </c>
    </row>
    <row r="1132" spans="1:7" x14ac:dyDescent="0.25">
      <c r="A1132" s="47">
        <v>42915</v>
      </c>
      <c r="B1132" s="48">
        <v>1</v>
      </c>
      <c r="C1132" s="171">
        <v>0</v>
      </c>
      <c r="D1132" s="134">
        <f t="shared" si="133"/>
        <v>323325.01999999979</v>
      </c>
      <c r="E1132" s="29">
        <f t="shared" si="134"/>
        <v>297311.2199999998</v>
      </c>
      <c r="F1132" s="175">
        <f t="shared" si="135"/>
        <v>132.87333333333333</v>
      </c>
      <c r="G1132" s="29">
        <f t="shared" si="132"/>
        <v>132.87</v>
      </c>
    </row>
    <row r="1133" spans="1:7" x14ac:dyDescent="0.25">
      <c r="A1133" s="47">
        <v>42916</v>
      </c>
      <c r="B1133" s="48">
        <v>1</v>
      </c>
      <c r="C1133" s="171">
        <v>0</v>
      </c>
      <c r="D1133" s="134">
        <f t="shared" si="133"/>
        <v>323325.01999999979</v>
      </c>
      <c r="E1133" s="29">
        <f t="shared" si="134"/>
        <v>297311.2199999998</v>
      </c>
      <c r="F1133" s="175">
        <f t="shared" si="135"/>
        <v>132.87333333333333</v>
      </c>
      <c r="G1133" s="29">
        <f t="shared" si="132"/>
        <v>132.87</v>
      </c>
    </row>
    <row r="1134" spans="1:7" x14ac:dyDescent="0.25">
      <c r="A1134" s="47">
        <v>42917</v>
      </c>
      <c r="B1134" s="48">
        <v>1</v>
      </c>
      <c r="C1134" s="171">
        <v>0</v>
      </c>
      <c r="D1134" s="134">
        <f t="shared" si="133"/>
        <v>323325.01999999979</v>
      </c>
      <c r="E1134" s="29">
        <f t="shared" si="134"/>
        <v>297311.2199999998</v>
      </c>
      <c r="F1134" s="175">
        <f t="shared" si="135"/>
        <v>132.87333333333333</v>
      </c>
      <c r="G1134" s="29">
        <f t="shared" si="132"/>
        <v>132.87</v>
      </c>
    </row>
    <row r="1135" spans="1:7" x14ac:dyDescent="0.25">
      <c r="A1135" s="47">
        <v>42918</v>
      </c>
      <c r="B1135" s="48">
        <v>1</v>
      </c>
      <c r="C1135" s="171">
        <v>0</v>
      </c>
      <c r="D1135" s="134">
        <f t="shared" si="133"/>
        <v>323325.01999999979</v>
      </c>
      <c r="E1135" s="29">
        <f t="shared" si="134"/>
        <v>297311.2199999998</v>
      </c>
      <c r="F1135" s="175">
        <f t="shared" si="135"/>
        <v>132.87333333333333</v>
      </c>
      <c r="G1135" s="29">
        <f t="shared" si="132"/>
        <v>132.87</v>
      </c>
    </row>
    <row r="1136" spans="1:7" x14ac:dyDescent="0.25">
      <c r="A1136" s="47">
        <v>42919</v>
      </c>
      <c r="B1136" s="48">
        <v>1</v>
      </c>
      <c r="C1136" s="171">
        <v>0</v>
      </c>
      <c r="D1136" s="134">
        <f t="shared" si="133"/>
        <v>323325.01999999979</v>
      </c>
      <c r="E1136" s="29">
        <f t="shared" si="134"/>
        <v>297311.2199999998</v>
      </c>
      <c r="F1136" s="175">
        <f t="shared" si="135"/>
        <v>132.87333333333333</v>
      </c>
      <c r="G1136" s="29">
        <f t="shared" si="132"/>
        <v>132.87</v>
      </c>
    </row>
    <row r="1137" spans="1:7" x14ac:dyDescent="0.25">
      <c r="A1137" s="47">
        <v>42920</v>
      </c>
      <c r="B1137" s="48">
        <v>1</v>
      </c>
      <c r="C1137" s="171">
        <v>0</v>
      </c>
      <c r="D1137" s="134">
        <f t="shared" si="133"/>
        <v>323325.01999999979</v>
      </c>
      <c r="E1137" s="29">
        <f t="shared" si="134"/>
        <v>297311.2199999998</v>
      </c>
      <c r="F1137" s="175">
        <f t="shared" si="135"/>
        <v>132.87333333333333</v>
      </c>
      <c r="G1137" s="29">
        <f t="shared" si="132"/>
        <v>132.87</v>
      </c>
    </row>
    <row r="1138" spans="1:7" x14ac:dyDescent="0.25">
      <c r="A1138" s="47">
        <v>42921</v>
      </c>
      <c r="B1138" s="48">
        <v>1</v>
      </c>
      <c r="C1138" s="171">
        <v>0</v>
      </c>
      <c r="D1138" s="134">
        <f t="shared" si="133"/>
        <v>323325.01999999979</v>
      </c>
      <c r="E1138" s="29">
        <f t="shared" si="134"/>
        <v>297311.2199999998</v>
      </c>
      <c r="F1138" s="175">
        <f t="shared" si="135"/>
        <v>132.87333333333333</v>
      </c>
      <c r="G1138" s="29">
        <f t="shared" si="132"/>
        <v>132.87</v>
      </c>
    </row>
    <row r="1139" spans="1:7" x14ac:dyDescent="0.25">
      <c r="A1139" s="47">
        <v>42922</v>
      </c>
      <c r="B1139" s="48">
        <v>0</v>
      </c>
      <c r="C1139" s="171">
        <v>1</v>
      </c>
      <c r="D1139" s="134">
        <f>$E$1128</f>
        <v>297311.2199999998</v>
      </c>
      <c r="E1139" s="29">
        <f>$D$1139-$D$63</f>
        <v>271098.87999999977</v>
      </c>
      <c r="F1139" s="175">
        <f>($E$62/$B$62*0+($E$63/$B$63)*1)</f>
        <v>122.18258064516128</v>
      </c>
      <c r="G1139" s="29">
        <f t="shared" si="132"/>
        <v>122.18</v>
      </c>
    </row>
    <row r="1140" spans="1:7" x14ac:dyDescent="0.25">
      <c r="A1140" s="47">
        <v>42923</v>
      </c>
      <c r="B1140" s="48">
        <v>1</v>
      </c>
      <c r="C1140" s="171">
        <v>0</v>
      </c>
      <c r="D1140" s="134">
        <f t="shared" ref="D1140:D1169" si="136">$E$1128</f>
        <v>297311.2199999998</v>
      </c>
      <c r="E1140" s="29">
        <f t="shared" ref="E1140:E1169" si="137">$D$1139-$D$63</f>
        <v>271098.87999999977</v>
      </c>
      <c r="F1140" s="175">
        <f t="shared" ref="F1140:F1169" si="138">($E$62/$B$62*0+($E$63/$B$63)*1)</f>
        <v>122.18258064516128</v>
      </c>
      <c r="G1140" s="29">
        <f t="shared" si="132"/>
        <v>122.18</v>
      </c>
    </row>
    <row r="1141" spans="1:7" x14ac:dyDescent="0.25">
      <c r="A1141" s="47">
        <v>42924</v>
      </c>
      <c r="B1141" s="48">
        <v>1</v>
      </c>
      <c r="C1141" s="171">
        <v>0</v>
      </c>
      <c r="D1141" s="134">
        <f t="shared" si="136"/>
        <v>297311.2199999998</v>
      </c>
      <c r="E1141" s="29">
        <f t="shared" si="137"/>
        <v>271098.87999999977</v>
      </c>
      <c r="F1141" s="175">
        <f t="shared" si="138"/>
        <v>122.18258064516128</v>
      </c>
      <c r="G1141" s="29">
        <f t="shared" si="132"/>
        <v>122.18</v>
      </c>
    </row>
    <row r="1142" spans="1:7" x14ac:dyDescent="0.25">
      <c r="A1142" s="47">
        <v>42925</v>
      </c>
      <c r="B1142" s="48">
        <v>1</v>
      </c>
      <c r="C1142" s="171">
        <v>0</v>
      </c>
      <c r="D1142" s="134">
        <f t="shared" si="136"/>
        <v>297311.2199999998</v>
      </c>
      <c r="E1142" s="29">
        <f t="shared" si="137"/>
        <v>271098.87999999977</v>
      </c>
      <c r="F1142" s="175">
        <f t="shared" si="138"/>
        <v>122.18258064516128</v>
      </c>
      <c r="G1142" s="29">
        <f t="shared" si="132"/>
        <v>122.18</v>
      </c>
    </row>
    <row r="1143" spans="1:7" x14ac:dyDescent="0.25">
      <c r="A1143" s="47">
        <v>42926</v>
      </c>
      <c r="B1143" s="48">
        <v>1</v>
      </c>
      <c r="C1143" s="171">
        <v>0</v>
      </c>
      <c r="D1143" s="134">
        <f t="shared" si="136"/>
        <v>297311.2199999998</v>
      </c>
      <c r="E1143" s="29">
        <f t="shared" si="137"/>
        <v>271098.87999999977</v>
      </c>
      <c r="F1143" s="175">
        <f t="shared" si="138"/>
        <v>122.18258064516128</v>
      </c>
      <c r="G1143" s="29">
        <f t="shared" si="132"/>
        <v>122.18</v>
      </c>
    </row>
    <row r="1144" spans="1:7" x14ac:dyDescent="0.25">
      <c r="A1144" s="47">
        <v>42927</v>
      </c>
      <c r="B1144" s="48">
        <v>1</v>
      </c>
      <c r="C1144" s="171">
        <v>0</v>
      </c>
      <c r="D1144" s="134">
        <f t="shared" si="136"/>
        <v>297311.2199999998</v>
      </c>
      <c r="E1144" s="29">
        <f t="shared" si="137"/>
        <v>271098.87999999977</v>
      </c>
      <c r="F1144" s="175">
        <f t="shared" si="138"/>
        <v>122.18258064516128</v>
      </c>
      <c r="G1144" s="29">
        <f t="shared" si="132"/>
        <v>122.18</v>
      </c>
    </row>
    <row r="1145" spans="1:7" x14ac:dyDescent="0.25">
      <c r="A1145" s="47">
        <v>42928</v>
      </c>
      <c r="B1145" s="48">
        <v>1</v>
      </c>
      <c r="C1145" s="171">
        <v>0</v>
      </c>
      <c r="D1145" s="134">
        <f t="shared" si="136"/>
        <v>297311.2199999998</v>
      </c>
      <c r="E1145" s="29">
        <f t="shared" si="137"/>
        <v>271098.87999999977</v>
      </c>
      <c r="F1145" s="175">
        <f t="shared" si="138"/>
        <v>122.18258064516128</v>
      </c>
      <c r="G1145" s="29">
        <f t="shared" si="132"/>
        <v>122.18</v>
      </c>
    </row>
    <row r="1146" spans="1:7" x14ac:dyDescent="0.25">
      <c r="A1146" s="47">
        <v>42929</v>
      </c>
      <c r="B1146" s="48">
        <v>1</v>
      </c>
      <c r="C1146" s="171">
        <v>0</v>
      </c>
      <c r="D1146" s="134">
        <f t="shared" si="136"/>
        <v>297311.2199999998</v>
      </c>
      <c r="E1146" s="29">
        <f t="shared" si="137"/>
        <v>271098.87999999977</v>
      </c>
      <c r="F1146" s="175">
        <f t="shared" si="138"/>
        <v>122.18258064516128</v>
      </c>
      <c r="G1146" s="29">
        <f t="shared" si="132"/>
        <v>122.18</v>
      </c>
    </row>
    <row r="1147" spans="1:7" x14ac:dyDescent="0.25">
      <c r="A1147" s="47">
        <v>42930</v>
      </c>
      <c r="B1147" s="48">
        <v>1</v>
      </c>
      <c r="C1147" s="171">
        <v>0</v>
      </c>
      <c r="D1147" s="134">
        <f t="shared" si="136"/>
        <v>297311.2199999998</v>
      </c>
      <c r="E1147" s="29">
        <f t="shared" si="137"/>
        <v>271098.87999999977</v>
      </c>
      <c r="F1147" s="175">
        <f t="shared" si="138"/>
        <v>122.18258064516128</v>
      </c>
      <c r="G1147" s="29">
        <f t="shared" si="132"/>
        <v>122.18</v>
      </c>
    </row>
    <row r="1148" spans="1:7" x14ac:dyDescent="0.25">
      <c r="A1148" s="47">
        <v>42931</v>
      </c>
      <c r="B1148" s="48">
        <v>1</v>
      </c>
      <c r="C1148" s="171">
        <v>0</v>
      </c>
      <c r="D1148" s="134">
        <f t="shared" si="136"/>
        <v>297311.2199999998</v>
      </c>
      <c r="E1148" s="29">
        <f t="shared" si="137"/>
        <v>271098.87999999977</v>
      </c>
      <c r="F1148" s="175">
        <f t="shared" si="138"/>
        <v>122.18258064516128</v>
      </c>
      <c r="G1148" s="29">
        <f t="shared" si="132"/>
        <v>122.18</v>
      </c>
    </row>
    <row r="1149" spans="1:7" x14ac:dyDescent="0.25">
      <c r="A1149" s="47">
        <v>42932</v>
      </c>
      <c r="B1149" s="48">
        <v>1</v>
      </c>
      <c r="C1149" s="171">
        <v>0</v>
      </c>
      <c r="D1149" s="134">
        <f t="shared" si="136"/>
        <v>297311.2199999998</v>
      </c>
      <c r="E1149" s="29">
        <f t="shared" si="137"/>
        <v>271098.87999999977</v>
      </c>
      <c r="F1149" s="175">
        <f t="shared" si="138"/>
        <v>122.18258064516128</v>
      </c>
      <c r="G1149" s="29">
        <f t="shared" si="132"/>
        <v>122.18</v>
      </c>
    </row>
    <row r="1150" spans="1:7" x14ac:dyDescent="0.25">
      <c r="A1150" s="47">
        <v>42933</v>
      </c>
      <c r="B1150" s="48">
        <v>1</v>
      </c>
      <c r="C1150" s="171">
        <v>0</v>
      </c>
      <c r="D1150" s="134">
        <f t="shared" si="136"/>
        <v>297311.2199999998</v>
      </c>
      <c r="E1150" s="29">
        <f t="shared" si="137"/>
        <v>271098.87999999977</v>
      </c>
      <c r="F1150" s="175">
        <f t="shared" si="138"/>
        <v>122.18258064516128</v>
      </c>
      <c r="G1150" s="29">
        <f t="shared" si="132"/>
        <v>122.18</v>
      </c>
    </row>
    <row r="1151" spans="1:7" x14ac:dyDescent="0.25">
      <c r="A1151" s="47">
        <v>42934</v>
      </c>
      <c r="B1151" s="48">
        <v>1</v>
      </c>
      <c r="C1151" s="171">
        <v>0</v>
      </c>
      <c r="D1151" s="134">
        <f t="shared" si="136"/>
        <v>297311.2199999998</v>
      </c>
      <c r="E1151" s="29">
        <f t="shared" si="137"/>
        <v>271098.87999999977</v>
      </c>
      <c r="F1151" s="175">
        <f t="shared" si="138"/>
        <v>122.18258064516128</v>
      </c>
      <c r="G1151" s="29">
        <f t="shared" si="132"/>
        <v>122.18</v>
      </c>
    </row>
    <row r="1152" spans="1:7" x14ac:dyDescent="0.25">
      <c r="A1152" s="47">
        <v>42935</v>
      </c>
      <c r="B1152" s="48">
        <v>1</v>
      </c>
      <c r="C1152" s="171">
        <v>0</v>
      </c>
      <c r="D1152" s="134">
        <f t="shared" si="136"/>
        <v>297311.2199999998</v>
      </c>
      <c r="E1152" s="29">
        <f t="shared" si="137"/>
        <v>271098.87999999977</v>
      </c>
      <c r="F1152" s="175">
        <f t="shared" si="138"/>
        <v>122.18258064516128</v>
      </c>
      <c r="G1152" s="29">
        <f t="shared" si="132"/>
        <v>122.18</v>
      </c>
    </row>
    <row r="1153" spans="1:7" x14ac:dyDescent="0.25">
      <c r="A1153" s="47">
        <v>42936</v>
      </c>
      <c r="B1153" s="48">
        <v>1</v>
      </c>
      <c r="C1153" s="171">
        <v>0</v>
      </c>
      <c r="D1153" s="134">
        <f t="shared" si="136"/>
        <v>297311.2199999998</v>
      </c>
      <c r="E1153" s="29">
        <f t="shared" si="137"/>
        <v>271098.87999999977</v>
      </c>
      <c r="F1153" s="175">
        <f t="shared" si="138"/>
        <v>122.18258064516128</v>
      </c>
      <c r="G1153" s="29">
        <f t="shared" si="132"/>
        <v>122.18</v>
      </c>
    </row>
    <row r="1154" spans="1:7" x14ac:dyDescent="0.25">
      <c r="A1154" s="47">
        <v>42937</v>
      </c>
      <c r="B1154" s="48">
        <v>1</v>
      </c>
      <c r="C1154" s="171">
        <v>0</v>
      </c>
      <c r="D1154" s="134">
        <f t="shared" si="136"/>
        <v>297311.2199999998</v>
      </c>
      <c r="E1154" s="29">
        <f t="shared" si="137"/>
        <v>271098.87999999977</v>
      </c>
      <c r="F1154" s="175">
        <f t="shared" si="138"/>
        <v>122.18258064516128</v>
      </c>
      <c r="G1154" s="29">
        <f t="shared" si="132"/>
        <v>122.18</v>
      </c>
    </row>
    <row r="1155" spans="1:7" x14ac:dyDescent="0.25">
      <c r="A1155" s="47">
        <v>42938</v>
      </c>
      <c r="B1155" s="48">
        <v>1</v>
      </c>
      <c r="C1155" s="171">
        <v>0</v>
      </c>
      <c r="D1155" s="134">
        <f t="shared" si="136"/>
        <v>297311.2199999998</v>
      </c>
      <c r="E1155" s="29">
        <f t="shared" si="137"/>
        <v>271098.87999999977</v>
      </c>
      <c r="F1155" s="175">
        <f t="shared" si="138"/>
        <v>122.18258064516128</v>
      </c>
      <c r="G1155" s="29">
        <f t="shared" si="132"/>
        <v>122.18</v>
      </c>
    </row>
    <row r="1156" spans="1:7" x14ac:dyDescent="0.25">
      <c r="A1156" s="47">
        <v>42939</v>
      </c>
      <c r="B1156" s="48">
        <v>1</v>
      </c>
      <c r="C1156" s="171">
        <v>0</v>
      </c>
      <c r="D1156" s="134">
        <f t="shared" si="136"/>
        <v>297311.2199999998</v>
      </c>
      <c r="E1156" s="29">
        <f t="shared" si="137"/>
        <v>271098.87999999977</v>
      </c>
      <c r="F1156" s="175">
        <f t="shared" si="138"/>
        <v>122.18258064516128</v>
      </c>
      <c r="G1156" s="29">
        <f t="shared" si="132"/>
        <v>122.18</v>
      </c>
    </row>
    <row r="1157" spans="1:7" x14ac:dyDescent="0.25">
      <c r="A1157" s="47">
        <v>42940</v>
      </c>
      <c r="B1157" s="48">
        <v>1</v>
      </c>
      <c r="C1157" s="171">
        <v>0</v>
      </c>
      <c r="D1157" s="134">
        <f t="shared" si="136"/>
        <v>297311.2199999998</v>
      </c>
      <c r="E1157" s="29">
        <f t="shared" si="137"/>
        <v>271098.87999999977</v>
      </c>
      <c r="F1157" s="175">
        <f t="shared" si="138"/>
        <v>122.18258064516128</v>
      </c>
      <c r="G1157" s="29">
        <f t="shared" si="132"/>
        <v>122.18</v>
      </c>
    </row>
    <row r="1158" spans="1:7" x14ac:dyDescent="0.25">
      <c r="A1158" s="47">
        <v>42941</v>
      </c>
      <c r="B1158" s="48">
        <v>1</v>
      </c>
      <c r="C1158" s="171">
        <v>0</v>
      </c>
      <c r="D1158" s="134">
        <f t="shared" si="136"/>
        <v>297311.2199999998</v>
      </c>
      <c r="E1158" s="29">
        <f t="shared" si="137"/>
        <v>271098.87999999977</v>
      </c>
      <c r="F1158" s="175">
        <f t="shared" si="138"/>
        <v>122.18258064516128</v>
      </c>
      <c r="G1158" s="29">
        <f t="shared" si="132"/>
        <v>122.18</v>
      </c>
    </row>
    <row r="1159" spans="1:7" x14ac:dyDescent="0.25">
      <c r="A1159" s="47">
        <v>42942</v>
      </c>
      <c r="B1159" s="48">
        <v>1</v>
      </c>
      <c r="C1159" s="171">
        <v>0</v>
      </c>
      <c r="D1159" s="134">
        <f t="shared" si="136"/>
        <v>297311.2199999998</v>
      </c>
      <c r="E1159" s="29">
        <f t="shared" si="137"/>
        <v>271098.87999999977</v>
      </c>
      <c r="F1159" s="175">
        <f t="shared" si="138"/>
        <v>122.18258064516128</v>
      </c>
      <c r="G1159" s="29">
        <f t="shared" si="132"/>
        <v>122.18</v>
      </c>
    </row>
    <row r="1160" spans="1:7" x14ac:dyDescent="0.25">
      <c r="A1160" s="47">
        <v>42943</v>
      </c>
      <c r="B1160" s="48">
        <v>1</v>
      </c>
      <c r="C1160" s="171">
        <v>0</v>
      </c>
      <c r="D1160" s="134">
        <f t="shared" si="136"/>
        <v>297311.2199999998</v>
      </c>
      <c r="E1160" s="29">
        <f t="shared" si="137"/>
        <v>271098.87999999977</v>
      </c>
      <c r="F1160" s="175">
        <f t="shared" si="138"/>
        <v>122.18258064516128</v>
      </c>
      <c r="G1160" s="29">
        <f t="shared" si="132"/>
        <v>122.18</v>
      </c>
    </row>
    <row r="1161" spans="1:7" x14ac:dyDescent="0.25">
      <c r="A1161" s="47">
        <v>42944</v>
      </c>
      <c r="B1161" s="48">
        <v>1</v>
      </c>
      <c r="C1161" s="171">
        <v>0</v>
      </c>
      <c r="D1161" s="134">
        <f t="shared" si="136"/>
        <v>297311.2199999998</v>
      </c>
      <c r="E1161" s="29">
        <f t="shared" si="137"/>
        <v>271098.87999999977</v>
      </c>
      <c r="F1161" s="175">
        <f t="shared" si="138"/>
        <v>122.18258064516128</v>
      </c>
      <c r="G1161" s="29">
        <f t="shared" si="132"/>
        <v>122.18</v>
      </c>
    </row>
    <row r="1162" spans="1:7" x14ac:dyDescent="0.25">
      <c r="A1162" s="47">
        <v>42945</v>
      </c>
      <c r="B1162" s="48">
        <v>1</v>
      </c>
      <c r="C1162" s="171">
        <v>0</v>
      </c>
      <c r="D1162" s="134">
        <f t="shared" si="136"/>
        <v>297311.2199999998</v>
      </c>
      <c r="E1162" s="29">
        <f t="shared" si="137"/>
        <v>271098.87999999977</v>
      </c>
      <c r="F1162" s="175">
        <f t="shared" si="138"/>
        <v>122.18258064516128</v>
      </c>
      <c r="G1162" s="29">
        <f t="shared" ref="G1162:G1169" si="139">ROUND(F1162,2)</f>
        <v>122.18</v>
      </c>
    </row>
    <row r="1163" spans="1:7" x14ac:dyDescent="0.25">
      <c r="A1163" s="47">
        <v>42946</v>
      </c>
      <c r="B1163" s="48">
        <v>1</v>
      </c>
      <c r="C1163" s="171">
        <v>0</v>
      </c>
      <c r="D1163" s="134">
        <f t="shared" si="136"/>
        <v>297311.2199999998</v>
      </c>
      <c r="E1163" s="29">
        <f t="shared" si="137"/>
        <v>271098.87999999977</v>
      </c>
      <c r="F1163" s="175">
        <f t="shared" si="138"/>
        <v>122.18258064516128</v>
      </c>
      <c r="G1163" s="29">
        <f t="shared" si="139"/>
        <v>122.18</v>
      </c>
    </row>
    <row r="1164" spans="1:7" x14ac:dyDescent="0.25">
      <c r="A1164" s="47">
        <v>42947</v>
      </c>
      <c r="B1164" s="48">
        <v>1</v>
      </c>
      <c r="C1164" s="171">
        <v>0</v>
      </c>
      <c r="D1164" s="134">
        <f t="shared" si="136"/>
        <v>297311.2199999998</v>
      </c>
      <c r="E1164" s="29">
        <f t="shared" si="137"/>
        <v>271098.87999999977</v>
      </c>
      <c r="F1164" s="175">
        <f t="shared" si="138"/>
        <v>122.18258064516128</v>
      </c>
      <c r="G1164" s="29">
        <f t="shared" si="139"/>
        <v>122.18</v>
      </c>
    </row>
    <row r="1165" spans="1:7" x14ac:dyDescent="0.25">
      <c r="A1165" s="47">
        <v>42948</v>
      </c>
      <c r="B1165" s="48">
        <v>1</v>
      </c>
      <c r="C1165" s="171">
        <v>0</v>
      </c>
      <c r="D1165" s="134">
        <f t="shared" si="136"/>
        <v>297311.2199999998</v>
      </c>
      <c r="E1165" s="29">
        <f t="shared" si="137"/>
        <v>271098.87999999977</v>
      </c>
      <c r="F1165" s="175">
        <f t="shared" si="138"/>
        <v>122.18258064516128</v>
      </c>
      <c r="G1165" s="29">
        <f t="shared" si="139"/>
        <v>122.18</v>
      </c>
    </row>
    <row r="1166" spans="1:7" x14ac:dyDescent="0.25">
      <c r="A1166" s="47">
        <v>42949</v>
      </c>
      <c r="B1166" s="48">
        <v>1</v>
      </c>
      <c r="C1166" s="171">
        <v>0</v>
      </c>
      <c r="D1166" s="134">
        <f t="shared" si="136"/>
        <v>297311.2199999998</v>
      </c>
      <c r="E1166" s="29">
        <f t="shared" si="137"/>
        <v>271098.87999999977</v>
      </c>
      <c r="F1166" s="175">
        <f t="shared" si="138"/>
        <v>122.18258064516128</v>
      </c>
      <c r="G1166" s="29">
        <f t="shared" si="139"/>
        <v>122.18</v>
      </c>
    </row>
    <row r="1167" spans="1:7" x14ac:dyDescent="0.25">
      <c r="A1167" s="47">
        <v>42950</v>
      </c>
      <c r="B1167" s="48">
        <v>1</v>
      </c>
      <c r="C1167" s="171">
        <v>0</v>
      </c>
      <c r="D1167" s="134">
        <f t="shared" si="136"/>
        <v>297311.2199999998</v>
      </c>
      <c r="E1167" s="29">
        <f t="shared" si="137"/>
        <v>271098.87999999977</v>
      </c>
      <c r="F1167" s="175">
        <f t="shared" si="138"/>
        <v>122.18258064516128</v>
      </c>
      <c r="G1167" s="29">
        <f t="shared" si="139"/>
        <v>122.18</v>
      </c>
    </row>
    <row r="1168" spans="1:7" x14ac:dyDescent="0.25">
      <c r="A1168" s="47">
        <v>42951</v>
      </c>
      <c r="B1168" s="48">
        <v>1</v>
      </c>
      <c r="C1168" s="171">
        <v>0</v>
      </c>
      <c r="D1168" s="134">
        <f t="shared" si="136"/>
        <v>297311.2199999998</v>
      </c>
      <c r="E1168" s="29">
        <f t="shared" si="137"/>
        <v>271098.87999999977</v>
      </c>
      <c r="F1168" s="175">
        <f t="shared" si="138"/>
        <v>122.18258064516128</v>
      </c>
      <c r="G1168" s="29">
        <f t="shared" si="139"/>
        <v>122.18</v>
      </c>
    </row>
    <row r="1169" spans="1:7" x14ac:dyDescent="0.25">
      <c r="A1169" s="47">
        <v>42952</v>
      </c>
      <c r="B1169" s="48">
        <v>1</v>
      </c>
      <c r="C1169" s="171">
        <v>0</v>
      </c>
      <c r="D1169" s="176">
        <f t="shared" si="136"/>
        <v>297311.2199999998</v>
      </c>
      <c r="E1169" s="177">
        <f t="shared" si="137"/>
        <v>271098.87999999977</v>
      </c>
      <c r="F1169" s="178">
        <f t="shared" si="138"/>
        <v>122.18258064516128</v>
      </c>
      <c r="G1169" s="177">
        <f t="shared" si="139"/>
        <v>122.18</v>
      </c>
    </row>
    <row r="1170" spans="1:7" x14ac:dyDescent="0.25">
      <c r="A1170" s="47">
        <v>42953</v>
      </c>
      <c r="B1170" s="48">
        <v>0</v>
      </c>
      <c r="C1170" s="171">
        <v>1</v>
      </c>
      <c r="D1170" s="134">
        <f>$E$1169</f>
        <v>271098.87999999977</v>
      </c>
      <c r="E1170" s="29">
        <f>$D$1170-$D$64</f>
        <v>244552.60999999978</v>
      </c>
      <c r="F1170" s="175">
        <f>($E$63/$B$63*0+($E$64/$B$64)*1)</f>
        <v>111.41064516129032</v>
      </c>
      <c r="G1170" s="29">
        <f t="shared" ref="G1170:G1233" si="140">ROUND(F1170,2)</f>
        <v>111.41</v>
      </c>
    </row>
    <row r="1171" spans="1:7" x14ac:dyDescent="0.25">
      <c r="A1171" s="47">
        <v>42954</v>
      </c>
      <c r="B1171" s="48">
        <v>1</v>
      </c>
      <c r="C1171" s="171">
        <v>0</v>
      </c>
      <c r="D1171" s="134">
        <f t="shared" ref="D1171:D1200" si="141">$E$1169</f>
        <v>271098.87999999977</v>
      </c>
      <c r="E1171" s="29">
        <f t="shared" ref="E1171:E1200" si="142">$D$1170-$D$64</f>
        <v>244552.60999999978</v>
      </c>
      <c r="F1171" s="175">
        <f t="shared" ref="F1171:F1200" si="143">($E$63/$B$63*0+($E$64/$B$64)*1)</f>
        <v>111.41064516129032</v>
      </c>
      <c r="G1171" s="29">
        <f t="shared" si="140"/>
        <v>111.41</v>
      </c>
    </row>
    <row r="1172" spans="1:7" x14ac:dyDescent="0.25">
      <c r="A1172" s="47">
        <v>42955</v>
      </c>
      <c r="B1172" s="48">
        <v>1</v>
      </c>
      <c r="C1172" s="171">
        <v>0</v>
      </c>
      <c r="D1172" s="134">
        <f t="shared" si="141"/>
        <v>271098.87999999977</v>
      </c>
      <c r="E1172" s="29">
        <f t="shared" si="142"/>
        <v>244552.60999999978</v>
      </c>
      <c r="F1172" s="175">
        <f t="shared" si="143"/>
        <v>111.41064516129032</v>
      </c>
      <c r="G1172" s="29">
        <f t="shared" si="140"/>
        <v>111.41</v>
      </c>
    </row>
    <row r="1173" spans="1:7" x14ac:dyDescent="0.25">
      <c r="A1173" s="47">
        <v>42956</v>
      </c>
      <c r="B1173" s="48">
        <v>1</v>
      </c>
      <c r="C1173" s="171">
        <v>0</v>
      </c>
      <c r="D1173" s="134">
        <f t="shared" si="141"/>
        <v>271098.87999999977</v>
      </c>
      <c r="E1173" s="29">
        <f t="shared" si="142"/>
        <v>244552.60999999978</v>
      </c>
      <c r="F1173" s="175">
        <f t="shared" si="143"/>
        <v>111.41064516129032</v>
      </c>
      <c r="G1173" s="29">
        <f t="shared" si="140"/>
        <v>111.41</v>
      </c>
    </row>
    <row r="1174" spans="1:7" x14ac:dyDescent="0.25">
      <c r="A1174" s="47">
        <v>42957</v>
      </c>
      <c r="B1174" s="48">
        <v>1</v>
      </c>
      <c r="C1174" s="171">
        <v>0</v>
      </c>
      <c r="D1174" s="134">
        <f t="shared" si="141"/>
        <v>271098.87999999977</v>
      </c>
      <c r="E1174" s="29">
        <f t="shared" si="142"/>
        <v>244552.60999999978</v>
      </c>
      <c r="F1174" s="175">
        <f t="shared" si="143"/>
        <v>111.41064516129032</v>
      </c>
      <c r="G1174" s="29">
        <f t="shared" si="140"/>
        <v>111.41</v>
      </c>
    </row>
    <row r="1175" spans="1:7" x14ac:dyDescent="0.25">
      <c r="A1175" s="47">
        <v>42958</v>
      </c>
      <c r="B1175" s="48">
        <v>1</v>
      </c>
      <c r="C1175" s="171">
        <v>0</v>
      </c>
      <c r="D1175" s="134">
        <f t="shared" si="141"/>
        <v>271098.87999999977</v>
      </c>
      <c r="E1175" s="29">
        <f t="shared" si="142"/>
        <v>244552.60999999978</v>
      </c>
      <c r="F1175" s="175">
        <f t="shared" si="143"/>
        <v>111.41064516129032</v>
      </c>
      <c r="G1175" s="29">
        <f t="shared" si="140"/>
        <v>111.41</v>
      </c>
    </row>
    <row r="1176" spans="1:7" x14ac:dyDescent="0.25">
      <c r="A1176" s="47">
        <v>42959</v>
      </c>
      <c r="B1176" s="48">
        <v>1</v>
      </c>
      <c r="C1176" s="171">
        <v>0</v>
      </c>
      <c r="D1176" s="134">
        <f t="shared" si="141"/>
        <v>271098.87999999977</v>
      </c>
      <c r="E1176" s="29">
        <f t="shared" si="142"/>
        <v>244552.60999999978</v>
      </c>
      <c r="F1176" s="175">
        <f t="shared" si="143"/>
        <v>111.41064516129032</v>
      </c>
      <c r="G1176" s="29">
        <f t="shared" si="140"/>
        <v>111.41</v>
      </c>
    </row>
    <row r="1177" spans="1:7" x14ac:dyDescent="0.25">
      <c r="A1177" s="47">
        <v>42960</v>
      </c>
      <c r="B1177" s="48">
        <v>1</v>
      </c>
      <c r="C1177" s="171">
        <v>0</v>
      </c>
      <c r="D1177" s="134">
        <f t="shared" si="141"/>
        <v>271098.87999999977</v>
      </c>
      <c r="E1177" s="29">
        <f t="shared" si="142"/>
        <v>244552.60999999978</v>
      </c>
      <c r="F1177" s="175">
        <f t="shared" si="143"/>
        <v>111.41064516129032</v>
      </c>
      <c r="G1177" s="29">
        <f t="shared" si="140"/>
        <v>111.41</v>
      </c>
    </row>
    <row r="1178" spans="1:7" x14ac:dyDescent="0.25">
      <c r="A1178" s="47">
        <v>42961</v>
      </c>
      <c r="B1178" s="48">
        <v>1</v>
      </c>
      <c r="C1178" s="171">
        <v>0</v>
      </c>
      <c r="D1178" s="134">
        <f t="shared" si="141"/>
        <v>271098.87999999977</v>
      </c>
      <c r="E1178" s="29">
        <f t="shared" si="142"/>
        <v>244552.60999999978</v>
      </c>
      <c r="F1178" s="175">
        <f t="shared" si="143"/>
        <v>111.41064516129032</v>
      </c>
      <c r="G1178" s="29">
        <f t="shared" si="140"/>
        <v>111.41</v>
      </c>
    </row>
    <row r="1179" spans="1:7" x14ac:dyDescent="0.25">
      <c r="A1179" s="47">
        <v>42962</v>
      </c>
      <c r="B1179" s="48">
        <v>1</v>
      </c>
      <c r="C1179" s="171">
        <v>0</v>
      </c>
      <c r="D1179" s="134">
        <f t="shared" si="141"/>
        <v>271098.87999999977</v>
      </c>
      <c r="E1179" s="29">
        <f t="shared" si="142"/>
        <v>244552.60999999978</v>
      </c>
      <c r="F1179" s="175">
        <f t="shared" si="143"/>
        <v>111.41064516129032</v>
      </c>
      <c r="G1179" s="29">
        <f t="shared" si="140"/>
        <v>111.41</v>
      </c>
    </row>
    <row r="1180" spans="1:7" x14ac:dyDescent="0.25">
      <c r="A1180" s="47">
        <v>42963</v>
      </c>
      <c r="B1180" s="48">
        <v>1</v>
      </c>
      <c r="C1180" s="171">
        <v>0</v>
      </c>
      <c r="D1180" s="134">
        <f t="shared" si="141"/>
        <v>271098.87999999977</v>
      </c>
      <c r="E1180" s="29">
        <f t="shared" si="142"/>
        <v>244552.60999999978</v>
      </c>
      <c r="F1180" s="175">
        <f t="shared" si="143"/>
        <v>111.41064516129032</v>
      </c>
      <c r="G1180" s="29">
        <f t="shared" si="140"/>
        <v>111.41</v>
      </c>
    </row>
    <row r="1181" spans="1:7" x14ac:dyDescent="0.25">
      <c r="A1181" s="47">
        <v>42964</v>
      </c>
      <c r="B1181" s="48">
        <v>1</v>
      </c>
      <c r="C1181" s="171">
        <v>0</v>
      </c>
      <c r="D1181" s="134">
        <f t="shared" si="141"/>
        <v>271098.87999999977</v>
      </c>
      <c r="E1181" s="29">
        <f t="shared" si="142"/>
        <v>244552.60999999978</v>
      </c>
      <c r="F1181" s="175">
        <f t="shared" si="143"/>
        <v>111.41064516129032</v>
      </c>
      <c r="G1181" s="29">
        <f t="shared" si="140"/>
        <v>111.41</v>
      </c>
    </row>
    <row r="1182" spans="1:7" x14ac:dyDescent="0.25">
      <c r="A1182" s="47">
        <v>42965</v>
      </c>
      <c r="B1182" s="48">
        <v>1</v>
      </c>
      <c r="C1182" s="171">
        <v>0</v>
      </c>
      <c r="D1182" s="134">
        <f t="shared" si="141"/>
        <v>271098.87999999977</v>
      </c>
      <c r="E1182" s="29">
        <f t="shared" si="142"/>
        <v>244552.60999999978</v>
      </c>
      <c r="F1182" s="175">
        <f t="shared" si="143"/>
        <v>111.41064516129032</v>
      </c>
      <c r="G1182" s="29">
        <f t="shared" si="140"/>
        <v>111.41</v>
      </c>
    </row>
    <row r="1183" spans="1:7" x14ac:dyDescent="0.25">
      <c r="A1183" s="47">
        <v>42966</v>
      </c>
      <c r="B1183" s="48">
        <v>1</v>
      </c>
      <c r="C1183" s="171">
        <v>0</v>
      </c>
      <c r="D1183" s="134">
        <f t="shared" si="141"/>
        <v>271098.87999999977</v>
      </c>
      <c r="E1183" s="29">
        <f t="shared" si="142"/>
        <v>244552.60999999978</v>
      </c>
      <c r="F1183" s="175">
        <f t="shared" si="143"/>
        <v>111.41064516129032</v>
      </c>
      <c r="G1183" s="29">
        <f t="shared" si="140"/>
        <v>111.41</v>
      </c>
    </row>
    <row r="1184" spans="1:7" x14ac:dyDescent="0.25">
      <c r="A1184" s="47">
        <v>42967</v>
      </c>
      <c r="B1184" s="48">
        <v>1</v>
      </c>
      <c r="C1184" s="171">
        <v>0</v>
      </c>
      <c r="D1184" s="134">
        <f t="shared" si="141"/>
        <v>271098.87999999977</v>
      </c>
      <c r="E1184" s="29">
        <f t="shared" si="142"/>
        <v>244552.60999999978</v>
      </c>
      <c r="F1184" s="175">
        <f t="shared" si="143"/>
        <v>111.41064516129032</v>
      </c>
      <c r="G1184" s="29">
        <f t="shared" si="140"/>
        <v>111.41</v>
      </c>
    </row>
    <row r="1185" spans="1:7" x14ac:dyDescent="0.25">
      <c r="A1185" s="47">
        <v>42968</v>
      </c>
      <c r="B1185" s="48">
        <v>1</v>
      </c>
      <c r="C1185" s="171">
        <v>0</v>
      </c>
      <c r="D1185" s="134">
        <f t="shared" si="141"/>
        <v>271098.87999999977</v>
      </c>
      <c r="E1185" s="29">
        <f t="shared" si="142"/>
        <v>244552.60999999978</v>
      </c>
      <c r="F1185" s="175">
        <f t="shared" si="143"/>
        <v>111.41064516129032</v>
      </c>
      <c r="G1185" s="29">
        <f t="shared" si="140"/>
        <v>111.41</v>
      </c>
    </row>
    <row r="1186" spans="1:7" x14ac:dyDescent="0.25">
      <c r="A1186" s="47">
        <v>42969</v>
      </c>
      <c r="B1186" s="48">
        <v>1</v>
      </c>
      <c r="C1186" s="171">
        <v>0</v>
      </c>
      <c r="D1186" s="134">
        <f t="shared" si="141"/>
        <v>271098.87999999977</v>
      </c>
      <c r="E1186" s="29">
        <f t="shared" si="142"/>
        <v>244552.60999999978</v>
      </c>
      <c r="F1186" s="175">
        <f t="shared" si="143"/>
        <v>111.41064516129032</v>
      </c>
      <c r="G1186" s="29">
        <f t="shared" si="140"/>
        <v>111.41</v>
      </c>
    </row>
    <row r="1187" spans="1:7" x14ac:dyDescent="0.25">
      <c r="A1187" s="47">
        <v>42970</v>
      </c>
      <c r="B1187" s="48">
        <v>1</v>
      </c>
      <c r="C1187" s="171">
        <v>0</v>
      </c>
      <c r="D1187" s="134">
        <f t="shared" si="141"/>
        <v>271098.87999999977</v>
      </c>
      <c r="E1187" s="29">
        <f t="shared" si="142"/>
        <v>244552.60999999978</v>
      </c>
      <c r="F1187" s="175">
        <f t="shared" si="143"/>
        <v>111.41064516129032</v>
      </c>
      <c r="G1187" s="29">
        <f t="shared" si="140"/>
        <v>111.41</v>
      </c>
    </row>
    <row r="1188" spans="1:7" x14ac:dyDescent="0.25">
      <c r="A1188" s="47">
        <v>42971</v>
      </c>
      <c r="B1188" s="48">
        <v>1</v>
      </c>
      <c r="C1188" s="171">
        <v>0</v>
      </c>
      <c r="D1188" s="134">
        <f t="shared" si="141"/>
        <v>271098.87999999977</v>
      </c>
      <c r="E1188" s="29">
        <f t="shared" si="142"/>
        <v>244552.60999999978</v>
      </c>
      <c r="F1188" s="175">
        <f t="shared" si="143"/>
        <v>111.41064516129032</v>
      </c>
      <c r="G1188" s="29">
        <f t="shared" si="140"/>
        <v>111.41</v>
      </c>
    </row>
    <row r="1189" spans="1:7" x14ac:dyDescent="0.25">
      <c r="A1189" s="47">
        <v>42972</v>
      </c>
      <c r="B1189" s="48">
        <v>1</v>
      </c>
      <c r="C1189" s="171">
        <v>0</v>
      </c>
      <c r="D1189" s="134">
        <f t="shared" si="141"/>
        <v>271098.87999999977</v>
      </c>
      <c r="E1189" s="29">
        <f t="shared" si="142"/>
        <v>244552.60999999978</v>
      </c>
      <c r="F1189" s="175">
        <f t="shared" si="143"/>
        <v>111.41064516129032</v>
      </c>
      <c r="G1189" s="29">
        <f t="shared" si="140"/>
        <v>111.41</v>
      </c>
    </row>
    <row r="1190" spans="1:7" x14ac:dyDescent="0.25">
      <c r="A1190" s="47">
        <v>42973</v>
      </c>
      <c r="B1190" s="48">
        <v>1</v>
      </c>
      <c r="C1190" s="171">
        <v>0</v>
      </c>
      <c r="D1190" s="134">
        <f t="shared" si="141"/>
        <v>271098.87999999977</v>
      </c>
      <c r="E1190" s="29">
        <f t="shared" si="142"/>
        <v>244552.60999999978</v>
      </c>
      <c r="F1190" s="175">
        <f t="shared" si="143"/>
        <v>111.41064516129032</v>
      </c>
      <c r="G1190" s="29">
        <f t="shared" si="140"/>
        <v>111.41</v>
      </c>
    </row>
    <row r="1191" spans="1:7" x14ac:dyDescent="0.25">
      <c r="A1191" s="47">
        <v>42974</v>
      </c>
      <c r="B1191" s="48">
        <v>1</v>
      </c>
      <c r="C1191" s="171">
        <v>0</v>
      </c>
      <c r="D1191" s="134">
        <f t="shared" si="141"/>
        <v>271098.87999999977</v>
      </c>
      <c r="E1191" s="29">
        <f t="shared" si="142"/>
        <v>244552.60999999978</v>
      </c>
      <c r="F1191" s="175">
        <f t="shared" si="143"/>
        <v>111.41064516129032</v>
      </c>
      <c r="G1191" s="29">
        <f t="shared" si="140"/>
        <v>111.41</v>
      </c>
    </row>
    <row r="1192" spans="1:7" x14ac:dyDescent="0.25">
      <c r="A1192" s="47">
        <v>42975</v>
      </c>
      <c r="B1192" s="48">
        <v>1</v>
      </c>
      <c r="C1192" s="171">
        <v>0</v>
      </c>
      <c r="D1192" s="134">
        <f t="shared" si="141"/>
        <v>271098.87999999977</v>
      </c>
      <c r="E1192" s="29">
        <f t="shared" si="142"/>
        <v>244552.60999999978</v>
      </c>
      <c r="F1192" s="175">
        <f t="shared" si="143"/>
        <v>111.41064516129032</v>
      </c>
      <c r="G1192" s="29">
        <f t="shared" si="140"/>
        <v>111.41</v>
      </c>
    </row>
    <row r="1193" spans="1:7" x14ac:dyDescent="0.25">
      <c r="A1193" s="47">
        <v>42976</v>
      </c>
      <c r="B1193" s="48">
        <v>1</v>
      </c>
      <c r="C1193" s="171">
        <v>0</v>
      </c>
      <c r="D1193" s="134">
        <f t="shared" si="141"/>
        <v>271098.87999999977</v>
      </c>
      <c r="E1193" s="29">
        <f t="shared" si="142"/>
        <v>244552.60999999978</v>
      </c>
      <c r="F1193" s="175">
        <f t="shared" si="143"/>
        <v>111.41064516129032</v>
      </c>
      <c r="G1193" s="29">
        <f t="shared" si="140"/>
        <v>111.41</v>
      </c>
    </row>
    <row r="1194" spans="1:7" x14ac:dyDescent="0.25">
      <c r="A1194" s="47">
        <v>42977</v>
      </c>
      <c r="B1194" s="48">
        <v>1</v>
      </c>
      <c r="C1194" s="171">
        <v>0</v>
      </c>
      <c r="D1194" s="134">
        <f t="shared" si="141"/>
        <v>271098.87999999977</v>
      </c>
      <c r="E1194" s="29">
        <f t="shared" si="142"/>
        <v>244552.60999999978</v>
      </c>
      <c r="F1194" s="175">
        <f t="shared" si="143"/>
        <v>111.41064516129032</v>
      </c>
      <c r="G1194" s="29">
        <f t="shared" si="140"/>
        <v>111.41</v>
      </c>
    </row>
    <row r="1195" spans="1:7" x14ac:dyDescent="0.25">
      <c r="A1195" s="47">
        <v>42978</v>
      </c>
      <c r="B1195" s="48">
        <v>1</v>
      </c>
      <c r="C1195" s="171">
        <v>0</v>
      </c>
      <c r="D1195" s="134">
        <f t="shared" si="141"/>
        <v>271098.87999999977</v>
      </c>
      <c r="E1195" s="29">
        <f t="shared" si="142"/>
        <v>244552.60999999978</v>
      </c>
      <c r="F1195" s="175">
        <f t="shared" si="143"/>
        <v>111.41064516129032</v>
      </c>
      <c r="G1195" s="29">
        <f t="shared" si="140"/>
        <v>111.41</v>
      </c>
    </row>
    <row r="1196" spans="1:7" x14ac:dyDescent="0.25">
      <c r="A1196" s="47">
        <v>42979</v>
      </c>
      <c r="B1196" s="48">
        <v>1</v>
      </c>
      <c r="C1196" s="171">
        <v>0</v>
      </c>
      <c r="D1196" s="134">
        <f t="shared" si="141"/>
        <v>271098.87999999977</v>
      </c>
      <c r="E1196" s="29">
        <f t="shared" si="142"/>
        <v>244552.60999999978</v>
      </c>
      <c r="F1196" s="175">
        <f t="shared" si="143"/>
        <v>111.41064516129032</v>
      </c>
      <c r="G1196" s="29">
        <f t="shared" si="140"/>
        <v>111.41</v>
      </c>
    </row>
    <row r="1197" spans="1:7" x14ac:dyDescent="0.25">
      <c r="A1197" s="47">
        <v>42980</v>
      </c>
      <c r="B1197" s="48">
        <v>1</v>
      </c>
      <c r="C1197" s="171">
        <v>0</v>
      </c>
      <c r="D1197" s="134">
        <f t="shared" si="141"/>
        <v>271098.87999999977</v>
      </c>
      <c r="E1197" s="29">
        <f t="shared" si="142"/>
        <v>244552.60999999978</v>
      </c>
      <c r="F1197" s="175">
        <f t="shared" si="143"/>
        <v>111.41064516129032</v>
      </c>
      <c r="G1197" s="29">
        <f t="shared" si="140"/>
        <v>111.41</v>
      </c>
    </row>
    <row r="1198" spans="1:7" x14ac:dyDescent="0.25">
      <c r="A1198" s="47">
        <v>42981</v>
      </c>
      <c r="B1198" s="48">
        <v>1</v>
      </c>
      <c r="C1198" s="171">
        <v>0</v>
      </c>
      <c r="D1198" s="134">
        <f t="shared" si="141"/>
        <v>271098.87999999977</v>
      </c>
      <c r="E1198" s="29">
        <f t="shared" si="142"/>
        <v>244552.60999999978</v>
      </c>
      <c r="F1198" s="175">
        <f t="shared" si="143"/>
        <v>111.41064516129032</v>
      </c>
      <c r="G1198" s="29">
        <f t="shared" si="140"/>
        <v>111.41</v>
      </c>
    </row>
    <row r="1199" spans="1:7" x14ac:dyDescent="0.25">
      <c r="A1199" s="47">
        <v>42982</v>
      </c>
      <c r="B1199" s="48">
        <v>1</v>
      </c>
      <c r="C1199" s="171">
        <v>0</v>
      </c>
      <c r="D1199" s="134">
        <f t="shared" si="141"/>
        <v>271098.87999999977</v>
      </c>
      <c r="E1199" s="29">
        <f t="shared" si="142"/>
        <v>244552.60999999978</v>
      </c>
      <c r="F1199" s="175">
        <f t="shared" si="143"/>
        <v>111.41064516129032</v>
      </c>
      <c r="G1199" s="29">
        <f t="shared" si="140"/>
        <v>111.41</v>
      </c>
    </row>
    <row r="1200" spans="1:7" x14ac:dyDescent="0.25">
      <c r="A1200" s="47">
        <v>42983</v>
      </c>
      <c r="B1200" s="48">
        <v>1</v>
      </c>
      <c r="C1200" s="171">
        <v>0</v>
      </c>
      <c r="D1200" s="134">
        <f t="shared" si="141"/>
        <v>271098.87999999977</v>
      </c>
      <c r="E1200" s="29">
        <f t="shared" si="142"/>
        <v>244552.60999999978</v>
      </c>
      <c r="F1200" s="175">
        <f t="shared" si="143"/>
        <v>111.41064516129032</v>
      </c>
      <c r="G1200" s="29">
        <f t="shared" si="140"/>
        <v>111.41</v>
      </c>
    </row>
    <row r="1201" spans="1:7" x14ac:dyDescent="0.25">
      <c r="A1201" s="47">
        <v>42984</v>
      </c>
      <c r="B1201" s="48">
        <v>1</v>
      </c>
      <c r="C1201" s="171">
        <v>0</v>
      </c>
      <c r="D1201" s="134">
        <f>$E$1200</f>
        <v>244552.60999999978</v>
      </c>
      <c r="E1201" s="29">
        <f>$D$1201-$D$65</f>
        <v>217567.63999999978</v>
      </c>
      <c r="F1201" s="175">
        <f>($E$64/$B$64*0+($E$65/$B$65)*1)</f>
        <v>100.501</v>
      </c>
      <c r="G1201" s="29">
        <f t="shared" si="140"/>
        <v>100.5</v>
      </c>
    </row>
    <row r="1202" spans="1:7" x14ac:dyDescent="0.25">
      <c r="A1202" s="47">
        <v>42985</v>
      </c>
      <c r="B1202" s="48">
        <v>1</v>
      </c>
      <c r="C1202" s="171">
        <v>0</v>
      </c>
      <c r="D1202" s="134">
        <f t="shared" ref="D1202:D1230" si="144">$E$1200</f>
        <v>244552.60999999978</v>
      </c>
      <c r="E1202" s="29">
        <f t="shared" ref="E1202:E1230" si="145">$D$1201-$D$65</f>
        <v>217567.63999999978</v>
      </c>
      <c r="F1202" s="175">
        <f t="shared" ref="F1202:F1230" si="146">($E$64/$B$64*0+($E$65/$B$65)*1)</f>
        <v>100.501</v>
      </c>
      <c r="G1202" s="29">
        <f t="shared" si="140"/>
        <v>100.5</v>
      </c>
    </row>
    <row r="1203" spans="1:7" x14ac:dyDescent="0.25">
      <c r="A1203" s="47">
        <v>42986</v>
      </c>
      <c r="B1203" s="48">
        <v>1</v>
      </c>
      <c r="C1203" s="171">
        <v>0</v>
      </c>
      <c r="D1203" s="134">
        <f t="shared" si="144"/>
        <v>244552.60999999978</v>
      </c>
      <c r="E1203" s="29">
        <f t="shared" si="145"/>
        <v>217567.63999999978</v>
      </c>
      <c r="F1203" s="175">
        <f t="shared" si="146"/>
        <v>100.501</v>
      </c>
      <c r="G1203" s="29">
        <f t="shared" si="140"/>
        <v>100.5</v>
      </c>
    </row>
    <row r="1204" spans="1:7" x14ac:dyDescent="0.25">
      <c r="A1204" s="47">
        <v>42987</v>
      </c>
      <c r="B1204" s="48">
        <v>1</v>
      </c>
      <c r="C1204" s="171">
        <v>0</v>
      </c>
      <c r="D1204" s="134">
        <f t="shared" si="144"/>
        <v>244552.60999999978</v>
      </c>
      <c r="E1204" s="29">
        <f t="shared" si="145"/>
        <v>217567.63999999978</v>
      </c>
      <c r="F1204" s="175">
        <f t="shared" si="146"/>
        <v>100.501</v>
      </c>
      <c r="G1204" s="29">
        <f t="shared" si="140"/>
        <v>100.5</v>
      </c>
    </row>
    <row r="1205" spans="1:7" x14ac:dyDescent="0.25">
      <c r="A1205" s="47">
        <v>42988</v>
      </c>
      <c r="B1205" s="48">
        <v>1</v>
      </c>
      <c r="C1205" s="171">
        <v>0</v>
      </c>
      <c r="D1205" s="134">
        <f t="shared" si="144"/>
        <v>244552.60999999978</v>
      </c>
      <c r="E1205" s="29">
        <f t="shared" si="145"/>
        <v>217567.63999999978</v>
      </c>
      <c r="F1205" s="175">
        <f t="shared" si="146"/>
        <v>100.501</v>
      </c>
      <c r="G1205" s="29">
        <f t="shared" si="140"/>
        <v>100.5</v>
      </c>
    </row>
    <row r="1206" spans="1:7" x14ac:dyDescent="0.25">
      <c r="A1206" s="47">
        <v>42989</v>
      </c>
      <c r="B1206" s="48">
        <v>1</v>
      </c>
      <c r="C1206" s="171">
        <v>0</v>
      </c>
      <c r="D1206" s="134">
        <f t="shared" si="144"/>
        <v>244552.60999999978</v>
      </c>
      <c r="E1206" s="29">
        <f t="shared" si="145"/>
        <v>217567.63999999978</v>
      </c>
      <c r="F1206" s="175">
        <f t="shared" si="146"/>
        <v>100.501</v>
      </c>
      <c r="G1206" s="29">
        <f t="shared" si="140"/>
        <v>100.5</v>
      </c>
    </row>
    <row r="1207" spans="1:7" x14ac:dyDescent="0.25">
      <c r="A1207" s="47">
        <v>42990</v>
      </c>
      <c r="B1207" s="48">
        <v>1</v>
      </c>
      <c r="C1207" s="171">
        <v>0</v>
      </c>
      <c r="D1207" s="134">
        <f t="shared" si="144"/>
        <v>244552.60999999978</v>
      </c>
      <c r="E1207" s="29">
        <f t="shared" si="145"/>
        <v>217567.63999999978</v>
      </c>
      <c r="F1207" s="175">
        <f t="shared" si="146"/>
        <v>100.501</v>
      </c>
      <c r="G1207" s="29">
        <f t="shared" si="140"/>
        <v>100.5</v>
      </c>
    </row>
    <row r="1208" spans="1:7" x14ac:dyDescent="0.25">
      <c r="A1208" s="47">
        <v>42991</v>
      </c>
      <c r="B1208" s="48">
        <v>1</v>
      </c>
      <c r="C1208" s="171">
        <v>0</v>
      </c>
      <c r="D1208" s="134">
        <f t="shared" si="144"/>
        <v>244552.60999999978</v>
      </c>
      <c r="E1208" s="29">
        <f t="shared" si="145"/>
        <v>217567.63999999978</v>
      </c>
      <c r="F1208" s="175">
        <f t="shared" si="146"/>
        <v>100.501</v>
      </c>
      <c r="G1208" s="29">
        <f t="shared" si="140"/>
        <v>100.5</v>
      </c>
    </row>
    <row r="1209" spans="1:7" x14ac:dyDescent="0.25">
      <c r="A1209" s="47">
        <v>42992</v>
      </c>
      <c r="B1209" s="48">
        <v>1</v>
      </c>
      <c r="C1209" s="171">
        <v>0</v>
      </c>
      <c r="D1209" s="134">
        <f t="shared" si="144"/>
        <v>244552.60999999978</v>
      </c>
      <c r="E1209" s="29">
        <f t="shared" si="145"/>
        <v>217567.63999999978</v>
      </c>
      <c r="F1209" s="175">
        <f t="shared" si="146"/>
        <v>100.501</v>
      </c>
      <c r="G1209" s="29">
        <f t="shared" si="140"/>
        <v>100.5</v>
      </c>
    </row>
    <row r="1210" spans="1:7" x14ac:dyDescent="0.25">
      <c r="A1210" s="47">
        <v>42993</v>
      </c>
      <c r="B1210" s="48">
        <v>1</v>
      </c>
      <c r="C1210" s="171">
        <v>0</v>
      </c>
      <c r="D1210" s="134">
        <f t="shared" si="144"/>
        <v>244552.60999999978</v>
      </c>
      <c r="E1210" s="29">
        <f t="shared" si="145"/>
        <v>217567.63999999978</v>
      </c>
      <c r="F1210" s="175">
        <f t="shared" si="146"/>
        <v>100.501</v>
      </c>
      <c r="G1210" s="29">
        <f t="shared" si="140"/>
        <v>100.5</v>
      </c>
    </row>
    <row r="1211" spans="1:7" x14ac:dyDescent="0.25">
      <c r="A1211" s="47">
        <v>42994</v>
      </c>
      <c r="B1211" s="48">
        <v>1</v>
      </c>
      <c r="C1211" s="171">
        <v>0</v>
      </c>
      <c r="D1211" s="134">
        <f t="shared" si="144"/>
        <v>244552.60999999978</v>
      </c>
      <c r="E1211" s="29">
        <f t="shared" si="145"/>
        <v>217567.63999999978</v>
      </c>
      <c r="F1211" s="175">
        <f t="shared" si="146"/>
        <v>100.501</v>
      </c>
      <c r="G1211" s="29">
        <f t="shared" si="140"/>
        <v>100.5</v>
      </c>
    </row>
    <row r="1212" spans="1:7" x14ac:dyDescent="0.25">
      <c r="A1212" s="47">
        <v>42995</v>
      </c>
      <c r="B1212" s="48">
        <v>1</v>
      </c>
      <c r="C1212" s="171">
        <v>0</v>
      </c>
      <c r="D1212" s="134">
        <f t="shared" si="144"/>
        <v>244552.60999999978</v>
      </c>
      <c r="E1212" s="29">
        <f t="shared" si="145"/>
        <v>217567.63999999978</v>
      </c>
      <c r="F1212" s="175">
        <f t="shared" si="146"/>
        <v>100.501</v>
      </c>
      <c r="G1212" s="29">
        <f t="shared" si="140"/>
        <v>100.5</v>
      </c>
    </row>
    <row r="1213" spans="1:7" x14ac:dyDescent="0.25">
      <c r="A1213" s="47">
        <v>42996</v>
      </c>
      <c r="B1213" s="48">
        <v>1</v>
      </c>
      <c r="C1213" s="171">
        <v>0</v>
      </c>
      <c r="D1213" s="134">
        <f t="shared" si="144"/>
        <v>244552.60999999978</v>
      </c>
      <c r="E1213" s="29">
        <f t="shared" si="145"/>
        <v>217567.63999999978</v>
      </c>
      <c r="F1213" s="175">
        <f t="shared" si="146"/>
        <v>100.501</v>
      </c>
      <c r="G1213" s="29">
        <f t="shared" si="140"/>
        <v>100.5</v>
      </c>
    </row>
    <row r="1214" spans="1:7" x14ac:dyDescent="0.25">
      <c r="A1214" s="47">
        <v>42997</v>
      </c>
      <c r="B1214" s="48">
        <v>1</v>
      </c>
      <c r="C1214" s="171">
        <v>0</v>
      </c>
      <c r="D1214" s="134">
        <f t="shared" si="144"/>
        <v>244552.60999999978</v>
      </c>
      <c r="E1214" s="29">
        <f t="shared" si="145"/>
        <v>217567.63999999978</v>
      </c>
      <c r="F1214" s="175">
        <f t="shared" si="146"/>
        <v>100.501</v>
      </c>
      <c r="G1214" s="29">
        <f t="shared" si="140"/>
        <v>100.5</v>
      </c>
    </row>
    <row r="1215" spans="1:7" x14ac:dyDescent="0.25">
      <c r="A1215" s="47">
        <v>42998</v>
      </c>
      <c r="B1215" s="48">
        <v>1</v>
      </c>
      <c r="C1215" s="171">
        <v>0</v>
      </c>
      <c r="D1215" s="134">
        <f t="shared" si="144"/>
        <v>244552.60999999978</v>
      </c>
      <c r="E1215" s="29">
        <f t="shared" si="145"/>
        <v>217567.63999999978</v>
      </c>
      <c r="F1215" s="175">
        <f t="shared" si="146"/>
        <v>100.501</v>
      </c>
      <c r="G1215" s="29">
        <f t="shared" si="140"/>
        <v>100.5</v>
      </c>
    </row>
    <row r="1216" spans="1:7" x14ac:dyDescent="0.25">
      <c r="A1216" s="47">
        <v>42999</v>
      </c>
      <c r="B1216" s="48">
        <v>1</v>
      </c>
      <c r="C1216" s="171">
        <v>0</v>
      </c>
      <c r="D1216" s="134">
        <f t="shared" si="144"/>
        <v>244552.60999999978</v>
      </c>
      <c r="E1216" s="29">
        <f t="shared" si="145"/>
        <v>217567.63999999978</v>
      </c>
      <c r="F1216" s="175">
        <f t="shared" si="146"/>
        <v>100.501</v>
      </c>
      <c r="G1216" s="29">
        <f t="shared" si="140"/>
        <v>100.5</v>
      </c>
    </row>
    <row r="1217" spans="1:7" x14ac:dyDescent="0.25">
      <c r="A1217" s="47">
        <v>43000</v>
      </c>
      <c r="B1217" s="48">
        <v>1</v>
      </c>
      <c r="C1217" s="171">
        <v>0</v>
      </c>
      <c r="D1217" s="134">
        <f t="shared" si="144"/>
        <v>244552.60999999978</v>
      </c>
      <c r="E1217" s="29">
        <f t="shared" si="145"/>
        <v>217567.63999999978</v>
      </c>
      <c r="F1217" s="175">
        <f t="shared" si="146"/>
        <v>100.501</v>
      </c>
      <c r="G1217" s="29">
        <f t="shared" si="140"/>
        <v>100.5</v>
      </c>
    </row>
    <row r="1218" spans="1:7" x14ac:dyDescent="0.25">
      <c r="A1218" s="47">
        <v>43001</v>
      </c>
      <c r="B1218" s="48">
        <v>1</v>
      </c>
      <c r="C1218" s="171">
        <v>0</v>
      </c>
      <c r="D1218" s="134">
        <f t="shared" si="144"/>
        <v>244552.60999999978</v>
      </c>
      <c r="E1218" s="29">
        <f t="shared" si="145"/>
        <v>217567.63999999978</v>
      </c>
      <c r="F1218" s="175">
        <f t="shared" si="146"/>
        <v>100.501</v>
      </c>
      <c r="G1218" s="29">
        <f t="shared" si="140"/>
        <v>100.5</v>
      </c>
    </row>
    <row r="1219" spans="1:7" x14ac:dyDescent="0.25">
      <c r="A1219" s="47">
        <v>43002</v>
      </c>
      <c r="B1219" s="48">
        <v>1</v>
      </c>
      <c r="C1219" s="171">
        <v>0</v>
      </c>
      <c r="D1219" s="134">
        <f t="shared" si="144"/>
        <v>244552.60999999978</v>
      </c>
      <c r="E1219" s="29">
        <f t="shared" si="145"/>
        <v>217567.63999999978</v>
      </c>
      <c r="F1219" s="175">
        <f t="shared" si="146"/>
        <v>100.501</v>
      </c>
      <c r="G1219" s="29">
        <f t="shared" si="140"/>
        <v>100.5</v>
      </c>
    </row>
    <row r="1220" spans="1:7" x14ac:dyDescent="0.25">
      <c r="A1220" s="47">
        <v>43003</v>
      </c>
      <c r="B1220" s="48">
        <v>1</v>
      </c>
      <c r="C1220" s="171">
        <v>0</v>
      </c>
      <c r="D1220" s="134">
        <f t="shared" si="144"/>
        <v>244552.60999999978</v>
      </c>
      <c r="E1220" s="29">
        <f t="shared" si="145"/>
        <v>217567.63999999978</v>
      </c>
      <c r="F1220" s="175">
        <f t="shared" si="146"/>
        <v>100.501</v>
      </c>
      <c r="G1220" s="29">
        <f t="shared" si="140"/>
        <v>100.5</v>
      </c>
    </row>
    <row r="1221" spans="1:7" x14ac:dyDescent="0.25">
      <c r="A1221" s="47">
        <v>43004</v>
      </c>
      <c r="B1221" s="48">
        <v>1</v>
      </c>
      <c r="C1221" s="171">
        <v>0</v>
      </c>
      <c r="D1221" s="134">
        <f t="shared" si="144"/>
        <v>244552.60999999978</v>
      </c>
      <c r="E1221" s="29">
        <f t="shared" si="145"/>
        <v>217567.63999999978</v>
      </c>
      <c r="F1221" s="175">
        <f t="shared" si="146"/>
        <v>100.501</v>
      </c>
      <c r="G1221" s="29">
        <f t="shared" si="140"/>
        <v>100.5</v>
      </c>
    </row>
    <row r="1222" spans="1:7" x14ac:dyDescent="0.25">
      <c r="A1222" s="47">
        <v>43005</v>
      </c>
      <c r="B1222" s="48">
        <v>1</v>
      </c>
      <c r="C1222" s="171">
        <v>0</v>
      </c>
      <c r="D1222" s="134">
        <f t="shared" si="144"/>
        <v>244552.60999999978</v>
      </c>
      <c r="E1222" s="29">
        <f t="shared" si="145"/>
        <v>217567.63999999978</v>
      </c>
      <c r="F1222" s="175">
        <f t="shared" si="146"/>
        <v>100.501</v>
      </c>
      <c r="G1222" s="29">
        <f t="shared" si="140"/>
        <v>100.5</v>
      </c>
    </row>
    <row r="1223" spans="1:7" x14ac:dyDescent="0.25">
      <c r="A1223" s="47">
        <v>43006</v>
      </c>
      <c r="B1223" s="48">
        <v>1</v>
      </c>
      <c r="C1223" s="171">
        <v>0</v>
      </c>
      <c r="D1223" s="134">
        <f t="shared" si="144"/>
        <v>244552.60999999978</v>
      </c>
      <c r="E1223" s="29">
        <f t="shared" si="145"/>
        <v>217567.63999999978</v>
      </c>
      <c r="F1223" s="175">
        <f t="shared" si="146"/>
        <v>100.501</v>
      </c>
      <c r="G1223" s="29">
        <f t="shared" si="140"/>
        <v>100.5</v>
      </c>
    </row>
    <row r="1224" spans="1:7" x14ac:dyDescent="0.25">
      <c r="A1224" s="47">
        <v>43007</v>
      </c>
      <c r="B1224" s="48">
        <v>1</v>
      </c>
      <c r="C1224" s="171">
        <v>0</v>
      </c>
      <c r="D1224" s="134">
        <f t="shared" si="144"/>
        <v>244552.60999999978</v>
      </c>
      <c r="E1224" s="29">
        <f t="shared" si="145"/>
        <v>217567.63999999978</v>
      </c>
      <c r="F1224" s="175">
        <f t="shared" si="146"/>
        <v>100.501</v>
      </c>
      <c r="G1224" s="29">
        <f t="shared" si="140"/>
        <v>100.5</v>
      </c>
    </row>
    <row r="1225" spans="1:7" x14ac:dyDescent="0.25">
      <c r="A1225" s="47">
        <v>43008</v>
      </c>
      <c r="B1225" s="48">
        <v>1</v>
      </c>
      <c r="C1225" s="171">
        <v>0</v>
      </c>
      <c r="D1225" s="134">
        <f t="shared" si="144"/>
        <v>244552.60999999978</v>
      </c>
      <c r="E1225" s="29">
        <f t="shared" si="145"/>
        <v>217567.63999999978</v>
      </c>
      <c r="F1225" s="175">
        <f t="shared" si="146"/>
        <v>100.501</v>
      </c>
      <c r="G1225" s="29">
        <f t="shared" si="140"/>
        <v>100.5</v>
      </c>
    </row>
    <row r="1226" spans="1:7" x14ac:dyDescent="0.25">
      <c r="A1226" s="47">
        <v>43009</v>
      </c>
      <c r="B1226" s="48">
        <v>1</v>
      </c>
      <c r="C1226" s="171">
        <v>0</v>
      </c>
      <c r="D1226" s="134">
        <f t="shared" si="144"/>
        <v>244552.60999999978</v>
      </c>
      <c r="E1226" s="29">
        <f t="shared" si="145"/>
        <v>217567.63999999978</v>
      </c>
      <c r="F1226" s="175">
        <f t="shared" si="146"/>
        <v>100.501</v>
      </c>
      <c r="G1226" s="29">
        <f t="shared" si="140"/>
        <v>100.5</v>
      </c>
    </row>
    <row r="1227" spans="1:7" x14ac:dyDescent="0.25">
      <c r="A1227" s="47">
        <v>43010</v>
      </c>
      <c r="B1227" s="48">
        <v>1</v>
      </c>
      <c r="C1227" s="171">
        <v>0</v>
      </c>
      <c r="D1227" s="134">
        <f t="shared" si="144"/>
        <v>244552.60999999978</v>
      </c>
      <c r="E1227" s="29">
        <f t="shared" si="145"/>
        <v>217567.63999999978</v>
      </c>
      <c r="F1227" s="175">
        <f t="shared" si="146"/>
        <v>100.501</v>
      </c>
      <c r="G1227" s="29">
        <f t="shared" si="140"/>
        <v>100.5</v>
      </c>
    </row>
    <row r="1228" spans="1:7" x14ac:dyDescent="0.25">
      <c r="A1228" s="47">
        <v>43011</v>
      </c>
      <c r="B1228" s="48">
        <v>1</v>
      </c>
      <c r="C1228" s="171">
        <v>0</v>
      </c>
      <c r="D1228" s="134">
        <f t="shared" si="144"/>
        <v>244552.60999999978</v>
      </c>
      <c r="E1228" s="29">
        <f t="shared" si="145"/>
        <v>217567.63999999978</v>
      </c>
      <c r="F1228" s="175">
        <f t="shared" si="146"/>
        <v>100.501</v>
      </c>
      <c r="G1228" s="29">
        <f t="shared" si="140"/>
        <v>100.5</v>
      </c>
    </row>
    <row r="1229" spans="1:7" x14ac:dyDescent="0.25">
      <c r="A1229" s="47">
        <v>43012</v>
      </c>
      <c r="B1229" s="48">
        <v>1</v>
      </c>
      <c r="C1229" s="171">
        <v>0</v>
      </c>
      <c r="D1229" s="134">
        <f t="shared" si="144"/>
        <v>244552.60999999978</v>
      </c>
      <c r="E1229" s="29">
        <f t="shared" si="145"/>
        <v>217567.63999999978</v>
      </c>
      <c r="F1229" s="175">
        <f t="shared" si="146"/>
        <v>100.501</v>
      </c>
      <c r="G1229" s="29">
        <f t="shared" si="140"/>
        <v>100.5</v>
      </c>
    </row>
    <row r="1230" spans="1:7" x14ac:dyDescent="0.25">
      <c r="A1230" s="47">
        <v>43013</v>
      </c>
      <c r="B1230" s="48">
        <v>1</v>
      </c>
      <c r="C1230" s="171">
        <v>0</v>
      </c>
      <c r="D1230" s="134">
        <f t="shared" si="144"/>
        <v>244552.60999999978</v>
      </c>
      <c r="E1230" s="29">
        <f t="shared" si="145"/>
        <v>217567.63999999978</v>
      </c>
      <c r="F1230" s="175">
        <f t="shared" si="146"/>
        <v>100.501</v>
      </c>
      <c r="G1230" s="29">
        <f t="shared" si="140"/>
        <v>100.5</v>
      </c>
    </row>
    <row r="1231" spans="1:7" x14ac:dyDescent="0.25">
      <c r="A1231" s="47">
        <v>43014</v>
      </c>
      <c r="B1231" s="48">
        <v>1</v>
      </c>
      <c r="C1231" s="171">
        <v>0</v>
      </c>
      <c r="D1231" s="134">
        <f>$E$1230</f>
        <v>217567.63999999978</v>
      </c>
      <c r="E1231" s="29">
        <f>$D$1231-$D$66</f>
        <v>190339.38999999978</v>
      </c>
      <c r="F1231" s="175">
        <f>($E$65/$B$65*0+($E$66/$B$66)*1)</f>
        <v>89.411290322580641</v>
      </c>
      <c r="G1231" s="29">
        <f t="shared" si="140"/>
        <v>89.41</v>
      </c>
    </row>
    <row r="1232" spans="1:7" x14ac:dyDescent="0.25">
      <c r="A1232" s="47">
        <v>43015</v>
      </c>
      <c r="B1232" s="48">
        <v>1</v>
      </c>
      <c r="C1232" s="171">
        <v>0</v>
      </c>
      <c r="D1232" s="134">
        <f t="shared" ref="D1232:D1261" si="147">$E$1230</f>
        <v>217567.63999999978</v>
      </c>
      <c r="E1232" s="29">
        <f t="shared" ref="E1232:E1261" si="148">$D$1231-$D$66</f>
        <v>190339.38999999978</v>
      </c>
      <c r="F1232" s="175">
        <f t="shared" ref="F1232:F1261" si="149">($E$65/$B$65*0+($E$66/$B$66)*1)</f>
        <v>89.411290322580641</v>
      </c>
      <c r="G1232" s="29">
        <f t="shared" si="140"/>
        <v>89.41</v>
      </c>
    </row>
    <row r="1233" spans="1:7" x14ac:dyDescent="0.25">
      <c r="A1233" s="47">
        <v>43016</v>
      </c>
      <c r="B1233" s="48">
        <v>1</v>
      </c>
      <c r="C1233" s="171">
        <v>0</v>
      </c>
      <c r="D1233" s="134">
        <f t="shared" si="147"/>
        <v>217567.63999999978</v>
      </c>
      <c r="E1233" s="29">
        <f t="shared" si="148"/>
        <v>190339.38999999978</v>
      </c>
      <c r="F1233" s="175">
        <f t="shared" si="149"/>
        <v>89.411290322580641</v>
      </c>
      <c r="G1233" s="29">
        <f t="shared" si="140"/>
        <v>89.41</v>
      </c>
    </row>
    <row r="1234" spans="1:7" x14ac:dyDescent="0.25">
      <c r="A1234" s="47">
        <v>43017</v>
      </c>
      <c r="B1234" s="48">
        <v>1</v>
      </c>
      <c r="C1234" s="171">
        <v>0</v>
      </c>
      <c r="D1234" s="134">
        <f t="shared" si="147"/>
        <v>217567.63999999978</v>
      </c>
      <c r="E1234" s="29">
        <f t="shared" si="148"/>
        <v>190339.38999999978</v>
      </c>
      <c r="F1234" s="175">
        <f t="shared" si="149"/>
        <v>89.411290322580641</v>
      </c>
      <c r="G1234" s="29">
        <f t="shared" ref="G1234:G1297" si="150">ROUND(F1234,2)</f>
        <v>89.41</v>
      </c>
    </row>
    <row r="1235" spans="1:7" x14ac:dyDescent="0.25">
      <c r="A1235" s="47">
        <v>43018</v>
      </c>
      <c r="B1235" s="48">
        <v>1</v>
      </c>
      <c r="C1235" s="171">
        <v>0</v>
      </c>
      <c r="D1235" s="134">
        <f t="shared" si="147"/>
        <v>217567.63999999978</v>
      </c>
      <c r="E1235" s="29">
        <f t="shared" si="148"/>
        <v>190339.38999999978</v>
      </c>
      <c r="F1235" s="175">
        <f t="shared" si="149"/>
        <v>89.411290322580641</v>
      </c>
      <c r="G1235" s="29">
        <f t="shared" si="150"/>
        <v>89.41</v>
      </c>
    </row>
    <row r="1236" spans="1:7" x14ac:dyDescent="0.25">
      <c r="A1236" s="47">
        <v>43019</v>
      </c>
      <c r="B1236" s="48">
        <v>1</v>
      </c>
      <c r="C1236" s="171">
        <v>0</v>
      </c>
      <c r="D1236" s="134">
        <f t="shared" si="147"/>
        <v>217567.63999999978</v>
      </c>
      <c r="E1236" s="29">
        <f t="shared" si="148"/>
        <v>190339.38999999978</v>
      </c>
      <c r="F1236" s="175">
        <f t="shared" si="149"/>
        <v>89.411290322580641</v>
      </c>
      <c r="G1236" s="29">
        <f t="shared" si="150"/>
        <v>89.41</v>
      </c>
    </row>
    <row r="1237" spans="1:7" x14ac:dyDescent="0.25">
      <c r="A1237" s="47">
        <v>43020</v>
      </c>
      <c r="B1237" s="48">
        <v>1</v>
      </c>
      <c r="C1237" s="171">
        <v>0</v>
      </c>
      <c r="D1237" s="134">
        <f t="shared" si="147"/>
        <v>217567.63999999978</v>
      </c>
      <c r="E1237" s="29">
        <f t="shared" si="148"/>
        <v>190339.38999999978</v>
      </c>
      <c r="F1237" s="175">
        <f t="shared" si="149"/>
        <v>89.411290322580641</v>
      </c>
      <c r="G1237" s="29">
        <f t="shared" si="150"/>
        <v>89.41</v>
      </c>
    </row>
    <row r="1238" spans="1:7" x14ac:dyDescent="0.25">
      <c r="A1238" s="47">
        <v>43021</v>
      </c>
      <c r="B1238" s="48">
        <v>1</v>
      </c>
      <c r="C1238" s="171">
        <v>0</v>
      </c>
      <c r="D1238" s="134">
        <f t="shared" si="147"/>
        <v>217567.63999999978</v>
      </c>
      <c r="E1238" s="29">
        <f t="shared" si="148"/>
        <v>190339.38999999978</v>
      </c>
      <c r="F1238" s="175">
        <f t="shared" si="149"/>
        <v>89.411290322580641</v>
      </c>
      <c r="G1238" s="29">
        <f t="shared" si="150"/>
        <v>89.41</v>
      </c>
    </row>
    <row r="1239" spans="1:7" x14ac:dyDescent="0.25">
      <c r="A1239" s="47">
        <v>43022</v>
      </c>
      <c r="B1239" s="48">
        <v>1</v>
      </c>
      <c r="C1239" s="171">
        <v>0</v>
      </c>
      <c r="D1239" s="134">
        <f t="shared" si="147"/>
        <v>217567.63999999978</v>
      </c>
      <c r="E1239" s="29">
        <f t="shared" si="148"/>
        <v>190339.38999999978</v>
      </c>
      <c r="F1239" s="175">
        <f t="shared" si="149"/>
        <v>89.411290322580641</v>
      </c>
      <c r="G1239" s="29">
        <f t="shared" si="150"/>
        <v>89.41</v>
      </c>
    </row>
    <row r="1240" spans="1:7" x14ac:dyDescent="0.25">
      <c r="A1240" s="47">
        <v>43023</v>
      </c>
      <c r="B1240" s="48">
        <v>1</v>
      </c>
      <c r="C1240" s="171">
        <v>0</v>
      </c>
      <c r="D1240" s="134">
        <f t="shared" si="147"/>
        <v>217567.63999999978</v>
      </c>
      <c r="E1240" s="29">
        <f t="shared" si="148"/>
        <v>190339.38999999978</v>
      </c>
      <c r="F1240" s="175">
        <f t="shared" si="149"/>
        <v>89.411290322580641</v>
      </c>
      <c r="G1240" s="29">
        <f t="shared" si="150"/>
        <v>89.41</v>
      </c>
    </row>
    <row r="1241" spans="1:7" x14ac:dyDescent="0.25">
      <c r="A1241" s="47">
        <v>43024</v>
      </c>
      <c r="B1241" s="48">
        <v>1</v>
      </c>
      <c r="C1241" s="171">
        <v>0</v>
      </c>
      <c r="D1241" s="134">
        <f t="shared" si="147"/>
        <v>217567.63999999978</v>
      </c>
      <c r="E1241" s="29">
        <f t="shared" si="148"/>
        <v>190339.38999999978</v>
      </c>
      <c r="F1241" s="175">
        <f t="shared" si="149"/>
        <v>89.411290322580641</v>
      </c>
      <c r="G1241" s="29">
        <f t="shared" si="150"/>
        <v>89.41</v>
      </c>
    </row>
    <row r="1242" spans="1:7" x14ac:dyDescent="0.25">
      <c r="A1242" s="47">
        <v>43025</v>
      </c>
      <c r="B1242" s="48">
        <v>1</v>
      </c>
      <c r="C1242" s="171">
        <v>0</v>
      </c>
      <c r="D1242" s="134">
        <f t="shared" si="147"/>
        <v>217567.63999999978</v>
      </c>
      <c r="E1242" s="29">
        <f t="shared" si="148"/>
        <v>190339.38999999978</v>
      </c>
      <c r="F1242" s="175">
        <f t="shared" si="149"/>
        <v>89.411290322580641</v>
      </c>
      <c r="G1242" s="29">
        <f t="shared" si="150"/>
        <v>89.41</v>
      </c>
    </row>
    <row r="1243" spans="1:7" x14ac:dyDescent="0.25">
      <c r="A1243" s="47">
        <v>43026</v>
      </c>
      <c r="B1243" s="48">
        <v>1</v>
      </c>
      <c r="C1243" s="171">
        <v>0</v>
      </c>
      <c r="D1243" s="134">
        <f t="shared" si="147"/>
        <v>217567.63999999978</v>
      </c>
      <c r="E1243" s="29">
        <f t="shared" si="148"/>
        <v>190339.38999999978</v>
      </c>
      <c r="F1243" s="175">
        <f t="shared" si="149"/>
        <v>89.411290322580641</v>
      </c>
      <c r="G1243" s="29">
        <f t="shared" si="150"/>
        <v>89.41</v>
      </c>
    </row>
    <row r="1244" spans="1:7" x14ac:dyDescent="0.25">
      <c r="A1244" s="47">
        <v>43027</v>
      </c>
      <c r="B1244" s="48">
        <v>1</v>
      </c>
      <c r="C1244" s="171">
        <v>0</v>
      </c>
      <c r="D1244" s="134">
        <f t="shared" si="147"/>
        <v>217567.63999999978</v>
      </c>
      <c r="E1244" s="29">
        <f t="shared" si="148"/>
        <v>190339.38999999978</v>
      </c>
      <c r="F1244" s="175">
        <f t="shared" si="149"/>
        <v>89.411290322580641</v>
      </c>
      <c r="G1244" s="29">
        <f t="shared" si="150"/>
        <v>89.41</v>
      </c>
    </row>
    <row r="1245" spans="1:7" x14ac:dyDescent="0.25">
      <c r="A1245" s="47">
        <v>43028</v>
      </c>
      <c r="B1245" s="48">
        <v>1</v>
      </c>
      <c r="C1245" s="171">
        <v>0</v>
      </c>
      <c r="D1245" s="134">
        <f t="shared" si="147"/>
        <v>217567.63999999978</v>
      </c>
      <c r="E1245" s="29">
        <f t="shared" si="148"/>
        <v>190339.38999999978</v>
      </c>
      <c r="F1245" s="175">
        <f t="shared" si="149"/>
        <v>89.411290322580641</v>
      </c>
      <c r="G1245" s="29">
        <f t="shared" si="150"/>
        <v>89.41</v>
      </c>
    </row>
    <row r="1246" spans="1:7" x14ac:dyDescent="0.25">
      <c r="A1246" s="47">
        <v>43029</v>
      </c>
      <c r="B1246" s="48">
        <v>1</v>
      </c>
      <c r="C1246" s="171">
        <v>0</v>
      </c>
      <c r="D1246" s="134">
        <f t="shared" si="147"/>
        <v>217567.63999999978</v>
      </c>
      <c r="E1246" s="29">
        <f t="shared" si="148"/>
        <v>190339.38999999978</v>
      </c>
      <c r="F1246" s="175">
        <f t="shared" si="149"/>
        <v>89.411290322580641</v>
      </c>
      <c r="G1246" s="29">
        <f t="shared" si="150"/>
        <v>89.41</v>
      </c>
    </row>
    <row r="1247" spans="1:7" x14ac:dyDescent="0.25">
      <c r="A1247" s="47">
        <v>43030</v>
      </c>
      <c r="B1247" s="48">
        <v>1</v>
      </c>
      <c r="C1247" s="171">
        <v>0</v>
      </c>
      <c r="D1247" s="134">
        <f t="shared" si="147"/>
        <v>217567.63999999978</v>
      </c>
      <c r="E1247" s="29">
        <f t="shared" si="148"/>
        <v>190339.38999999978</v>
      </c>
      <c r="F1247" s="175">
        <f t="shared" si="149"/>
        <v>89.411290322580641</v>
      </c>
      <c r="G1247" s="29">
        <f t="shared" si="150"/>
        <v>89.41</v>
      </c>
    </row>
    <row r="1248" spans="1:7" x14ac:dyDescent="0.25">
      <c r="A1248" s="47">
        <v>43031</v>
      </c>
      <c r="B1248" s="48">
        <v>1</v>
      </c>
      <c r="C1248" s="171">
        <v>0</v>
      </c>
      <c r="D1248" s="134">
        <f t="shared" si="147"/>
        <v>217567.63999999978</v>
      </c>
      <c r="E1248" s="29">
        <f t="shared" si="148"/>
        <v>190339.38999999978</v>
      </c>
      <c r="F1248" s="175">
        <f t="shared" si="149"/>
        <v>89.411290322580641</v>
      </c>
      <c r="G1248" s="29">
        <f t="shared" si="150"/>
        <v>89.41</v>
      </c>
    </row>
    <row r="1249" spans="1:7" x14ac:dyDescent="0.25">
      <c r="A1249" s="47">
        <v>43032</v>
      </c>
      <c r="B1249" s="48">
        <v>1</v>
      </c>
      <c r="C1249" s="171">
        <v>0</v>
      </c>
      <c r="D1249" s="134">
        <f t="shared" si="147"/>
        <v>217567.63999999978</v>
      </c>
      <c r="E1249" s="29">
        <f t="shared" si="148"/>
        <v>190339.38999999978</v>
      </c>
      <c r="F1249" s="175">
        <f t="shared" si="149"/>
        <v>89.411290322580641</v>
      </c>
      <c r="G1249" s="29">
        <f t="shared" si="150"/>
        <v>89.41</v>
      </c>
    </row>
    <row r="1250" spans="1:7" x14ac:dyDescent="0.25">
      <c r="A1250" s="47">
        <v>43033</v>
      </c>
      <c r="B1250" s="48">
        <v>1</v>
      </c>
      <c r="C1250" s="171">
        <v>0</v>
      </c>
      <c r="D1250" s="134">
        <f t="shared" si="147"/>
        <v>217567.63999999978</v>
      </c>
      <c r="E1250" s="29">
        <f t="shared" si="148"/>
        <v>190339.38999999978</v>
      </c>
      <c r="F1250" s="175">
        <f t="shared" si="149"/>
        <v>89.411290322580641</v>
      </c>
      <c r="G1250" s="29">
        <f t="shared" si="150"/>
        <v>89.41</v>
      </c>
    </row>
    <row r="1251" spans="1:7" x14ac:dyDescent="0.25">
      <c r="A1251" s="47">
        <v>43034</v>
      </c>
      <c r="B1251" s="48">
        <v>1</v>
      </c>
      <c r="C1251" s="171">
        <v>0</v>
      </c>
      <c r="D1251" s="134">
        <f t="shared" si="147"/>
        <v>217567.63999999978</v>
      </c>
      <c r="E1251" s="29">
        <f t="shared" si="148"/>
        <v>190339.38999999978</v>
      </c>
      <c r="F1251" s="175">
        <f t="shared" si="149"/>
        <v>89.411290322580641</v>
      </c>
      <c r="G1251" s="29">
        <f t="shared" si="150"/>
        <v>89.41</v>
      </c>
    </row>
    <row r="1252" spans="1:7" x14ac:dyDescent="0.25">
      <c r="A1252" s="47">
        <v>43035</v>
      </c>
      <c r="B1252" s="48">
        <v>1</v>
      </c>
      <c r="C1252" s="171">
        <v>0</v>
      </c>
      <c r="D1252" s="134">
        <f t="shared" si="147"/>
        <v>217567.63999999978</v>
      </c>
      <c r="E1252" s="29">
        <f t="shared" si="148"/>
        <v>190339.38999999978</v>
      </c>
      <c r="F1252" s="175">
        <f t="shared" si="149"/>
        <v>89.411290322580641</v>
      </c>
      <c r="G1252" s="29">
        <f t="shared" si="150"/>
        <v>89.41</v>
      </c>
    </row>
    <row r="1253" spans="1:7" x14ac:dyDescent="0.25">
      <c r="A1253" s="47">
        <v>43036</v>
      </c>
      <c r="B1253" s="48">
        <v>1</v>
      </c>
      <c r="C1253" s="171">
        <v>0</v>
      </c>
      <c r="D1253" s="134">
        <f t="shared" si="147"/>
        <v>217567.63999999978</v>
      </c>
      <c r="E1253" s="29">
        <f t="shared" si="148"/>
        <v>190339.38999999978</v>
      </c>
      <c r="F1253" s="175">
        <f t="shared" si="149"/>
        <v>89.411290322580641</v>
      </c>
      <c r="G1253" s="29">
        <f t="shared" si="150"/>
        <v>89.41</v>
      </c>
    </row>
    <row r="1254" spans="1:7" x14ac:dyDescent="0.25">
      <c r="A1254" s="47">
        <v>43037</v>
      </c>
      <c r="B1254" s="48">
        <v>1</v>
      </c>
      <c r="C1254" s="171">
        <v>0</v>
      </c>
      <c r="D1254" s="134">
        <f t="shared" si="147"/>
        <v>217567.63999999978</v>
      </c>
      <c r="E1254" s="29">
        <f t="shared" si="148"/>
        <v>190339.38999999978</v>
      </c>
      <c r="F1254" s="175">
        <f t="shared" si="149"/>
        <v>89.411290322580641</v>
      </c>
      <c r="G1254" s="29">
        <f t="shared" si="150"/>
        <v>89.41</v>
      </c>
    </row>
    <row r="1255" spans="1:7" x14ac:dyDescent="0.25">
      <c r="A1255" s="47">
        <v>43038</v>
      </c>
      <c r="B1255" s="48">
        <v>1</v>
      </c>
      <c r="C1255" s="171">
        <v>0</v>
      </c>
      <c r="D1255" s="134">
        <f t="shared" si="147"/>
        <v>217567.63999999978</v>
      </c>
      <c r="E1255" s="29">
        <f t="shared" si="148"/>
        <v>190339.38999999978</v>
      </c>
      <c r="F1255" s="175">
        <f t="shared" si="149"/>
        <v>89.411290322580641</v>
      </c>
      <c r="G1255" s="29">
        <f t="shared" si="150"/>
        <v>89.41</v>
      </c>
    </row>
    <row r="1256" spans="1:7" x14ac:dyDescent="0.25">
      <c r="A1256" s="47">
        <v>43039</v>
      </c>
      <c r="B1256" s="48">
        <v>1</v>
      </c>
      <c r="C1256" s="171">
        <v>0</v>
      </c>
      <c r="D1256" s="134">
        <f t="shared" si="147"/>
        <v>217567.63999999978</v>
      </c>
      <c r="E1256" s="29">
        <f t="shared" si="148"/>
        <v>190339.38999999978</v>
      </c>
      <c r="F1256" s="175">
        <f t="shared" si="149"/>
        <v>89.411290322580641</v>
      </c>
      <c r="G1256" s="29">
        <f t="shared" si="150"/>
        <v>89.41</v>
      </c>
    </row>
    <row r="1257" spans="1:7" x14ac:dyDescent="0.25">
      <c r="A1257" s="47">
        <v>43040</v>
      </c>
      <c r="B1257" s="48">
        <v>1</v>
      </c>
      <c r="C1257" s="171">
        <v>0</v>
      </c>
      <c r="D1257" s="134">
        <f t="shared" si="147"/>
        <v>217567.63999999978</v>
      </c>
      <c r="E1257" s="29">
        <f t="shared" si="148"/>
        <v>190339.38999999978</v>
      </c>
      <c r="F1257" s="175">
        <f t="shared" si="149"/>
        <v>89.411290322580641</v>
      </c>
      <c r="G1257" s="29">
        <f t="shared" si="150"/>
        <v>89.41</v>
      </c>
    </row>
    <row r="1258" spans="1:7" x14ac:dyDescent="0.25">
      <c r="A1258" s="47">
        <v>43041</v>
      </c>
      <c r="B1258" s="48">
        <v>1</v>
      </c>
      <c r="C1258" s="171">
        <v>0</v>
      </c>
      <c r="D1258" s="134">
        <f t="shared" si="147"/>
        <v>217567.63999999978</v>
      </c>
      <c r="E1258" s="29">
        <f t="shared" si="148"/>
        <v>190339.38999999978</v>
      </c>
      <c r="F1258" s="175">
        <f t="shared" si="149"/>
        <v>89.411290322580641</v>
      </c>
      <c r="G1258" s="29">
        <f t="shared" si="150"/>
        <v>89.41</v>
      </c>
    </row>
    <row r="1259" spans="1:7" x14ac:dyDescent="0.25">
      <c r="A1259" s="47">
        <v>43042</v>
      </c>
      <c r="B1259" s="48">
        <v>1</v>
      </c>
      <c r="C1259" s="171">
        <v>0</v>
      </c>
      <c r="D1259" s="134">
        <f t="shared" si="147"/>
        <v>217567.63999999978</v>
      </c>
      <c r="E1259" s="29">
        <f t="shared" si="148"/>
        <v>190339.38999999978</v>
      </c>
      <c r="F1259" s="175">
        <f t="shared" si="149"/>
        <v>89.411290322580641</v>
      </c>
      <c r="G1259" s="29">
        <f t="shared" si="150"/>
        <v>89.41</v>
      </c>
    </row>
    <row r="1260" spans="1:7" x14ac:dyDescent="0.25">
      <c r="A1260" s="47">
        <v>43043</v>
      </c>
      <c r="B1260" s="48">
        <v>1</v>
      </c>
      <c r="C1260" s="171">
        <v>0</v>
      </c>
      <c r="D1260" s="134">
        <f t="shared" si="147"/>
        <v>217567.63999999978</v>
      </c>
      <c r="E1260" s="29">
        <f t="shared" si="148"/>
        <v>190339.38999999978</v>
      </c>
      <c r="F1260" s="175">
        <f t="shared" si="149"/>
        <v>89.411290322580641</v>
      </c>
      <c r="G1260" s="29">
        <f t="shared" si="150"/>
        <v>89.41</v>
      </c>
    </row>
    <row r="1261" spans="1:7" x14ac:dyDescent="0.25">
      <c r="A1261" s="47">
        <v>43044</v>
      </c>
      <c r="B1261" s="48">
        <v>1</v>
      </c>
      <c r="C1261" s="171">
        <v>0</v>
      </c>
      <c r="D1261" s="134">
        <f t="shared" si="147"/>
        <v>217567.63999999978</v>
      </c>
      <c r="E1261" s="29">
        <f t="shared" si="148"/>
        <v>190339.38999999978</v>
      </c>
      <c r="F1261" s="175">
        <f t="shared" si="149"/>
        <v>89.411290322580641</v>
      </c>
      <c r="G1261" s="29">
        <f t="shared" si="150"/>
        <v>89.41</v>
      </c>
    </row>
    <row r="1262" spans="1:7" x14ac:dyDescent="0.25">
      <c r="A1262" s="47">
        <v>43045</v>
      </c>
      <c r="B1262" s="48">
        <v>1</v>
      </c>
      <c r="C1262" s="171">
        <v>0</v>
      </c>
      <c r="D1262" s="134">
        <f>$E$1261</f>
        <v>190339.38999999978</v>
      </c>
      <c r="E1262" s="29">
        <f>$D$1262-$D$67</f>
        <v>162686.03999999978</v>
      </c>
      <c r="F1262" s="175">
        <f>($E$66/$B$66*0+($E$67/$B$67)*1)</f>
        <v>78.221666666666664</v>
      </c>
      <c r="G1262" s="29">
        <f t="shared" si="150"/>
        <v>78.22</v>
      </c>
    </row>
    <row r="1263" spans="1:7" x14ac:dyDescent="0.25">
      <c r="A1263" s="47">
        <v>43046</v>
      </c>
      <c r="B1263" s="48">
        <v>1</v>
      </c>
      <c r="C1263" s="171">
        <v>0</v>
      </c>
      <c r="D1263" s="134">
        <f t="shared" ref="D1263:D1291" si="151">$E$1261</f>
        <v>190339.38999999978</v>
      </c>
      <c r="E1263" s="29">
        <f t="shared" ref="E1263:E1291" si="152">$D$1262-$D$67</f>
        <v>162686.03999999978</v>
      </c>
      <c r="F1263" s="175">
        <f t="shared" ref="F1263:F1291" si="153">($E$66/$B$66*0+($E$67/$B$67)*1)</f>
        <v>78.221666666666664</v>
      </c>
      <c r="G1263" s="29">
        <f t="shared" si="150"/>
        <v>78.22</v>
      </c>
    </row>
    <row r="1264" spans="1:7" x14ac:dyDescent="0.25">
      <c r="A1264" s="47">
        <v>43047</v>
      </c>
      <c r="B1264" s="48">
        <v>1</v>
      </c>
      <c r="C1264" s="171">
        <v>0</v>
      </c>
      <c r="D1264" s="134">
        <f t="shared" si="151"/>
        <v>190339.38999999978</v>
      </c>
      <c r="E1264" s="29">
        <f t="shared" si="152"/>
        <v>162686.03999999978</v>
      </c>
      <c r="F1264" s="175">
        <f t="shared" si="153"/>
        <v>78.221666666666664</v>
      </c>
      <c r="G1264" s="29">
        <f t="shared" si="150"/>
        <v>78.22</v>
      </c>
    </row>
    <row r="1265" spans="1:7" x14ac:dyDescent="0.25">
      <c r="A1265" s="47">
        <v>43048</v>
      </c>
      <c r="B1265" s="48">
        <v>1</v>
      </c>
      <c r="C1265" s="171">
        <v>0</v>
      </c>
      <c r="D1265" s="134">
        <f t="shared" si="151"/>
        <v>190339.38999999978</v>
      </c>
      <c r="E1265" s="29">
        <f t="shared" si="152"/>
        <v>162686.03999999978</v>
      </c>
      <c r="F1265" s="175">
        <f t="shared" si="153"/>
        <v>78.221666666666664</v>
      </c>
      <c r="G1265" s="29">
        <f t="shared" si="150"/>
        <v>78.22</v>
      </c>
    </row>
    <row r="1266" spans="1:7" x14ac:dyDescent="0.25">
      <c r="A1266" s="47">
        <v>43049</v>
      </c>
      <c r="B1266" s="48">
        <v>1</v>
      </c>
      <c r="C1266" s="171">
        <v>0</v>
      </c>
      <c r="D1266" s="134">
        <f t="shared" si="151"/>
        <v>190339.38999999978</v>
      </c>
      <c r="E1266" s="29">
        <f t="shared" si="152"/>
        <v>162686.03999999978</v>
      </c>
      <c r="F1266" s="175">
        <f t="shared" si="153"/>
        <v>78.221666666666664</v>
      </c>
      <c r="G1266" s="29">
        <f t="shared" si="150"/>
        <v>78.22</v>
      </c>
    </row>
    <row r="1267" spans="1:7" x14ac:dyDescent="0.25">
      <c r="A1267" s="47">
        <v>43050</v>
      </c>
      <c r="B1267" s="48">
        <v>1</v>
      </c>
      <c r="C1267" s="171">
        <v>0</v>
      </c>
      <c r="D1267" s="134">
        <f t="shared" si="151"/>
        <v>190339.38999999978</v>
      </c>
      <c r="E1267" s="29">
        <f t="shared" si="152"/>
        <v>162686.03999999978</v>
      </c>
      <c r="F1267" s="175">
        <f t="shared" si="153"/>
        <v>78.221666666666664</v>
      </c>
      <c r="G1267" s="29">
        <f t="shared" si="150"/>
        <v>78.22</v>
      </c>
    </row>
    <row r="1268" spans="1:7" x14ac:dyDescent="0.25">
      <c r="A1268" s="47">
        <v>43051</v>
      </c>
      <c r="B1268" s="48">
        <v>1</v>
      </c>
      <c r="C1268" s="171">
        <v>0</v>
      </c>
      <c r="D1268" s="134">
        <f t="shared" si="151"/>
        <v>190339.38999999978</v>
      </c>
      <c r="E1268" s="29">
        <f t="shared" si="152"/>
        <v>162686.03999999978</v>
      </c>
      <c r="F1268" s="175">
        <f t="shared" si="153"/>
        <v>78.221666666666664</v>
      </c>
      <c r="G1268" s="29">
        <f t="shared" si="150"/>
        <v>78.22</v>
      </c>
    </row>
    <row r="1269" spans="1:7" x14ac:dyDescent="0.25">
      <c r="A1269" s="47">
        <v>43052</v>
      </c>
      <c r="B1269" s="48">
        <v>1</v>
      </c>
      <c r="C1269" s="171">
        <v>0</v>
      </c>
      <c r="D1269" s="134">
        <f t="shared" si="151"/>
        <v>190339.38999999978</v>
      </c>
      <c r="E1269" s="29">
        <f t="shared" si="152"/>
        <v>162686.03999999978</v>
      </c>
      <c r="F1269" s="175">
        <f t="shared" si="153"/>
        <v>78.221666666666664</v>
      </c>
      <c r="G1269" s="29">
        <f t="shared" si="150"/>
        <v>78.22</v>
      </c>
    </row>
    <row r="1270" spans="1:7" x14ac:dyDescent="0.25">
      <c r="A1270" s="47">
        <v>43053</v>
      </c>
      <c r="B1270" s="48">
        <v>1</v>
      </c>
      <c r="C1270" s="171">
        <v>0</v>
      </c>
      <c r="D1270" s="134">
        <f t="shared" si="151"/>
        <v>190339.38999999978</v>
      </c>
      <c r="E1270" s="29">
        <f t="shared" si="152"/>
        <v>162686.03999999978</v>
      </c>
      <c r="F1270" s="175">
        <f t="shared" si="153"/>
        <v>78.221666666666664</v>
      </c>
      <c r="G1270" s="29">
        <f t="shared" si="150"/>
        <v>78.22</v>
      </c>
    </row>
    <row r="1271" spans="1:7" x14ac:dyDescent="0.25">
      <c r="A1271" s="47">
        <v>43054</v>
      </c>
      <c r="B1271" s="48">
        <v>1</v>
      </c>
      <c r="C1271" s="171">
        <v>0</v>
      </c>
      <c r="D1271" s="134">
        <f t="shared" si="151"/>
        <v>190339.38999999978</v>
      </c>
      <c r="E1271" s="29">
        <f t="shared" si="152"/>
        <v>162686.03999999978</v>
      </c>
      <c r="F1271" s="175">
        <f t="shared" si="153"/>
        <v>78.221666666666664</v>
      </c>
      <c r="G1271" s="29">
        <f t="shared" si="150"/>
        <v>78.22</v>
      </c>
    </row>
    <row r="1272" spans="1:7" x14ac:dyDescent="0.25">
      <c r="A1272" s="47">
        <v>43055</v>
      </c>
      <c r="B1272" s="48">
        <v>1</v>
      </c>
      <c r="C1272" s="171">
        <v>0</v>
      </c>
      <c r="D1272" s="134">
        <f t="shared" si="151"/>
        <v>190339.38999999978</v>
      </c>
      <c r="E1272" s="29">
        <f t="shared" si="152"/>
        <v>162686.03999999978</v>
      </c>
      <c r="F1272" s="175">
        <f t="shared" si="153"/>
        <v>78.221666666666664</v>
      </c>
      <c r="G1272" s="29">
        <f t="shared" si="150"/>
        <v>78.22</v>
      </c>
    </row>
    <row r="1273" spans="1:7" x14ac:dyDescent="0.25">
      <c r="A1273" s="47">
        <v>43056</v>
      </c>
      <c r="B1273" s="48">
        <v>1</v>
      </c>
      <c r="C1273" s="171">
        <v>0</v>
      </c>
      <c r="D1273" s="134">
        <f t="shared" si="151"/>
        <v>190339.38999999978</v>
      </c>
      <c r="E1273" s="29">
        <f t="shared" si="152"/>
        <v>162686.03999999978</v>
      </c>
      <c r="F1273" s="175">
        <f t="shared" si="153"/>
        <v>78.221666666666664</v>
      </c>
      <c r="G1273" s="29">
        <f t="shared" si="150"/>
        <v>78.22</v>
      </c>
    </row>
    <row r="1274" spans="1:7" x14ac:dyDescent="0.25">
      <c r="A1274" s="47">
        <v>43057</v>
      </c>
      <c r="B1274" s="48">
        <v>1</v>
      </c>
      <c r="C1274" s="171">
        <v>0</v>
      </c>
      <c r="D1274" s="134">
        <f t="shared" si="151"/>
        <v>190339.38999999978</v>
      </c>
      <c r="E1274" s="29">
        <f t="shared" si="152"/>
        <v>162686.03999999978</v>
      </c>
      <c r="F1274" s="175">
        <f t="shared" si="153"/>
        <v>78.221666666666664</v>
      </c>
      <c r="G1274" s="29">
        <f t="shared" si="150"/>
        <v>78.22</v>
      </c>
    </row>
    <row r="1275" spans="1:7" x14ac:dyDescent="0.25">
      <c r="A1275" s="47">
        <v>43058</v>
      </c>
      <c r="B1275" s="48">
        <v>1</v>
      </c>
      <c r="C1275" s="171">
        <v>0</v>
      </c>
      <c r="D1275" s="134">
        <f t="shared" si="151"/>
        <v>190339.38999999978</v>
      </c>
      <c r="E1275" s="29">
        <f t="shared" si="152"/>
        <v>162686.03999999978</v>
      </c>
      <c r="F1275" s="175">
        <f t="shared" si="153"/>
        <v>78.221666666666664</v>
      </c>
      <c r="G1275" s="29">
        <f t="shared" si="150"/>
        <v>78.22</v>
      </c>
    </row>
    <row r="1276" spans="1:7" x14ac:dyDescent="0.25">
      <c r="A1276" s="47">
        <v>43059</v>
      </c>
      <c r="B1276" s="48">
        <v>1</v>
      </c>
      <c r="C1276" s="171">
        <v>0</v>
      </c>
      <c r="D1276" s="134">
        <f t="shared" si="151"/>
        <v>190339.38999999978</v>
      </c>
      <c r="E1276" s="29">
        <f t="shared" si="152"/>
        <v>162686.03999999978</v>
      </c>
      <c r="F1276" s="175">
        <f t="shared" si="153"/>
        <v>78.221666666666664</v>
      </c>
      <c r="G1276" s="29">
        <f t="shared" si="150"/>
        <v>78.22</v>
      </c>
    </row>
    <row r="1277" spans="1:7" x14ac:dyDescent="0.25">
      <c r="A1277" s="47">
        <v>43060</v>
      </c>
      <c r="B1277" s="48">
        <v>1</v>
      </c>
      <c r="C1277" s="171">
        <v>0</v>
      </c>
      <c r="D1277" s="134">
        <f t="shared" si="151"/>
        <v>190339.38999999978</v>
      </c>
      <c r="E1277" s="29">
        <f t="shared" si="152"/>
        <v>162686.03999999978</v>
      </c>
      <c r="F1277" s="175">
        <f t="shared" si="153"/>
        <v>78.221666666666664</v>
      </c>
      <c r="G1277" s="29">
        <f t="shared" si="150"/>
        <v>78.22</v>
      </c>
    </row>
    <row r="1278" spans="1:7" x14ac:dyDescent="0.25">
      <c r="A1278" s="47">
        <v>43061</v>
      </c>
      <c r="B1278" s="48">
        <v>1</v>
      </c>
      <c r="C1278" s="171">
        <v>0</v>
      </c>
      <c r="D1278" s="134">
        <f t="shared" si="151"/>
        <v>190339.38999999978</v>
      </c>
      <c r="E1278" s="29">
        <f t="shared" si="152"/>
        <v>162686.03999999978</v>
      </c>
      <c r="F1278" s="175">
        <f t="shared" si="153"/>
        <v>78.221666666666664</v>
      </c>
      <c r="G1278" s="29">
        <f t="shared" si="150"/>
        <v>78.22</v>
      </c>
    </row>
    <row r="1279" spans="1:7" x14ac:dyDescent="0.25">
      <c r="A1279" s="47">
        <v>43062</v>
      </c>
      <c r="B1279" s="48">
        <v>1</v>
      </c>
      <c r="C1279" s="171">
        <v>0</v>
      </c>
      <c r="D1279" s="134">
        <f t="shared" si="151"/>
        <v>190339.38999999978</v>
      </c>
      <c r="E1279" s="29">
        <f t="shared" si="152"/>
        <v>162686.03999999978</v>
      </c>
      <c r="F1279" s="175">
        <f t="shared" si="153"/>
        <v>78.221666666666664</v>
      </c>
      <c r="G1279" s="29">
        <f t="shared" si="150"/>
        <v>78.22</v>
      </c>
    </row>
    <row r="1280" spans="1:7" x14ac:dyDescent="0.25">
      <c r="A1280" s="47">
        <v>43063</v>
      </c>
      <c r="B1280" s="48">
        <v>1</v>
      </c>
      <c r="C1280" s="171">
        <v>0</v>
      </c>
      <c r="D1280" s="134">
        <f t="shared" si="151"/>
        <v>190339.38999999978</v>
      </c>
      <c r="E1280" s="29">
        <f t="shared" si="152"/>
        <v>162686.03999999978</v>
      </c>
      <c r="F1280" s="175">
        <f t="shared" si="153"/>
        <v>78.221666666666664</v>
      </c>
      <c r="G1280" s="29">
        <f t="shared" si="150"/>
        <v>78.22</v>
      </c>
    </row>
    <row r="1281" spans="1:7" x14ac:dyDescent="0.25">
      <c r="A1281" s="47">
        <v>43064</v>
      </c>
      <c r="B1281" s="48">
        <v>1</v>
      </c>
      <c r="C1281" s="171">
        <v>0</v>
      </c>
      <c r="D1281" s="134">
        <f t="shared" si="151"/>
        <v>190339.38999999978</v>
      </c>
      <c r="E1281" s="29">
        <f t="shared" si="152"/>
        <v>162686.03999999978</v>
      </c>
      <c r="F1281" s="175">
        <f t="shared" si="153"/>
        <v>78.221666666666664</v>
      </c>
      <c r="G1281" s="29">
        <f t="shared" si="150"/>
        <v>78.22</v>
      </c>
    </row>
    <row r="1282" spans="1:7" x14ac:dyDescent="0.25">
      <c r="A1282" s="47">
        <v>43065</v>
      </c>
      <c r="B1282" s="48">
        <v>1</v>
      </c>
      <c r="C1282" s="171">
        <v>0</v>
      </c>
      <c r="D1282" s="134">
        <f t="shared" si="151"/>
        <v>190339.38999999978</v>
      </c>
      <c r="E1282" s="29">
        <f t="shared" si="152"/>
        <v>162686.03999999978</v>
      </c>
      <c r="F1282" s="175">
        <f t="shared" si="153"/>
        <v>78.221666666666664</v>
      </c>
      <c r="G1282" s="29">
        <f t="shared" si="150"/>
        <v>78.22</v>
      </c>
    </row>
    <row r="1283" spans="1:7" x14ac:dyDescent="0.25">
      <c r="A1283" s="47">
        <v>43066</v>
      </c>
      <c r="B1283" s="48">
        <v>1</v>
      </c>
      <c r="C1283" s="171">
        <v>0</v>
      </c>
      <c r="D1283" s="134">
        <f t="shared" si="151"/>
        <v>190339.38999999978</v>
      </c>
      <c r="E1283" s="29">
        <f t="shared" si="152"/>
        <v>162686.03999999978</v>
      </c>
      <c r="F1283" s="175">
        <f t="shared" si="153"/>
        <v>78.221666666666664</v>
      </c>
      <c r="G1283" s="29">
        <f t="shared" si="150"/>
        <v>78.22</v>
      </c>
    </row>
    <row r="1284" spans="1:7" x14ac:dyDescent="0.25">
      <c r="A1284" s="47">
        <v>43067</v>
      </c>
      <c r="B1284" s="48">
        <v>1</v>
      </c>
      <c r="C1284" s="171">
        <v>0</v>
      </c>
      <c r="D1284" s="134">
        <f t="shared" si="151"/>
        <v>190339.38999999978</v>
      </c>
      <c r="E1284" s="29">
        <f t="shared" si="152"/>
        <v>162686.03999999978</v>
      </c>
      <c r="F1284" s="175">
        <f t="shared" si="153"/>
        <v>78.221666666666664</v>
      </c>
      <c r="G1284" s="29">
        <f t="shared" si="150"/>
        <v>78.22</v>
      </c>
    </row>
    <row r="1285" spans="1:7" x14ac:dyDescent="0.25">
      <c r="A1285" s="47">
        <v>43068</v>
      </c>
      <c r="B1285" s="48">
        <v>1</v>
      </c>
      <c r="C1285" s="171">
        <v>0</v>
      </c>
      <c r="D1285" s="134">
        <f t="shared" si="151"/>
        <v>190339.38999999978</v>
      </c>
      <c r="E1285" s="29">
        <f t="shared" si="152"/>
        <v>162686.03999999978</v>
      </c>
      <c r="F1285" s="175">
        <f t="shared" si="153"/>
        <v>78.221666666666664</v>
      </c>
      <c r="G1285" s="29">
        <f t="shared" si="150"/>
        <v>78.22</v>
      </c>
    </row>
    <row r="1286" spans="1:7" x14ac:dyDescent="0.25">
      <c r="A1286" s="47">
        <v>43069</v>
      </c>
      <c r="B1286" s="48">
        <v>1</v>
      </c>
      <c r="C1286" s="171">
        <v>0</v>
      </c>
      <c r="D1286" s="134">
        <f t="shared" si="151"/>
        <v>190339.38999999978</v>
      </c>
      <c r="E1286" s="29">
        <f t="shared" si="152"/>
        <v>162686.03999999978</v>
      </c>
      <c r="F1286" s="175">
        <f t="shared" si="153"/>
        <v>78.221666666666664</v>
      </c>
      <c r="G1286" s="29">
        <f t="shared" si="150"/>
        <v>78.22</v>
      </c>
    </row>
    <row r="1287" spans="1:7" x14ac:dyDescent="0.25">
      <c r="A1287" s="47">
        <v>43070</v>
      </c>
      <c r="B1287" s="48">
        <v>1</v>
      </c>
      <c r="C1287" s="171">
        <v>0</v>
      </c>
      <c r="D1287" s="134">
        <f t="shared" si="151"/>
        <v>190339.38999999978</v>
      </c>
      <c r="E1287" s="29">
        <f t="shared" si="152"/>
        <v>162686.03999999978</v>
      </c>
      <c r="F1287" s="175">
        <f t="shared" si="153"/>
        <v>78.221666666666664</v>
      </c>
      <c r="G1287" s="29">
        <f t="shared" si="150"/>
        <v>78.22</v>
      </c>
    </row>
    <row r="1288" spans="1:7" x14ac:dyDescent="0.25">
      <c r="A1288" s="47">
        <v>43071</v>
      </c>
      <c r="B1288" s="48">
        <v>1</v>
      </c>
      <c r="C1288" s="171">
        <v>0</v>
      </c>
      <c r="D1288" s="134">
        <f t="shared" si="151"/>
        <v>190339.38999999978</v>
      </c>
      <c r="E1288" s="29">
        <f t="shared" si="152"/>
        <v>162686.03999999978</v>
      </c>
      <c r="F1288" s="175">
        <f t="shared" si="153"/>
        <v>78.221666666666664</v>
      </c>
      <c r="G1288" s="29">
        <f t="shared" si="150"/>
        <v>78.22</v>
      </c>
    </row>
    <row r="1289" spans="1:7" x14ac:dyDescent="0.25">
      <c r="A1289" s="47">
        <v>43072</v>
      </c>
      <c r="B1289" s="48">
        <v>1</v>
      </c>
      <c r="C1289" s="171">
        <v>0</v>
      </c>
      <c r="D1289" s="134">
        <f t="shared" si="151"/>
        <v>190339.38999999978</v>
      </c>
      <c r="E1289" s="29">
        <f t="shared" si="152"/>
        <v>162686.03999999978</v>
      </c>
      <c r="F1289" s="175">
        <f t="shared" si="153"/>
        <v>78.221666666666664</v>
      </c>
      <c r="G1289" s="29">
        <f t="shared" si="150"/>
        <v>78.22</v>
      </c>
    </row>
    <row r="1290" spans="1:7" x14ac:dyDescent="0.25">
      <c r="A1290" s="47">
        <v>43073</v>
      </c>
      <c r="B1290" s="48">
        <v>1</v>
      </c>
      <c r="C1290" s="171">
        <v>0</v>
      </c>
      <c r="D1290" s="134">
        <f t="shared" si="151"/>
        <v>190339.38999999978</v>
      </c>
      <c r="E1290" s="29">
        <f t="shared" si="152"/>
        <v>162686.03999999978</v>
      </c>
      <c r="F1290" s="175">
        <f t="shared" si="153"/>
        <v>78.221666666666664</v>
      </c>
      <c r="G1290" s="29">
        <f t="shared" si="150"/>
        <v>78.22</v>
      </c>
    </row>
    <row r="1291" spans="1:7" x14ac:dyDescent="0.25">
      <c r="A1291" s="47">
        <v>43074</v>
      </c>
      <c r="B1291" s="48">
        <v>1</v>
      </c>
      <c r="C1291" s="171">
        <v>0</v>
      </c>
      <c r="D1291" s="134">
        <f t="shared" si="151"/>
        <v>190339.38999999978</v>
      </c>
      <c r="E1291" s="29">
        <f t="shared" si="152"/>
        <v>162686.03999999978</v>
      </c>
      <c r="F1291" s="175">
        <f t="shared" si="153"/>
        <v>78.221666666666664</v>
      </c>
      <c r="G1291" s="29">
        <f t="shared" si="150"/>
        <v>78.22</v>
      </c>
    </row>
    <row r="1292" spans="1:7" x14ac:dyDescent="0.25">
      <c r="A1292" s="47">
        <v>43075</v>
      </c>
      <c r="B1292" s="48">
        <v>1</v>
      </c>
      <c r="C1292" s="171">
        <v>0</v>
      </c>
      <c r="D1292" s="134">
        <f>$E$1291</f>
        <v>162686.03999999978</v>
      </c>
      <c r="E1292" s="29">
        <f>$D$1292-$D$68</f>
        <v>134758.61999999976</v>
      </c>
      <c r="F1292" s="175">
        <f>($E$67/$B$67*0+($E$68/$B$68)*1)</f>
        <v>66.857419354838711</v>
      </c>
      <c r="G1292" s="29">
        <f t="shared" si="150"/>
        <v>66.86</v>
      </c>
    </row>
    <row r="1293" spans="1:7" x14ac:dyDescent="0.25">
      <c r="A1293" s="47">
        <v>43076</v>
      </c>
      <c r="B1293" s="48">
        <v>1</v>
      </c>
      <c r="C1293" s="171">
        <v>0</v>
      </c>
      <c r="D1293" s="134">
        <f t="shared" ref="D1293:D1322" si="154">$E$1291</f>
        <v>162686.03999999978</v>
      </c>
      <c r="E1293" s="29">
        <f t="shared" ref="E1293:E1322" si="155">$D$1292-$D$68</f>
        <v>134758.61999999976</v>
      </c>
      <c r="F1293" s="175">
        <f t="shared" ref="F1293:F1322" si="156">($E$67/$B$67*0+($E$68/$B$68)*1)</f>
        <v>66.857419354838711</v>
      </c>
      <c r="G1293" s="29">
        <f t="shared" si="150"/>
        <v>66.86</v>
      </c>
    </row>
    <row r="1294" spans="1:7" x14ac:dyDescent="0.25">
      <c r="A1294" s="47">
        <v>43077</v>
      </c>
      <c r="B1294" s="48">
        <v>1</v>
      </c>
      <c r="C1294" s="171">
        <v>0</v>
      </c>
      <c r="D1294" s="134">
        <f t="shared" si="154"/>
        <v>162686.03999999978</v>
      </c>
      <c r="E1294" s="29">
        <f t="shared" si="155"/>
        <v>134758.61999999976</v>
      </c>
      <c r="F1294" s="175">
        <f t="shared" si="156"/>
        <v>66.857419354838711</v>
      </c>
      <c r="G1294" s="29">
        <f t="shared" si="150"/>
        <v>66.86</v>
      </c>
    </row>
    <row r="1295" spans="1:7" x14ac:dyDescent="0.25">
      <c r="A1295" s="47">
        <v>43078</v>
      </c>
      <c r="B1295" s="48">
        <v>1</v>
      </c>
      <c r="C1295" s="171">
        <v>0</v>
      </c>
      <c r="D1295" s="134">
        <f t="shared" si="154"/>
        <v>162686.03999999978</v>
      </c>
      <c r="E1295" s="29">
        <f t="shared" si="155"/>
        <v>134758.61999999976</v>
      </c>
      <c r="F1295" s="175">
        <f t="shared" si="156"/>
        <v>66.857419354838711</v>
      </c>
      <c r="G1295" s="29">
        <f t="shared" si="150"/>
        <v>66.86</v>
      </c>
    </row>
    <row r="1296" spans="1:7" x14ac:dyDescent="0.25">
      <c r="A1296" s="47">
        <v>43079</v>
      </c>
      <c r="B1296" s="48">
        <v>1</v>
      </c>
      <c r="C1296" s="171">
        <v>0</v>
      </c>
      <c r="D1296" s="134">
        <f t="shared" si="154"/>
        <v>162686.03999999978</v>
      </c>
      <c r="E1296" s="29">
        <f t="shared" si="155"/>
        <v>134758.61999999976</v>
      </c>
      <c r="F1296" s="175">
        <f t="shared" si="156"/>
        <v>66.857419354838711</v>
      </c>
      <c r="G1296" s="29">
        <f t="shared" si="150"/>
        <v>66.86</v>
      </c>
    </row>
    <row r="1297" spans="1:7" x14ac:dyDescent="0.25">
      <c r="A1297" s="47">
        <v>43080</v>
      </c>
      <c r="B1297" s="48">
        <v>1</v>
      </c>
      <c r="C1297" s="171">
        <v>0</v>
      </c>
      <c r="D1297" s="134">
        <f t="shared" si="154"/>
        <v>162686.03999999978</v>
      </c>
      <c r="E1297" s="29">
        <f t="shared" si="155"/>
        <v>134758.61999999976</v>
      </c>
      <c r="F1297" s="175">
        <f t="shared" si="156"/>
        <v>66.857419354838711</v>
      </c>
      <c r="G1297" s="29">
        <f t="shared" si="150"/>
        <v>66.86</v>
      </c>
    </row>
    <row r="1298" spans="1:7" x14ac:dyDescent="0.25">
      <c r="A1298" s="47">
        <v>43081</v>
      </c>
      <c r="B1298" s="48">
        <v>1</v>
      </c>
      <c r="C1298" s="171">
        <v>0</v>
      </c>
      <c r="D1298" s="134">
        <f t="shared" si="154"/>
        <v>162686.03999999978</v>
      </c>
      <c r="E1298" s="29">
        <f t="shared" si="155"/>
        <v>134758.61999999976</v>
      </c>
      <c r="F1298" s="175">
        <f t="shared" si="156"/>
        <v>66.857419354838711</v>
      </c>
      <c r="G1298" s="29">
        <f t="shared" ref="G1298:G1361" si="157">ROUND(F1298,2)</f>
        <v>66.86</v>
      </c>
    </row>
    <row r="1299" spans="1:7" x14ac:dyDescent="0.25">
      <c r="A1299" s="47">
        <v>43082</v>
      </c>
      <c r="B1299" s="48">
        <v>1</v>
      </c>
      <c r="C1299" s="171">
        <v>0</v>
      </c>
      <c r="D1299" s="134">
        <f t="shared" si="154"/>
        <v>162686.03999999978</v>
      </c>
      <c r="E1299" s="29">
        <f t="shared" si="155"/>
        <v>134758.61999999976</v>
      </c>
      <c r="F1299" s="175">
        <f t="shared" si="156"/>
        <v>66.857419354838711</v>
      </c>
      <c r="G1299" s="29">
        <f t="shared" si="157"/>
        <v>66.86</v>
      </c>
    </row>
    <row r="1300" spans="1:7" x14ac:dyDescent="0.25">
      <c r="A1300" s="47">
        <v>43083</v>
      </c>
      <c r="B1300" s="48">
        <v>1</v>
      </c>
      <c r="C1300" s="171">
        <v>0</v>
      </c>
      <c r="D1300" s="134">
        <f t="shared" si="154"/>
        <v>162686.03999999978</v>
      </c>
      <c r="E1300" s="29">
        <f t="shared" si="155"/>
        <v>134758.61999999976</v>
      </c>
      <c r="F1300" s="175">
        <f t="shared" si="156"/>
        <v>66.857419354838711</v>
      </c>
      <c r="G1300" s="29">
        <f t="shared" si="157"/>
        <v>66.86</v>
      </c>
    </row>
    <row r="1301" spans="1:7" x14ac:dyDescent="0.25">
      <c r="A1301" s="47">
        <v>43084</v>
      </c>
      <c r="B1301" s="48">
        <v>1</v>
      </c>
      <c r="C1301" s="171">
        <v>0</v>
      </c>
      <c r="D1301" s="134">
        <f t="shared" si="154"/>
        <v>162686.03999999978</v>
      </c>
      <c r="E1301" s="29">
        <f t="shared" si="155"/>
        <v>134758.61999999976</v>
      </c>
      <c r="F1301" s="175">
        <f t="shared" si="156"/>
        <v>66.857419354838711</v>
      </c>
      <c r="G1301" s="29">
        <f t="shared" si="157"/>
        <v>66.86</v>
      </c>
    </row>
    <row r="1302" spans="1:7" x14ac:dyDescent="0.25">
      <c r="A1302" s="47">
        <v>43085</v>
      </c>
      <c r="B1302" s="48">
        <v>1</v>
      </c>
      <c r="C1302" s="171">
        <v>0</v>
      </c>
      <c r="D1302" s="134">
        <f t="shared" si="154"/>
        <v>162686.03999999978</v>
      </c>
      <c r="E1302" s="29">
        <f t="shared" si="155"/>
        <v>134758.61999999976</v>
      </c>
      <c r="F1302" s="175">
        <f t="shared" si="156"/>
        <v>66.857419354838711</v>
      </c>
      <c r="G1302" s="29">
        <f t="shared" si="157"/>
        <v>66.86</v>
      </c>
    </row>
    <row r="1303" spans="1:7" x14ac:dyDescent="0.25">
      <c r="A1303" s="47">
        <v>43086</v>
      </c>
      <c r="B1303" s="48">
        <v>1</v>
      </c>
      <c r="C1303" s="171">
        <v>0</v>
      </c>
      <c r="D1303" s="134">
        <f t="shared" si="154"/>
        <v>162686.03999999978</v>
      </c>
      <c r="E1303" s="29">
        <f t="shared" si="155"/>
        <v>134758.61999999976</v>
      </c>
      <c r="F1303" s="175">
        <f t="shared" si="156"/>
        <v>66.857419354838711</v>
      </c>
      <c r="G1303" s="29">
        <f t="shared" si="157"/>
        <v>66.86</v>
      </c>
    </row>
    <row r="1304" spans="1:7" x14ac:dyDescent="0.25">
      <c r="A1304" s="47">
        <v>43087</v>
      </c>
      <c r="B1304" s="48">
        <v>1</v>
      </c>
      <c r="C1304" s="171">
        <v>0</v>
      </c>
      <c r="D1304" s="134">
        <f t="shared" si="154"/>
        <v>162686.03999999978</v>
      </c>
      <c r="E1304" s="29">
        <f t="shared" si="155"/>
        <v>134758.61999999976</v>
      </c>
      <c r="F1304" s="175">
        <f t="shared" si="156"/>
        <v>66.857419354838711</v>
      </c>
      <c r="G1304" s="29">
        <f t="shared" si="157"/>
        <v>66.86</v>
      </c>
    </row>
    <row r="1305" spans="1:7" x14ac:dyDescent="0.25">
      <c r="A1305" s="47">
        <v>43088</v>
      </c>
      <c r="B1305" s="48">
        <v>1</v>
      </c>
      <c r="C1305" s="171">
        <v>0</v>
      </c>
      <c r="D1305" s="134">
        <f t="shared" si="154"/>
        <v>162686.03999999978</v>
      </c>
      <c r="E1305" s="29">
        <f t="shared" si="155"/>
        <v>134758.61999999976</v>
      </c>
      <c r="F1305" s="175">
        <f t="shared" si="156"/>
        <v>66.857419354838711</v>
      </c>
      <c r="G1305" s="29">
        <f t="shared" si="157"/>
        <v>66.86</v>
      </c>
    </row>
    <row r="1306" spans="1:7" x14ac:dyDescent="0.25">
      <c r="A1306" s="47">
        <v>43089</v>
      </c>
      <c r="B1306" s="48">
        <v>1</v>
      </c>
      <c r="C1306" s="171">
        <v>0</v>
      </c>
      <c r="D1306" s="134">
        <f t="shared" si="154"/>
        <v>162686.03999999978</v>
      </c>
      <c r="E1306" s="29">
        <f t="shared" si="155"/>
        <v>134758.61999999976</v>
      </c>
      <c r="F1306" s="175">
        <f t="shared" si="156"/>
        <v>66.857419354838711</v>
      </c>
      <c r="G1306" s="29">
        <f t="shared" si="157"/>
        <v>66.86</v>
      </c>
    </row>
    <row r="1307" spans="1:7" x14ac:dyDescent="0.25">
      <c r="A1307" s="47">
        <v>43090</v>
      </c>
      <c r="B1307" s="48">
        <v>1</v>
      </c>
      <c r="C1307" s="171">
        <v>0</v>
      </c>
      <c r="D1307" s="134">
        <f t="shared" si="154"/>
        <v>162686.03999999978</v>
      </c>
      <c r="E1307" s="29">
        <f t="shared" si="155"/>
        <v>134758.61999999976</v>
      </c>
      <c r="F1307" s="175">
        <f t="shared" si="156"/>
        <v>66.857419354838711</v>
      </c>
      <c r="G1307" s="29">
        <f t="shared" si="157"/>
        <v>66.86</v>
      </c>
    </row>
    <row r="1308" spans="1:7" x14ac:dyDescent="0.25">
      <c r="A1308" s="47">
        <v>43091</v>
      </c>
      <c r="B1308" s="48">
        <v>1</v>
      </c>
      <c r="C1308" s="171">
        <v>0</v>
      </c>
      <c r="D1308" s="134">
        <f t="shared" si="154"/>
        <v>162686.03999999978</v>
      </c>
      <c r="E1308" s="29">
        <f t="shared" si="155"/>
        <v>134758.61999999976</v>
      </c>
      <c r="F1308" s="175">
        <f t="shared" si="156"/>
        <v>66.857419354838711</v>
      </c>
      <c r="G1308" s="29">
        <f t="shared" si="157"/>
        <v>66.86</v>
      </c>
    </row>
    <row r="1309" spans="1:7" x14ac:dyDescent="0.25">
      <c r="A1309" s="47">
        <v>43092</v>
      </c>
      <c r="B1309" s="48">
        <v>1</v>
      </c>
      <c r="C1309" s="171">
        <v>0</v>
      </c>
      <c r="D1309" s="134">
        <f t="shared" si="154"/>
        <v>162686.03999999978</v>
      </c>
      <c r="E1309" s="29">
        <f t="shared" si="155"/>
        <v>134758.61999999976</v>
      </c>
      <c r="F1309" s="175">
        <f t="shared" si="156"/>
        <v>66.857419354838711</v>
      </c>
      <c r="G1309" s="29">
        <f t="shared" si="157"/>
        <v>66.86</v>
      </c>
    </row>
    <row r="1310" spans="1:7" x14ac:dyDescent="0.25">
      <c r="A1310" s="47">
        <v>43093</v>
      </c>
      <c r="B1310" s="48">
        <v>1</v>
      </c>
      <c r="C1310" s="171">
        <v>0</v>
      </c>
      <c r="D1310" s="134">
        <f t="shared" si="154"/>
        <v>162686.03999999978</v>
      </c>
      <c r="E1310" s="29">
        <f t="shared" si="155"/>
        <v>134758.61999999976</v>
      </c>
      <c r="F1310" s="175">
        <f t="shared" si="156"/>
        <v>66.857419354838711</v>
      </c>
      <c r="G1310" s="29">
        <f t="shared" si="157"/>
        <v>66.86</v>
      </c>
    </row>
    <row r="1311" spans="1:7" x14ac:dyDescent="0.25">
      <c r="A1311" s="47">
        <v>43094</v>
      </c>
      <c r="B1311" s="48">
        <v>1</v>
      </c>
      <c r="C1311" s="171">
        <v>0</v>
      </c>
      <c r="D1311" s="134">
        <f t="shared" si="154"/>
        <v>162686.03999999978</v>
      </c>
      <c r="E1311" s="29">
        <f t="shared" si="155"/>
        <v>134758.61999999976</v>
      </c>
      <c r="F1311" s="175">
        <f t="shared" si="156"/>
        <v>66.857419354838711</v>
      </c>
      <c r="G1311" s="29">
        <f t="shared" si="157"/>
        <v>66.86</v>
      </c>
    </row>
    <row r="1312" spans="1:7" x14ac:dyDescent="0.25">
      <c r="A1312" s="47">
        <v>43095</v>
      </c>
      <c r="B1312" s="48">
        <v>1</v>
      </c>
      <c r="C1312" s="171">
        <v>0</v>
      </c>
      <c r="D1312" s="134">
        <f t="shared" si="154"/>
        <v>162686.03999999978</v>
      </c>
      <c r="E1312" s="29">
        <f t="shared" si="155"/>
        <v>134758.61999999976</v>
      </c>
      <c r="F1312" s="175">
        <f t="shared" si="156"/>
        <v>66.857419354838711</v>
      </c>
      <c r="G1312" s="29">
        <f t="shared" si="157"/>
        <v>66.86</v>
      </c>
    </row>
    <row r="1313" spans="1:7" x14ac:dyDescent="0.25">
      <c r="A1313" s="47">
        <v>43096</v>
      </c>
      <c r="B1313" s="48">
        <v>1</v>
      </c>
      <c r="C1313" s="171">
        <v>0</v>
      </c>
      <c r="D1313" s="134">
        <f t="shared" si="154"/>
        <v>162686.03999999978</v>
      </c>
      <c r="E1313" s="29">
        <f t="shared" si="155"/>
        <v>134758.61999999976</v>
      </c>
      <c r="F1313" s="175">
        <f t="shared" si="156"/>
        <v>66.857419354838711</v>
      </c>
      <c r="G1313" s="29">
        <f t="shared" si="157"/>
        <v>66.86</v>
      </c>
    </row>
    <row r="1314" spans="1:7" x14ac:dyDescent="0.25">
      <c r="A1314" s="47">
        <v>43097</v>
      </c>
      <c r="B1314" s="48">
        <v>1</v>
      </c>
      <c r="C1314" s="171">
        <v>0</v>
      </c>
      <c r="D1314" s="134">
        <f t="shared" si="154"/>
        <v>162686.03999999978</v>
      </c>
      <c r="E1314" s="29">
        <f t="shared" si="155"/>
        <v>134758.61999999976</v>
      </c>
      <c r="F1314" s="175">
        <f t="shared" si="156"/>
        <v>66.857419354838711</v>
      </c>
      <c r="G1314" s="29">
        <f t="shared" si="157"/>
        <v>66.86</v>
      </c>
    </row>
    <row r="1315" spans="1:7" x14ac:dyDescent="0.25">
      <c r="A1315" s="47">
        <v>43098</v>
      </c>
      <c r="B1315" s="48">
        <v>1</v>
      </c>
      <c r="C1315" s="171">
        <v>0</v>
      </c>
      <c r="D1315" s="134">
        <f t="shared" si="154"/>
        <v>162686.03999999978</v>
      </c>
      <c r="E1315" s="29">
        <f t="shared" si="155"/>
        <v>134758.61999999976</v>
      </c>
      <c r="F1315" s="175">
        <f t="shared" si="156"/>
        <v>66.857419354838711</v>
      </c>
      <c r="G1315" s="29">
        <f t="shared" si="157"/>
        <v>66.86</v>
      </c>
    </row>
    <row r="1316" spans="1:7" x14ac:dyDescent="0.25">
      <c r="A1316" s="47">
        <v>43099</v>
      </c>
      <c r="B1316" s="48">
        <v>1</v>
      </c>
      <c r="C1316" s="171">
        <v>0</v>
      </c>
      <c r="D1316" s="134">
        <f t="shared" si="154"/>
        <v>162686.03999999978</v>
      </c>
      <c r="E1316" s="29">
        <f t="shared" si="155"/>
        <v>134758.61999999976</v>
      </c>
      <c r="F1316" s="175">
        <f t="shared" si="156"/>
        <v>66.857419354838711</v>
      </c>
      <c r="G1316" s="29">
        <f t="shared" si="157"/>
        <v>66.86</v>
      </c>
    </row>
    <row r="1317" spans="1:7" x14ac:dyDescent="0.25">
      <c r="A1317" s="47">
        <v>43100</v>
      </c>
      <c r="B1317" s="48">
        <v>1</v>
      </c>
      <c r="C1317" s="171">
        <v>0</v>
      </c>
      <c r="D1317" s="134">
        <f t="shared" si="154"/>
        <v>162686.03999999978</v>
      </c>
      <c r="E1317" s="29">
        <f t="shared" si="155"/>
        <v>134758.61999999976</v>
      </c>
      <c r="F1317" s="175">
        <f t="shared" si="156"/>
        <v>66.857419354838711</v>
      </c>
      <c r="G1317" s="29">
        <f t="shared" si="157"/>
        <v>66.86</v>
      </c>
    </row>
    <row r="1318" spans="1:7" x14ac:dyDescent="0.25">
      <c r="A1318" s="47">
        <v>43101</v>
      </c>
      <c r="B1318" s="48">
        <v>1</v>
      </c>
      <c r="C1318" s="171">
        <v>0</v>
      </c>
      <c r="D1318" s="134">
        <f t="shared" si="154"/>
        <v>162686.03999999978</v>
      </c>
      <c r="E1318" s="29">
        <f t="shared" si="155"/>
        <v>134758.61999999976</v>
      </c>
      <c r="F1318" s="175">
        <f t="shared" si="156"/>
        <v>66.857419354838711</v>
      </c>
      <c r="G1318" s="29">
        <f t="shared" si="157"/>
        <v>66.86</v>
      </c>
    </row>
    <row r="1319" spans="1:7" x14ac:dyDescent="0.25">
      <c r="A1319" s="47">
        <v>43102</v>
      </c>
      <c r="B1319" s="48">
        <v>1</v>
      </c>
      <c r="C1319" s="171">
        <v>0</v>
      </c>
      <c r="D1319" s="134">
        <f t="shared" si="154"/>
        <v>162686.03999999978</v>
      </c>
      <c r="E1319" s="29">
        <f t="shared" si="155"/>
        <v>134758.61999999976</v>
      </c>
      <c r="F1319" s="175">
        <f t="shared" si="156"/>
        <v>66.857419354838711</v>
      </c>
      <c r="G1319" s="29">
        <f t="shared" si="157"/>
        <v>66.86</v>
      </c>
    </row>
    <row r="1320" spans="1:7" x14ac:dyDescent="0.25">
      <c r="A1320" s="47">
        <v>43103</v>
      </c>
      <c r="B1320" s="48">
        <v>1</v>
      </c>
      <c r="C1320" s="171">
        <v>0</v>
      </c>
      <c r="D1320" s="134">
        <f t="shared" si="154"/>
        <v>162686.03999999978</v>
      </c>
      <c r="E1320" s="29">
        <f t="shared" si="155"/>
        <v>134758.61999999976</v>
      </c>
      <c r="F1320" s="175">
        <f t="shared" si="156"/>
        <v>66.857419354838711</v>
      </c>
      <c r="G1320" s="29">
        <f t="shared" si="157"/>
        <v>66.86</v>
      </c>
    </row>
    <row r="1321" spans="1:7" x14ac:dyDescent="0.25">
      <c r="A1321" s="47">
        <v>43104</v>
      </c>
      <c r="B1321" s="48">
        <v>1</v>
      </c>
      <c r="C1321" s="171">
        <v>0</v>
      </c>
      <c r="D1321" s="134">
        <f t="shared" si="154"/>
        <v>162686.03999999978</v>
      </c>
      <c r="E1321" s="29">
        <f t="shared" si="155"/>
        <v>134758.61999999976</v>
      </c>
      <c r="F1321" s="175">
        <f t="shared" si="156"/>
        <v>66.857419354838711</v>
      </c>
      <c r="G1321" s="29">
        <f t="shared" si="157"/>
        <v>66.86</v>
      </c>
    </row>
    <row r="1322" spans="1:7" x14ac:dyDescent="0.25">
      <c r="A1322" s="47">
        <v>43105</v>
      </c>
      <c r="B1322" s="48">
        <v>1</v>
      </c>
      <c r="C1322" s="171">
        <v>0</v>
      </c>
      <c r="D1322" s="134">
        <f t="shared" si="154"/>
        <v>162686.03999999978</v>
      </c>
      <c r="E1322" s="29">
        <f t="shared" si="155"/>
        <v>134758.61999999976</v>
      </c>
      <c r="F1322" s="175">
        <f t="shared" si="156"/>
        <v>66.857419354838711</v>
      </c>
      <c r="G1322" s="29">
        <f t="shared" si="157"/>
        <v>66.86</v>
      </c>
    </row>
    <row r="1323" spans="1:7" x14ac:dyDescent="0.25">
      <c r="A1323" s="47">
        <v>43106</v>
      </c>
      <c r="B1323" s="48">
        <v>1</v>
      </c>
      <c r="C1323" s="171">
        <v>0</v>
      </c>
      <c r="D1323" s="134">
        <f>$E$1322</f>
        <v>134758.61999999976</v>
      </c>
      <c r="E1323" s="29">
        <f>$D$1323-$D$69</f>
        <v>106475.40999999977</v>
      </c>
      <c r="F1323" s="175">
        <f>($E$68/$B$68*0+($E$69/$B$69)*1)</f>
        <v>55.380322580645164</v>
      </c>
      <c r="G1323" s="29">
        <f t="shared" si="157"/>
        <v>55.38</v>
      </c>
    </row>
    <row r="1324" spans="1:7" x14ac:dyDescent="0.25">
      <c r="A1324" s="47">
        <v>43107</v>
      </c>
      <c r="B1324" s="48">
        <v>1</v>
      </c>
      <c r="C1324" s="171">
        <v>0</v>
      </c>
      <c r="D1324" s="134">
        <f t="shared" ref="D1324:D1353" si="158">$E$1322</f>
        <v>134758.61999999976</v>
      </c>
      <c r="E1324" s="29">
        <f t="shared" ref="E1324:E1353" si="159">$D$1323-$D$69</f>
        <v>106475.40999999977</v>
      </c>
      <c r="F1324" s="175">
        <f t="shared" ref="F1324:F1353" si="160">($E$68/$B$68*0+($E$69/$B$69)*1)</f>
        <v>55.380322580645164</v>
      </c>
      <c r="G1324" s="29">
        <f t="shared" si="157"/>
        <v>55.38</v>
      </c>
    </row>
    <row r="1325" spans="1:7" x14ac:dyDescent="0.25">
      <c r="A1325" s="47">
        <v>43108</v>
      </c>
      <c r="B1325" s="48">
        <v>1</v>
      </c>
      <c r="C1325" s="171">
        <v>0</v>
      </c>
      <c r="D1325" s="134">
        <f t="shared" si="158"/>
        <v>134758.61999999976</v>
      </c>
      <c r="E1325" s="29">
        <f t="shared" si="159"/>
        <v>106475.40999999977</v>
      </c>
      <c r="F1325" s="175">
        <f t="shared" si="160"/>
        <v>55.380322580645164</v>
      </c>
      <c r="G1325" s="29">
        <f t="shared" si="157"/>
        <v>55.38</v>
      </c>
    </row>
    <row r="1326" spans="1:7" x14ac:dyDescent="0.25">
      <c r="A1326" s="47">
        <v>43109</v>
      </c>
      <c r="B1326" s="48">
        <v>1</v>
      </c>
      <c r="C1326" s="171">
        <v>0</v>
      </c>
      <c r="D1326" s="134">
        <f t="shared" si="158"/>
        <v>134758.61999999976</v>
      </c>
      <c r="E1326" s="29">
        <f t="shared" si="159"/>
        <v>106475.40999999977</v>
      </c>
      <c r="F1326" s="175">
        <f t="shared" si="160"/>
        <v>55.380322580645164</v>
      </c>
      <c r="G1326" s="29">
        <f t="shared" si="157"/>
        <v>55.38</v>
      </c>
    </row>
    <row r="1327" spans="1:7" x14ac:dyDescent="0.25">
      <c r="A1327" s="47">
        <v>43110</v>
      </c>
      <c r="B1327" s="48">
        <v>1</v>
      </c>
      <c r="C1327" s="171">
        <v>0</v>
      </c>
      <c r="D1327" s="134">
        <f t="shared" si="158"/>
        <v>134758.61999999976</v>
      </c>
      <c r="E1327" s="29">
        <f t="shared" si="159"/>
        <v>106475.40999999977</v>
      </c>
      <c r="F1327" s="175">
        <f t="shared" si="160"/>
        <v>55.380322580645164</v>
      </c>
      <c r="G1327" s="29">
        <f t="shared" si="157"/>
        <v>55.38</v>
      </c>
    </row>
    <row r="1328" spans="1:7" x14ac:dyDescent="0.25">
      <c r="A1328" s="47">
        <v>43111</v>
      </c>
      <c r="B1328" s="48">
        <v>1</v>
      </c>
      <c r="C1328" s="171">
        <v>0</v>
      </c>
      <c r="D1328" s="134">
        <f t="shared" si="158"/>
        <v>134758.61999999976</v>
      </c>
      <c r="E1328" s="29">
        <f t="shared" si="159"/>
        <v>106475.40999999977</v>
      </c>
      <c r="F1328" s="175">
        <f t="shared" si="160"/>
        <v>55.380322580645164</v>
      </c>
      <c r="G1328" s="29">
        <f t="shared" si="157"/>
        <v>55.38</v>
      </c>
    </row>
    <row r="1329" spans="1:7" x14ac:dyDescent="0.25">
      <c r="A1329" s="47">
        <v>43112</v>
      </c>
      <c r="B1329" s="48">
        <v>1</v>
      </c>
      <c r="C1329" s="171">
        <v>0</v>
      </c>
      <c r="D1329" s="134">
        <f t="shared" si="158"/>
        <v>134758.61999999976</v>
      </c>
      <c r="E1329" s="29">
        <f t="shared" si="159"/>
        <v>106475.40999999977</v>
      </c>
      <c r="F1329" s="175">
        <f t="shared" si="160"/>
        <v>55.380322580645164</v>
      </c>
      <c r="G1329" s="29">
        <f t="shared" si="157"/>
        <v>55.38</v>
      </c>
    </row>
    <row r="1330" spans="1:7" x14ac:dyDescent="0.25">
      <c r="A1330" s="47">
        <v>43113</v>
      </c>
      <c r="B1330" s="48">
        <v>1</v>
      </c>
      <c r="C1330" s="171">
        <v>0</v>
      </c>
      <c r="D1330" s="134">
        <f t="shared" si="158"/>
        <v>134758.61999999976</v>
      </c>
      <c r="E1330" s="29">
        <f t="shared" si="159"/>
        <v>106475.40999999977</v>
      </c>
      <c r="F1330" s="175">
        <f t="shared" si="160"/>
        <v>55.380322580645164</v>
      </c>
      <c r="G1330" s="29">
        <f t="shared" si="157"/>
        <v>55.38</v>
      </c>
    </row>
    <row r="1331" spans="1:7" x14ac:dyDescent="0.25">
      <c r="A1331" s="47">
        <v>43114</v>
      </c>
      <c r="B1331" s="48">
        <v>1</v>
      </c>
      <c r="C1331" s="171">
        <v>0</v>
      </c>
      <c r="D1331" s="134">
        <f t="shared" si="158"/>
        <v>134758.61999999976</v>
      </c>
      <c r="E1331" s="29">
        <f t="shared" si="159"/>
        <v>106475.40999999977</v>
      </c>
      <c r="F1331" s="175">
        <f t="shared" si="160"/>
        <v>55.380322580645164</v>
      </c>
      <c r="G1331" s="29">
        <f t="shared" si="157"/>
        <v>55.38</v>
      </c>
    </row>
    <row r="1332" spans="1:7" x14ac:dyDescent="0.25">
      <c r="A1332" s="47">
        <v>43115</v>
      </c>
      <c r="B1332" s="48">
        <v>1</v>
      </c>
      <c r="C1332" s="171">
        <v>0</v>
      </c>
      <c r="D1332" s="134">
        <f t="shared" si="158"/>
        <v>134758.61999999976</v>
      </c>
      <c r="E1332" s="29">
        <f t="shared" si="159"/>
        <v>106475.40999999977</v>
      </c>
      <c r="F1332" s="175">
        <f t="shared" si="160"/>
        <v>55.380322580645164</v>
      </c>
      <c r="G1332" s="29">
        <f t="shared" si="157"/>
        <v>55.38</v>
      </c>
    </row>
    <row r="1333" spans="1:7" x14ac:dyDescent="0.25">
      <c r="A1333" s="47">
        <v>43116</v>
      </c>
      <c r="B1333" s="48">
        <v>1</v>
      </c>
      <c r="C1333" s="171">
        <v>0</v>
      </c>
      <c r="D1333" s="134">
        <f t="shared" si="158"/>
        <v>134758.61999999976</v>
      </c>
      <c r="E1333" s="29">
        <f t="shared" si="159"/>
        <v>106475.40999999977</v>
      </c>
      <c r="F1333" s="175">
        <f t="shared" si="160"/>
        <v>55.380322580645164</v>
      </c>
      <c r="G1333" s="29">
        <f t="shared" si="157"/>
        <v>55.38</v>
      </c>
    </row>
    <row r="1334" spans="1:7" x14ac:dyDescent="0.25">
      <c r="A1334" s="47">
        <v>43117</v>
      </c>
      <c r="B1334" s="48">
        <v>1</v>
      </c>
      <c r="C1334" s="171">
        <v>0</v>
      </c>
      <c r="D1334" s="134">
        <f t="shared" si="158"/>
        <v>134758.61999999976</v>
      </c>
      <c r="E1334" s="29">
        <f t="shared" si="159"/>
        <v>106475.40999999977</v>
      </c>
      <c r="F1334" s="175">
        <f t="shared" si="160"/>
        <v>55.380322580645164</v>
      </c>
      <c r="G1334" s="29">
        <f t="shared" si="157"/>
        <v>55.38</v>
      </c>
    </row>
    <row r="1335" spans="1:7" x14ac:dyDescent="0.25">
      <c r="A1335" s="47">
        <v>43118</v>
      </c>
      <c r="B1335" s="48">
        <v>1</v>
      </c>
      <c r="C1335" s="171">
        <v>0</v>
      </c>
      <c r="D1335" s="134">
        <f t="shared" si="158"/>
        <v>134758.61999999976</v>
      </c>
      <c r="E1335" s="29">
        <f t="shared" si="159"/>
        <v>106475.40999999977</v>
      </c>
      <c r="F1335" s="175">
        <f t="shared" si="160"/>
        <v>55.380322580645164</v>
      </c>
      <c r="G1335" s="29">
        <f t="shared" si="157"/>
        <v>55.38</v>
      </c>
    </row>
    <row r="1336" spans="1:7" x14ac:dyDescent="0.25">
      <c r="A1336" s="47">
        <v>43119</v>
      </c>
      <c r="B1336" s="48">
        <v>1</v>
      </c>
      <c r="C1336" s="171">
        <v>0</v>
      </c>
      <c r="D1336" s="134">
        <f t="shared" si="158"/>
        <v>134758.61999999976</v>
      </c>
      <c r="E1336" s="29">
        <f t="shared" si="159"/>
        <v>106475.40999999977</v>
      </c>
      <c r="F1336" s="175">
        <f t="shared" si="160"/>
        <v>55.380322580645164</v>
      </c>
      <c r="G1336" s="29">
        <f t="shared" si="157"/>
        <v>55.38</v>
      </c>
    </row>
    <row r="1337" spans="1:7" x14ac:dyDescent="0.25">
      <c r="A1337" s="47">
        <v>43120</v>
      </c>
      <c r="B1337" s="48">
        <v>1</v>
      </c>
      <c r="C1337" s="171">
        <v>0</v>
      </c>
      <c r="D1337" s="134">
        <f t="shared" si="158"/>
        <v>134758.61999999976</v>
      </c>
      <c r="E1337" s="29">
        <f t="shared" si="159"/>
        <v>106475.40999999977</v>
      </c>
      <c r="F1337" s="175">
        <f t="shared" si="160"/>
        <v>55.380322580645164</v>
      </c>
      <c r="G1337" s="29">
        <f t="shared" si="157"/>
        <v>55.38</v>
      </c>
    </row>
    <row r="1338" spans="1:7" x14ac:dyDescent="0.25">
      <c r="A1338" s="47">
        <v>43121</v>
      </c>
      <c r="B1338" s="48">
        <v>1</v>
      </c>
      <c r="C1338" s="171">
        <v>0</v>
      </c>
      <c r="D1338" s="134">
        <f t="shared" si="158"/>
        <v>134758.61999999976</v>
      </c>
      <c r="E1338" s="29">
        <f t="shared" si="159"/>
        <v>106475.40999999977</v>
      </c>
      <c r="F1338" s="175">
        <f t="shared" si="160"/>
        <v>55.380322580645164</v>
      </c>
      <c r="G1338" s="29">
        <f t="shared" si="157"/>
        <v>55.38</v>
      </c>
    </row>
    <row r="1339" spans="1:7" x14ac:dyDescent="0.25">
      <c r="A1339" s="47">
        <v>43122</v>
      </c>
      <c r="B1339" s="48">
        <v>1</v>
      </c>
      <c r="C1339" s="171">
        <v>0</v>
      </c>
      <c r="D1339" s="134">
        <f t="shared" si="158"/>
        <v>134758.61999999976</v>
      </c>
      <c r="E1339" s="29">
        <f t="shared" si="159"/>
        <v>106475.40999999977</v>
      </c>
      <c r="F1339" s="175">
        <f t="shared" si="160"/>
        <v>55.380322580645164</v>
      </c>
      <c r="G1339" s="29">
        <f t="shared" si="157"/>
        <v>55.38</v>
      </c>
    </row>
    <row r="1340" spans="1:7" x14ac:dyDescent="0.25">
      <c r="A1340" s="47">
        <v>43123</v>
      </c>
      <c r="B1340" s="48">
        <v>1</v>
      </c>
      <c r="C1340" s="171">
        <v>0</v>
      </c>
      <c r="D1340" s="134">
        <f t="shared" si="158"/>
        <v>134758.61999999976</v>
      </c>
      <c r="E1340" s="29">
        <f t="shared" si="159"/>
        <v>106475.40999999977</v>
      </c>
      <c r="F1340" s="175">
        <f t="shared" si="160"/>
        <v>55.380322580645164</v>
      </c>
      <c r="G1340" s="29">
        <f t="shared" si="157"/>
        <v>55.38</v>
      </c>
    </row>
    <row r="1341" spans="1:7" x14ac:dyDescent="0.25">
      <c r="A1341" s="47">
        <v>43124</v>
      </c>
      <c r="B1341" s="48">
        <v>1</v>
      </c>
      <c r="C1341" s="171">
        <v>0</v>
      </c>
      <c r="D1341" s="134">
        <f t="shared" si="158"/>
        <v>134758.61999999976</v>
      </c>
      <c r="E1341" s="29">
        <f t="shared" si="159"/>
        <v>106475.40999999977</v>
      </c>
      <c r="F1341" s="175">
        <f t="shared" si="160"/>
        <v>55.380322580645164</v>
      </c>
      <c r="G1341" s="29">
        <f t="shared" si="157"/>
        <v>55.38</v>
      </c>
    </row>
    <row r="1342" spans="1:7" x14ac:dyDescent="0.25">
      <c r="A1342" s="47">
        <v>43125</v>
      </c>
      <c r="B1342" s="48">
        <v>1</v>
      </c>
      <c r="C1342" s="171">
        <v>0</v>
      </c>
      <c r="D1342" s="134">
        <f t="shared" si="158"/>
        <v>134758.61999999976</v>
      </c>
      <c r="E1342" s="29">
        <f t="shared" si="159"/>
        <v>106475.40999999977</v>
      </c>
      <c r="F1342" s="175">
        <f t="shared" si="160"/>
        <v>55.380322580645164</v>
      </c>
      <c r="G1342" s="29">
        <f t="shared" si="157"/>
        <v>55.38</v>
      </c>
    </row>
    <row r="1343" spans="1:7" x14ac:dyDescent="0.25">
      <c r="A1343" s="47">
        <v>43126</v>
      </c>
      <c r="B1343" s="48">
        <v>1</v>
      </c>
      <c r="C1343" s="171">
        <v>0</v>
      </c>
      <c r="D1343" s="134">
        <f t="shared" si="158"/>
        <v>134758.61999999976</v>
      </c>
      <c r="E1343" s="29">
        <f t="shared" si="159"/>
        <v>106475.40999999977</v>
      </c>
      <c r="F1343" s="175">
        <f t="shared" si="160"/>
        <v>55.380322580645164</v>
      </c>
      <c r="G1343" s="29">
        <f t="shared" si="157"/>
        <v>55.38</v>
      </c>
    </row>
    <row r="1344" spans="1:7" x14ac:dyDescent="0.25">
      <c r="A1344" s="47">
        <v>43127</v>
      </c>
      <c r="B1344" s="48">
        <v>1</v>
      </c>
      <c r="C1344" s="171">
        <v>0</v>
      </c>
      <c r="D1344" s="134">
        <f t="shared" si="158"/>
        <v>134758.61999999976</v>
      </c>
      <c r="E1344" s="29">
        <f t="shared" si="159"/>
        <v>106475.40999999977</v>
      </c>
      <c r="F1344" s="175">
        <f t="shared" si="160"/>
        <v>55.380322580645164</v>
      </c>
      <c r="G1344" s="29">
        <f t="shared" si="157"/>
        <v>55.38</v>
      </c>
    </row>
    <row r="1345" spans="1:7" x14ac:dyDescent="0.25">
      <c r="A1345" s="47">
        <v>43128</v>
      </c>
      <c r="B1345" s="48">
        <v>1</v>
      </c>
      <c r="C1345" s="171">
        <v>0</v>
      </c>
      <c r="D1345" s="134">
        <f t="shared" si="158"/>
        <v>134758.61999999976</v>
      </c>
      <c r="E1345" s="29">
        <f t="shared" si="159"/>
        <v>106475.40999999977</v>
      </c>
      <c r="F1345" s="175">
        <f t="shared" si="160"/>
        <v>55.380322580645164</v>
      </c>
      <c r="G1345" s="29">
        <f t="shared" si="157"/>
        <v>55.38</v>
      </c>
    </row>
    <row r="1346" spans="1:7" x14ac:dyDescent="0.25">
      <c r="A1346" s="47">
        <v>43129</v>
      </c>
      <c r="B1346" s="48">
        <v>1</v>
      </c>
      <c r="C1346" s="171">
        <v>0</v>
      </c>
      <c r="D1346" s="134">
        <f t="shared" si="158"/>
        <v>134758.61999999976</v>
      </c>
      <c r="E1346" s="29">
        <f t="shared" si="159"/>
        <v>106475.40999999977</v>
      </c>
      <c r="F1346" s="175">
        <f t="shared" si="160"/>
        <v>55.380322580645164</v>
      </c>
      <c r="G1346" s="29">
        <f t="shared" si="157"/>
        <v>55.38</v>
      </c>
    </row>
    <row r="1347" spans="1:7" x14ac:dyDescent="0.25">
      <c r="A1347" s="47">
        <v>43130</v>
      </c>
      <c r="B1347" s="48">
        <v>1</v>
      </c>
      <c r="C1347" s="171">
        <v>0</v>
      </c>
      <c r="D1347" s="134">
        <f t="shared" si="158"/>
        <v>134758.61999999976</v>
      </c>
      <c r="E1347" s="29">
        <f t="shared" si="159"/>
        <v>106475.40999999977</v>
      </c>
      <c r="F1347" s="175">
        <f t="shared" si="160"/>
        <v>55.380322580645164</v>
      </c>
      <c r="G1347" s="29">
        <f t="shared" si="157"/>
        <v>55.38</v>
      </c>
    </row>
    <row r="1348" spans="1:7" x14ac:dyDescent="0.25">
      <c r="A1348" s="47">
        <v>43131</v>
      </c>
      <c r="B1348" s="48">
        <v>1</v>
      </c>
      <c r="C1348" s="171">
        <v>0</v>
      </c>
      <c r="D1348" s="134">
        <f t="shared" si="158"/>
        <v>134758.61999999976</v>
      </c>
      <c r="E1348" s="29">
        <f t="shared" si="159"/>
        <v>106475.40999999977</v>
      </c>
      <c r="F1348" s="175">
        <f t="shared" si="160"/>
        <v>55.380322580645164</v>
      </c>
      <c r="G1348" s="29">
        <f t="shared" si="157"/>
        <v>55.38</v>
      </c>
    </row>
    <row r="1349" spans="1:7" x14ac:dyDescent="0.25">
      <c r="A1349" s="47">
        <v>43132</v>
      </c>
      <c r="B1349" s="48">
        <v>1</v>
      </c>
      <c r="C1349" s="171">
        <v>0</v>
      </c>
      <c r="D1349" s="134">
        <f t="shared" si="158"/>
        <v>134758.61999999976</v>
      </c>
      <c r="E1349" s="29">
        <f t="shared" si="159"/>
        <v>106475.40999999977</v>
      </c>
      <c r="F1349" s="175">
        <f t="shared" si="160"/>
        <v>55.380322580645164</v>
      </c>
      <c r="G1349" s="29">
        <f t="shared" si="157"/>
        <v>55.38</v>
      </c>
    </row>
    <row r="1350" spans="1:7" x14ac:dyDescent="0.25">
      <c r="A1350" s="47">
        <v>43133</v>
      </c>
      <c r="B1350" s="48">
        <v>1</v>
      </c>
      <c r="C1350" s="171">
        <v>0</v>
      </c>
      <c r="D1350" s="134">
        <f t="shared" si="158"/>
        <v>134758.61999999976</v>
      </c>
      <c r="E1350" s="29">
        <f t="shared" si="159"/>
        <v>106475.40999999977</v>
      </c>
      <c r="F1350" s="175">
        <f t="shared" si="160"/>
        <v>55.380322580645164</v>
      </c>
      <c r="G1350" s="29">
        <f t="shared" si="157"/>
        <v>55.38</v>
      </c>
    </row>
    <row r="1351" spans="1:7" x14ac:dyDescent="0.25">
      <c r="A1351" s="47">
        <v>43134</v>
      </c>
      <c r="B1351" s="48">
        <v>1</v>
      </c>
      <c r="C1351" s="171">
        <v>0</v>
      </c>
      <c r="D1351" s="134">
        <f t="shared" si="158"/>
        <v>134758.61999999976</v>
      </c>
      <c r="E1351" s="29">
        <f t="shared" si="159"/>
        <v>106475.40999999977</v>
      </c>
      <c r="F1351" s="175">
        <f t="shared" si="160"/>
        <v>55.380322580645164</v>
      </c>
      <c r="G1351" s="29">
        <f t="shared" si="157"/>
        <v>55.38</v>
      </c>
    </row>
    <row r="1352" spans="1:7" x14ac:dyDescent="0.25">
      <c r="A1352" s="47">
        <v>43135</v>
      </c>
      <c r="B1352" s="48">
        <v>1</v>
      </c>
      <c r="C1352" s="171">
        <v>0</v>
      </c>
      <c r="D1352" s="134">
        <f t="shared" si="158"/>
        <v>134758.61999999976</v>
      </c>
      <c r="E1352" s="29">
        <f t="shared" si="159"/>
        <v>106475.40999999977</v>
      </c>
      <c r="F1352" s="175">
        <f t="shared" si="160"/>
        <v>55.380322580645164</v>
      </c>
      <c r="G1352" s="29">
        <f t="shared" si="157"/>
        <v>55.38</v>
      </c>
    </row>
    <row r="1353" spans="1:7" x14ac:dyDescent="0.25">
      <c r="A1353" s="47">
        <v>43136</v>
      </c>
      <c r="B1353" s="48">
        <v>1</v>
      </c>
      <c r="C1353" s="171">
        <v>0</v>
      </c>
      <c r="D1353" s="134">
        <f t="shared" si="158"/>
        <v>134758.61999999976</v>
      </c>
      <c r="E1353" s="29">
        <f t="shared" si="159"/>
        <v>106475.40999999977</v>
      </c>
      <c r="F1353" s="175">
        <f t="shared" si="160"/>
        <v>55.380322580645164</v>
      </c>
      <c r="G1353" s="29">
        <f t="shared" si="157"/>
        <v>55.38</v>
      </c>
    </row>
    <row r="1354" spans="1:7" x14ac:dyDescent="0.25">
      <c r="A1354" s="47">
        <v>43137</v>
      </c>
      <c r="B1354" s="48">
        <v>1</v>
      </c>
      <c r="C1354" s="171">
        <v>0</v>
      </c>
      <c r="D1354" s="134">
        <f>$E$1353</f>
        <v>106475.40999999977</v>
      </c>
      <c r="E1354" s="29">
        <f>$D$1354-$D$70</f>
        <v>77700.609999999768</v>
      </c>
      <c r="F1354" s="175">
        <f>($E$69/$B$69*0+($E$70/$B$70)*1)</f>
        <v>43.75714285714286</v>
      </c>
      <c r="G1354" s="29">
        <f t="shared" si="157"/>
        <v>43.76</v>
      </c>
    </row>
    <row r="1355" spans="1:7" x14ac:dyDescent="0.25">
      <c r="A1355" s="47">
        <v>43138</v>
      </c>
      <c r="B1355" s="48">
        <v>1</v>
      </c>
      <c r="C1355" s="171">
        <v>0</v>
      </c>
      <c r="D1355" s="134">
        <f t="shared" ref="D1355:D1381" si="161">$E$1353</f>
        <v>106475.40999999977</v>
      </c>
      <c r="E1355" s="29">
        <f t="shared" ref="E1355:E1381" si="162">$D$1354-$D$70</f>
        <v>77700.609999999768</v>
      </c>
      <c r="F1355" s="175">
        <f t="shared" ref="F1355:F1381" si="163">($E$69/$B$69*0+($E$70/$B$70)*1)</f>
        <v>43.75714285714286</v>
      </c>
      <c r="G1355" s="29">
        <f t="shared" si="157"/>
        <v>43.76</v>
      </c>
    </row>
    <row r="1356" spans="1:7" x14ac:dyDescent="0.25">
      <c r="A1356" s="47">
        <v>43139</v>
      </c>
      <c r="B1356" s="48">
        <v>1</v>
      </c>
      <c r="C1356" s="171">
        <v>0</v>
      </c>
      <c r="D1356" s="134">
        <f t="shared" si="161"/>
        <v>106475.40999999977</v>
      </c>
      <c r="E1356" s="29">
        <f t="shared" si="162"/>
        <v>77700.609999999768</v>
      </c>
      <c r="F1356" s="175">
        <f t="shared" si="163"/>
        <v>43.75714285714286</v>
      </c>
      <c r="G1356" s="29">
        <f t="shared" si="157"/>
        <v>43.76</v>
      </c>
    </row>
    <row r="1357" spans="1:7" x14ac:dyDescent="0.25">
      <c r="A1357" s="47">
        <v>43140</v>
      </c>
      <c r="B1357" s="48">
        <v>1</v>
      </c>
      <c r="C1357" s="171">
        <v>0</v>
      </c>
      <c r="D1357" s="134">
        <f t="shared" si="161"/>
        <v>106475.40999999977</v>
      </c>
      <c r="E1357" s="29">
        <f t="shared" si="162"/>
        <v>77700.609999999768</v>
      </c>
      <c r="F1357" s="175">
        <f t="shared" si="163"/>
        <v>43.75714285714286</v>
      </c>
      <c r="G1357" s="29">
        <f t="shared" si="157"/>
        <v>43.76</v>
      </c>
    </row>
    <row r="1358" spans="1:7" x14ac:dyDescent="0.25">
      <c r="A1358" s="47">
        <v>43141</v>
      </c>
      <c r="B1358" s="48">
        <v>1</v>
      </c>
      <c r="C1358" s="171">
        <v>0</v>
      </c>
      <c r="D1358" s="134">
        <f t="shared" si="161"/>
        <v>106475.40999999977</v>
      </c>
      <c r="E1358" s="29">
        <f t="shared" si="162"/>
        <v>77700.609999999768</v>
      </c>
      <c r="F1358" s="175">
        <f t="shared" si="163"/>
        <v>43.75714285714286</v>
      </c>
      <c r="G1358" s="29">
        <f t="shared" si="157"/>
        <v>43.76</v>
      </c>
    </row>
    <row r="1359" spans="1:7" x14ac:dyDescent="0.25">
      <c r="A1359" s="47">
        <v>43142</v>
      </c>
      <c r="B1359" s="48">
        <v>1</v>
      </c>
      <c r="C1359" s="171">
        <v>0</v>
      </c>
      <c r="D1359" s="134">
        <f t="shared" si="161"/>
        <v>106475.40999999977</v>
      </c>
      <c r="E1359" s="29">
        <f t="shared" si="162"/>
        <v>77700.609999999768</v>
      </c>
      <c r="F1359" s="175">
        <f t="shared" si="163"/>
        <v>43.75714285714286</v>
      </c>
      <c r="G1359" s="29">
        <f t="shared" si="157"/>
        <v>43.76</v>
      </c>
    </row>
    <row r="1360" spans="1:7" x14ac:dyDescent="0.25">
      <c r="A1360" s="47">
        <v>43143</v>
      </c>
      <c r="B1360" s="48">
        <v>1</v>
      </c>
      <c r="C1360" s="171">
        <v>0</v>
      </c>
      <c r="D1360" s="134">
        <f t="shared" si="161"/>
        <v>106475.40999999977</v>
      </c>
      <c r="E1360" s="29">
        <f t="shared" si="162"/>
        <v>77700.609999999768</v>
      </c>
      <c r="F1360" s="175">
        <f t="shared" si="163"/>
        <v>43.75714285714286</v>
      </c>
      <c r="G1360" s="29">
        <f t="shared" si="157"/>
        <v>43.76</v>
      </c>
    </row>
    <row r="1361" spans="1:7" x14ac:dyDescent="0.25">
      <c r="A1361" s="47">
        <v>43144</v>
      </c>
      <c r="B1361" s="48">
        <v>1</v>
      </c>
      <c r="C1361" s="171">
        <v>0</v>
      </c>
      <c r="D1361" s="134">
        <f t="shared" si="161"/>
        <v>106475.40999999977</v>
      </c>
      <c r="E1361" s="29">
        <f t="shared" si="162"/>
        <v>77700.609999999768</v>
      </c>
      <c r="F1361" s="175">
        <f t="shared" si="163"/>
        <v>43.75714285714286</v>
      </c>
      <c r="G1361" s="29">
        <f t="shared" si="157"/>
        <v>43.76</v>
      </c>
    </row>
    <row r="1362" spans="1:7" x14ac:dyDescent="0.25">
      <c r="A1362" s="47">
        <v>43145</v>
      </c>
      <c r="B1362" s="48">
        <v>1</v>
      </c>
      <c r="C1362" s="171">
        <v>0</v>
      </c>
      <c r="D1362" s="134">
        <f t="shared" si="161"/>
        <v>106475.40999999977</v>
      </c>
      <c r="E1362" s="29">
        <f t="shared" si="162"/>
        <v>77700.609999999768</v>
      </c>
      <c r="F1362" s="175">
        <f t="shared" si="163"/>
        <v>43.75714285714286</v>
      </c>
      <c r="G1362" s="29">
        <f t="shared" ref="G1362:G1425" si="164">ROUND(F1362,2)</f>
        <v>43.76</v>
      </c>
    </row>
    <row r="1363" spans="1:7" x14ac:dyDescent="0.25">
      <c r="A1363" s="47">
        <v>43146</v>
      </c>
      <c r="B1363" s="48">
        <v>1</v>
      </c>
      <c r="C1363" s="171">
        <v>0</v>
      </c>
      <c r="D1363" s="134">
        <f t="shared" si="161"/>
        <v>106475.40999999977</v>
      </c>
      <c r="E1363" s="29">
        <f t="shared" si="162"/>
        <v>77700.609999999768</v>
      </c>
      <c r="F1363" s="175">
        <f t="shared" si="163"/>
        <v>43.75714285714286</v>
      </c>
      <c r="G1363" s="29">
        <f t="shared" si="164"/>
        <v>43.76</v>
      </c>
    </row>
    <row r="1364" spans="1:7" x14ac:dyDescent="0.25">
      <c r="A1364" s="47">
        <v>43147</v>
      </c>
      <c r="B1364" s="48">
        <v>1</v>
      </c>
      <c r="C1364" s="171">
        <v>0</v>
      </c>
      <c r="D1364" s="134">
        <f t="shared" si="161"/>
        <v>106475.40999999977</v>
      </c>
      <c r="E1364" s="29">
        <f t="shared" si="162"/>
        <v>77700.609999999768</v>
      </c>
      <c r="F1364" s="175">
        <f t="shared" si="163"/>
        <v>43.75714285714286</v>
      </c>
      <c r="G1364" s="29">
        <f t="shared" si="164"/>
        <v>43.76</v>
      </c>
    </row>
    <row r="1365" spans="1:7" x14ac:dyDescent="0.25">
      <c r="A1365" s="47">
        <v>43148</v>
      </c>
      <c r="B1365" s="48">
        <v>1</v>
      </c>
      <c r="C1365" s="171">
        <v>0</v>
      </c>
      <c r="D1365" s="134">
        <f t="shared" si="161"/>
        <v>106475.40999999977</v>
      </c>
      <c r="E1365" s="29">
        <f t="shared" si="162"/>
        <v>77700.609999999768</v>
      </c>
      <c r="F1365" s="175">
        <f t="shared" si="163"/>
        <v>43.75714285714286</v>
      </c>
      <c r="G1365" s="29">
        <f t="shared" si="164"/>
        <v>43.76</v>
      </c>
    </row>
    <row r="1366" spans="1:7" x14ac:dyDescent="0.25">
      <c r="A1366" s="47">
        <v>43149</v>
      </c>
      <c r="B1366" s="48">
        <v>1</v>
      </c>
      <c r="C1366" s="171">
        <v>0</v>
      </c>
      <c r="D1366" s="134">
        <f t="shared" si="161"/>
        <v>106475.40999999977</v>
      </c>
      <c r="E1366" s="29">
        <f t="shared" si="162"/>
        <v>77700.609999999768</v>
      </c>
      <c r="F1366" s="175">
        <f t="shared" si="163"/>
        <v>43.75714285714286</v>
      </c>
      <c r="G1366" s="29">
        <f t="shared" si="164"/>
        <v>43.76</v>
      </c>
    </row>
    <row r="1367" spans="1:7" x14ac:dyDescent="0.25">
      <c r="A1367" s="47">
        <v>43150</v>
      </c>
      <c r="B1367" s="48">
        <v>1</v>
      </c>
      <c r="C1367" s="171">
        <v>0</v>
      </c>
      <c r="D1367" s="134">
        <f t="shared" si="161"/>
        <v>106475.40999999977</v>
      </c>
      <c r="E1367" s="29">
        <f t="shared" si="162"/>
        <v>77700.609999999768</v>
      </c>
      <c r="F1367" s="175">
        <f t="shared" si="163"/>
        <v>43.75714285714286</v>
      </c>
      <c r="G1367" s="29">
        <f t="shared" si="164"/>
        <v>43.76</v>
      </c>
    </row>
    <row r="1368" spans="1:7" x14ac:dyDescent="0.25">
      <c r="A1368" s="47">
        <v>43151</v>
      </c>
      <c r="B1368" s="48">
        <v>1</v>
      </c>
      <c r="C1368" s="171">
        <v>0</v>
      </c>
      <c r="D1368" s="134">
        <f t="shared" si="161"/>
        <v>106475.40999999977</v>
      </c>
      <c r="E1368" s="29">
        <f t="shared" si="162"/>
        <v>77700.609999999768</v>
      </c>
      <c r="F1368" s="175">
        <f t="shared" si="163"/>
        <v>43.75714285714286</v>
      </c>
      <c r="G1368" s="29">
        <f t="shared" si="164"/>
        <v>43.76</v>
      </c>
    </row>
    <row r="1369" spans="1:7" x14ac:dyDescent="0.25">
      <c r="A1369" s="47">
        <v>43152</v>
      </c>
      <c r="B1369" s="48">
        <v>1</v>
      </c>
      <c r="C1369" s="171">
        <v>0</v>
      </c>
      <c r="D1369" s="134">
        <f t="shared" si="161"/>
        <v>106475.40999999977</v>
      </c>
      <c r="E1369" s="29">
        <f t="shared" si="162"/>
        <v>77700.609999999768</v>
      </c>
      <c r="F1369" s="175">
        <f t="shared" si="163"/>
        <v>43.75714285714286</v>
      </c>
      <c r="G1369" s="29">
        <f t="shared" si="164"/>
        <v>43.76</v>
      </c>
    </row>
    <row r="1370" spans="1:7" x14ac:dyDescent="0.25">
      <c r="A1370" s="47">
        <v>43153</v>
      </c>
      <c r="B1370" s="48">
        <v>1</v>
      </c>
      <c r="C1370" s="171">
        <v>0</v>
      </c>
      <c r="D1370" s="134">
        <f t="shared" si="161"/>
        <v>106475.40999999977</v>
      </c>
      <c r="E1370" s="29">
        <f t="shared" si="162"/>
        <v>77700.609999999768</v>
      </c>
      <c r="F1370" s="175">
        <f t="shared" si="163"/>
        <v>43.75714285714286</v>
      </c>
      <c r="G1370" s="29">
        <f t="shared" si="164"/>
        <v>43.76</v>
      </c>
    </row>
    <row r="1371" spans="1:7" x14ac:dyDescent="0.25">
      <c r="A1371" s="47">
        <v>43154</v>
      </c>
      <c r="B1371" s="48">
        <v>1</v>
      </c>
      <c r="C1371" s="171">
        <v>0</v>
      </c>
      <c r="D1371" s="134">
        <f t="shared" si="161"/>
        <v>106475.40999999977</v>
      </c>
      <c r="E1371" s="29">
        <f t="shared" si="162"/>
        <v>77700.609999999768</v>
      </c>
      <c r="F1371" s="175">
        <f t="shared" si="163"/>
        <v>43.75714285714286</v>
      </c>
      <c r="G1371" s="29">
        <f t="shared" si="164"/>
        <v>43.76</v>
      </c>
    </row>
    <row r="1372" spans="1:7" x14ac:dyDescent="0.25">
      <c r="A1372" s="47">
        <v>43155</v>
      </c>
      <c r="B1372" s="48">
        <v>1</v>
      </c>
      <c r="C1372" s="171">
        <v>0</v>
      </c>
      <c r="D1372" s="134">
        <f t="shared" si="161"/>
        <v>106475.40999999977</v>
      </c>
      <c r="E1372" s="29">
        <f t="shared" si="162"/>
        <v>77700.609999999768</v>
      </c>
      <c r="F1372" s="175">
        <f t="shared" si="163"/>
        <v>43.75714285714286</v>
      </c>
      <c r="G1372" s="29">
        <f t="shared" si="164"/>
        <v>43.76</v>
      </c>
    </row>
    <row r="1373" spans="1:7" x14ac:dyDescent="0.25">
      <c r="A1373" s="47">
        <v>43156</v>
      </c>
      <c r="B1373" s="48">
        <v>1</v>
      </c>
      <c r="C1373" s="171">
        <v>0</v>
      </c>
      <c r="D1373" s="134">
        <f t="shared" si="161"/>
        <v>106475.40999999977</v>
      </c>
      <c r="E1373" s="29">
        <f t="shared" si="162"/>
        <v>77700.609999999768</v>
      </c>
      <c r="F1373" s="175">
        <f t="shared" si="163"/>
        <v>43.75714285714286</v>
      </c>
      <c r="G1373" s="29">
        <f t="shared" si="164"/>
        <v>43.76</v>
      </c>
    </row>
    <row r="1374" spans="1:7" x14ac:dyDescent="0.25">
      <c r="A1374" s="47">
        <v>43157</v>
      </c>
      <c r="B1374" s="48">
        <v>1</v>
      </c>
      <c r="C1374" s="171">
        <v>0</v>
      </c>
      <c r="D1374" s="134">
        <f t="shared" si="161"/>
        <v>106475.40999999977</v>
      </c>
      <c r="E1374" s="29">
        <f t="shared" si="162"/>
        <v>77700.609999999768</v>
      </c>
      <c r="F1374" s="175">
        <f t="shared" si="163"/>
        <v>43.75714285714286</v>
      </c>
      <c r="G1374" s="29">
        <f t="shared" si="164"/>
        <v>43.76</v>
      </c>
    </row>
    <row r="1375" spans="1:7" x14ac:dyDescent="0.25">
      <c r="A1375" s="47">
        <v>43158</v>
      </c>
      <c r="B1375" s="48">
        <v>1</v>
      </c>
      <c r="C1375" s="171">
        <v>0</v>
      </c>
      <c r="D1375" s="134">
        <f t="shared" si="161"/>
        <v>106475.40999999977</v>
      </c>
      <c r="E1375" s="29">
        <f t="shared" si="162"/>
        <v>77700.609999999768</v>
      </c>
      <c r="F1375" s="175">
        <f t="shared" si="163"/>
        <v>43.75714285714286</v>
      </c>
      <c r="G1375" s="29">
        <f t="shared" si="164"/>
        <v>43.76</v>
      </c>
    </row>
    <row r="1376" spans="1:7" x14ac:dyDescent="0.25">
      <c r="A1376" s="47">
        <v>43159</v>
      </c>
      <c r="B1376" s="48">
        <v>1</v>
      </c>
      <c r="C1376" s="171">
        <v>0</v>
      </c>
      <c r="D1376" s="134">
        <f t="shared" si="161"/>
        <v>106475.40999999977</v>
      </c>
      <c r="E1376" s="29">
        <f t="shared" si="162"/>
        <v>77700.609999999768</v>
      </c>
      <c r="F1376" s="175">
        <f t="shared" si="163"/>
        <v>43.75714285714286</v>
      </c>
      <c r="G1376" s="29">
        <f t="shared" si="164"/>
        <v>43.76</v>
      </c>
    </row>
    <row r="1377" spans="1:7" x14ac:dyDescent="0.25">
      <c r="A1377" s="47">
        <v>43160</v>
      </c>
      <c r="B1377" s="48">
        <v>1</v>
      </c>
      <c r="C1377" s="171">
        <v>0</v>
      </c>
      <c r="D1377" s="134">
        <f t="shared" si="161"/>
        <v>106475.40999999977</v>
      </c>
      <c r="E1377" s="29">
        <f t="shared" si="162"/>
        <v>77700.609999999768</v>
      </c>
      <c r="F1377" s="175">
        <f t="shared" si="163"/>
        <v>43.75714285714286</v>
      </c>
      <c r="G1377" s="29">
        <f t="shared" si="164"/>
        <v>43.76</v>
      </c>
    </row>
    <row r="1378" spans="1:7" x14ac:dyDescent="0.25">
      <c r="A1378" s="47">
        <v>43161</v>
      </c>
      <c r="B1378" s="48">
        <v>1</v>
      </c>
      <c r="C1378" s="171">
        <v>0</v>
      </c>
      <c r="D1378" s="134">
        <f t="shared" si="161"/>
        <v>106475.40999999977</v>
      </c>
      <c r="E1378" s="29">
        <f t="shared" si="162"/>
        <v>77700.609999999768</v>
      </c>
      <c r="F1378" s="175">
        <f t="shared" si="163"/>
        <v>43.75714285714286</v>
      </c>
      <c r="G1378" s="29">
        <f t="shared" si="164"/>
        <v>43.76</v>
      </c>
    </row>
    <row r="1379" spans="1:7" x14ac:dyDescent="0.25">
      <c r="A1379" s="47">
        <v>43162</v>
      </c>
      <c r="B1379" s="48">
        <v>1</v>
      </c>
      <c r="C1379" s="171">
        <v>0</v>
      </c>
      <c r="D1379" s="134">
        <f t="shared" si="161"/>
        <v>106475.40999999977</v>
      </c>
      <c r="E1379" s="29">
        <f t="shared" si="162"/>
        <v>77700.609999999768</v>
      </c>
      <c r="F1379" s="175">
        <f t="shared" si="163"/>
        <v>43.75714285714286</v>
      </c>
      <c r="G1379" s="29">
        <f t="shared" si="164"/>
        <v>43.76</v>
      </c>
    </row>
    <row r="1380" spans="1:7" x14ac:dyDescent="0.25">
      <c r="A1380" s="47">
        <v>43163</v>
      </c>
      <c r="B1380" s="48">
        <v>1</v>
      </c>
      <c r="C1380" s="171">
        <v>0</v>
      </c>
      <c r="D1380" s="134">
        <f t="shared" si="161"/>
        <v>106475.40999999977</v>
      </c>
      <c r="E1380" s="29">
        <f t="shared" si="162"/>
        <v>77700.609999999768</v>
      </c>
      <c r="F1380" s="175">
        <f t="shared" si="163"/>
        <v>43.75714285714286</v>
      </c>
      <c r="G1380" s="29">
        <f t="shared" si="164"/>
        <v>43.76</v>
      </c>
    </row>
    <row r="1381" spans="1:7" x14ac:dyDescent="0.25">
      <c r="A1381" s="47">
        <v>43164</v>
      </c>
      <c r="B1381" s="48">
        <v>1</v>
      </c>
      <c r="C1381" s="171">
        <v>0</v>
      </c>
      <c r="D1381" s="134">
        <f t="shared" si="161"/>
        <v>106475.40999999977</v>
      </c>
      <c r="E1381" s="29">
        <f t="shared" si="162"/>
        <v>77700.609999999768</v>
      </c>
      <c r="F1381" s="175">
        <f t="shared" si="163"/>
        <v>43.75714285714286</v>
      </c>
      <c r="G1381" s="29">
        <f t="shared" si="164"/>
        <v>43.76</v>
      </c>
    </row>
    <row r="1382" spans="1:7" x14ac:dyDescent="0.25">
      <c r="A1382" s="47">
        <v>43165</v>
      </c>
      <c r="B1382" s="48">
        <v>1</v>
      </c>
      <c r="C1382" s="171">
        <v>0</v>
      </c>
      <c r="D1382" s="134">
        <f>$E$1381</f>
        <v>77700.609999999768</v>
      </c>
      <c r="E1382" s="29">
        <f>$D$1382-$D$71</f>
        <v>48690.489999999772</v>
      </c>
      <c r="F1382" s="175">
        <f>($E$70/$B$70*0+($E$71/$B$71)*1)</f>
        <v>31.931612903225805</v>
      </c>
      <c r="G1382" s="29">
        <f t="shared" si="164"/>
        <v>31.93</v>
      </c>
    </row>
    <row r="1383" spans="1:7" x14ac:dyDescent="0.25">
      <c r="A1383" s="47">
        <v>43166</v>
      </c>
      <c r="B1383" s="48">
        <v>1</v>
      </c>
      <c r="C1383" s="171">
        <v>0</v>
      </c>
      <c r="D1383" s="134">
        <f t="shared" ref="D1383:D1412" si="165">$E$1381</f>
        <v>77700.609999999768</v>
      </c>
      <c r="E1383" s="29">
        <f t="shared" ref="E1383:E1412" si="166">$D$1382-$D$71</f>
        <v>48690.489999999772</v>
      </c>
      <c r="F1383" s="175">
        <f t="shared" ref="F1383:F1412" si="167">($E$70/$B$70*0+($E$71/$B$71)*1)</f>
        <v>31.931612903225805</v>
      </c>
      <c r="G1383" s="29">
        <f t="shared" si="164"/>
        <v>31.93</v>
      </c>
    </row>
    <row r="1384" spans="1:7" x14ac:dyDescent="0.25">
      <c r="A1384" s="47">
        <v>43167</v>
      </c>
      <c r="B1384" s="48">
        <v>1</v>
      </c>
      <c r="C1384" s="171">
        <v>0</v>
      </c>
      <c r="D1384" s="134">
        <f t="shared" si="165"/>
        <v>77700.609999999768</v>
      </c>
      <c r="E1384" s="29">
        <f t="shared" si="166"/>
        <v>48690.489999999772</v>
      </c>
      <c r="F1384" s="175">
        <f t="shared" si="167"/>
        <v>31.931612903225805</v>
      </c>
      <c r="G1384" s="29">
        <f t="shared" si="164"/>
        <v>31.93</v>
      </c>
    </row>
    <row r="1385" spans="1:7" x14ac:dyDescent="0.25">
      <c r="A1385" s="47">
        <v>43168</v>
      </c>
      <c r="B1385" s="48">
        <v>1</v>
      </c>
      <c r="C1385" s="171">
        <v>0</v>
      </c>
      <c r="D1385" s="134">
        <f t="shared" si="165"/>
        <v>77700.609999999768</v>
      </c>
      <c r="E1385" s="29">
        <f t="shared" si="166"/>
        <v>48690.489999999772</v>
      </c>
      <c r="F1385" s="175">
        <f t="shared" si="167"/>
        <v>31.931612903225805</v>
      </c>
      <c r="G1385" s="29">
        <f t="shared" si="164"/>
        <v>31.93</v>
      </c>
    </row>
    <row r="1386" spans="1:7" x14ac:dyDescent="0.25">
      <c r="A1386" s="47">
        <v>43169</v>
      </c>
      <c r="B1386" s="48">
        <v>1</v>
      </c>
      <c r="C1386" s="171">
        <v>0</v>
      </c>
      <c r="D1386" s="134">
        <f t="shared" si="165"/>
        <v>77700.609999999768</v>
      </c>
      <c r="E1386" s="29">
        <f t="shared" si="166"/>
        <v>48690.489999999772</v>
      </c>
      <c r="F1386" s="175">
        <f t="shared" si="167"/>
        <v>31.931612903225805</v>
      </c>
      <c r="G1386" s="29">
        <f t="shared" si="164"/>
        <v>31.93</v>
      </c>
    </row>
    <row r="1387" spans="1:7" x14ac:dyDescent="0.25">
      <c r="A1387" s="47">
        <v>43170</v>
      </c>
      <c r="B1387" s="48">
        <v>1</v>
      </c>
      <c r="C1387" s="171">
        <v>0</v>
      </c>
      <c r="D1387" s="134">
        <f t="shared" si="165"/>
        <v>77700.609999999768</v>
      </c>
      <c r="E1387" s="29">
        <f t="shared" si="166"/>
        <v>48690.489999999772</v>
      </c>
      <c r="F1387" s="175">
        <f t="shared" si="167"/>
        <v>31.931612903225805</v>
      </c>
      <c r="G1387" s="29">
        <f t="shared" si="164"/>
        <v>31.93</v>
      </c>
    </row>
    <row r="1388" spans="1:7" x14ac:dyDescent="0.25">
      <c r="A1388" s="47">
        <v>43171</v>
      </c>
      <c r="B1388" s="48">
        <v>1</v>
      </c>
      <c r="C1388" s="171">
        <v>0</v>
      </c>
      <c r="D1388" s="134">
        <f t="shared" si="165"/>
        <v>77700.609999999768</v>
      </c>
      <c r="E1388" s="29">
        <f t="shared" si="166"/>
        <v>48690.489999999772</v>
      </c>
      <c r="F1388" s="175">
        <f t="shared" si="167"/>
        <v>31.931612903225805</v>
      </c>
      <c r="G1388" s="29">
        <f t="shared" si="164"/>
        <v>31.93</v>
      </c>
    </row>
    <row r="1389" spans="1:7" x14ac:dyDescent="0.25">
      <c r="A1389" s="47">
        <v>43172</v>
      </c>
      <c r="B1389" s="48">
        <v>1</v>
      </c>
      <c r="C1389" s="171">
        <v>0</v>
      </c>
      <c r="D1389" s="134">
        <f t="shared" si="165"/>
        <v>77700.609999999768</v>
      </c>
      <c r="E1389" s="29">
        <f t="shared" si="166"/>
        <v>48690.489999999772</v>
      </c>
      <c r="F1389" s="175">
        <f t="shared" si="167"/>
        <v>31.931612903225805</v>
      </c>
      <c r="G1389" s="29">
        <f t="shared" si="164"/>
        <v>31.93</v>
      </c>
    </row>
    <row r="1390" spans="1:7" x14ac:dyDescent="0.25">
      <c r="A1390" s="47">
        <v>43173</v>
      </c>
      <c r="B1390" s="48">
        <v>1</v>
      </c>
      <c r="C1390" s="171">
        <v>0</v>
      </c>
      <c r="D1390" s="134">
        <f t="shared" si="165"/>
        <v>77700.609999999768</v>
      </c>
      <c r="E1390" s="29">
        <f t="shared" si="166"/>
        <v>48690.489999999772</v>
      </c>
      <c r="F1390" s="175">
        <f t="shared" si="167"/>
        <v>31.931612903225805</v>
      </c>
      <c r="G1390" s="29">
        <f t="shared" si="164"/>
        <v>31.93</v>
      </c>
    </row>
    <row r="1391" spans="1:7" x14ac:dyDescent="0.25">
      <c r="A1391" s="47">
        <v>43174</v>
      </c>
      <c r="B1391" s="48">
        <v>1</v>
      </c>
      <c r="C1391" s="171">
        <v>0</v>
      </c>
      <c r="D1391" s="134">
        <f t="shared" si="165"/>
        <v>77700.609999999768</v>
      </c>
      <c r="E1391" s="29">
        <f t="shared" si="166"/>
        <v>48690.489999999772</v>
      </c>
      <c r="F1391" s="175">
        <f t="shared" si="167"/>
        <v>31.931612903225805</v>
      </c>
      <c r="G1391" s="29">
        <f t="shared" si="164"/>
        <v>31.93</v>
      </c>
    </row>
    <row r="1392" spans="1:7" x14ac:dyDescent="0.25">
      <c r="A1392" s="47">
        <v>43175</v>
      </c>
      <c r="B1392" s="48">
        <v>1</v>
      </c>
      <c r="C1392" s="171">
        <v>0</v>
      </c>
      <c r="D1392" s="134">
        <f t="shared" si="165"/>
        <v>77700.609999999768</v>
      </c>
      <c r="E1392" s="29">
        <f t="shared" si="166"/>
        <v>48690.489999999772</v>
      </c>
      <c r="F1392" s="175">
        <f t="shared" si="167"/>
        <v>31.931612903225805</v>
      </c>
      <c r="G1392" s="29">
        <f t="shared" si="164"/>
        <v>31.93</v>
      </c>
    </row>
    <row r="1393" spans="1:7" x14ac:dyDescent="0.25">
      <c r="A1393" s="47">
        <v>43176</v>
      </c>
      <c r="B1393" s="48">
        <v>1</v>
      </c>
      <c r="C1393" s="171">
        <v>0</v>
      </c>
      <c r="D1393" s="134">
        <f t="shared" si="165"/>
        <v>77700.609999999768</v>
      </c>
      <c r="E1393" s="29">
        <f t="shared" si="166"/>
        <v>48690.489999999772</v>
      </c>
      <c r="F1393" s="175">
        <f t="shared" si="167"/>
        <v>31.931612903225805</v>
      </c>
      <c r="G1393" s="29">
        <f t="shared" si="164"/>
        <v>31.93</v>
      </c>
    </row>
    <row r="1394" spans="1:7" x14ac:dyDescent="0.25">
      <c r="A1394" s="47">
        <v>43177</v>
      </c>
      <c r="B1394" s="48">
        <v>1</v>
      </c>
      <c r="C1394" s="171">
        <v>0</v>
      </c>
      <c r="D1394" s="134">
        <f t="shared" si="165"/>
        <v>77700.609999999768</v>
      </c>
      <c r="E1394" s="29">
        <f t="shared" si="166"/>
        <v>48690.489999999772</v>
      </c>
      <c r="F1394" s="175">
        <f t="shared" si="167"/>
        <v>31.931612903225805</v>
      </c>
      <c r="G1394" s="29">
        <f t="shared" si="164"/>
        <v>31.93</v>
      </c>
    </row>
    <row r="1395" spans="1:7" x14ac:dyDescent="0.25">
      <c r="A1395" s="47">
        <v>43178</v>
      </c>
      <c r="B1395" s="48">
        <v>1</v>
      </c>
      <c r="C1395" s="171">
        <v>0</v>
      </c>
      <c r="D1395" s="134">
        <f t="shared" si="165"/>
        <v>77700.609999999768</v>
      </c>
      <c r="E1395" s="29">
        <f t="shared" si="166"/>
        <v>48690.489999999772</v>
      </c>
      <c r="F1395" s="175">
        <f t="shared" si="167"/>
        <v>31.931612903225805</v>
      </c>
      <c r="G1395" s="29">
        <f t="shared" si="164"/>
        <v>31.93</v>
      </c>
    </row>
    <row r="1396" spans="1:7" x14ac:dyDescent="0.25">
      <c r="A1396" s="47">
        <v>43179</v>
      </c>
      <c r="B1396" s="48">
        <v>1</v>
      </c>
      <c r="C1396" s="171">
        <v>0</v>
      </c>
      <c r="D1396" s="134">
        <f t="shared" si="165"/>
        <v>77700.609999999768</v>
      </c>
      <c r="E1396" s="29">
        <f t="shared" si="166"/>
        <v>48690.489999999772</v>
      </c>
      <c r="F1396" s="175">
        <f t="shared" si="167"/>
        <v>31.931612903225805</v>
      </c>
      <c r="G1396" s="29">
        <f t="shared" si="164"/>
        <v>31.93</v>
      </c>
    </row>
    <row r="1397" spans="1:7" x14ac:dyDescent="0.25">
      <c r="A1397" s="47">
        <v>43180</v>
      </c>
      <c r="B1397" s="48">
        <v>1</v>
      </c>
      <c r="C1397" s="171">
        <v>0</v>
      </c>
      <c r="D1397" s="134">
        <f t="shared" si="165"/>
        <v>77700.609999999768</v>
      </c>
      <c r="E1397" s="29">
        <f t="shared" si="166"/>
        <v>48690.489999999772</v>
      </c>
      <c r="F1397" s="175">
        <f t="shared" si="167"/>
        <v>31.931612903225805</v>
      </c>
      <c r="G1397" s="29">
        <f t="shared" si="164"/>
        <v>31.93</v>
      </c>
    </row>
    <row r="1398" spans="1:7" x14ac:dyDescent="0.25">
      <c r="A1398" s="47">
        <v>43181</v>
      </c>
      <c r="B1398" s="48">
        <v>1</v>
      </c>
      <c r="C1398" s="171">
        <v>0</v>
      </c>
      <c r="D1398" s="134">
        <f t="shared" si="165"/>
        <v>77700.609999999768</v>
      </c>
      <c r="E1398" s="29">
        <f t="shared" si="166"/>
        <v>48690.489999999772</v>
      </c>
      <c r="F1398" s="175">
        <f t="shared" si="167"/>
        <v>31.931612903225805</v>
      </c>
      <c r="G1398" s="29">
        <f t="shared" si="164"/>
        <v>31.93</v>
      </c>
    </row>
    <row r="1399" spans="1:7" x14ac:dyDescent="0.25">
      <c r="A1399" s="47">
        <v>43182</v>
      </c>
      <c r="B1399" s="48">
        <v>1</v>
      </c>
      <c r="C1399" s="171">
        <v>0</v>
      </c>
      <c r="D1399" s="134">
        <f t="shared" si="165"/>
        <v>77700.609999999768</v>
      </c>
      <c r="E1399" s="29">
        <f t="shared" si="166"/>
        <v>48690.489999999772</v>
      </c>
      <c r="F1399" s="175">
        <f t="shared" si="167"/>
        <v>31.931612903225805</v>
      </c>
      <c r="G1399" s="29">
        <f t="shared" si="164"/>
        <v>31.93</v>
      </c>
    </row>
    <row r="1400" spans="1:7" x14ac:dyDescent="0.25">
      <c r="A1400" s="47">
        <v>43183</v>
      </c>
      <c r="B1400" s="48">
        <v>1</v>
      </c>
      <c r="C1400" s="171">
        <v>0</v>
      </c>
      <c r="D1400" s="134">
        <f t="shared" si="165"/>
        <v>77700.609999999768</v>
      </c>
      <c r="E1400" s="29">
        <f t="shared" si="166"/>
        <v>48690.489999999772</v>
      </c>
      <c r="F1400" s="175">
        <f t="shared" si="167"/>
        <v>31.931612903225805</v>
      </c>
      <c r="G1400" s="29">
        <f t="shared" si="164"/>
        <v>31.93</v>
      </c>
    </row>
    <row r="1401" spans="1:7" x14ac:dyDescent="0.25">
      <c r="A1401" s="47">
        <v>43184</v>
      </c>
      <c r="B1401" s="48">
        <v>1</v>
      </c>
      <c r="C1401" s="171">
        <v>0</v>
      </c>
      <c r="D1401" s="134">
        <f t="shared" si="165"/>
        <v>77700.609999999768</v>
      </c>
      <c r="E1401" s="29">
        <f t="shared" si="166"/>
        <v>48690.489999999772</v>
      </c>
      <c r="F1401" s="175">
        <f t="shared" si="167"/>
        <v>31.931612903225805</v>
      </c>
      <c r="G1401" s="29">
        <f t="shared" si="164"/>
        <v>31.93</v>
      </c>
    </row>
    <row r="1402" spans="1:7" x14ac:dyDescent="0.25">
      <c r="A1402" s="47">
        <v>43185</v>
      </c>
      <c r="B1402" s="48">
        <v>1</v>
      </c>
      <c r="C1402" s="171">
        <v>0</v>
      </c>
      <c r="D1402" s="134">
        <f t="shared" si="165"/>
        <v>77700.609999999768</v>
      </c>
      <c r="E1402" s="29">
        <f t="shared" si="166"/>
        <v>48690.489999999772</v>
      </c>
      <c r="F1402" s="175">
        <f t="shared" si="167"/>
        <v>31.931612903225805</v>
      </c>
      <c r="G1402" s="29">
        <f t="shared" si="164"/>
        <v>31.93</v>
      </c>
    </row>
    <row r="1403" spans="1:7" x14ac:dyDescent="0.25">
      <c r="A1403" s="47">
        <v>43186</v>
      </c>
      <c r="B1403" s="48">
        <v>1</v>
      </c>
      <c r="C1403" s="171">
        <v>0</v>
      </c>
      <c r="D1403" s="134">
        <f t="shared" si="165"/>
        <v>77700.609999999768</v>
      </c>
      <c r="E1403" s="29">
        <f t="shared" si="166"/>
        <v>48690.489999999772</v>
      </c>
      <c r="F1403" s="175">
        <f t="shared" si="167"/>
        <v>31.931612903225805</v>
      </c>
      <c r="G1403" s="29">
        <f t="shared" si="164"/>
        <v>31.93</v>
      </c>
    </row>
    <row r="1404" spans="1:7" x14ac:dyDescent="0.25">
      <c r="A1404" s="47">
        <v>43187</v>
      </c>
      <c r="B1404" s="48">
        <v>1</v>
      </c>
      <c r="C1404" s="171">
        <v>0</v>
      </c>
      <c r="D1404" s="134">
        <f t="shared" si="165"/>
        <v>77700.609999999768</v>
      </c>
      <c r="E1404" s="29">
        <f t="shared" si="166"/>
        <v>48690.489999999772</v>
      </c>
      <c r="F1404" s="175">
        <f t="shared" si="167"/>
        <v>31.931612903225805</v>
      </c>
      <c r="G1404" s="29">
        <f t="shared" si="164"/>
        <v>31.93</v>
      </c>
    </row>
    <row r="1405" spans="1:7" x14ac:dyDescent="0.25">
      <c r="A1405" s="47">
        <v>43188</v>
      </c>
      <c r="B1405" s="48">
        <v>1</v>
      </c>
      <c r="C1405" s="171">
        <v>0</v>
      </c>
      <c r="D1405" s="134">
        <f t="shared" si="165"/>
        <v>77700.609999999768</v>
      </c>
      <c r="E1405" s="29">
        <f t="shared" si="166"/>
        <v>48690.489999999772</v>
      </c>
      <c r="F1405" s="175">
        <f t="shared" si="167"/>
        <v>31.931612903225805</v>
      </c>
      <c r="G1405" s="29">
        <f t="shared" si="164"/>
        <v>31.93</v>
      </c>
    </row>
    <row r="1406" spans="1:7" x14ac:dyDescent="0.25">
      <c r="A1406" s="47">
        <v>43189</v>
      </c>
      <c r="B1406" s="48">
        <v>1</v>
      </c>
      <c r="C1406" s="171">
        <v>0</v>
      </c>
      <c r="D1406" s="134">
        <f t="shared" si="165"/>
        <v>77700.609999999768</v>
      </c>
      <c r="E1406" s="29">
        <f t="shared" si="166"/>
        <v>48690.489999999772</v>
      </c>
      <c r="F1406" s="175">
        <f t="shared" si="167"/>
        <v>31.931612903225805</v>
      </c>
      <c r="G1406" s="29">
        <f t="shared" si="164"/>
        <v>31.93</v>
      </c>
    </row>
    <row r="1407" spans="1:7" x14ac:dyDescent="0.25">
      <c r="A1407" s="47">
        <v>43190</v>
      </c>
      <c r="B1407" s="48">
        <v>1</v>
      </c>
      <c r="C1407" s="171">
        <v>0</v>
      </c>
      <c r="D1407" s="134">
        <f t="shared" si="165"/>
        <v>77700.609999999768</v>
      </c>
      <c r="E1407" s="29">
        <f t="shared" si="166"/>
        <v>48690.489999999772</v>
      </c>
      <c r="F1407" s="175">
        <f t="shared" si="167"/>
        <v>31.931612903225805</v>
      </c>
      <c r="G1407" s="29">
        <f t="shared" si="164"/>
        <v>31.93</v>
      </c>
    </row>
    <row r="1408" spans="1:7" x14ac:dyDescent="0.25">
      <c r="A1408" s="47">
        <v>43191</v>
      </c>
      <c r="B1408" s="48">
        <v>1</v>
      </c>
      <c r="C1408" s="171">
        <v>0</v>
      </c>
      <c r="D1408" s="134">
        <f t="shared" si="165"/>
        <v>77700.609999999768</v>
      </c>
      <c r="E1408" s="29">
        <f t="shared" si="166"/>
        <v>48690.489999999772</v>
      </c>
      <c r="F1408" s="175">
        <f t="shared" si="167"/>
        <v>31.931612903225805</v>
      </c>
      <c r="G1408" s="29">
        <f t="shared" si="164"/>
        <v>31.93</v>
      </c>
    </row>
    <row r="1409" spans="1:7" x14ac:dyDescent="0.25">
      <c r="A1409" s="47">
        <v>43192</v>
      </c>
      <c r="B1409" s="48">
        <v>1</v>
      </c>
      <c r="C1409" s="171">
        <v>0</v>
      </c>
      <c r="D1409" s="134">
        <f t="shared" si="165"/>
        <v>77700.609999999768</v>
      </c>
      <c r="E1409" s="29">
        <f t="shared" si="166"/>
        <v>48690.489999999772</v>
      </c>
      <c r="F1409" s="175">
        <f t="shared" si="167"/>
        <v>31.931612903225805</v>
      </c>
      <c r="G1409" s="29">
        <f t="shared" si="164"/>
        <v>31.93</v>
      </c>
    </row>
    <row r="1410" spans="1:7" x14ac:dyDescent="0.25">
      <c r="A1410" s="47">
        <v>43193</v>
      </c>
      <c r="B1410" s="48">
        <v>1</v>
      </c>
      <c r="C1410" s="171">
        <v>0</v>
      </c>
      <c r="D1410" s="134">
        <f t="shared" si="165"/>
        <v>77700.609999999768</v>
      </c>
      <c r="E1410" s="29">
        <f t="shared" si="166"/>
        <v>48690.489999999772</v>
      </c>
      <c r="F1410" s="175">
        <f t="shared" si="167"/>
        <v>31.931612903225805</v>
      </c>
      <c r="G1410" s="29">
        <f t="shared" si="164"/>
        <v>31.93</v>
      </c>
    </row>
    <row r="1411" spans="1:7" x14ac:dyDescent="0.25">
      <c r="A1411" s="47">
        <v>43194</v>
      </c>
      <c r="B1411" s="48">
        <v>1</v>
      </c>
      <c r="C1411" s="171">
        <v>0</v>
      </c>
      <c r="D1411" s="134">
        <f t="shared" si="165"/>
        <v>77700.609999999768</v>
      </c>
      <c r="E1411" s="29">
        <f t="shared" si="166"/>
        <v>48690.489999999772</v>
      </c>
      <c r="F1411" s="175">
        <f t="shared" si="167"/>
        <v>31.931612903225805</v>
      </c>
      <c r="G1411" s="29">
        <f t="shared" si="164"/>
        <v>31.93</v>
      </c>
    </row>
    <row r="1412" spans="1:7" x14ac:dyDescent="0.25">
      <c r="A1412" s="47">
        <v>43195</v>
      </c>
      <c r="B1412" s="48">
        <v>1</v>
      </c>
      <c r="C1412" s="171">
        <v>0</v>
      </c>
      <c r="D1412" s="134">
        <f t="shared" si="165"/>
        <v>77700.609999999768</v>
      </c>
      <c r="E1412" s="29">
        <f t="shared" si="166"/>
        <v>48690.489999999772</v>
      </c>
      <c r="F1412" s="175">
        <f t="shared" si="167"/>
        <v>31.931612903225805</v>
      </c>
      <c r="G1412" s="29">
        <f t="shared" si="164"/>
        <v>31.93</v>
      </c>
    </row>
    <row r="1413" spans="1:7" x14ac:dyDescent="0.25">
      <c r="A1413" s="47">
        <v>43196</v>
      </c>
      <c r="B1413" s="48">
        <v>0</v>
      </c>
      <c r="C1413" s="171">
        <v>1</v>
      </c>
      <c r="D1413" s="134">
        <f>$E$1412</f>
        <v>48690.489999999772</v>
      </c>
      <c r="E1413" s="29">
        <f>$D$1413-$D$72</f>
        <v>19290.779999999773</v>
      </c>
      <c r="F1413" s="175">
        <f>($E$71/$B$71*0+($E$72/$B$72)*1)</f>
        <v>20.009666666666664</v>
      </c>
      <c r="G1413" s="29">
        <f t="shared" si="164"/>
        <v>20.010000000000002</v>
      </c>
    </row>
    <row r="1414" spans="1:7" x14ac:dyDescent="0.25">
      <c r="A1414" s="47">
        <v>43197</v>
      </c>
      <c r="B1414" s="48">
        <v>1</v>
      </c>
      <c r="C1414" s="171">
        <v>0</v>
      </c>
      <c r="D1414" s="134">
        <f t="shared" ref="D1414:D1442" si="168">$E$1412</f>
        <v>48690.489999999772</v>
      </c>
      <c r="E1414" s="29">
        <f t="shared" ref="E1414:E1442" si="169">$D$1413-$D$72</f>
        <v>19290.779999999773</v>
      </c>
      <c r="F1414" s="175">
        <f t="shared" ref="F1414:F1442" si="170">($E$71/$B$71*0+($E$72/$B$72)*1)</f>
        <v>20.009666666666664</v>
      </c>
      <c r="G1414" s="29">
        <f t="shared" si="164"/>
        <v>20.010000000000002</v>
      </c>
    </row>
    <row r="1415" spans="1:7" x14ac:dyDescent="0.25">
      <c r="A1415" s="47">
        <v>43198</v>
      </c>
      <c r="B1415" s="48">
        <v>1</v>
      </c>
      <c r="C1415" s="171">
        <v>0</v>
      </c>
      <c r="D1415" s="134">
        <f t="shared" si="168"/>
        <v>48690.489999999772</v>
      </c>
      <c r="E1415" s="29">
        <f t="shared" si="169"/>
        <v>19290.779999999773</v>
      </c>
      <c r="F1415" s="175">
        <f t="shared" si="170"/>
        <v>20.009666666666664</v>
      </c>
      <c r="G1415" s="29">
        <f t="shared" si="164"/>
        <v>20.010000000000002</v>
      </c>
    </row>
    <row r="1416" spans="1:7" x14ac:dyDescent="0.25">
      <c r="A1416" s="47">
        <v>43199</v>
      </c>
      <c r="B1416" s="48">
        <v>1</v>
      </c>
      <c r="C1416" s="171">
        <v>0</v>
      </c>
      <c r="D1416" s="134">
        <f t="shared" si="168"/>
        <v>48690.489999999772</v>
      </c>
      <c r="E1416" s="29">
        <f t="shared" si="169"/>
        <v>19290.779999999773</v>
      </c>
      <c r="F1416" s="175">
        <f t="shared" si="170"/>
        <v>20.009666666666664</v>
      </c>
      <c r="G1416" s="29">
        <f t="shared" si="164"/>
        <v>20.010000000000002</v>
      </c>
    </row>
    <row r="1417" spans="1:7" x14ac:dyDescent="0.25">
      <c r="A1417" s="47">
        <v>43200</v>
      </c>
      <c r="B1417" s="48">
        <v>1</v>
      </c>
      <c r="C1417" s="171">
        <v>0</v>
      </c>
      <c r="D1417" s="134">
        <f t="shared" si="168"/>
        <v>48690.489999999772</v>
      </c>
      <c r="E1417" s="29">
        <f t="shared" si="169"/>
        <v>19290.779999999773</v>
      </c>
      <c r="F1417" s="175">
        <f t="shared" si="170"/>
        <v>20.009666666666664</v>
      </c>
      <c r="G1417" s="29">
        <f t="shared" si="164"/>
        <v>20.010000000000002</v>
      </c>
    </row>
    <row r="1418" spans="1:7" x14ac:dyDescent="0.25">
      <c r="A1418" s="47">
        <v>43201</v>
      </c>
      <c r="B1418" s="48">
        <v>1</v>
      </c>
      <c r="C1418" s="171">
        <v>0</v>
      </c>
      <c r="D1418" s="134">
        <f t="shared" si="168"/>
        <v>48690.489999999772</v>
      </c>
      <c r="E1418" s="29">
        <f t="shared" si="169"/>
        <v>19290.779999999773</v>
      </c>
      <c r="F1418" s="175">
        <f t="shared" si="170"/>
        <v>20.009666666666664</v>
      </c>
      <c r="G1418" s="29">
        <f t="shared" si="164"/>
        <v>20.010000000000002</v>
      </c>
    </row>
    <row r="1419" spans="1:7" x14ac:dyDescent="0.25">
      <c r="A1419" s="47">
        <v>43202</v>
      </c>
      <c r="B1419" s="48">
        <v>1</v>
      </c>
      <c r="C1419" s="171">
        <v>0</v>
      </c>
      <c r="D1419" s="134">
        <f t="shared" si="168"/>
        <v>48690.489999999772</v>
      </c>
      <c r="E1419" s="29">
        <f t="shared" si="169"/>
        <v>19290.779999999773</v>
      </c>
      <c r="F1419" s="175">
        <f t="shared" si="170"/>
        <v>20.009666666666664</v>
      </c>
      <c r="G1419" s="29">
        <f t="shared" si="164"/>
        <v>20.010000000000002</v>
      </c>
    </row>
    <row r="1420" spans="1:7" x14ac:dyDescent="0.25">
      <c r="A1420" s="47">
        <v>43203</v>
      </c>
      <c r="B1420" s="48">
        <v>1</v>
      </c>
      <c r="C1420" s="171">
        <v>0</v>
      </c>
      <c r="D1420" s="134">
        <f t="shared" si="168"/>
        <v>48690.489999999772</v>
      </c>
      <c r="E1420" s="29">
        <f t="shared" si="169"/>
        <v>19290.779999999773</v>
      </c>
      <c r="F1420" s="175">
        <f t="shared" si="170"/>
        <v>20.009666666666664</v>
      </c>
      <c r="G1420" s="29">
        <f t="shared" si="164"/>
        <v>20.010000000000002</v>
      </c>
    </row>
    <row r="1421" spans="1:7" x14ac:dyDescent="0.25">
      <c r="A1421" s="47">
        <v>43204</v>
      </c>
      <c r="B1421" s="48">
        <v>1</v>
      </c>
      <c r="C1421" s="171">
        <v>0</v>
      </c>
      <c r="D1421" s="134">
        <f t="shared" si="168"/>
        <v>48690.489999999772</v>
      </c>
      <c r="E1421" s="29">
        <f t="shared" si="169"/>
        <v>19290.779999999773</v>
      </c>
      <c r="F1421" s="175">
        <f t="shared" si="170"/>
        <v>20.009666666666664</v>
      </c>
      <c r="G1421" s="29">
        <f t="shared" si="164"/>
        <v>20.010000000000002</v>
      </c>
    </row>
    <row r="1422" spans="1:7" x14ac:dyDescent="0.25">
      <c r="A1422" s="47">
        <v>43205</v>
      </c>
      <c r="B1422" s="48">
        <v>1</v>
      </c>
      <c r="C1422" s="171">
        <v>0</v>
      </c>
      <c r="D1422" s="134">
        <f t="shared" si="168"/>
        <v>48690.489999999772</v>
      </c>
      <c r="E1422" s="29">
        <f t="shared" si="169"/>
        <v>19290.779999999773</v>
      </c>
      <c r="F1422" s="175">
        <f t="shared" si="170"/>
        <v>20.009666666666664</v>
      </c>
      <c r="G1422" s="29">
        <f t="shared" si="164"/>
        <v>20.010000000000002</v>
      </c>
    </row>
    <row r="1423" spans="1:7" x14ac:dyDescent="0.25">
      <c r="A1423" s="47">
        <v>43206</v>
      </c>
      <c r="B1423" s="48">
        <v>1</v>
      </c>
      <c r="C1423" s="171">
        <v>0</v>
      </c>
      <c r="D1423" s="134">
        <f t="shared" si="168"/>
        <v>48690.489999999772</v>
      </c>
      <c r="E1423" s="29">
        <f t="shared" si="169"/>
        <v>19290.779999999773</v>
      </c>
      <c r="F1423" s="175">
        <f t="shared" si="170"/>
        <v>20.009666666666664</v>
      </c>
      <c r="G1423" s="29">
        <f t="shared" si="164"/>
        <v>20.010000000000002</v>
      </c>
    </row>
    <row r="1424" spans="1:7" x14ac:dyDescent="0.25">
      <c r="A1424" s="47">
        <v>43207</v>
      </c>
      <c r="B1424" s="48">
        <v>1</v>
      </c>
      <c r="C1424" s="171">
        <v>0</v>
      </c>
      <c r="D1424" s="134">
        <f t="shared" si="168"/>
        <v>48690.489999999772</v>
      </c>
      <c r="E1424" s="29">
        <f t="shared" si="169"/>
        <v>19290.779999999773</v>
      </c>
      <c r="F1424" s="175">
        <f t="shared" si="170"/>
        <v>20.009666666666664</v>
      </c>
      <c r="G1424" s="29">
        <f t="shared" si="164"/>
        <v>20.010000000000002</v>
      </c>
    </row>
    <row r="1425" spans="1:7" x14ac:dyDescent="0.25">
      <c r="A1425" s="47">
        <v>43208</v>
      </c>
      <c r="B1425" s="48">
        <v>1</v>
      </c>
      <c r="C1425" s="171">
        <v>0</v>
      </c>
      <c r="D1425" s="134">
        <f t="shared" si="168"/>
        <v>48690.489999999772</v>
      </c>
      <c r="E1425" s="29">
        <f t="shared" si="169"/>
        <v>19290.779999999773</v>
      </c>
      <c r="F1425" s="175">
        <f t="shared" si="170"/>
        <v>20.009666666666664</v>
      </c>
      <c r="G1425" s="29">
        <f t="shared" si="164"/>
        <v>20.010000000000002</v>
      </c>
    </row>
    <row r="1426" spans="1:7" x14ac:dyDescent="0.25">
      <c r="A1426" s="47">
        <v>43209</v>
      </c>
      <c r="B1426" s="48">
        <v>1</v>
      </c>
      <c r="C1426" s="171">
        <v>0</v>
      </c>
      <c r="D1426" s="134">
        <f t="shared" si="168"/>
        <v>48690.489999999772</v>
      </c>
      <c r="E1426" s="29">
        <f t="shared" si="169"/>
        <v>19290.779999999773</v>
      </c>
      <c r="F1426" s="175">
        <f t="shared" si="170"/>
        <v>20.009666666666664</v>
      </c>
      <c r="G1426" s="29">
        <f t="shared" ref="G1426:G1473" si="171">ROUND(F1426,2)</f>
        <v>20.010000000000002</v>
      </c>
    </row>
    <row r="1427" spans="1:7" x14ac:dyDescent="0.25">
      <c r="A1427" s="47">
        <v>43210</v>
      </c>
      <c r="B1427" s="48">
        <v>1</v>
      </c>
      <c r="C1427" s="171">
        <v>0</v>
      </c>
      <c r="D1427" s="134">
        <f t="shared" si="168"/>
        <v>48690.489999999772</v>
      </c>
      <c r="E1427" s="29">
        <f t="shared" si="169"/>
        <v>19290.779999999773</v>
      </c>
      <c r="F1427" s="175">
        <f t="shared" si="170"/>
        <v>20.009666666666664</v>
      </c>
      <c r="G1427" s="29">
        <f t="shared" si="171"/>
        <v>20.010000000000002</v>
      </c>
    </row>
    <row r="1428" spans="1:7" x14ac:dyDescent="0.25">
      <c r="A1428" s="47">
        <v>43211</v>
      </c>
      <c r="B1428" s="48">
        <v>1</v>
      </c>
      <c r="C1428" s="171">
        <v>0</v>
      </c>
      <c r="D1428" s="134">
        <f t="shared" si="168"/>
        <v>48690.489999999772</v>
      </c>
      <c r="E1428" s="29">
        <f t="shared" si="169"/>
        <v>19290.779999999773</v>
      </c>
      <c r="F1428" s="175">
        <f t="shared" si="170"/>
        <v>20.009666666666664</v>
      </c>
      <c r="G1428" s="29">
        <f t="shared" si="171"/>
        <v>20.010000000000002</v>
      </c>
    </row>
    <row r="1429" spans="1:7" x14ac:dyDescent="0.25">
      <c r="A1429" s="47">
        <v>43212</v>
      </c>
      <c r="B1429" s="48">
        <v>1</v>
      </c>
      <c r="C1429" s="171">
        <v>0</v>
      </c>
      <c r="D1429" s="134">
        <f t="shared" si="168"/>
        <v>48690.489999999772</v>
      </c>
      <c r="E1429" s="29">
        <f t="shared" si="169"/>
        <v>19290.779999999773</v>
      </c>
      <c r="F1429" s="175">
        <f t="shared" si="170"/>
        <v>20.009666666666664</v>
      </c>
      <c r="G1429" s="29">
        <f t="shared" si="171"/>
        <v>20.010000000000002</v>
      </c>
    </row>
    <row r="1430" spans="1:7" x14ac:dyDescent="0.25">
      <c r="A1430" s="47">
        <v>43213</v>
      </c>
      <c r="B1430" s="48">
        <v>1</v>
      </c>
      <c r="C1430" s="171">
        <v>0</v>
      </c>
      <c r="D1430" s="134">
        <f t="shared" si="168"/>
        <v>48690.489999999772</v>
      </c>
      <c r="E1430" s="29">
        <f t="shared" si="169"/>
        <v>19290.779999999773</v>
      </c>
      <c r="F1430" s="175">
        <f t="shared" si="170"/>
        <v>20.009666666666664</v>
      </c>
      <c r="G1430" s="29">
        <f t="shared" si="171"/>
        <v>20.010000000000002</v>
      </c>
    </row>
    <row r="1431" spans="1:7" x14ac:dyDescent="0.25">
      <c r="A1431" s="47">
        <v>43214</v>
      </c>
      <c r="B1431" s="48">
        <v>1</v>
      </c>
      <c r="C1431" s="171">
        <v>0</v>
      </c>
      <c r="D1431" s="134">
        <f t="shared" si="168"/>
        <v>48690.489999999772</v>
      </c>
      <c r="E1431" s="29">
        <f t="shared" si="169"/>
        <v>19290.779999999773</v>
      </c>
      <c r="F1431" s="175">
        <f t="shared" si="170"/>
        <v>20.009666666666664</v>
      </c>
      <c r="G1431" s="29">
        <f t="shared" si="171"/>
        <v>20.010000000000002</v>
      </c>
    </row>
    <row r="1432" spans="1:7" x14ac:dyDescent="0.25">
      <c r="A1432" s="47">
        <v>43215</v>
      </c>
      <c r="B1432" s="48">
        <v>1</v>
      </c>
      <c r="C1432" s="171">
        <v>0</v>
      </c>
      <c r="D1432" s="134">
        <f t="shared" si="168"/>
        <v>48690.489999999772</v>
      </c>
      <c r="E1432" s="29">
        <f t="shared" si="169"/>
        <v>19290.779999999773</v>
      </c>
      <c r="F1432" s="175">
        <f t="shared" si="170"/>
        <v>20.009666666666664</v>
      </c>
      <c r="G1432" s="29">
        <f t="shared" si="171"/>
        <v>20.010000000000002</v>
      </c>
    </row>
    <row r="1433" spans="1:7" x14ac:dyDescent="0.25">
      <c r="A1433" s="47">
        <v>43216</v>
      </c>
      <c r="B1433" s="48">
        <v>1</v>
      </c>
      <c r="C1433" s="171">
        <v>0</v>
      </c>
      <c r="D1433" s="134">
        <f t="shared" si="168"/>
        <v>48690.489999999772</v>
      </c>
      <c r="E1433" s="29">
        <f t="shared" si="169"/>
        <v>19290.779999999773</v>
      </c>
      <c r="F1433" s="175">
        <f t="shared" si="170"/>
        <v>20.009666666666664</v>
      </c>
      <c r="G1433" s="29">
        <f t="shared" si="171"/>
        <v>20.010000000000002</v>
      </c>
    </row>
    <row r="1434" spans="1:7" x14ac:dyDescent="0.25">
      <c r="A1434" s="47">
        <v>43217</v>
      </c>
      <c r="B1434" s="48">
        <v>1</v>
      </c>
      <c r="C1434" s="171">
        <v>0</v>
      </c>
      <c r="D1434" s="134">
        <f t="shared" si="168"/>
        <v>48690.489999999772</v>
      </c>
      <c r="E1434" s="29">
        <f t="shared" si="169"/>
        <v>19290.779999999773</v>
      </c>
      <c r="F1434" s="175">
        <f t="shared" si="170"/>
        <v>20.009666666666664</v>
      </c>
      <c r="G1434" s="29">
        <f t="shared" si="171"/>
        <v>20.010000000000002</v>
      </c>
    </row>
    <row r="1435" spans="1:7" x14ac:dyDescent="0.25">
      <c r="A1435" s="47">
        <v>43218</v>
      </c>
      <c r="B1435" s="48">
        <v>1</v>
      </c>
      <c r="C1435" s="171">
        <v>0</v>
      </c>
      <c r="D1435" s="134">
        <f t="shared" si="168"/>
        <v>48690.489999999772</v>
      </c>
      <c r="E1435" s="29">
        <f t="shared" si="169"/>
        <v>19290.779999999773</v>
      </c>
      <c r="F1435" s="175">
        <f t="shared" si="170"/>
        <v>20.009666666666664</v>
      </c>
      <c r="G1435" s="29">
        <f t="shared" si="171"/>
        <v>20.010000000000002</v>
      </c>
    </row>
    <row r="1436" spans="1:7" x14ac:dyDescent="0.25">
      <c r="A1436" s="47">
        <v>43219</v>
      </c>
      <c r="B1436" s="48">
        <v>1</v>
      </c>
      <c r="C1436" s="171">
        <v>0</v>
      </c>
      <c r="D1436" s="134">
        <f t="shared" si="168"/>
        <v>48690.489999999772</v>
      </c>
      <c r="E1436" s="29">
        <f t="shared" si="169"/>
        <v>19290.779999999773</v>
      </c>
      <c r="F1436" s="175">
        <f t="shared" si="170"/>
        <v>20.009666666666664</v>
      </c>
      <c r="G1436" s="29">
        <f t="shared" si="171"/>
        <v>20.010000000000002</v>
      </c>
    </row>
    <row r="1437" spans="1:7" x14ac:dyDescent="0.25">
      <c r="A1437" s="47">
        <v>43220</v>
      </c>
      <c r="B1437" s="48">
        <v>1</v>
      </c>
      <c r="C1437" s="171">
        <v>0</v>
      </c>
      <c r="D1437" s="134">
        <f t="shared" si="168"/>
        <v>48690.489999999772</v>
      </c>
      <c r="E1437" s="29">
        <f t="shared" si="169"/>
        <v>19290.779999999773</v>
      </c>
      <c r="F1437" s="175">
        <f t="shared" si="170"/>
        <v>20.009666666666664</v>
      </c>
      <c r="G1437" s="29">
        <f t="shared" si="171"/>
        <v>20.010000000000002</v>
      </c>
    </row>
    <row r="1438" spans="1:7" x14ac:dyDescent="0.25">
      <c r="A1438" s="47">
        <v>43221</v>
      </c>
      <c r="B1438" s="48">
        <v>1</v>
      </c>
      <c r="C1438" s="171">
        <v>0</v>
      </c>
      <c r="D1438" s="134">
        <f t="shared" si="168"/>
        <v>48690.489999999772</v>
      </c>
      <c r="E1438" s="29">
        <f t="shared" si="169"/>
        <v>19290.779999999773</v>
      </c>
      <c r="F1438" s="175">
        <f t="shared" si="170"/>
        <v>20.009666666666664</v>
      </c>
      <c r="G1438" s="29">
        <f t="shared" si="171"/>
        <v>20.010000000000002</v>
      </c>
    </row>
    <row r="1439" spans="1:7" x14ac:dyDescent="0.25">
      <c r="A1439" s="47">
        <v>43222</v>
      </c>
      <c r="B1439" s="48">
        <v>1</v>
      </c>
      <c r="C1439" s="171">
        <v>0</v>
      </c>
      <c r="D1439" s="134">
        <f t="shared" si="168"/>
        <v>48690.489999999772</v>
      </c>
      <c r="E1439" s="29">
        <f t="shared" si="169"/>
        <v>19290.779999999773</v>
      </c>
      <c r="F1439" s="175">
        <f t="shared" si="170"/>
        <v>20.009666666666664</v>
      </c>
      <c r="G1439" s="29">
        <f t="shared" si="171"/>
        <v>20.010000000000002</v>
      </c>
    </row>
    <row r="1440" spans="1:7" x14ac:dyDescent="0.25">
      <c r="A1440" s="47">
        <v>43223</v>
      </c>
      <c r="B1440" s="48">
        <v>1</v>
      </c>
      <c r="C1440" s="171">
        <v>0</v>
      </c>
      <c r="D1440" s="134">
        <f t="shared" si="168"/>
        <v>48690.489999999772</v>
      </c>
      <c r="E1440" s="29">
        <f t="shared" si="169"/>
        <v>19290.779999999773</v>
      </c>
      <c r="F1440" s="175">
        <f t="shared" si="170"/>
        <v>20.009666666666664</v>
      </c>
      <c r="G1440" s="29">
        <f t="shared" si="171"/>
        <v>20.010000000000002</v>
      </c>
    </row>
    <row r="1441" spans="1:7" x14ac:dyDescent="0.25">
      <c r="A1441" s="47">
        <v>43224</v>
      </c>
      <c r="B1441" s="48">
        <v>1</v>
      </c>
      <c r="C1441" s="171">
        <v>0</v>
      </c>
      <c r="D1441" s="134">
        <f t="shared" si="168"/>
        <v>48690.489999999772</v>
      </c>
      <c r="E1441" s="29">
        <f t="shared" si="169"/>
        <v>19290.779999999773</v>
      </c>
      <c r="F1441" s="175">
        <f t="shared" si="170"/>
        <v>20.009666666666664</v>
      </c>
      <c r="G1441" s="29">
        <f t="shared" si="171"/>
        <v>20.010000000000002</v>
      </c>
    </row>
    <row r="1442" spans="1:7" x14ac:dyDescent="0.25">
      <c r="A1442" s="47">
        <v>43225</v>
      </c>
      <c r="B1442" s="48">
        <v>1</v>
      </c>
      <c r="C1442" s="171">
        <v>0</v>
      </c>
      <c r="D1442" s="134">
        <f t="shared" si="168"/>
        <v>48690.489999999772</v>
      </c>
      <c r="E1442" s="29">
        <f t="shared" si="169"/>
        <v>19290.779999999773</v>
      </c>
      <c r="F1442" s="175">
        <f t="shared" si="170"/>
        <v>20.009666666666664</v>
      </c>
      <c r="G1442" s="29">
        <f t="shared" si="171"/>
        <v>20.010000000000002</v>
      </c>
    </row>
    <row r="1443" spans="1:7" x14ac:dyDescent="0.25">
      <c r="A1443" s="47">
        <v>43226</v>
      </c>
      <c r="B1443" s="48">
        <v>1</v>
      </c>
      <c r="C1443" s="171">
        <v>0</v>
      </c>
      <c r="D1443" s="134">
        <f>$E$1442</f>
        <v>19290.779999999773</v>
      </c>
      <c r="E1443" s="29">
        <f>$D$1443-$D$73</f>
        <v>-2.2919266484677792E-10</v>
      </c>
      <c r="F1443" s="175">
        <f>($E$72/$B$72*0+($E$73/$B$73)*1)</f>
        <v>7.927741935483871</v>
      </c>
      <c r="G1443" s="29">
        <f t="shared" si="171"/>
        <v>7.93</v>
      </c>
    </row>
    <row r="1444" spans="1:7" x14ac:dyDescent="0.25">
      <c r="A1444" s="47">
        <v>43227</v>
      </c>
      <c r="B1444" s="48">
        <v>1</v>
      </c>
      <c r="C1444" s="171">
        <v>0</v>
      </c>
      <c r="D1444" s="134">
        <f t="shared" ref="D1444:D1473" si="172">$E$1442</f>
        <v>19290.779999999773</v>
      </c>
      <c r="E1444" s="29">
        <f t="shared" ref="E1444:E1473" si="173">$D$1443-$D$73</f>
        <v>-2.2919266484677792E-10</v>
      </c>
      <c r="F1444" s="175">
        <f t="shared" ref="F1444:F1473" si="174">($E$72/$B$72*0+($E$73/$B$73)*1)</f>
        <v>7.927741935483871</v>
      </c>
      <c r="G1444" s="29">
        <f t="shared" si="171"/>
        <v>7.93</v>
      </c>
    </row>
    <row r="1445" spans="1:7" x14ac:dyDescent="0.25">
      <c r="A1445" s="47">
        <v>43228</v>
      </c>
      <c r="B1445" s="48">
        <v>1</v>
      </c>
      <c r="C1445" s="171">
        <v>0</v>
      </c>
      <c r="D1445" s="134">
        <f t="shared" si="172"/>
        <v>19290.779999999773</v>
      </c>
      <c r="E1445" s="29">
        <f t="shared" si="173"/>
        <v>-2.2919266484677792E-10</v>
      </c>
      <c r="F1445" s="175">
        <f t="shared" si="174"/>
        <v>7.927741935483871</v>
      </c>
      <c r="G1445" s="29">
        <f t="shared" si="171"/>
        <v>7.93</v>
      </c>
    </row>
    <row r="1446" spans="1:7" x14ac:dyDescent="0.25">
      <c r="A1446" s="47">
        <v>43229</v>
      </c>
      <c r="B1446" s="48">
        <v>1</v>
      </c>
      <c r="C1446" s="171">
        <v>0</v>
      </c>
      <c r="D1446" s="134">
        <f t="shared" si="172"/>
        <v>19290.779999999773</v>
      </c>
      <c r="E1446" s="29">
        <f t="shared" si="173"/>
        <v>-2.2919266484677792E-10</v>
      </c>
      <c r="F1446" s="175">
        <f t="shared" si="174"/>
        <v>7.927741935483871</v>
      </c>
      <c r="G1446" s="29">
        <f t="shared" si="171"/>
        <v>7.93</v>
      </c>
    </row>
    <row r="1447" spans="1:7" x14ac:dyDescent="0.25">
      <c r="A1447" s="47">
        <v>43230</v>
      </c>
      <c r="B1447" s="48">
        <v>1</v>
      </c>
      <c r="C1447" s="171">
        <v>0</v>
      </c>
      <c r="D1447" s="134">
        <f t="shared" si="172"/>
        <v>19290.779999999773</v>
      </c>
      <c r="E1447" s="29">
        <f t="shared" si="173"/>
        <v>-2.2919266484677792E-10</v>
      </c>
      <c r="F1447" s="175">
        <f t="shared" si="174"/>
        <v>7.927741935483871</v>
      </c>
      <c r="G1447" s="29">
        <f t="shared" si="171"/>
        <v>7.93</v>
      </c>
    </row>
    <row r="1448" spans="1:7" x14ac:dyDescent="0.25">
      <c r="A1448" s="47">
        <v>43231</v>
      </c>
      <c r="B1448" s="48">
        <v>1</v>
      </c>
      <c r="C1448" s="171">
        <v>0</v>
      </c>
      <c r="D1448" s="134">
        <f t="shared" si="172"/>
        <v>19290.779999999773</v>
      </c>
      <c r="E1448" s="29">
        <f t="shared" si="173"/>
        <v>-2.2919266484677792E-10</v>
      </c>
      <c r="F1448" s="175">
        <f t="shared" si="174"/>
        <v>7.927741935483871</v>
      </c>
      <c r="G1448" s="29">
        <f t="shared" si="171"/>
        <v>7.93</v>
      </c>
    </row>
    <row r="1449" spans="1:7" x14ac:dyDescent="0.25">
      <c r="A1449" s="47">
        <v>43232</v>
      </c>
      <c r="B1449" s="48">
        <v>1</v>
      </c>
      <c r="C1449" s="171">
        <v>0</v>
      </c>
      <c r="D1449" s="134">
        <f t="shared" si="172"/>
        <v>19290.779999999773</v>
      </c>
      <c r="E1449" s="29">
        <f t="shared" si="173"/>
        <v>-2.2919266484677792E-10</v>
      </c>
      <c r="F1449" s="175">
        <f t="shared" si="174"/>
        <v>7.927741935483871</v>
      </c>
      <c r="G1449" s="29">
        <f t="shared" si="171"/>
        <v>7.93</v>
      </c>
    </row>
    <row r="1450" spans="1:7" x14ac:dyDescent="0.25">
      <c r="A1450" s="47">
        <v>43233</v>
      </c>
      <c r="B1450" s="48">
        <v>1</v>
      </c>
      <c r="C1450" s="171">
        <v>0</v>
      </c>
      <c r="D1450" s="134">
        <f t="shared" si="172"/>
        <v>19290.779999999773</v>
      </c>
      <c r="E1450" s="29">
        <f t="shared" si="173"/>
        <v>-2.2919266484677792E-10</v>
      </c>
      <c r="F1450" s="175">
        <f t="shared" si="174"/>
        <v>7.927741935483871</v>
      </c>
      <c r="G1450" s="29">
        <f t="shared" si="171"/>
        <v>7.93</v>
      </c>
    </row>
    <row r="1451" spans="1:7" x14ac:dyDescent="0.25">
      <c r="A1451" s="47">
        <v>43234</v>
      </c>
      <c r="B1451" s="48">
        <v>1</v>
      </c>
      <c r="C1451" s="171">
        <v>0</v>
      </c>
      <c r="D1451" s="134">
        <f t="shared" si="172"/>
        <v>19290.779999999773</v>
      </c>
      <c r="E1451" s="29">
        <f t="shared" si="173"/>
        <v>-2.2919266484677792E-10</v>
      </c>
      <c r="F1451" s="175">
        <f t="shared" si="174"/>
        <v>7.927741935483871</v>
      </c>
      <c r="G1451" s="29">
        <f t="shared" si="171"/>
        <v>7.93</v>
      </c>
    </row>
    <row r="1452" spans="1:7" x14ac:dyDescent="0.25">
      <c r="A1452" s="47">
        <v>43235</v>
      </c>
      <c r="B1452" s="48">
        <v>1</v>
      </c>
      <c r="C1452" s="171">
        <v>0</v>
      </c>
      <c r="D1452" s="134">
        <f t="shared" si="172"/>
        <v>19290.779999999773</v>
      </c>
      <c r="E1452" s="29">
        <f t="shared" si="173"/>
        <v>-2.2919266484677792E-10</v>
      </c>
      <c r="F1452" s="175">
        <f t="shared" si="174"/>
        <v>7.927741935483871</v>
      </c>
      <c r="G1452" s="29">
        <f t="shared" si="171"/>
        <v>7.93</v>
      </c>
    </row>
    <row r="1453" spans="1:7" x14ac:dyDescent="0.25">
      <c r="A1453" s="47">
        <v>43236</v>
      </c>
      <c r="B1453" s="48">
        <v>1</v>
      </c>
      <c r="C1453" s="171">
        <v>0</v>
      </c>
      <c r="D1453" s="134">
        <f t="shared" si="172"/>
        <v>19290.779999999773</v>
      </c>
      <c r="E1453" s="29">
        <f t="shared" si="173"/>
        <v>-2.2919266484677792E-10</v>
      </c>
      <c r="F1453" s="175">
        <f t="shared" si="174"/>
        <v>7.927741935483871</v>
      </c>
      <c r="G1453" s="29">
        <f t="shared" si="171"/>
        <v>7.93</v>
      </c>
    </row>
    <row r="1454" spans="1:7" x14ac:dyDescent="0.25">
      <c r="A1454" s="47">
        <v>43237</v>
      </c>
      <c r="B1454" s="48">
        <v>1</v>
      </c>
      <c r="C1454" s="171">
        <v>0</v>
      </c>
      <c r="D1454" s="134">
        <f t="shared" si="172"/>
        <v>19290.779999999773</v>
      </c>
      <c r="E1454" s="29">
        <f t="shared" si="173"/>
        <v>-2.2919266484677792E-10</v>
      </c>
      <c r="F1454" s="175">
        <f t="shared" si="174"/>
        <v>7.927741935483871</v>
      </c>
      <c r="G1454" s="29">
        <f t="shared" si="171"/>
        <v>7.93</v>
      </c>
    </row>
    <row r="1455" spans="1:7" x14ac:dyDescent="0.25">
      <c r="A1455" s="47">
        <v>43238</v>
      </c>
      <c r="B1455" s="48">
        <v>1</v>
      </c>
      <c r="C1455" s="171">
        <v>0</v>
      </c>
      <c r="D1455" s="134">
        <f t="shared" si="172"/>
        <v>19290.779999999773</v>
      </c>
      <c r="E1455" s="29">
        <f t="shared" si="173"/>
        <v>-2.2919266484677792E-10</v>
      </c>
      <c r="F1455" s="175">
        <f t="shared" si="174"/>
        <v>7.927741935483871</v>
      </c>
      <c r="G1455" s="29">
        <f t="shared" si="171"/>
        <v>7.93</v>
      </c>
    </row>
    <row r="1456" spans="1:7" x14ac:dyDescent="0.25">
      <c r="A1456" s="47">
        <v>43239</v>
      </c>
      <c r="B1456" s="48">
        <v>1</v>
      </c>
      <c r="C1456" s="171">
        <v>0</v>
      </c>
      <c r="D1456" s="134">
        <f t="shared" si="172"/>
        <v>19290.779999999773</v>
      </c>
      <c r="E1456" s="29">
        <f t="shared" si="173"/>
        <v>-2.2919266484677792E-10</v>
      </c>
      <c r="F1456" s="175">
        <f t="shared" si="174"/>
        <v>7.927741935483871</v>
      </c>
      <c r="G1456" s="29">
        <f t="shared" si="171"/>
        <v>7.93</v>
      </c>
    </row>
    <row r="1457" spans="1:7" x14ac:dyDescent="0.25">
      <c r="A1457" s="47">
        <v>43240</v>
      </c>
      <c r="B1457" s="48">
        <v>1</v>
      </c>
      <c r="C1457" s="171">
        <v>0</v>
      </c>
      <c r="D1457" s="134">
        <f t="shared" si="172"/>
        <v>19290.779999999773</v>
      </c>
      <c r="E1457" s="29">
        <f t="shared" si="173"/>
        <v>-2.2919266484677792E-10</v>
      </c>
      <c r="F1457" s="175">
        <f t="shared" si="174"/>
        <v>7.927741935483871</v>
      </c>
      <c r="G1457" s="29">
        <f t="shared" si="171"/>
        <v>7.93</v>
      </c>
    </row>
    <row r="1458" spans="1:7" x14ac:dyDescent="0.25">
      <c r="A1458" s="47">
        <v>43241</v>
      </c>
      <c r="B1458" s="48">
        <v>1</v>
      </c>
      <c r="C1458" s="171">
        <v>0</v>
      </c>
      <c r="D1458" s="134">
        <f t="shared" si="172"/>
        <v>19290.779999999773</v>
      </c>
      <c r="E1458" s="29">
        <f t="shared" si="173"/>
        <v>-2.2919266484677792E-10</v>
      </c>
      <c r="F1458" s="175">
        <f t="shared" si="174"/>
        <v>7.927741935483871</v>
      </c>
      <c r="G1458" s="29">
        <f t="shared" si="171"/>
        <v>7.93</v>
      </c>
    </row>
    <row r="1459" spans="1:7" x14ac:dyDescent="0.25">
      <c r="A1459" s="47">
        <v>43242</v>
      </c>
      <c r="B1459" s="48">
        <v>1</v>
      </c>
      <c r="C1459" s="171">
        <v>0</v>
      </c>
      <c r="D1459" s="134">
        <f t="shared" si="172"/>
        <v>19290.779999999773</v>
      </c>
      <c r="E1459" s="29">
        <f t="shared" si="173"/>
        <v>-2.2919266484677792E-10</v>
      </c>
      <c r="F1459" s="175">
        <f t="shared" si="174"/>
        <v>7.927741935483871</v>
      </c>
      <c r="G1459" s="29">
        <f t="shared" si="171"/>
        <v>7.93</v>
      </c>
    </row>
    <row r="1460" spans="1:7" x14ac:dyDescent="0.25">
      <c r="A1460" s="47">
        <v>43243</v>
      </c>
      <c r="B1460" s="48">
        <v>1</v>
      </c>
      <c r="C1460" s="171">
        <v>0</v>
      </c>
      <c r="D1460" s="134">
        <f t="shared" si="172"/>
        <v>19290.779999999773</v>
      </c>
      <c r="E1460" s="29">
        <f t="shared" si="173"/>
        <v>-2.2919266484677792E-10</v>
      </c>
      <c r="F1460" s="175">
        <f t="shared" si="174"/>
        <v>7.927741935483871</v>
      </c>
      <c r="G1460" s="29">
        <f t="shared" si="171"/>
        <v>7.93</v>
      </c>
    </row>
    <row r="1461" spans="1:7" x14ac:dyDescent="0.25">
      <c r="A1461" s="47">
        <v>43244</v>
      </c>
      <c r="B1461" s="48">
        <v>1</v>
      </c>
      <c r="C1461" s="171">
        <v>0</v>
      </c>
      <c r="D1461" s="134">
        <f t="shared" si="172"/>
        <v>19290.779999999773</v>
      </c>
      <c r="E1461" s="29">
        <f t="shared" si="173"/>
        <v>-2.2919266484677792E-10</v>
      </c>
      <c r="F1461" s="175">
        <f t="shared" si="174"/>
        <v>7.927741935483871</v>
      </c>
      <c r="G1461" s="29">
        <f t="shared" si="171"/>
        <v>7.93</v>
      </c>
    </row>
    <row r="1462" spans="1:7" x14ac:dyDescent="0.25">
      <c r="A1462" s="47">
        <v>43245</v>
      </c>
      <c r="B1462" s="48">
        <v>1</v>
      </c>
      <c r="C1462" s="171">
        <v>0</v>
      </c>
      <c r="D1462" s="134">
        <f t="shared" si="172"/>
        <v>19290.779999999773</v>
      </c>
      <c r="E1462" s="29">
        <f t="shared" si="173"/>
        <v>-2.2919266484677792E-10</v>
      </c>
      <c r="F1462" s="175">
        <f t="shared" si="174"/>
        <v>7.927741935483871</v>
      </c>
      <c r="G1462" s="29">
        <f t="shared" si="171"/>
        <v>7.93</v>
      </c>
    </row>
    <row r="1463" spans="1:7" x14ac:dyDescent="0.25">
      <c r="A1463" s="47">
        <v>43246</v>
      </c>
      <c r="B1463" s="48">
        <v>1</v>
      </c>
      <c r="C1463" s="171">
        <v>0</v>
      </c>
      <c r="D1463" s="134">
        <f t="shared" si="172"/>
        <v>19290.779999999773</v>
      </c>
      <c r="E1463" s="29">
        <f t="shared" si="173"/>
        <v>-2.2919266484677792E-10</v>
      </c>
      <c r="F1463" s="175">
        <f t="shared" si="174"/>
        <v>7.927741935483871</v>
      </c>
      <c r="G1463" s="29">
        <f t="shared" si="171"/>
        <v>7.93</v>
      </c>
    </row>
    <row r="1464" spans="1:7" x14ac:dyDescent="0.25">
      <c r="A1464" s="47">
        <v>43247</v>
      </c>
      <c r="B1464" s="48">
        <v>1</v>
      </c>
      <c r="C1464" s="171">
        <v>0</v>
      </c>
      <c r="D1464" s="134">
        <f t="shared" si="172"/>
        <v>19290.779999999773</v>
      </c>
      <c r="E1464" s="29">
        <f t="shared" si="173"/>
        <v>-2.2919266484677792E-10</v>
      </c>
      <c r="F1464" s="175">
        <f t="shared" si="174"/>
        <v>7.927741935483871</v>
      </c>
      <c r="G1464" s="29">
        <f t="shared" si="171"/>
        <v>7.93</v>
      </c>
    </row>
    <row r="1465" spans="1:7" x14ac:dyDescent="0.25">
      <c r="A1465" s="47">
        <v>43248</v>
      </c>
      <c r="B1465" s="48">
        <v>1</v>
      </c>
      <c r="C1465" s="171">
        <v>0</v>
      </c>
      <c r="D1465" s="134">
        <f t="shared" si="172"/>
        <v>19290.779999999773</v>
      </c>
      <c r="E1465" s="29">
        <f t="shared" si="173"/>
        <v>-2.2919266484677792E-10</v>
      </c>
      <c r="F1465" s="175">
        <f t="shared" si="174"/>
        <v>7.927741935483871</v>
      </c>
      <c r="G1465" s="29">
        <f t="shared" si="171"/>
        <v>7.93</v>
      </c>
    </row>
    <row r="1466" spans="1:7" x14ac:dyDescent="0.25">
      <c r="A1466" s="47">
        <v>43249</v>
      </c>
      <c r="B1466" s="48">
        <v>1</v>
      </c>
      <c r="C1466" s="171">
        <v>0</v>
      </c>
      <c r="D1466" s="134">
        <f t="shared" si="172"/>
        <v>19290.779999999773</v>
      </c>
      <c r="E1466" s="29">
        <f t="shared" si="173"/>
        <v>-2.2919266484677792E-10</v>
      </c>
      <c r="F1466" s="175">
        <f t="shared" si="174"/>
        <v>7.927741935483871</v>
      </c>
      <c r="G1466" s="29">
        <f t="shared" si="171"/>
        <v>7.93</v>
      </c>
    </row>
    <row r="1467" spans="1:7" x14ac:dyDescent="0.25">
      <c r="A1467" s="47">
        <v>43250</v>
      </c>
      <c r="B1467" s="48">
        <v>1</v>
      </c>
      <c r="C1467" s="171">
        <v>0</v>
      </c>
      <c r="D1467" s="134">
        <f t="shared" si="172"/>
        <v>19290.779999999773</v>
      </c>
      <c r="E1467" s="29">
        <f t="shared" si="173"/>
        <v>-2.2919266484677792E-10</v>
      </c>
      <c r="F1467" s="175">
        <f t="shared" si="174"/>
        <v>7.927741935483871</v>
      </c>
      <c r="G1467" s="29">
        <f t="shared" si="171"/>
        <v>7.93</v>
      </c>
    </row>
    <row r="1468" spans="1:7" x14ac:dyDescent="0.25">
      <c r="A1468" s="47">
        <v>43251</v>
      </c>
      <c r="B1468" s="48">
        <v>1</v>
      </c>
      <c r="C1468" s="171">
        <v>0</v>
      </c>
      <c r="D1468" s="134">
        <f t="shared" si="172"/>
        <v>19290.779999999773</v>
      </c>
      <c r="E1468" s="29">
        <f t="shared" si="173"/>
        <v>-2.2919266484677792E-10</v>
      </c>
      <c r="F1468" s="175">
        <f t="shared" si="174"/>
        <v>7.927741935483871</v>
      </c>
      <c r="G1468" s="29">
        <f t="shared" si="171"/>
        <v>7.93</v>
      </c>
    </row>
    <row r="1469" spans="1:7" x14ac:dyDescent="0.25">
      <c r="A1469" s="47">
        <v>43252</v>
      </c>
      <c r="B1469" s="48">
        <v>1</v>
      </c>
      <c r="C1469" s="171">
        <v>0</v>
      </c>
      <c r="D1469" s="134">
        <f t="shared" si="172"/>
        <v>19290.779999999773</v>
      </c>
      <c r="E1469" s="29">
        <f t="shared" si="173"/>
        <v>-2.2919266484677792E-10</v>
      </c>
      <c r="F1469" s="175">
        <f t="shared" si="174"/>
        <v>7.927741935483871</v>
      </c>
      <c r="G1469" s="29">
        <f t="shared" si="171"/>
        <v>7.93</v>
      </c>
    </row>
    <row r="1470" spans="1:7" x14ac:dyDescent="0.25">
      <c r="A1470" s="47">
        <v>43253</v>
      </c>
      <c r="B1470" s="48">
        <v>1</v>
      </c>
      <c r="C1470" s="171">
        <v>0</v>
      </c>
      <c r="D1470" s="134">
        <f t="shared" si="172"/>
        <v>19290.779999999773</v>
      </c>
      <c r="E1470" s="29">
        <f t="shared" si="173"/>
        <v>-2.2919266484677792E-10</v>
      </c>
      <c r="F1470" s="175">
        <f t="shared" si="174"/>
        <v>7.927741935483871</v>
      </c>
      <c r="G1470" s="29">
        <f t="shared" si="171"/>
        <v>7.93</v>
      </c>
    </row>
    <row r="1471" spans="1:7" x14ac:dyDescent="0.25">
      <c r="A1471" s="47">
        <v>43254</v>
      </c>
      <c r="B1471" s="48">
        <v>1</v>
      </c>
      <c r="C1471" s="171">
        <v>0</v>
      </c>
      <c r="D1471" s="134">
        <f t="shared" si="172"/>
        <v>19290.779999999773</v>
      </c>
      <c r="E1471" s="29">
        <f t="shared" si="173"/>
        <v>-2.2919266484677792E-10</v>
      </c>
      <c r="F1471" s="175">
        <f t="shared" si="174"/>
        <v>7.927741935483871</v>
      </c>
      <c r="G1471" s="29">
        <f t="shared" si="171"/>
        <v>7.93</v>
      </c>
    </row>
    <row r="1472" spans="1:7" x14ac:dyDescent="0.25">
      <c r="A1472" s="47">
        <v>43255</v>
      </c>
      <c r="B1472" s="48">
        <v>1</v>
      </c>
      <c r="C1472" s="171">
        <v>0</v>
      </c>
      <c r="D1472" s="134">
        <f t="shared" si="172"/>
        <v>19290.779999999773</v>
      </c>
      <c r="E1472" s="29">
        <f t="shared" si="173"/>
        <v>-2.2919266484677792E-10</v>
      </c>
      <c r="F1472" s="175">
        <f t="shared" si="174"/>
        <v>7.927741935483871</v>
      </c>
      <c r="G1472" s="29">
        <f t="shared" si="171"/>
        <v>7.93</v>
      </c>
    </row>
    <row r="1473" spans="1:7" x14ac:dyDescent="0.25">
      <c r="A1473" s="47">
        <v>43256</v>
      </c>
      <c r="B1473" s="48">
        <v>1</v>
      </c>
      <c r="C1473" s="171">
        <v>0</v>
      </c>
      <c r="D1473" s="134">
        <f t="shared" si="172"/>
        <v>19290.779999999773</v>
      </c>
      <c r="E1473" s="29">
        <f t="shared" si="173"/>
        <v>-2.2919266484677792E-10</v>
      </c>
      <c r="F1473" s="175">
        <f t="shared" si="174"/>
        <v>7.927741935483871</v>
      </c>
      <c r="G1473" s="29">
        <f t="shared" si="171"/>
        <v>7.93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4291-09B5-48F9-BFB0-74E5492DCFDD}">
  <dimension ref="A1:V2"/>
  <sheetViews>
    <sheetView workbookViewId="0">
      <selection activeCell="M1" sqref="M1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6.28515625" bestFit="1" customWidth="1"/>
    <col min="14" max="14" width="19.85546875" bestFit="1" customWidth="1"/>
    <col min="15" max="15" width="12.85546875" bestFit="1" customWidth="1"/>
    <col min="16" max="17" width="17" bestFit="1" customWidth="1"/>
    <col min="18" max="18" width="16.85546875" bestFit="1" customWidth="1"/>
    <col min="19" max="20" width="17" bestFit="1" customWidth="1"/>
    <col min="21" max="21" width="16.85546875" bestFit="1" customWidth="1"/>
    <col min="22" max="22" width="96.28515625" bestFit="1" customWidth="1"/>
  </cols>
  <sheetData>
    <row r="1" spans="1:22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32</v>
      </c>
    </row>
    <row r="2" spans="1:22" x14ac:dyDescent="0.25">
      <c r="A2" s="12" t="s">
        <v>0</v>
      </c>
      <c r="B2" s="7" t="s">
        <v>9</v>
      </c>
      <c r="C2" s="7" t="s">
        <v>55</v>
      </c>
      <c r="D2" s="8" t="s">
        <v>107</v>
      </c>
      <c r="E2" s="8" t="s">
        <v>23</v>
      </c>
      <c r="F2" s="8" t="s">
        <v>38</v>
      </c>
      <c r="G2" s="8" t="s">
        <v>24</v>
      </c>
      <c r="H2" s="8" t="s">
        <v>13</v>
      </c>
      <c r="I2" s="8" t="s">
        <v>29</v>
      </c>
      <c r="J2" s="8" t="s">
        <v>39</v>
      </c>
      <c r="K2" s="8" t="s">
        <v>25</v>
      </c>
      <c r="L2" s="8" t="s">
        <v>26</v>
      </c>
      <c r="M2" s="9" t="s">
        <v>190</v>
      </c>
      <c r="N2" s="8" t="s">
        <v>27</v>
      </c>
      <c r="O2" s="7" t="s">
        <v>29</v>
      </c>
      <c r="P2" s="7" t="s">
        <v>103</v>
      </c>
      <c r="Q2" s="7" t="s">
        <v>95</v>
      </c>
      <c r="R2" s="7" t="s">
        <v>96</v>
      </c>
      <c r="S2" s="7" t="s">
        <v>105</v>
      </c>
      <c r="T2" s="7" t="s">
        <v>95</v>
      </c>
      <c r="U2" s="7" t="s">
        <v>97</v>
      </c>
      <c r="V2" s="79" t="s">
        <v>189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4B20-7643-4749-B804-8C77B661CAA3}">
  <dimension ref="A1:J1096"/>
  <sheetViews>
    <sheetView zoomScale="80" zoomScaleNormal="80" workbookViewId="0">
      <pane ySplit="3" topLeftCell="A1071" activePane="bottomLeft" state="frozen"/>
      <selection activeCell="U2" sqref="U2"/>
      <selection pane="bottomLeft" activeCell="A62" sqref="A62:G1096"/>
    </sheetView>
  </sheetViews>
  <sheetFormatPr defaultRowHeight="15" x14ac:dyDescent="0.25"/>
  <cols>
    <col min="1" max="1" width="16.7109375" customWidth="1"/>
    <col min="2" max="2" width="13.5703125" bestFit="1" customWidth="1"/>
    <col min="3" max="3" width="25.140625" bestFit="1" customWidth="1"/>
    <col min="4" max="4" width="13.5703125" bestFit="1" customWidth="1"/>
    <col min="5" max="5" width="17.42578125" bestFit="1" customWidth="1"/>
    <col min="6" max="6" width="17" bestFit="1" customWidth="1"/>
    <col min="7" max="7" width="18.7109375" bestFit="1" customWidth="1"/>
    <col min="8" max="8" width="16.7109375" bestFit="1" customWidth="1"/>
    <col min="9" max="9" width="18.7109375" bestFit="1" customWidth="1"/>
    <col min="10" max="10" width="10.5703125" bestFit="1" customWidth="1"/>
    <col min="11" max="11" width="15.5703125" bestFit="1" customWidth="1"/>
    <col min="12" max="12" width="9.7109375" bestFit="1" customWidth="1"/>
  </cols>
  <sheetData>
    <row r="1" spans="1:10" x14ac:dyDescent="0.25">
      <c r="A1" s="14" t="s">
        <v>33</v>
      </c>
      <c r="B1" s="80">
        <v>41856</v>
      </c>
      <c r="C1" s="14" t="s">
        <v>35</v>
      </c>
      <c r="D1" s="81">
        <f>ROUNDUP(34673.5343079289,0)</f>
        <v>34674</v>
      </c>
      <c r="E1" s="82" t="s">
        <v>139</v>
      </c>
      <c r="F1" s="81">
        <f>ROUNDUP(50000,2)</f>
        <v>50000</v>
      </c>
      <c r="G1" s="117" t="s">
        <v>138</v>
      </c>
      <c r="H1" s="170">
        <v>42252</v>
      </c>
      <c r="I1" s="117" t="s">
        <v>141</v>
      </c>
      <c r="J1" s="170">
        <v>42618</v>
      </c>
    </row>
    <row r="2" spans="1:10" x14ac:dyDescent="0.25">
      <c r="A2" s="86" t="s">
        <v>34</v>
      </c>
      <c r="B2" s="87">
        <v>0.15</v>
      </c>
      <c r="I2" s="117" t="s">
        <v>142</v>
      </c>
      <c r="J2" s="117">
        <v>20000</v>
      </c>
    </row>
    <row r="3" spans="1:10" x14ac:dyDescent="0.25">
      <c r="A3" s="90" t="s">
        <v>17</v>
      </c>
      <c r="B3" s="90" t="s">
        <v>18</v>
      </c>
      <c r="C3" s="90" t="s">
        <v>14</v>
      </c>
      <c r="D3" s="90" t="s">
        <v>22</v>
      </c>
      <c r="E3" s="90" t="s">
        <v>21</v>
      </c>
      <c r="F3" s="90" t="s">
        <v>19</v>
      </c>
      <c r="G3" s="90" t="s">
        <v>20</v>
      </c>
      <c r="H3" s="91" t="s">
        <v>120</v>
      </c>
      <c r="I3" s="91" t="s">
        <v>121</v>
      </c>
    </row>
    <row r="4" spans="1:10" x14ac:dyDescent="0.25">
      <c r="A4" s="28">
        <v>41887</v>
      </c>
      <c r="B4" s="92">
        <f>A4-B1</f>
        <v>31</v>
      </c>
      <c r="C4" s="29">
        <f>$D$1</f>
        <v>34674</v>
      </c>
      <c r="D4" s="93">
        <f t="shared" ref="D4:D61" si="0">C4-E4</f>
        <v>21934.27</v>
      </c>
      <c r="E4" s="94">
        <f>ROUND(F4*$B$2*B4/365,2)</f>
        <v>12739.73</v>
      </c>
      <c r="F4" s="29">
        <v>1000000</v>
      </c>
      <c r="G4" s="29">
        <f t="shared" ref="G4" si="1">F4-D4</f>
        <v>978065.73</v>
      </c>
    </row>
    <row r="5" spans="1:10" x14ac:dyDescent="0.25">
      <c r="A5" s="28">
        <v>41917</v>
      </c>
      <c r="B5" s="92">
        <f>A5-A4</f>
        <v>30</v>
      </c>
      <c r="C5" s="29">
        <f>$D$1</f>
        <v>34674</v>
      </c>
      <c r="D5" s="93">
        <f t="shared" si="0"/>
        <v>22615.66</v>
      </c>
      <c r="E5" s="94">
        <f>ROUND(F5*$B$2*B5/365,2)</f>
        <v>12058.34</v>
      </c>
      <c r="F5" s="29">
        <f>G4</f>
        <v>978065.73</v>
      </c>
      <c r="G5" s="29">
        <f>F5-D5</f>
        <v>955450.07</v>
      </c>
    </row>
    <row r="6" spans="1:10" x14ac:dyDescent="0.25">
      <c r="A6" s="28">
        <v>41948</v>
      </c>
      <c r="B6" s="92">
        <f t="shared" ref="B6:B61" si="2">A6-A5</f>
        <v>31</v>
      </c>
      <c r="C6" s="29">
        <f t="shared" ref="C6:C39" si="3">$D$1</f>
        <v>34674</v>
      </c>
      <c r="D6" s="93">
        <f t="shared" si="0"/>
        <v>22501.83</v>
      </c>
      <c r="E6" s="94">
        <f t="shared" ref="E6:E38" si="4">ROUND(F6*$B$2*B6/365,2)</f>
        <v>12172.17</v>
      </c>
      <c r="F6" s="29">
        <f t="shared" ref="F6:F61" si="5">G5</f>
        <v>955450.07</v>
      </c>
      <c r="G6" s="29">
        <f t="shared" ref="G6:G61" si="6">F6-D6</f>
        <v>932948.24</v>
      </c>
    </row>
    <row r="7" spans="1:10" x14ac:dyDescent="0.25">
      <c r="A7" s="28">
        <v>41978</v>
      </c>
      <c r="B7" s="92">
        <f t="shared" si="2"/>
        <v>30</v>
      </c>
      <c r="C7" s="29">
        <f t="shared" si="3"/>
        <v>34674</v>
      </c>
      <c r="D7" s="93">
        <f t="shared" si="0"/>
        <v>23171.9</v>
      </c>
      <c r="E7" s="94">
        <f t="shared" si="4"/>
        <v>11502.1</v>
      </c>
      <c r="F7" s="29">
        <f t="shared" si="5"/>
        <v>932948.24</v>
      </c>
      <c r="G7" s="29">
        <f t="shared" si="6"/>
        <v>909776.34</v>
      </c>
    </row>
    <row r="8" spans="1:10" x14ac:dyDescent="0.25">
      <c r="A8" s="28">
        <v>42009</v>
      </c>
      <c r="B8" s="92">
        <f t="shared" si="2"/>
        <v>31</v>
      </c>
      <c r="C8" s="29">
        <f t="shared" si="3"/>
        <v>34674</v>
      </c>
      <c r="D8" s="93">
        <f t="shared" si="0"/>
        <v>23083.7</v>
      </c>
      <c r="E8" s="94">
        <f t="shared" si="4"/>
        <v>11590.3</v>
      </c>
      <c r="F8" s="29">
        <f t="shared" si="5"/>
        <v>909776.34</v>
      </c>
      <c r="G8" s="29">
        <f t="shared" si="6"/>
        <v>886692.64</v>
      </c>
    </row>
    <row r="9" spans="1:10" x14ac:dyDescent="0.25">
      <c r="A9" s="28">
        <v>42040</v>
      </c>
      <c r="B9" s="92">
        <f t="shared" si="2"/>
        <v>31</v>
      </c>
      <c r="C9" s="29">
        <f t="shared" si="3"/>
        <v>34674</v>
      </c>
      <c r="D9" s="93">
        <f t="shared" si="0"/>
        <v>23377.78</v>
      </c>
      <c r="E9" s="94">
        <f t="shared" si="4"/>
        <v>11296.22</v>
      </c>
      <c r="F9" s="29">
        <f t="shared" si="5"/>
        <v>886692.64</v>
      </c>
      <c r="G9" s="29">
        <f t="shared" si="6"/>
        <v>863314.86</v>
      </c>
    </row>
    <row r="10" spans="1:10" x14ac:dyDescent="0.25">
      <c r="A10" s="28">
        <v>42068</v>
      </c>
      <c r="B10" s="92">
        <f t="shared" si="2"/>
        <v>28</v>
      </c>
      <c r="C10" s="29">
        <f t="shared" si="3"/>
        <v>34674</v>
      </c>
      <c r="D10" s="93">
        <f t="shared" si="0"/>
        <v>24739.97</v>
      </c>
      <c r="E10" s="94">
        <f t="shared" si="4"/>
        <v>9934.0300000000007</v>
      </c>
      <c r="F10" s="29">
        <f t="shared" si="5"/>
        <v>863314.86</v>
      </c>
      <c r="G10" s="29">
        <f t="shared" si="6"/>
        <v>838574.89</v>
      </c>
    </row>
    <row r="11" spans="1:10" x14ac:dyDescent="0.25">
      <c r="A11" s="28">
        <v>42099</v>
      </c>
      <c r="B11" s="92">
        <f t="shared" si="2"/>
        <v>31</v>
      </c>
      <c r="C11" s="29">
        <f t="shared" si="3"/>
        <v>34674</v>
      </c>
      <c r="D11" s="93">
        <f t="shared" si="0"/>
        <v>23990.79</v>
      </c>
      <c r="E11" s="94">
        <f t="shared" si="4"/>
        <v>10683.21</v>
      </c>
      <c r="F11" s="29">
        <f t="shared" si="5"/>
        <v>838574.89</v>
      </c>
      <c r="G11" s="29">
        <f t="shared" si="6"/>
        <v>814584.1</v>
      </c>
    </row>
    <row r="12" spans="1:10" x14ac:dyDescent="0.25">
      <c r="A12" s="28">
        <v>42129</v>
      </c>
      <c r="B12" s="92">
        <f t="shared" si="2"/>
        <v>30</v>
      </c>
      <c r="C12" s="29">
        <f t="shared" si="3"/>
        <v>34674</v>
      </c>
      <c r="D12" s="93">
        <f t="shared" si="0"/>
        <v>24631.18</v>
      </c>
      <c r="E12" s="94">
        <f t="shared" si="4"/>
        <v>10042.82</v>
      </c>
      <c r="F12" s="29">
        <f t="shared" si="5"/>
        <v>814584.1</v>
      </c>
      <c r="G12" s="29">
        <f t="shared" si="6"/>
        <v>789952.91999999993</v>
      </c>
    </row>
    <row r="13" spans="1:10" x14ac:dyDescent="0.25">
      <c r="A13" s="28">
        <v>42160</v>
      </c>
      <c r="B13" s="92">
        <f t="shared" si="2"/>
        <v>31</v>
      </c>
      <c r="C13" s="29">
        <f t="shared" si="3"/>
        <v>34674</v>
      </c>
      <c r="D13" s="93">
        <f t="shared" si="0"/>
        <v>24610.22</v>
      </c>
      <c r="E13" s="94">
        <f t="shared" si="4"/>
        <v>10063.780000000001</v>
      </c>
      <c r="F13" s="29">
        <f t="shared" si="5"/>
        <v>789952.91999999993</v>
      </c>
      <c r="G13" s="29">
        <f t="shared" si="6"/>
        <v>765342.7</v>
      </c>
    </row>
    <row r="14" spans="1:10" x14ac:dyDescent="0.25">
      <c r="A14" s="28">
        <v>42190</v>
      </c>
      <c r="B14" s="92">
        <f t="shared" si="2"/>
        <v>30</v>
      </c>
      <c r="C14" s="29">
        <f t="shared" si="3"/>
        <v>34674</v>
      </c>
      <c r="D14" s="93">
        <f t="shared" si="0"/>
        <v>25238.27</v>
      </c>
      <c r="E14" s="94">
        <f t="shared" si="4"/>
        <v>9435.73</v>
      </c>
      <c r="F14" s="29">
        <f t="shared" si="5"/>
        <v>765342.7</v>
      </c>
      <c r="G14" s="29">
        <f t="shared" si="6"/>
        <v>740104.42999999993</v>
      </c>
    </row>
    <row r="15" spans="1:10" x14ac:dyDescent="0.25">
      <c r="A15" s="28">
        <v>42221</v>
      </c>
      <c r="B15" s="92">
        <f t="shared" si="2"/>
        <v>31</v>
      </c>
      <c r="C15" s="29">
        <f t="shared" si="3"/>
        <v>34674</v>
      </c>
      <c r="D15" s="93">
        <f t="shared" si="0"/>
        <v>25245.27</v>
      </c>
      <c r="E15" s="94">
        <f t="shared" si="4"/>
        <v>9428.73</v>
      </c>
      <c r="F15" s="29">
        <f t="shared" si="5"/>
        <v>740104.42999999993</v>
      </c>
      <c r="G15" s="29">
        <f t="shared" si="6"/>
        <v>714859.15999999992</v>
      </c>
    </row>
    <row r="16" spans="1:10" x14ac:dyDescent="0.25">
      <c r="A16" s="28">
        <v>42252</v>
      </c>
      <c r="B16" s="92">
        <f t="shared" si="2"/>
        <v>31</v>
      </c>
      <c r="C16" s="29">
        <f t="shared" si="3"/>
        <v>34674</v>
      </c>
      <c r="D16" s="93">
        <f t="shared" si="0"/>
        <v>25566.89</v>
      </c>
      <c r="E16" s="94">
        <f t="shared" si="4"/>
        <v>9107.11</v>
      </c>
      <c r="F16" s="29">
        <f t="shared" si="5"/>
        <v>714859.15999999992</v>
      </c>
      <c r="G16" s="29">
        <f t="shared" si="6"/>
        <v>689292.2699999999</v>
      </c>
    </row>
    <row r="17" spans="1:7" x14ac:dyDescent="0.25">
      <c r="A17" s="28">
        <v>42282</v>
      </c>
      <c r="B17" s="92">
        <f t="shared" si="2"/>
        <v>30</v>
      </c>
      <c r="C17" s="29">
        <f t="shared" si="3"/>
        <v>34674</v>
      </c>
      <c r="D17" s="93">
        <f t="shared" si="0"/>
        <v>26175.879999999997</v>
      </c>
      <c r="E17" s="94">
        <f t="shared" si="4"/>
        <v>8498.1200000000008</v>
      </c>
      <c r="F17" s="29">
        <f t="shared" si="5"/>
        <v>689292.2699999999</v>
      </c>
      <c r="G17" s="29">
        <f t="shared" si="6"/>
        <v>663116.3899999999</v>
      </c>
    </row>
    <row r="18" spans="1:7" x14ac:dyDescent="0.25">
      <c r="A18" s="28">
        <v>42313</v>
      </c>
      <c r="B18" s="92">
        <f t="shared" si="2"/>
        <v>31</v>
      </c>
      <c r="C18" s="29">
        <f t="shared" si="3"/>
        <v>34674</v>
      </c>
      <c r="D18" s="93">
        <f t="shared" si="0"/>
        <v>26226.080000000002</v>
      </c>
      <c r="E18" s="94">
        <f t="shared" si="4"/>
        <v>8447.92</v>
      </c>
      <c r="F18" s="29">
        <f t="shared" si="5"/>
        <v>663116.3899999999</v>
      </c>
      <c r="G18" s="29">
        <f t="shared" si="6"/>
        <v>636890.30999999994</v>
      </c>
    </row>
    <row r="19" spans="1:7" x14ac:dyDescent="0.25">
      <c r="A19" s="28">
        <v>42343</v>
      </c>
      <c r="B19" s="92">
        <f t="shared" si="2"/>
        <v>30</v>
      </c>
      <c r="C19" s="29">
        <f t="shared" si="3"/>
        <v>34674</v>
      </c>
      <c r="D19" s="93">
        <f t="shared" si="0"/>
        <v>26821.93</v>
      </c>
      <c r="E19" s="94">
        <f t="shared" si="4"/>
        <v>7852.07</v>
      </c>
      <c r="F19" s="29">
        <f t="shared" si="5"/>
        <v>636890.30999999994</v>
      </c>
      <c r="G19" s="29">
        <f t="shared" si="6"/>
        <v>610068.37999999989</v>
      </c>
    </row>
    <row r="20" spans="1:7" x14ac:dyDescent="0.25">
      <c r="A20" s="28">
        <v>42374</v>
      </c>
      <c r="B20" s="92">
        <f t="shared" si="2"/>
        <v>31</v>
      </c>
      <c r="C20" s="29">
        <f t="shared" si="3"/>
        <v>34674</v>
      </c>
      <c r="D20" s="93">
        <f t="shared" si="0"/>
        <v>26901.9</v>
      </c>
      <c r="E20" s="94">
        <f t="shared" si="4"/>
        <v>7772.1</v>
      </c>
      <c r="F20" s="29">
        <f t="shared" si="5"/>
        <v>610068.37999999989</v>
      </c>
      <c r="G20" s="29">
        <f t="shared" si="6"/>
        <v>583166.47999999986</v>
      </c>
    </row>
    <row r="21" spans="1:7" x14ac:dyDescent="0.25">
      <c r="A21" s="28">
        <v>42405</v>
      </c>
      <c r="B21" s="92">
        <f t="shared" si="2"/>
        <v>31</v>
      </c>
      <c r="C21" s="29">
        <f t="shared" si="3"/>
        <v>34674</v>
      </c>
      <c r="D21" s="93">
        <f t="shared" si="0"/>
        <v>27244.62</v>
      </c>
      <c r="E21" s="94">
        <f t="shared" si="4"/>
        <v>7429.38</v>
      </c>
      <c r="F21" s="29">
        <f t="shared" si="5"/>
        <v>583166.47999999986</v>
      </c>
      <c r="G21" s="29">
        <f t="shared" si="6"/>
        <v>555921.85999999987</v>
      </c>
    </row>
    <row r="22" spans="1:7" x14ac:dyDescent="0.25">
      <c r="A22" s="28">
        <v>42434</v>
      </c>
      <c r="B22" s="92">
        <f t="shared" si="2"/>
        <v>29</v>
      </c>
      <c r="C22" s="29">
        <f t="shared" si="3"/>
        <v>34674</v>
      </c>
      <c r="D22" s="93">
        <f t="shared" si="0"/>
        <v>28048.63</v>
      </c>
      <c r="E22" s="94">
        <f t="shared" si="4"/>
        <v>6625.37</v>
      </c>
      <c r="F22" s="29">
        <f t="shared" si="5"/>
        <v>555921.85999999987</v>
      </c>
      <c r="G22" s="29">
        <f t="shared" si="6"/>
        <v>527873.22999999986</v>
      </c>
    </row>
    <row r="23" spans="1:7" x14ac:dyDescent="0.25">
      <c r="A23" s="28">
        <v>42465</v>
      </c>
      <c r="B23" s="92">
        <f t="shared" si="2"/>
        <v>31</v>
      </c>
      <c r="C23" s="29">
        <f t="shared" si="3"/>
        <v>34674</v>
      </c>
      <c r="D23" s="93">
        <f t="shared" si="0"/>
        <v>27949.040000000001</v>
      </c>
      <c r="E23" s="94">
        <f t="shared" si="4"/>
        <v>6724.96</v>
      </c>
      <c r="F23" s="29">
        <f t="shared" si="5"/>
        <v>527873.22999999986</v>
      </c>
      <c r="G23" s="29">
        <f t="shared" si="6"/>
        <v>499924.18999999989</v>
      </c>
    </row>
    <row r="24" spans="1:7" x14ac:dyDescent="0.25">
      <c r="A24" s="28">
        <v>42495</v>
      </c>
      <c r="B24" s="92">
        <f t="shared" si="2"/>
        <v>30</v>
      </c>
      <c r="C24" s="29">
        <f t="shared" si="3"/>
        <v>34674</v>
      </c>
      <c r="D24" s="93">
        <f t="shared" si="0"/>
        <v>28510.55</v>
      </c>
      <c r="E24" s="94">
        <f t="shared" si="4"/>
        <v>6163.45</v>
      </c>
      <c r="F24" s="29">
        <f t="shared" si="5"/>
        <v>499924.18999999989</v>
      </c>
      <c r="G24" s="29">
        <f t="shared" si="6"/>
        <v>471413.6399999999</v>
      </c>
    </row>
    <row r="25" spans="1:7" x14ac:dyDescent="0.25">
      <c r="A25" s="28">
        <v>42526</v>
      </c>
      <c r="B25" s="92">
        <f t="shared" si="2"/>
        <v>31</v>
      </c>
      <c r="C25" s="29">
        <f t="shared" si="3"/>
        <v>34674</v>
      </c>
      <c r="D25" s="93">
        <f t="shared" si="0"/>
        <v>28668.32</v>
      </c>
      <c r="E25" s="94">
        <f t="shared" si="4"/>
        <v>6005.68</v>
      </c>
      <c r="F25" s="29">
        <f t="shared" si="5"/>
        <v>471413.6399999999</v>
      </c>
      <c r="G25" s="29">
        <f t="shared" si="6"/>
        <v>442745.31999999989</v>
      </c>
    </row>
    <row r="26" spans="1:7" x14ac:dyDescent="0.25">
      <c r="A26" s="28">
        <v>42556</v>
      </c>
      <c r="B26" s="92">
        <f t="shared" si="2"/>
        <v>30</v>
      </c>
      <c r="C26" s="29">
        <f t="shared" si="3"/>
        <v>34674</v>
      </c>
      <c r="D26" s="93">
        <f t="shared" si="0"/>
        <v>29215.5</v>
      </c>
      <c r="E26" s="94">
        <f t="shared" si="4"/>
        <v>5458.5</v>
      </c>
      <c r="F26" s="29">
        <f t="shared" si="5"/>
        <v>442745.31999999989</v>
      </c>
      <c r="G26" s="29">
        <f t="shared" si="6"/>
        <v>413529.81999999989</v>
      </c>
    </row>
    <row r="27" spans="1:7" x14ac:dyDescent="0.25">
      <c r="A27" s="28">
        <v>42587</v>
      </c>
      <c r="B27" s="92">
        <f t="shared" si="2"/>
        <v>31</v>
      </c>
      <c r="C27" s="29">
        <f t="shared" si="3"/>
        <v>34674</v>
      </c>
      <c r="D27" s="93">
        <f t="shared" si="0"/>
        <v>29405.739999999998</v>
      </c>
      <c r="E27" s="94">
        <f t="shared" si="4"/>
        <v>5268.26</v>
      </c>
      <c r="F27" s="29">
        <f t="shared" si="5"/>
        <v>413529.81999999989</v>
      </c>
      <c r="G27" s="29">
        <f t="shared" si="6"/>
        <v>384124.0799999999</v>
      </c>
    </row>
    <row r="28" spans="1:7" x14ac:dyDescent="0.25">
      <c r="A28" s="28">
        <v>42618</v>
      </c>
      <c r="B28" s="92">
        <f t="shared" si="2"/>
        <v>31</v>
      </c>
      <c r="C28" s="29">
        <f t="shared" si="3"/>
        <v>34674</v>
      </c>
      <c r="D28" s="93">
        <f t="shared" si="0"/>
        <v>29780.36</v>
      </c>
      <c r="E28" s="94">
        <f t="shared" si="4"/>
        <v>4893.6400000000003</v>
      </c>
      <c r="F28" s="29">
        <f t="shared" si="5"/>
        <v>384124.0799999999</v>
      </c>
      <c r="G28" s="29">
        <f t="shared" si="6"/>
        <v>354343.71999999991</v>
      </c>
    </row>
    <row r="29" spans="1:7" x14ac:dyDescent="0.25">
      <c r="A29" s="28">
        <v>42648</v>
      </c>
      <c r="B29" s="92">
        <f t="shared" si="2"/>
        <v>30</v>
      </c>
      <c r="C29" s="29">
        <f t="shared" si="3"/>
        <v>34674</v>
      </c>
      <c r="D29" s="93">
        <f t="shared" si="0"/>
        <v>30305.38</v>
      </c>
      <c r="E29" s="94">
        <f t="shared" si="4"/>
        <v>4368.62</v>
      </c>
      <c r="F29" s="29">
        <f t="shared" si="5"/>
        <v>354343.71999999991</v>
      </c>
      <c r="G29" s="29">
        <f t="shared" si="6"/>
        <v>324038.33999999991</v>
      </c>
    </row>
    <row r="30" spans="1:7" x14ac:dyDescent="0.25">
      <c r="A30" s="28">
        <v>42679</v>
      </c>
      <c r="B30" s="92">
        <f t="shared" si="2"/>
        <v>31</v>
      </c>
      <c r="C30" s="29">
        <f t="shared" si="3"/>
        <v>34674</v>
      </c>
      <c r="D30" s="93">
        <f t="shared" si="0"/>
        <v>30545.84</v>
      </c>
      <c r="E30" s="94">
        <f t="shared" si="4"/>
        <v>4128.16</v>
      </c>
      <c r="F30" s="29">
        <f t="shared" si="5"/>
        <v>324038.33999999991</v>
      </c>
      <c r="G30" s="29">
        <f t="shared" si="6"/>
        <v>293492.49999999988</v>
      </c>
    </row>
    <row r="31" spans="1:7" x14ac:dyDescent="0.25">
      <c r="A31" s="28">
        <v>42709</v>
      </c>
      <c r="B31" s="92">
        <f t="shared" si="2"/>
        <v>30</v>
      </c>
      <c r="C31" s="29">
        <f t="shared" si="3"/>
        <v>34674</v>
      </c>
      <c r="D31" s="93">
        <f t="shared" si="0"/>
        <v>31055.599999999999</v>
      </c>
      <c r="E31" s="94">
        <f t="shared" si="4"/>
        <v>3618.4</v>
      </c>
      <c r="F31" s="29">
        <f t="shared" si="5"/>
        <v>293492.49999999988</v>
      </c>
      <c r="G31" s="29">
        <f t="shared" si="6"/>
        <v>262436.89999999991</v>
      </c>
    </row>
    <row r="32" spans="1:7" x14ac:dyDescent="0.25">
      <c r="A32" s="28">
        <v>42740</v>
      </c>
      <c r="B32" s="92">
        <f t="shared" si="2"/>
        <v>31</v>
      </c>
      <c r="C32" s="29">
        <f t="shared" si="3"/>
        <v>34674</v>
      </c>
      <c r="D32" s="93">
        <f t="shared" si="0"/>
        <v>31330.63</v>
      </c>
      <c r="E32" s="94">
        <f t="shared" si="4"/>
        <v>3343.37</v>
      </c>
      <c r="F32" s="29">
        <f t="shared" si="5"/>
        <v>262436.89999999991</v>
      </c>
      <c r="G32" s="29">
        <f t="shared" si="6"/>
        <v>231106.2699999999</v>
      </c>
    </row>
    <row r="33" spans="1:7" x14ac:dyDescent="0.25">
      <c r="A33" s="28">
        <v>42771</v>
      </c>
      <c r="B33" s="92">
        <f t="shared" si="2"/>
        <v>31</v>
      </c>
      <c r="C33" s="29">
        <f t="shared" si="3"/>
        <v>34674</v>
      </c>
      <c r="D33" s="93">
        <f t="shared" si="0"/>
        <v>31729.77</v>
      </c>
      <c r="E33" s="94">
        <f t="shared" si="4"/>
        <v>2944.23</v>
      </c>
      <c r="F33" s="29">
        <f t="shared" si="5"/>
        <v>231106.2699999999</v>
      </c>
      <c r="G33" s="29">
        <f t="shared" si="6"/>
        <v>199376.49999999991</v>
      </c>
    </row>
    <row r="34" spans="1:7" x14ac:dyDescent="0.25">
      <c r="A34" s="28">
        <v>42799</v>
      </c>
      <c r="B34" s="92">
        <f t="shared" si="2"/>
        <v>28</v>
      </c>
      <c r="C34" s="29">
        <f t="shared" si="3"/>
        <v>34674</v>
      </c>
      <c r="D34" s="93">
        <f t="shared" si="0"/>
        <v>32379.8</v>
      </c>
      <c r="E34" s="94">
        <f t="shared" si="4"/>
        <v>2294.1999999999998</v>
      </c>
      <c r="F34" s="29">
        <f t="shared" si="5"/>
        <v>199376.49999999991</v>
      </c>
      <c r="G34" s="29">
        <f t="shared" si="6"/>
        <v>166996.69999999992</v>
      </c>
    </row>
    <row r="35" spans="1:7" x14ac:dyDescent="0.25">
      <c r="A35" s="28">
        <v>42830</v>
      </c>
      <c r="B35" s="92">
        <f t="shared" si="2"/>
        <v>31</v>
      </c>
      <c r="C35" s="29">
        <f t="shared" si="3"/>
        <v>34674</v>
      </c>
      <c r="D35" s="93">
        <f t="shared" si="0"/>
        <v>32546.510000000002</v>
      </c>
      <c r="E35" s="94">
        <f t="shared" si="4"/>
        <v>2127.4899999999998</v>
      </c>
      <c r="F35" s="29">
        <f t="shared" si="5"/>
        <v>166996.69999999992</v>
      </c>
      <c r="G35" s="29">
        <f t="shared" si="6"/>
        <v>134450.18999999992</v>
      </c>
    </row>
    <row r="36" spans="1:7" x14ac:dyDescent="0.25">
      <c r="A36" s="28">
        <v>42860</v>
      </c>
      <c r="B36" s="92">
        <f t="shared" si="2"/>
        <v>30</v>
      </c>
      <c r="C36" s="29">
        <f t="shared" si="3"/>
        <v>34674</v>
      </c>
      <c r="D36" s="93">
        <f t="shared" si="0"/>
        <v>33016.39</v>
      </c>
      <c r="E36" s="94">
        <f t="shared" si="4"/>
        <v>1657.61</v>
      </c>
      <c r="F36" s="29">
        <f t="shared" si="5"/>
        <v>134450.18999999992</v>
      </c>
      <c r="G36" s="29">
        <f t="shared" si="6"/>
        <v>101433.79999999992</v>
      </c>
    </row>
    <row r="37" spans="1:7" x14ac:dyDescent="0.25">
      <c r="A37" s="28">
        <v>42891</v>
      </c>
      <c r="B37" s="92">
        <f t="shared" si="2"/>
        <v>31</v>
      </c>
      <c r="C37" s="29">
        <f t="shared" si="3"/>
        <v>34674</v>
      </c>
      <c r="D37" s="93">
        <f t="shared" si="0"/>
        <v>33381.760000000002</v>
      </c>
      <c r="E37" s="94">
        <f t="shared" si="4"/>
        <v>1292.24</v>
      </c>
      <c r="F37" s="29">
        <f t="shared" si="5"/>
        <v>101433.79999999992</v>
      </c>
      <c r="G37" s="29">
        <f t="shared" si="6"/>
        <v>68052.039999999921</v>
      </c>
    </row>
    <row r="38" spans="1:7" x14ac:dyDescent="0.25">
      <c r="A38" s="28">
        <v>42921</v>
      </c>
      <c r="B38" s="92">
        <f t="shared" si="2"/>
        <v>30</v>
      </c>
      <c r="C38" s="29">
        <f t="shared" si="3"/>
        <v>34674</v>
      </c>
      <c r="D38" s="93">
        <f t="shared" si="0"/>
        <v>33835</v>
      </c>
      <c r="E38" s="94">
        <f t="shared" si="4"/>
        <v>839</v>
      </c>
      <c r="F38" s="29">
        <f t="shared" si="5"/>
        <v>68052.039999999921</v>
      </c>
      <c r="G38" s="29">
        <f t="shared" si="6"/>
        <v>34217.039999999921</v>
      </c>
    </row>
    <row r="39" spans="1:7" x14ac:dyDescent="0.25">
      <c r="A39" s="28">
        <v>42952</v>
      </c>
      <c r="B39" s="92">
        <f t="shared" si="2"/>
        <v>31</v>
      </c>
      <c r="C39" s="29">
        <f t="shared" si="3"/>
        <v>34674</v>
      </c>
      <c r="D39" s="93">
        <f t="shared" si="0"/>
        <v>34217.039999999921</v>
      </c>
      <c r="E39" s="94">
        <v>456.96000000008092</v>
      </c>
      <c r="F39" s="29">
        <f t="shared" si="5"/>
        <v>34217.039999999921</v>
      </c>
      <c r="G39" s="29">
        <f t="shared" si="6"/>
        <v>0</v>
      </c>
    </row>
    <row r="40" spans="1:7" x14ac:dyDescent="0.25">
      <c r="A40" s="119">
        <v>42252</v>
      </c>
      <c r="B40" s="120">
        <f>A16-A15</f>
        <v>31</v>
      </c>
      <c r="C40" s="29">
        <f>$D$1</f>
        <v>34674</v>
      </c>
      <c r="D40" s="93">
        <f>C16-E16</f>
        <v>25566.89</v>
      </c>
      <c r="E40" s="94">
        <f>ROUND(F16*$B$2*B16/365,2)</f>
        <v>9107.11</v>
      </c>
      <c r="F40" s="29">
        <f>G15</f>
        <v>714859.15999999992</v>
      </c>
      <c r="G40" s="29">
        <f t="shared" si="6"/>
        <v>689292.2699999999</v>
      </c>
    </row>
    <row r="41" spans="1:7" x14ac:dyDescent="0.25">
      <c r="A41" s="119">
        <v>42282</v>
      </c>
      <c r="B41" s="120">
        <f>A41-A16</f>
        <v>30</v>
      </c>
      <c r="C41" s="29">
        <f t="shared" ref="C41:C52" si="7">$F$1</f>
        <v>50000</v>
      </c>
      <c r="D41" s="93">
        <f t="shared" si="0"/>
        <v>41501.879999999997</v>
      </c>
      <c r="E41" s="94">
        <f>ROUND(F41*$B$2*B41/365,2)</f>
        <v>8498.1200000000008</v>
      </c>
      <c r="F41" s="29">
        <f>G16</f>
        <v>689292.2699999999</v>
      </c>
      <c r="G41" s="29">
        <f>F41-D41</f>
        <v>647790.3899999999</v>
      </c>
    </row>
    <row r="42" spans="1:7" x14ac:dyDescent="0.25">
      <c r="A42" s="119">
        <v>42313</v>
      </c>
      <c r="B42" s="120">
        <f t="shared" si="2"/>
        <v>31</v>
      </c>
      <c r="C42" s="29">
        <f t="shared" si="7"/>
        <v>50000</v>
      </c>
      <c r="D42" s="93">
        <f t="shared" si="0"/>
        <v>41747.33</v>
      </c>
      <c r="E42" s="94">
        <f>ROUND(F42*$B$2*B42/365,2)</f>
        <v>8252.67</v>
      </c>
      <c r="F42" s="29">
        <f t="shared" si="5"/>
        <v>647790.3899999999</v>
      </c>
      <c r="G42" s="29">
        <f t="shared" si="6"/>
        <v>606043.05999999994</v>
      </c>
    </row>
    <row r="43" spans="1:7" x14ac:dyDescent="0.25">
      <c r="A43" s="119">
        <v>42343</v>
      </c>
      <c r="B43" s="120">
        <f t="shared" si="2"/>
        <v>30</v>
      </c>
      <c r="C43" s="29">
        <f t="shared" si="7"/>
        <v>50000</v>
      </c>
      <c r="D43" s="93">
        <f t="shared" si="0"/>
        <v>42528.24</v>
      </c>
      <c r="E43" s="94">
        <f t="shared" ref="E43:E61" si="8">ROUND(F43*$B$2*B43/365,2)</f>
        <v>7471.76</v>
      </c>
      <c r="F43" s="29">
        <f t="shared" si="5"/>
        <v>606043.05999999994</v>
      </c>
      <c r="G43" s="29">
        <f t="shared" si="6"/>
        <v>563514.81999999995</v>
      </c>
    </row>
    <row r="44" spans="1:7" x14ac:dyDescent="0.25">
      <c r="A44" s="119">
        <v>42374</v>
      </c>
      <c r="B44" s="120">
        <f t="shared" si="2"/>
        <v>31</v>
      </c>
      <c r="C44" s="29">
        <f t="shared" si="7"/>
        <v>50000</v>
      </c>
      <c r="D44" s="93">
        <f t="shared" si="0"/>
        <v>42820.979999999996</v>
      </c>
      <c r="E44" s="94">
        <f t="shared" si="8"/>
        <v>7179.02</v>
      </c>
      <c r="F44" s="29">
        <f t="shared" si="5"/>
        <v>563514.81999999995</v>
      </c>
      <c r="G44" s="29">
        <f t="shared" si="6"/>
        <v>520693.83999999997</v>
      </c>
    </row>
    <row r="45" spans="1:7" x14ac:dyDescent="0.25">
      <c r="A45" s="119">
        <v>42405</v>
      </c>
      <c r="B45" s="120">
        <f t="shared" si="2"/>
        <v>31</v>
      </c>
      <c r="C45" s="29">
        <f t="shared" si="7"/>
        <v>50000</v>
      </c>
      <c r="D45" s="93">
        <f t="shared" si="0"/>
        <v>43366.5</v>
      </c>
      <c r="E45" s="94">
        <f t="shared" si="8"/>
        <v>6633.5</v>
      </c>
      <c r="F45" s="29">
        <f t="shared" si="5"/>
        <v>520693.83999999997</v>
      </c>
      <c r="G45" s="29">
        <f t="shared" si="6"/>
        <v>477327.33999999997</v>
      </c>
    </row>
    <row r="46" spans="1:7" x14ac:dyDescent="0.25">
      <c r="A46" s="119">
        <v>42434</v>
      </c>
      <c r="B46" s="120">
        <f t="shared" si="2"/>
        <v>29</v>
      </c>
      <c r="C46" s="29">
        <f t="shared" si="7"/>
        <v>50000</v>
      </c>
      <c r="D46" s="93">
        <f t="shared" si="0"/>
        <v>44311.3</v>
      </c>
      <c r="E46" s="94">
        <f t="shared" si="8"/>
        <v>5688.7</v>
      </c>
      <c r="F46" s="29">
        <f t="shared" si="5"/>
        <v>477327.33999999997</v>
      </c>
      <c r="G46" s="29">
        <f t="shared" si="6"/>
        <v>433016.04</v>
      </c>
    </row>
    <row r="47" spans="1:7" x14ac:dyDescent="0.25">
      <c r="A47" s="119">
        <v>42465</v>
      </c>
      <c r="B47" s="120">
        <f t="shared" si="2"/>
        <v>31</v>
      </c>
      <c r="C47" s="29">
        <f t="shared" si="7"/>
        <v>50000</v>
      </c>
      <c r="D47" s="93">
        <f t="shared" si="0"/>
        <v>44483.49</v>
      </c>
      <c r="E47" s="94">
        <f t="shared" si="8"/>
        <v>5516.51</v>
      </c>
      <c r="F47" s="29">
        <f t="shared" si="5"/>
        <v>433016.04</v>
      </c>
      <c r="G47" s="29">
        <f t="shared" si="6"/>
        <v>388532.55</v>
      </c>
    </row>
    <row r="48" spans="1:7" x14ac:dyDescent="0.25">
      <c r="A48" s="119">
        <v>42495</v>
      </c>
      <c r="B48" s="120">
        <f t="shared" si="2"/>
        <v>30</v>
      </c>
      <c r="C48" s="29">
        <f t="shared" si="7"/>
        <v>50000</v>
      </c>
      <c r="D48" s="93">
        <f t="shared" si="0"/>
        <v>45209.87</v>
      </c>
      <c r="E48" s="94">
        <f t="shared" si="8"/>
        <v>4790.13</v>
      </c>
      <c r="F48" s="29">
        <f t="shared" si="5"/>
        <v>388532.55</v>
      </c>
      <c r="G48" s="29">
        <f t="shared" si="6"/>
        <v>343322.68</v>
      </c>
    </row>
    <row r="49" spans="1:7" x14ac:dyDescent="0.25">
      <c r="A49" s="119">
        <v>42526</v>
      </c>
      <c r="B49" s="120">
        <f t="shared" si="2"/>
        <v>31</v>
      </c>
      <c r="C49" s="29">
        <f t="shared" si="7"/>
        <v>50000</v>
      </c>
      <c r="D49" s="93">
        <f t="shared" si="0"/>
        <v>45626.16</v>
      </c>
      <c r="E49" s="94">
        <f t="shared" si="8"/>
        <v>4373.84</v>
      </c>
      <c r="F49" s="29">
        <f t="shared" si="5"/>
        <v>343322.68</v>
      </c>
      <c r="G49" s="29">
        <f t="shared" si="6"/>
        <v>297696.52</v>
      </c>
    </row>
    <row r="50" spans="1:7" x14ac:dyDescent="0.25">
      <c r="A50" s="119">
        <v>42556</v>
      </c>
      <c r="B50" s="120">
        <f t="shared" si="2"/>
        <v>30</v>
      </c>
      <c r="C50" s="29">
        <f t="shared" si="7"/>
        <v>50000</v>
      </c>
      <c r="D50" s="93">
        <f t="shared" si="0"/>
        <v>46329.77</v>
      </c>
      <c r="E50" s="94">
        <f t="shared" si="8"/>
        <v>3670.23</v>
      </c>
      <c r="F50" s="29">
        <f t="shared" si="5"/>
        <v>297696.52</v>
      </c>
      <c r="G50" s="29">
        <f t="shared" si="6"/>
        <v>251366.75000000003</v>
      </c>
    </row>
    <row r="51" spans="1:7" x14ac:dyDescent="0.25">
      <c r="A51" s="119">
        <v>42587</v>
      </c>
      <c r="B51" s="120">
        <f t="shared" si="2"/>
        <v>31</v>
      </c>
      <c r="C51" s="29">
        <f t="shared" si="7"/>
        <v>50000</v>
      </c>
      <c r="D51" s="93">
        <f t="shared" si="0"/>
        <v>46797.66</v>
      </c>
      <c r="E51" s="94">
        <f t="shared" si="8"/>
        <v>3202.34</v>
      </c>
      <c r="F51" s="29">
        <f t="shared" si="5"/>
        <v>251366.75000000003</v>
      </c>
      <c r="G51" s="29">
        <f t="shared" si="6"/>
        <v>204569.09000000003</v>
      </c>
    </row>
    <row r="52" spans="1:7" x14ac:dyDescent="0.25">
      <c r="A52" s="119">
        <v>42618</v>
      </c>
      <c r="B52" s="120">
        <f t="shared" si="2"/>
        <v>31</v>
      </c>
      <c r="C52" s="29">
        <f t="shared" si="7"/>
        <v>50000</v>
      </c>
      <c r="D52" s="93">
        <f t="shared" si="0"/>
        <v>47393.85</v>
      </c>
      <c r="E52" s="94">
        <f t="shared" si="8"/>
        <v>2606.15</v>
      </c>
      <c r="F52" s="29">
        <f t="shared" si="5"/>
        <v>204569.09000000003</v>
      </c>
      <c r="G52" s="29">
        <f t="shared" si="6"/>
        <v>157175.24000000002</v>
      </c>
    </row>
    <row r="53" spans="1:7" x14ac:dyDescent="0.25">
      <c r="A53" s="119">
        <v>42648</v>
      </c>
      <c r="B53" s="120">
        <f t="shared" si="2"/>
        <v>30</v>
      </c>
      <c r="C53" s="29">
        <f>$J$2</f>
        <v>20000</v>
      </c>
      <c r="D53" s="93">
        <f t="shared" si="0"/>
        <v>18062.22</v>
      </c>
      <c r="E53" s="94">
        <f t="shared" si="8"/>
        <v>1937.78</v>
      </c>
      <c r="F53" s="29">
        <f t="shared" si="5"/>
        <v>157175.24000000002</v>
      </c>
      <c r="G53" s="29">
        <f t="shared" si="6"/>
        <v>139113.02000000002</v>
      </c>
    </row>
    <row r="54" spans="1:7" x14ac:dyDescent="0.25">
      <c r="A54" s="119">
        <v>42679</v>
      </c>
      <c r="B54" s="120">
        <f t="shared" si="2"/>
        <v>31</v>
      </c>
      <c r="C54" s="29">
        <f t="shared" ref="C54:C60" si="9">$J$2</f>
        <v>20000</v>
      </c>
      <c r="D54" s="93">
        <f t="shared" si="0"/>
        <v>18227.740000000002</v>
      </c>
      <c r="E54" s="94">
        <f t="shared" si="8"/>
        <v>1772.26</v>
      </c>
      <c r="F54" s="29">
        <f t="shared" si="5"/>
        <v>139113.02000000002</v>
      </c>
      <c r="G54" s="29">
        <f t="shared" si="6"/>
        <v>120885.28000000001</v>
      </c>
    </row>
    <row r="55" spans="1:7" x14ac:dyDescent="0.25">
      <c r="A55" s="119">
        <v>42709</v>
      </c>
      <c r="B55" s="120">
        <f t="shared" si="2"/>
        <v>30</v>
      </c>
      <c r="C55" s="29">
        <f t="shared" si="9"/>
        <v>20000</v>
      </c>
      <c r="D55" s="93">
        <f t="shared" si="0"/>
        <v>18509.63</v>
      </c>
      <c r="E55" s="94">
        <f t="shared" si="8"/>
        <v>1490.37</v>
      </c>
      <c r="F55" s="29">
        <f t="shared" si="5"/>
        <v>120885.28000000001</v>
      </c>
      <c r="G55" s="29">
        <f t="shared" si="6"/>
        <v>102375.65000000001</v>
      </c>
    </row>
    <row r="56" spans="1:7" x14ac:dyDescent="0.25">
      <c r="A56" s="119">
        <v>42740</v>
      </c>
      <c r="B56" s="120">
        <f t="shared" si="2"/>
        <v>31</v>
      </c>
      <c r="C56" s="29">
        <f t="shared" si="9"/>
        <v>20000</v>
      </c>
      <c r="D56" s="93">
        <f t="shared" si="0"/>
        <v>18695.759999999998</v>
      </c>
      <c r="E56" s="94">
        <f t="shared" si="8"/>
        <v>1304.24</v>
      </c>
      <c r="F56" s="29">
        <f t="shared" si="5"/>
        <v>102375.65000000001</v>
      </c>
      <c r="G56" s="29">
        <f t="shared" si="6"/>
        <v>83679.890000000014</v>
      </c>
    </row>
    <row r="57" spans="1:7" x14ac:dyDescent="0.25">
      <c r="A57" s="119">
        <v>42771</v>
      </c>
      <c r="B57" s="120">
        <f t="shared" si="2"/>
        <v>31</v>
      </c>
      <c r="C57" s="29">
        <f t="shared" si="9"/>
        <v>20000</v>
      </c>
      <c r="D57" s="93">
        <f t="shared" si="0"/>
        <v>18933.939999999999</v>
      </c>
      <c r="E57" s="94">
        <f t="shared" si="8"/>
        <v>1066.06</v>
      </c>
      <c r="F57" s="29">
        <f t="shared" si="5"/>
        <v>83679.890000000014</v>
      </c>
      <c r="G57" s="29">
        <f t="shared" si="6"/>
        <v>64745.950000000012</v>
      </c>
    </row>
    <row r="58" spans="1:7" x14ac:dyDescent="0.25">
      <c r="A58" s="119">
        <v>42799</v>
      </c>
      <c r="B58" s="120">
        <f t="shared" si="2"/>
        <v>28</v>
      </c>
      <c r="C58" s="29">
        <f t="shared" si="9"/>
        <v>20000</v>
      </c>
      <c r="D58" s="93">
        <f t="shared" si="0"/>
        <v>19254.98</v>
      </c>
      <c r="E58" s="94">
        <f t="shared" si="8"/>
        <v>745.02</v>
      </c>
      <c r="F58" s="29">
        <f t="shared" si="5"/>
        <v>64745.950000000012</v>
      </c>
      <c r="G58" s="29">
        <f t="shared" si="6"/>
        <v>45490.970000000016</v>
      </c>
    </row>
    <row r="59" spans="1:7" x14ac:dyDescent="0.25">
      <c r="A59" s="119">
        <v>42830</v>
      </c>
      <c r="B59" s="120">
        <f t="shared" si="2"/>
        <v>31</v>
      </c>
      <c r="C59" s="29">
        <f t="shared" si="9"/>
        <v>20000</v>
      </c>
      <c r="D59" s="93">
        <f t="shared" si="0"/>
        <v>19420.46</v>
      </c>
      <c r="E59" s="94">
        <f t="shared" si="8"/>
        <v>579.54</v>
      </c>
      <c r="F59" s="29">
        <f t="shared" si="5"/>
        <v>45490.970000000016</v>
      </c>
      <c r="G59" s="29">
        <f t="shared" si="6"/>
        <v>26070.510000000017</v>
      </c>
    </row>
    <row r="60" spans="1:7" x14ac:dyDescent="0.25">
      <c r="A60" s="119">
        <v>42860</v>
      </c>
      <c r="B60" s="120">
        <f t="shared" si="2"/>
        <v>30</v>
      </c>
      <c r="C60" s="29">
        <f t="shared" si="9"/>
        <v>20000</v>
      </c>
      <c r="D60" s="93">
        <f t="shared" si="0"/>
        <v>19678.580000000002</v>
      </c>
      <c r="E60" s="94">
        <f t="shared" si="8"/>
        <v>321.42</v>
      </c>
      <c r="F60" s="29">
        <f t="shared" si="5"/>
        <v>26070.510000000017</v>
      </c>
      <c r="G60" s="29">
        <f t="shared" si="6"/>
        <v>6391.9300000000148</v>
      </c>
    </row>
    <row r="61" spans="1:7" x14ac:dyDescent="0.25">
      <c r="A61" s="119">
        <v>42891</v>
      </c>
      <c r="B61" s="120">
        <f t="shared" si="2"/>
        <v>31</v>
      </c>
      <c r="C61" s="29">
        <f>ROUND(G60+E61,2)</f>
        <v>6473.36</v>
      </c>
      <c r="D61" s="93">
        <f t="shared" si="0"/>
        <v>6391.9299999999994</v>
      </c>
      <c r="E61" s="94">
        <f t="shared" si="8"/>
        <v>81.430000000000007</v>
      </c>
      <c r="F61" s="29">
        <f t="shared" si="5"/>
        <v>6391.9300000000148</v>
      </c>
      <c r="G61" s="29">
        <f t="shared" si="6"/>
        <v>1.546140993013978E-11</v>
      </c>
    </row>
    <row r="62" spans="1:7" x14ac:dyDescent="0.25">
      <c r="A62" s="47">
        <v>41857</v>
      </c>
      <c r="B62" s="48">
        <v>0</v>
      </c>
      <c r="C62" s="48">
        <v>1</v>
      </c>
      <c r="D62" s="29">
        <v>1000000</v>
      </c>
      <c r="E62" s="29">
        <f>$D$74-$D$4</f>
        <v>978065.73</v>
      </c>
      <c r="F62" s="99">
        <f>($E$4/$B$4)*1</f>
        <v>410.9590322580645</v>
      </c>
      <c r="G62" s="29">
        <f t="shared" ref="G62:G125" si="10">ROUND(F62,2)</f>
        <v>410.96</v>
      </c>
    </row>
    <row r="63" spans="1:7" x14ac:dyDescent="0.25">
      <c r="A63" s="47">
        <v>41858</v>
      </c>
      <c r="B63" s="48">
        <v>1</v>
      </c>
      <c r="C63" s="48">
        <v>0</v>
      </c>
      <c r="D63" s="29">
        <v>1000000</v>
      </c>
      <c r="E63" s="29">
        <f t="shared" ref="E63:E92" si="11">$D$74-$D$4</f>
        <v>978065.73</v>
      </c>
      <c r="F63" s="99">
        <f t="shared" ref="F63:F92" si="12">($E$4/$B$4)*1</f>
        <v>410.9590322580645</v>
      </c>
      <c r="G63" s="29">
        <f t="shared" si="10"/>
        <v>410.96</v>
      </c>
    </row>
    <row r="64" spans="1:7" x14ac:dyDescent="0.25">
      <c r="A64" s="47">
        <v>41859</v>
      </c>
      <c r="B64" s="48">
        <v>1</v>
      </c>
      <c r="C64" s="48">
        <v>0</v>
      </c>
      <c r="D64" s="29">
        <v>1000000</v>
      </c>
      <c r="E64" s="29">
        <f t="shared" si="11"/>
        <v>978065.73</v>
      </c>
      <c r="F64" s="99">
        <f t="shared" si="12"/>
        <v>410.9590322580645</v>
      </c>
      <c r="G64" s="29">
        <f t="shared" si="10"/>
        <v>410.96</v>
      </c>
    </row>
    <row r="65" spans="1:7" x14ac:dyDescent="0.25">
      <c r="A65" s="47">
        <v>41860</v>
      </c>
      <c r="B65" s="48">
        <v>1</v>
      </c>
      <c r="C65" s="48">
        <v>0</v>
      </c>
      <c r="D65" s="29">
        <v>1000000</v>
      </c>
      <c r="E65" s="29">
        <f t="shared" si="11"/>
        <v>978065.73</v>
      </c>
      <c r="F65" s="99">
        <f t="shared" si="12"/>
        <v>410.9590322580645</v>
      </c>
      <c r="G65" s="29">
        <f t="shared" si="10"/>
        <v>410.96</v>
      </c>
    </row>
    <row r="66" spans="1:7" x14ac:dyDescent="0.25">
      <c r="A66" s="47">
        <v>41861</v>
      </c>
      <c r="B66" s="48">
        <v>1</v>
      </c>
      <c r="C66" s="48">
        <v>0</v>
      </c>
      <c r="D66" s="29">
        <v>1000000</v>
      </c>
      <c r="E66" s="29">
        <f t="shared" si="11"/>
        <v>978065.73</v>
      </c>
      <c r="F66" s="99">
        <f t="shared" si="12"/>
        <v>410.9590322580645</v>
      </c>
      <c r="G66" s="29">
        <f t="shared" si="10"/>
        <v>410.96</v>
      </c>
    </row>
    <row r="67" spans="1:7" x14ac:dyDescent="0.25">
      <c r="A67" s="47">
        <v>41862</v>
      </c>
      <c r="B67" s="48">
        <v>1</v>
      </c>
      <c r="C67" s="48">
        <v>0</v>
      </c>
      <c r="D67" s="29">
        <v>1000000</v>
      </c>
      <c r="E67" s="29">
        <f t="shared" si="11"/>
        <v>978065.73</v>
      </c>
      <c r="F67" s="99">
        <f t="shared" si="12"/>
        <v>410.9590322580645</v>
      </c>
      <c r="G67" s="29">
        <f t="shared" si="10"/>
        <v>410.96</v>
      </c>
    </row>
    <row r="68" spans="1:7" x14ac:dyDescent="0.25">
      <c r="A68" s="47">
        <v>41863</v>
      </c>
      <c r="B68" s="48">
        <v>1</v>
      </c>
      <c r="C68" s="48">
        <v>0</v>
      </c>
      <c r="D68" s="29">
        <v>1000000</v>
      </c>
      <c r="E68" s="29">
        <f t="shared" si="11"/>
        <v>978065.73</v>
      </c>
      <c r="F68" s="99">
        <f t="shared" si="12"/>
        <v>410.9590322580645</v>
      </c>
      <c r="G68" s="49">
        <f t="shared" si="10"/>
        <v>410.96</v>
      </c>
    </row>
    <row r="69" spans="1:7" x14ac:dyDescent="0.25">
      <c r="A69" s="47">
        <v>41864</v>
      </c>
      <c r="B69" s="48">
        <v>1</v>
      </c>
      <c r="C69" s="48">
        <v>0</v>
      </c>
      <c r="D69" s="29">
        <v>1000000</v>
      </c>
      <c r="E69" s="29">
        <f t="shared" si="11"/>
        <v>978065.73</v>
      </c>
      <c r="F69" s="99">
        <f t="shared" si="12"/>
        <v>410.9590322580645</v>
      </c>
      <c r="G69" s="29">
        <f t="shared" si="10"/>
        <v>410.96</v>
      </c>
    </row>
    <row r="70" spans="1:7" x14ac:dyDescent="0.25">
      <c r="A70" s="47">
        <v>41865</v>
      </c>
      <c r="B70" s="48">
        <v>1</v>
      </c>
      <c r="C70" s="48">
        <v>0</v>
      </c>
      <c r="D70" s="29">
        <v>1000000</v>
      </c>
      <c r="E70" s="29">
        <f t="shared" si="11"/>
        <v>978065.73</v>
      </c>
      <c r="F70" s="99">
        <f t="shared" si="12"/>
        <v>410.9590322580645</v>
      </c>
      <c r="G70" s="30">
        <f t="shared" si="10"/>
        <v>410.96</v>
      </c>
    </row>
    <row r="71" spans="1:7" x14ac:dyDescent="0.25">
      <c r="A71" s="47">
        <v>41866</v>
      </c>
      <c r="B71" s="48">
        <v>1</v>
      </c>
      <c r="C71" s="48">
        <v>0</v>
      </c>
      <c r="D71" s="29">
        <v>1000000</v>
      </c>
      <c r="E71" s="29">
        <f t="shared" si="11"/>
        <v>978065.73</v>
      </c>
      <c r="F71" s="99">
        <f t="shared" si="12"/>
        <v>410.9590322580645</v>
      </c>
      <c r="G71" s="29">
        <f t="shared" si="10"/>
        <v>410.96</v>
      </c>
    </row>
    <row r="72" spans="1:7" x14ac:dyDescent="0.25">
      <c r="A72" s="47">
        <v>41867</v>
      </c>
      <c r="B72" s="48">
        <v>1</v>
      </c>
      <c r="C72" s="48">
        <v>0</v>
      </c>
      <c r="D72" s="29">
        <v>1000000</v>
      </c>
      <c r="E72" s="29">
        <f t="shared" si="11"/>
        <v>978065.73</v>
      </c>
      <c r="F72" s="99">
        <f t="shared" si="12"/>
        <v>410.9590322580645</v>
      </c>
      <c r="G72" s="29">
        <f t="shared" si="10"/>
        <v>410.96</v>
      </c>
    </row>
    <row r="73" spans="1:7" x14ac:dyDescent="0.25">
      <c r="A73" s="47">
        <v>41868</v>
      </c>
      <c r="B73" s="48">
        <v>1</v>
      </c>
      <c r="C73" s="48">
        <v>0</v>
      </c>
      <c r="D73" s="29">
        <v>1000000</v>
      </c>
      <c r="E73" s="29">
        <f t="shared" si="11"/>
        <v>978065.73</v>
      </c>
      <c r="F73" s="99">
        <f t="shared" si="12"/>
        <v>410.9590322580645</v>
      </c>
      <c r="G73" s="29">
        <f t="shared" si="10"/>
        <v>410.96</v>
      </c>
    </row>
    <row r="74" spans="1:7" x14ac:dyDescent="0.25">
      <c r="A74" s="47">
        <v>41869</v>
      </c>
      <c r="B74" s="48">
        <v>1</v>
      </c>
      <c r="C74" s="48">
        <v>0</v>
      </c>
      <c r="D74" s="29">
        <v>1000000</v>
      </c>
      <c r="E74" s="29">
        <f t="shared" si="11"/>
        <v>978065.73</v>
      </c>
      <c r="F74" s="99">
        <f t="shared" si="12"/>
        <v>410.9590322580645</v>
      </c>
      <c r="G74" s="29">
        <f t="shared" si="10"/>
        <v>410.96</v>
      </c>
    </row>
    <row r="75" spans="1:7" x14ac:dyDescent="0.25">
      <c r="A75" s="47">
        <v>41870</v>
      </c>
      <c r="B75" s="48">
        <v>1</v>
      </c>
      <c r="C75" s="48">
        <v>0</v>
      </c>
      <c r="D75" s="29">
        <v>1000000</v>
      </c>
      <c r="E75" s="29">
        <f t="shared" si="11"/>
        <v>978065.73</v>
      </c>
      <c r="F75" s="99">
        <f t="shared" si="12"/>
        <v>410.9590322580645</v>
      </c>
      <c r="G75" s="30">
        <f t="shared" si="10"/>
        <v>410.96</v>
      </c>
    </row>
    <row r="76" spans="1:7" x14ac:dyDescent="0.25">
      <c r="A76" s="47">
        <v>41871</v>
      </c>
      <c r="B76" s="48">
        <v>1</v>
      </c>
      <c r="C76" s="48">
        <v>0</v>
      </c>
      <c r="D76" s="29">
        <v>1000000</v>
      </c>
      <c r="E76" s="29">
        <f t="shared" si="11"/>
        <v>978065.73</v>
      </c>
      <c r="F76" s="99">
        <f t="shared" si="12"/>
        <v>410.9590322580645</v>
      </c>
      <c r="G76" s="29">
        <f t="shared" si="10"/>
        <v>410.96</v>
      </c>
    </row>
    <row r="77" spans="1:7" x14ac:dyDescent="0.25">
      <c r="A77" s="47">
        <v>41872</v>
      </c>
      <c r="B77" s="48">
        <v>1</v>
      </c>
      <c r="C77" s="48">
        <v>0</v>
      </c>
      <c r="D77" s="29">
        <v>1000000</v>
      </c>
      <c r="E77" s="29">
        <f t="shared" si="11"/>
        <v>978065.73</v>
      </c>
      <c r="F77" s="99">
        <f t="shared" si="12"/>
        <v>410.9590322580645</v>
      </c>
      <c r="G77" s="29">
        <f t="shared" si="10"/>
        <v>410.96</v>
      </c>
    </row>
    <row r="78" spans="1:7" x14ac:dyDescent="0.25">
      <c r="A78" s="47">
        <v>41873</v>
      </c>
      <c r="B78" s="48">
        <v>1</v>
      </c>
      <c r="C78" s="48">
        <v>0</v>
      </c>
      <c r="D78" s="29">
        <v>1000000</v>
      </c>
      <c r="E78" s="29">
        <f t="shared" si="11"/>
        <v>978065.73</v>
      </c>
      <c r="F78" s="99">
        <f t="shared" si="12"/>
        <v>410.9590322580645</v>
      </c>
      <c r="G78" s="29">
        <f t="shared" si="10"/>
        <v>410.96</v>
      </c>
    </row>
    <row r="79" spans="1:7" x14ac:dyDescent="0.25">
      <c r="A79" s="47">
        <v>41874</v>
      </c>
      <c r="B79" s="48">
        <v>1</v>
      </c>
      <c r="C79" s="48">
        <v>0</v>
      </c>
      <c r="D79" s="29">
        <v>1000000</v>
      </c>
      <c r="E79" s="29">
        <f t="shared" si="11"/>
        <v>978065.73</v>
      </c>
      <c r="F79" s="99">
        <f t="shared" si="12"/>
        <v>410.9590322580645</v>
      </c>
      <c r="G79" s="29">
        <f t="shared" si="10"/>
        <v>410.96</v>
      </c>
    </row>
    <row r="80" spans="1:7" x14ac:dyDescent="0.25">
      <c r="A80" s="47">
        <v>41875</v>
      </c>
      <c r="B80" s="48">
        <v>1</v>
      </c>
      <c r="C80" s="48">
        <v>0</v>
      </c>
      <c r="D80" s="29">
        <v>1000000</v>
      </c>
      <c r="E80" s="29">
        <f t="shared" si="11"/>
        <v>978065.73</v>
      </c>
      <c r="F80" s="99">
        <f t="shared" si="12"/>
        <v>410.9590322580645</v>
      </c>
      <c r="G80" s="29">
        <f t="shared" si="10"/>
        <v>410.96</v>
      </c>
    </row>
    <row r="81" spans="1:7" x14ac:dyDescent="0.25">
      <c r="A81" s="47">
        <v>41876</v>
      </c>
      <c r="B81" s="48">
        <v>1</v>
      </c>
      <c r="C81" s="48">
        <v>0</v>
      </c>
      <c r="D81" s="29">
        <v>1000000</v>
      </c>
      <c r="E81" s="29">
        <f t="shared" si="11"/>
        <v>978065.73</v>
      </c>
      <c r="F81" s="99">
        <f t="shared" si="12"/>
        <v>410.9590322580645</v>
      </c>
      <c r="G81" s="29">
        <f t="shared" si="10"/>
        <v>410.96</v>
      </c>
    </row>
    <row r="82" spans="1:7" x14ac:dyDescent="0.25">
      <c r="A82" s="47">
        <v>41877</v>
      </c>
      <c r="B82" s="48">
        <v>1</v>
      </c>
      <c r="C82" s="48">
        <v>0</v>
      </c>
      <c r="D82" s="29">
        <v>1000000</v>
      </c>
      <c r="E82" s="29">
        <f t="shared" si="11"/>
        <v>978065.73</v>
      </c>
      <c r="F82" s="99">
        <f t="shared" si="12"/>
        <v>410.9590322580645</v>
      </c>
      <c r="G82" s="29">
        <f t="shared" si="10"/>
        <v>410.96</v>
      </c>
    </row>
    <row r="83" spans="1:7" x14ac:dyDescent="0.25">
      <c r="A83" s="47">
        <v>41878</v>
      </c>
      <c r="B83" s="48">
        <v>1</v>
      </c>
      <c r="C83" s="48">
        <v>0</v>
      </c>
      <c r="D83" s="29">
        <v>1000000</v>
      </c>
      <c r="E83" s="29">
        <f t="shared" si="11"/>
        <v>978065.73</v>
      </c>
      <c r="F83" s="99">
        <f t="shared" si="12"/>
        <v>410.9590322580645</v>
      </c>
      <c r="G83" s="29">
        <f t="shared" si="10"/>
        <v>410.96</v>
      </c>
    </row>
    <row r="84" spans="1:7" x14ac:dyDescent="0.25">
      <c r="A84" s="47">
        <v>41879</v>
      </c>
      <c r="B84" s="48">
        <v>1</v>
      </c>
      <c r="C84" s="48">
        <v>0</v>
      </c>
      <c r="D84" s="29">
        <v>1000000</v>
      </c>
      <c r="E84" s="29">
        <f t="shared" si="11"/>
        <v>978065.73</v>
      </c>
      <c r="F84" s="99">
        <f t="shared" si="12"/>
        <v>410.9590322580645</v>
      </c>
      <c r="G84" s="29">
        <f t="shared" si="10"/>
        <v>410.96</v>
      </c>
    </row>
    <row r="85" spans="1:7" x14ac:dyDescent="0.25">
      <c r="A85" s="47">
        <v>41880</v>
      </c>
      <c r="B85" s="48">
        <v>1</v>
      </c>
      <c r="C85" s="48">
        <v>0</v>
      </c>
      <c r="D85" s="29">
        <v>1000000</v>
      </c>
      <c r="E85" s="29">
        <f t="shared" si="11"/>
        <v>978065.73</v>
      </c>
      <c r="F85" s="99">
        <f t="shared" si="12"/>
        <v>410.9590322580645</v>
      </c>
      <c r="G85" s="29">
        <f t="shared" si="10"/>
        <v>410.96</v>
      </c>
    </row>
    <row r="86" spans="1:7" x14ac:dyDescent="0.25">
      <c r="A86" s="47">
        <v>41881</v>
      </c>
      <c r="B86" s="48">
        <v>1</v>
      </c>
      <c r="C86" s="48">
        <v>0</v>
      </c>
      <c r="D86" s="29">
        <v>1000000</v>
      </c>
      <c r="E86" s="29">
        <f t="shared" si="11"/>
        <v>978065.73</v>
      </c>
      <c r="F86" s="99">
        <f t="shared" si="12"/>
        <v>410.9590322580645</v>
      </c>
      <c r="G86" s="29">
        <f t="shared" si="10"/>
        <v>410.96</v>
      </c>
    </row>
    <row r="87" spans="1:7" x14ac:dyDescent="0.25">
      <c r="A87" s="47">
        <v>41882</v>
      </c>
      <c r="B87" s="48">
        <v>1</v>
      </c>
      <c r="C87" s="48">
        <v>0</v>
      </c>
      <c r="D87" s="29">
        <v>1000000</v>
      </c>
      <c r="E87" s="29">
        <f t="shared" si="11"/>
        <v>978065.73</v>
      </c>
      <c r="F87" s="99">
        <f t="shared" si="12"/>
        <v>410.9590322580645</v>
      </c>
      <c r="G87" s="29">
        <f t="shared" si="10"/>
        <v>410.96</v>
      </c>
    </row>
    <row r="88" spans="1:7" x14ac:dyDescent="0.25">
      <c r="A88" s="47">
        <v>41883</v>
      </c>
      <c r="B88" s="48">
        <v>1</v>
      </c>
      <c r="C88" s="48">
        <v>0</v>
      </c>
      <c r="D88" s="29">
        <v>1000000</v>
      </c>
      <c r="E88" s="29">
        <f t="shared" si="11"/>
        <v>978065.73</v>
      </c>
      <c r="F88" s="99">
        <f t="shared" si="12"/>
        <v>410.9590322580645</v>
      </c>
      <c r="G88" s="29">
        <f t="shared" si="10"/>
        <v>410.96</v>
      </c>
    </row>
    <row r="89" spans="1:7" x14ac:dyDescent="0.25">
      <c r="A89" s="47">
        <v>41884</v>
      </c>
      <c r="B89" s="48">
        <v>1</v>
      </c>
      <c r="C89" s="48">
        <v>0</v>
      </c>
      <c r="D89" s="29">
        <v>1000000</v>
      </c>
      <c r="E89" s="29">
        <f t="shared" si="11"/>
        <v>978065.73</v>
      </c>
      <c r="F89" s="99">
        <f t="shared" si="12"/>
        <v>410.9590322580645</v>
      </c>
      <c r="G89" s="29">
        <f t="shared" si="10"/>
        <v>410.96</v>
      </c>
    </row>
    <row r="90" spans="1:7" x14ac:dyDescent="0.25">
      <c r="A90" s="47">
        <v>41885</v>
      </c>
      <c r="B90" s="48">
        <v>1</v>
      </c>
      <c r="C90" s="48">
        <v>0</v>
      </c>
      <c r="D90" s="29">
        <v>1000000</v>
      </c>
      <c r="E90" s="29">
        <f t="shared" si="11"/>
        <v>978065.73</v>
      </c>
      <c r="F90" s="99">
        <f t="shared" si="12"/>
        <v>410.9590322580645</v>
      </c>
      <c r="G90" s="29">
        <f t="shared" si="10"/>
        <v>410.96</v>
      </c>
    </row>
    <row r="91" spans="1:7" x14ac:dyDescent="0.25">
      <c r="A91" s="47">
        <v>41886</v>
      </c>
      <c r="B91" s="48">
        <v>1</v>
      </c>
      <c r="C91" s="48">
        <v>0</v>
      </c>
      <c r="D91" s="29">
        <v>1000000</v>
      </c>
      <c r="E91" s="29">
        <f t="shared" si="11"/>
        <v>978065.73</v>
      </c>
      <c r="F91" s="99">
        <f t="shared" si="12"/>
        <v>410.9590322580645</v>
      </c>
      <c r="G91" s="29">
        <f t="shared" si="10"/>
        <v>410.96</v>
      </c>
    </row>
    <row r="92" spans="1:7" x14ac:dyDescent="0.25">
      <c r="A92" s="47">
        <v>41887</v>
      </c>
      <c r="B92" s="48">
        <v>1</v>
      </c>
      <c r="C92" s="171">
        <v>0</v>
      </c>
      <c r="D92" s="29">
        <v>1000000</v>
      </c>
      <c r="E92" s="29">
        <f t="shared" si="11"/>
        <v>978065.73</v>
      </c>
      <c r="F92" s="99">
        <f t="shared" si="12"/>
        <v>410.9590322580645</v>
      </c>
      <c r="G92" s="29">
        <f t="shared" si="10"/>
        <v>410.96</v>
      </c>
    </row>
    <row r="93" spans="1:7" x14ac:dyDescent="0.25">
      <c r="A93" s="47">
        <v>41888</v>
      </c>
      <c r="B93" s="48">
        <v>0</v>
      </c>
      <c r="C93" s="171">
        <v>1</v>
      </c>
      <c r="D93" s="29">
        <f>$E$92</f>
        <v>978065.73</v>
      </c>
      <c r="E93" s="29">
        <f>$D$93-$D$5</f>
        <v>955450.07</v>
      </c>
      <c r="F93" s="46">
        <f>($E$5/$B$5)*1</f>
        <v>401.94466666666665</v>
      </c>
      <c r="G93" s="29">
        <f t="shared" si="10"/>
        <v>401.94</v>
      </c>
    </row>
    <row r="94" spans="1:7" x14ac:dyDescent="0.25">
      <c r="A94" s="47">
        <v>41889</v>
      </c>
      <c r="B94" s="48">
        <v>1</v>
      </c>
      <c r="C94" s="171">
        <v>0</v>
      </c>
      <c r="D94" s="29">
        <f t="shared" ref="D94:D122" si="13">$E$92</f>
        <v>978065.73</v>
      </c>
      <c r="E94" s="29">
        <f t="shared" ref="E94:E122" si="14">$D$93-$D$5</f>
        <v>955450.07</v>
      </c>
      <c r="F94" s="46">
        <f t="shared" ref="F94:F122" si="15">($E$5/$B$5)*1</f>
        <v>401.94466666666665</v>
      </c>
      <c r="G94" s="29">
        <f t="shared" si="10"/>
        <v>401.94</v>
      </c>
    </row>
    <row r="95" spans="1:7" x14ac:dyDescent="0.25">
      <c r="A95" s="47">
        <v>41890</v>
      </c>
      <c r="B95" s="48">
        <v>1</v>
      </c>
      <c r="C95" s="171">
        <v>0</v>
      </c>
      <c r="D95" s="29">
        <f t="shared" si="13"/>
        <v>978065.73</v>
      </c>
      <c r="E95" s="29">
        <f t="shared" si="14"/>
        <v>955450.07</v>
      </c>
      <c r="F95" s="46">
        <f t="shared" si="15"/>
        <v>401.94466666666665</v>
      </c>
      <c r="G95" s="29">
        <f t="shared" si="10"/>
        <v>401.94</v>
      </c>
    </row>
    <row r="96" spans="1:7" x14ac:dyDescent="0.25">
      <c r="A96" s="47">
        <v>41891</v>
      </c>
      <c r="B96" s="48">
        <v>1</v>
      </c>
      <c r="C96" s="171">
        <v>0</v>
      </c>
      <c r="D96" s="29">
        <f t="shared" si="13"/>
        <v>978065.73</v>
      </c>
      <c r="E96" s="29">
        <f t="shared" si="14"/>
        <v>955450.07</v>
      </c>
      <c r="F96" s="46">
        <f t="shared" si="15"/>
        <v>401.94466666666665</v>
      </c>
      <c r="G96" s="29">
        <f t="shared" si="10"/>
        <v>401.94</v>
      </c>
    </row>
    <row r="97" spans="1:7" x14ac:dyDescent="0.25">
      <c r="A97" s="47">
        <v>41892</v>
      </c>
      <c r="B97" s="48">
        <v>1</v>
      </c>
      <c r="C97" s="171">
        <v>0</v>
      </c>
      <c r="D97" s="29">
        <f t="shared" si="13"/>
        <v>978065.73</v>
      </c>
      <c r="E97" s="29">
        <f t="shared" si="14"/>
        <v>955450.07</v>
      </c>
      <c r="F97" s="46">
        <f t="shared" si="15"/>
        <v>401.94466666666665</v>
      </c>
      <c r="G97" s="29">
        <f t="shared" si="10"/>
        <v>401.94</v>
      </c>
    </row>
    <row r="98" spans="1:7" x14ac:dyDescent="0.25">
      <c r="A98" s="47">
        <v>41893</v>
      </c>
      <c r="B98" s="48">
        <v>1</v>
      </c>
      <c r="C98" s="171">
        <v>0</v>
      </c>
      <c r="D98" s="29">
        <f t="shared" si="13"/>
        <v>978065.73</v>
      </c>
      <c r="E98" s="29">
        <f t="shared" si="14"/>
        <v>955450.07</v>
      </c>
      <c r="F98" s="46">
        <f t="shared" si="15"/>
        <v>401.94466666666665</v>
      </c>
      <c r="G98" s="29">
        <f t="shared" si="10"/>
        <v>401.94</v>
      </c>
    </row>
    <row r="99" spans="1:7" x14ac:dyDescent="0.25">
      <c r="A99" s="47">
        <v>41894</v>
      </c>
      <c r="B99" s="48">
        <v>1</v>
      </c>
      <c r="C99" s="171">
        <v>0</v>
      </c>
      <c r="D99" s="29">
        <f t="shared" si="13"/>
        <v>978065.73</v>
      </c>
      <c r="E99" s="29">
        <f t="shared" si="14"/>
        <v>955450.07</v>
      </c>
      <c r="F99" s="46">
        <f t="shared" si="15"/>
        <v>401.94466666666665</v>
      </c>
      <c r="G99" s="29">
        <f t="shared" si="10"/>
        <v>401.94</v>
      </c>
    </row>
    <row r="100" spans="1:7" x14ac:dyDescent="0.25">
      <c r="A100" s="47">
        <v>41895</v>
      </c>
      <c r="B100" s="48">
        <v>1</v>
      </c>
      <c r="C100" s="171">
        <v>0</v>
      </c>
      <c r="D100" s="29">
        <f t="shared" si="13"/>
        <v>978065.73</v>
      </c>
      <c r="E100" s="29">
        <f t="shared" si="14"/>
        <v>955450.07</v>
      </c>
      <c r="F100" s="46">
        <f t="shared" si="15"/>
        <v>401.94466666666665</v>
      </c>
      <c r="G100" s="29">
        <f t="shared" si="10"/>
        <v>401.94</v>
      </c>
    </row>
    <row r="101" spans="1:7" x14ac:dyDescent="0.25">
      <c r="A101" s="47">
        <v>41896</v>
      </c>
      <c r="B101" s="48">
        <v>1</v>
      </c>
      <c r="C101" s="171">
        <v>0</v>
      </c>
      <c r="D101" s="29">
        <f t="shared" si="13"/>
        <v>978065.73</v>
      </c>
      <c r="E101" s="29">
        <f t="shared" si="14"/>
        <v>955450.07</v>
      </c>
      <c r="F101" s="46">
        <f t="shared" si="15"/>
        <v>401.94466666666665</v>
      </c>
      <c r="G101" s="29">
        <f t="shared" si="10"/>
        <v>401.94</v>
      </c>
    </row>
    <row r="102" spans="1:7" x14ac:dyDescent="0.25">
      <c r="A102" s="47">
        <v>41897</v>
      </c>
      <c r="B102" s="48">
        <v>1</v>
      </c>
      <c r="C102" s="171">
        <v>0</v>
      </c>
      <c r="D102" s="29">
        <f t="shared" si="13"/>
        <v>978065.73</v>
      </c>
      <c r="E102" s="29">
        <f t="shared" si="14"/>
        <v>955450.07</v>
      </c>
      <c r="F102" s="46">
        <f t="shared" si="15"/>
        <v>401.94466666666665</v>
      </c>
      <c r="G102" s="29">
        <f t="shared" si="10"/>
        <v>401.94</v>
      </c>
    </row>
    <row r="103" spans="1:7" x14ac:dyDescent="0.25">
      <c r="A103" s="47">
        <v>41898</v>
      </c>
      <c r="B103" s="48">
        <v>1</v>
      </c>
      <c r="C103" s="171">
        <v>0</v>
      </c>
      <c r="D103" s="29">
        <f t="shared" si="13"/>
        <v>978065.73</v>
      </c>
      <c r="E103" s="29">
        <f t="shared" si="14"/>
        <v>955450.07</v>
      </c>
      <c r="F103" s="46">
        <f t="shared" si="15"/>
        <v>401.94466666666665</v>
      </c>
      <c r="G103" s="29">
        <f t="shared" si="10"/>
        <v>401.94</v>
      </c>
    </row>
    <row r="104" spans="1:7" x14ac:dyDescent="0.25">
      <c r="A104" s="47">
        <v>41899</v>
      </c>
      <c r="B104" s="48">
        <v>1</v>
      </c>
      <c r="C104" s="171">
        <v>0</v>
      </c>
      <c r="D104" s="29">
        <f t="shared" si="13"/>
        <v>978065.73</v>
      </c>
      <c r="E104" s="29">
        <f t="shared" si="14"/>
        <v>955450.07</v>
      </c>
      <c r="F104" s="46">
        <f t="shared" si="15"/>
        <v>401.94466666666665</v>
      </c>
      <c r="G104" s="29">
        <f t="shared" si="10"/>
        <v>401.94</v>
      </c>
    </row>
    <row r="105" spans="1:7" x14ac:dyDescent="0.25">
      <c r="A105" s="47">
        <v>41900</v>
      </c>
      <c r="B105" s="48">
        <v>1</v>
      </c>
      <c r="C105" s="171">
        <v>0</v>
      </c>
      <c r="D105" s="29">
        <f t="shared" si="13"/>
        <v>978065.73</v>
      </c>
      <c r="E105" s="29">
        <f t="shared" si="14"/>
        <v>955450.07</v>
      </c>
      <c r="F105" s="46">
        <f t="shared" si="15"/>
        <v>401.94466666666665</v>
      </c>
      <c r="G105" s="29">
        <f t="shared" si="10"/>
        <v>401.94</v>
      </c>
    </row>
    <row r="106" spans="1:7" x14ac:dyDescent="0.25">
      <c r="A106" s="47">
        <v>41901</v>
      </c>
      <c r="B106" s="48">
        <v>1</v>
      </c>
      <c r="C106" s="171">
        <v>0</v>
      </c>
      <c r="D106" s="29">
        <f t="shared" si="13"/>
        <v>978065.73</v>
      </c>
      <c r="E106" s="29">
        <f t="shared" si="14"/>
        <v>955450.07</v>
      </c>
      <c r="F106" s="46">
        <f t="shared" si="15"/>
        <v>401.94466666666665</v>
      </c>
      <c r="G106" s="29">
        <f t="shared" si="10"/>
        <v>401.94</v>
      </c>
    </row>
    <row r="107" spans="1:7" x14ac:dyDescent="0.25">
      <c r="A107" s="47">
        <v>41902</v>
      </c>
      <c r="B107" s="48">
        <v>1</v>
      </c>
      <c r="C107" s="171">
        <v>0</v>
      </c>
      <c r="D107" s="29">
        <f t="shared" si="13"/>
        <v>978065.73</v>
      </c>
      <c r="E107" s="29">
        <f t="shared" si="14"/>
        <v>955450.07</v>
      </c>
      <c r="F107" s="46">
        <f t="shared" si="15"/>
        <v>401.94466666666665</v>
      </c>
      <c r="G107" s="29">
        <f t="shared" si="10"/>
        <v>401.94</v>
      </c>
    </row>
    <row r="108" spans="1:7" x14ac:dyDescent="0.25">
      <c r="A108" s="47">
        <v>41903</v>
      </c>
      <c r="B108" s="48">
        <v>1</v>
      </c>
      <c r="C108" s="171">
        <v>0</v>
      </c>
      <c r="D108" s="29">
        <f t="shared" si="13"/>
        <v>978065.73</v>
      </c>
      <c r="E108" s="29">
        <f t="shared" si="14"/>
        <v>955450.07</v>
      </c>
      <c r="F108" s="46">
        <f t="shared" si="15"/>
        <v>401.94466666666665</v>
      </c>
      <c r="G108" s="29">
        <f t="shared" si="10"/>
        <v>401.94</v>
      </c>
    </row>
    <row r="109" spans="1:7" x14ac:dyDescent="0.25">
      <c r="A109" s="47">
        <v>41904</v>
      </c>
      <c r="B109" s="48">
        <v>1</v>
      </c>
      <c r="C109" s="171">
        <v>0</v>
      </c>
      <c r="D109" s="29">
        <f t="shared" si="13"/>
        <v>978065.73</v>
      </c>
      <c r="E109" s="29">
        <f t="shared" si="14"/>
        <v>955450.07</v>
      </c>
      <c r="F109" s="46">
        <f t="shared" si="15"/>
        <v>401.94466666666665</v>
      </c>
      <c r="G109" s="29">
        <f t="shared" si="10"/>
        <v>401.94</v>
      </c>
    </row>
    <row r="110" spans="1:7" x14ac:dyDescent="0.25">
      <c r="A110" s="47">
        <v>41905</v>
      </c>
      <c r="B110" s="48">
        <v>1</v>
      </c>
      <c r="C110" s="171">
        <v>0</v>
      </c>
      <c r="D110" s="29">
        <f t="shared" si="13"/>
        <v>978065.73</v>
      </c>
      <c r="E110" s="29">
        <f t="shared" si="14"/>
        <v>955450.07</v>
      </c>
      <c r="F110" s="46">
        <f t="shared" si="15"/>
        <v>401.94466666666665</v>
      </c>
      <c r="G110" s="29">
        <f t="shared" si="10"/>
        <v>401.94</v>
      </c>
    </row>
    <row r="111" spans="1:7" x14ac:dyDescent="0.25">
      <c r="A111" s="47">
        <v>41906</v>
      </c>
      <c r="B111" s="48">
        <v>1</v>
      </c>
      <c r="C111" s="171">
        <v>0</v>
      </c>
      <c r="D111" s="29">
        <f t="shared" si="13"/>
        <v>978065.73</v>
      </c>
      <c r="E111" s="29">
        <f t="shared" si="14"/>
        <v>955450.07</v>
      </c>
      <c r="F111" s="46">
        <f t="shared" si="15"/>
        <v>401.94466666666665</v>
      </c>
      <c r="G111" s="29">
        <f t="shared" si="10"/>
        <v>401.94</v>
      </c>
    </row>
    <row r="112" spans="1:7" x14ac:dyDescent="0.25">
      <c r="A112" s="47">
        <v>41907</v>
      </c>
      <c r="B112" s="48">
        <v>1</v>
      </c>
      <c r="C112" s="171">
        <v>0</v>
      </c>
      <c r="D112" s="29">
        <f t="shared" si="13"/>
        <v>978065.73</v>
      </c>
      <c r="E112" s="29">
        <f t="shared" si="14"/>
        <v>955450.07</v>
      </c>
      <c r="F112" s="46">
        <f t="shared" si="15"/>
        <v>401.94466666666665</v>
      </c>
      <c r="G112" s="29">
        <f t="shared" si="10"/>
        <v>401.94</v>
      </c>
    </row>
    <row r="113" spans="1:7" x14ac:dyDescent="0.25">
      <c r="A113" s="47">
        <v>41908</v>
      </c>
      <c r="B113" s="48">
        <v>1</v>
      </c>
      <c r="C113" s="171">
        <v>0</v>
      </c>
      <c r="D113" s="29">
        <f t="shared" si="13"/>
        <v>978065.73</v>
      </c>
      <c r="E113" s="29">
        <f t="shared" si="14"/>
        <v>955450.07</v>
      </c>
      <c r="F113" s="46">
        <f t="shared" si="15"/>
        <v>401.94466666666665</v>
      </c>
      <c r="G113" s="29">
        <f t="shared" si="10"/>
        <v>401.94</v>
      </c>
    </row>
    <row r="114" spans="1:7" x14ac:dyDescent="0.25">
      <c r="A114" s="47">
        <v>41909</v>
      </c>
      <c r="B114" s="48">
        <v>1</v>
      </c>
      <c r="C114" s="171">
        <v>0</v>
      </c>
      <c r="D114" s="29">
        <f t="shared" si="13"/>
        <v>978065.73</v>
      </c>
      <c r="E114" s="29">
        <f t="shared" si="14"/>
        <v>955450.07</v>
      </c>
      <c r="F114" s="46">
        <f t="shared" si="15"/>
        <v>401.94466666666665</v>
      </c>
      <c r="G114" s="29">
        <f t="shared" si="10"/>
        <v>401.94</v>
      </c>
    </row>
    <row r="115" spans="1:7" x14ac:dyDescent="0.25">
      <c r="A115" s="47">
        <v>41910</v>
      </c>
      <c r="B115" s="48">
        <v>1</v>
      </c>
      <c r="C115" s="171">
        <v>0</v>
      </c>
      <c r="D115" s="29">
        <f t="shared" si="13"/>
        <v>978065.73</v>
      </c>
      <c r="E115" s="29">
        <f t="shared" si="14"/>
        <v>955450.07</v>
      </c>
      <c r="F115" s="46">
        <f t="shared" si="15"/>
        <v>401.94466666666665</v>
      </c>
      <c r="G115" s="29">
        <f t="shared" si="10"/>
        <v>401.94</v>
      </c>
    </row>
    <row r="116" spans="1:7" x14ac:dyDescent="0.25">
      <c r="A116" s="47">
        <v>41911</v>
      </c>
      <c r="B116" s="48">
        <v>1</v>
      </c>
      <c r="C116" s="171">
        <v>0</v>
      </c>
      <c r="D116" s="29">
        <f t="shared" si="13"/>
        <v>978065.73</v>
      </c>
      <c r="E116" s="29">
        <f t="shared" si="14"/>
        <v>955450.07</v>
      </c>
      <c r="F116" s="46">
        <f t="shared" si="15"/>
        <v>401.94466666666665</v>
      </c>
      <c r="G116" s="29">
        <f t="shared" si="10"/>
        <v>401.94</v>
      </c>
    </row>
    <row r="117" spans="1:7" x14ac:dyDescent="0.25">
      <c r="A117" s="47">
        <v>41912</v>
      </c>
      <c r="B117" s="48">
        <v>1</v>
      </c>
      <c r="C117" s="171">
        <v>0</v>
      </c>
      <c r="D117" s="29">
        <f t="shared" si="13"/>
        <v>978065.73</v>
      </c>
      <c r="E117" s="29">
        <f t="shared" si="14"/>
        <v>955450.07</v>
      </c>
      <c r="F117" s="46">
        <f t="shared" si="15"/>
        <v>401.94466666666665</v>
      </c>
      <c r="G117" s="29">
        <f t="shared" si="10"/>
        <v>401.94</v>
      </c>
    </row>
    <row r="118" spans="1:7" x14ac:dyDescent="0.25">
      <c r="A118" s="47">
        <v>41913</v>
      </c>
      <c r="B118" s="48">
        <v>1</v>
      </c>
      <c r="C118" s="171">
        <v>0</v>
      </c>
      <c r="D118" s="29">
        <f t="shared" si="13"/>
        <v>978065.73</v>
      </c>
      <c r="E118" s="29">
        <f t="shared" si="14"/>
        <v>955450.07</v>
      </c>
      <c r="F118" s="46">
        <f t="shared" si="15"/>
        <v>401.94466666666665</v>
      </c>
      <c r="G118" s="29">
        <f t="shared" si="10"/>
        <v>401.94</v>
      </c>
    </row>
    <row r="119" spans="1:7" x14ac:dyDescent="0.25">
      <c r="A119" s="47">
        <v>41914</v>
      </c>
      <c r="B119" s="48">
        <v>1</v>
      </c>
      <c r="C119" s="171">
        <v>0</v>
      </c>
      <c r="D119" s="29">
        <f t="shared" si="13"/>
        <v>978065.73</v>
      </c>
      <c r="E119" s="29">
        <f t="shared" si="14"/>
        <v>955450.07</v>
      </c>
      <c r="F119" s="46">
        <f t="shared" si="15"/>
        <v>401.94466666666665</v>
      </c>
      <c r="G119" s="29">
        <f t="shared" si="10"/>
        <v>401.94</v>
      </c>
    </row>
    <row r="120" spans="1:7" x14ac:dyDescent="0.25">
      <c r="A120" s="47">
        <v>41915</v>
      </c>
      <c r="B120" s="48">
        <v>1</v>
      </c>
      <c r="C120" s="171">
        <v>0</v>
      </c>
      <c r="D120" s="29">
        <f t="shared" si="13"/>
        <v>978065.73</v>
      </c>
      <c r="E120" s="29">
        <f t="shared" si="14"/>
        <v>955450.07</v>
      </c>
      <c r="F120" s="46">
        <f t="shared" si="15"/>
        <v>401.94466666666665</v>
      </c>
      <c r="G120" s="29">
        <f t="shared" si="10"/>
        <v>401.94</v>
      </c>
    </row>
    <row r="121" spans="1:7" x14ac:dyDescent="0.25">
      <c r="A121" s="47">
        <v>41916</v>
      </c>
      <c r="B121" s="48">
        <v>1</v>
      </c>
      <c r="C121" s="171">
        <v>0</v>
      </c>
      <c r="D121" s="29">
        <f t="shared" si="13"/>
        <v>978065.73</v>
      </c>
      <c r="E121" s="29">
        <f t="shared" si="14"/>
        <v>955450.07</v>
      </c>
      <c r="F121" s="46">
        <f t="shared" si="15"/>
        <v>401.94466666666665</v>
      </c>
      <c r="G121" s="29">
        <f t="shared" si="10"/>
        <v>401.94</v>
      </c>
    </row>
    <row r="122" spans="1:7" x14ac:dyDescent="0.25">
      <c r="A122" s="47">
        <v>41917</v>
      </c>
      <c r="B122" s="48">
        <v>1</v>
      </c>
      <c r="C122" s="171">
        <v>0</v>
      </c>
      <c r="D122" s="29">
        <f t="shared" si="13"/>
        <v>978065.73</v>
      </c>
      <c r="E122" s="29">
        <f t="shared" si="14"/>
        <v>955450.07</v>
      </c>
      <c r="F122" s="46">
        <f t="shared" si="15"/>
        <v>401.94466666666665</v>
      </c>
      <c r="G122" s="29">
        <f t="shared" si="10"/>
        <v>401.94</v>
      </c>
    </row>
    <row r="123" spans="1:7" x14ac:dyDescent="0.25">
      <c r="A123" s="47">
        <v>41918</v>
      </c>
      <c r="B123" s="48">
        <v>0</v>
      </c>
      <c r="C123" s="171">
        <v>1</v>
      </c>
      <c r="D123" s="29">
        <f>$E$120</f>
        <v>955450.07</v>
      </c>
      <c r="E123" s="29">
        <f>$D$123-$D$6</f>
        <v>932948.24</v>
      </c>
      <c r="F123" s="46">
        <f>($E$5/$B$5)*0+($E$6/$B$6)*1</f>
        <v>392.6506451612903</v>
      </c>
      <c r="G123" s="29">
        <f t="shared" si="10"/>
        <v>392.65</v>
      </c>
    </row>
    <row r="124" spans="1:7" x14ac:dyDescent="0.25">
      <c r="A124" s="47">
        <v>41919</v>
      </c>
      <c r="B124" s="48">
        <v>1</v>
      </c>
      <c r="C124" s="171">
        <v>0</v>
      </c>
      <c r="D124" s="29">
        <f t="shared" ref="D124:D153" si="16">$E$120</f>
        <v>955450.07</v>
      </c>
      <c r="E124" s="29">
        <f t="shared" ref="E124:E153" si="17">$D$123-$D$6</f>
        <v>932948.24</v>
      </c>
      <c r="F124" s="46">
        <f t="shared" ref="F124:F153" si="18">($E$5/$B$5)*0+($E$6/$B$6)*1</f>
        <v>392.6506451612903</v>
      </c>
      <c r="G124" s="29">
        <f t="shared" si="10"/>
        <v>392.65</v>
      </c>
    </row>
    <row r="125" spans="1:7" x14ac:dyDescent="0.25">
      <c r="A125" s="47">
        <v>41920</v>
      </c>
      <c r="B125" s="48">
        <v>1</v>
      </c>
      <c r="C125" s="171">
        <v>0</v>
      </c>
      <c r="D125" s="29">
        <f t="shared" si="16"/>
        <v>955450.07</v>
      </c>
      <c r="E125" s="29">
        <f t="shared" si="17"/>
        <v>932948.24</v>
      </c>
      <c r="F125" s="46">
        <f t="shared" si="18"/>
        <v>392.6506451612903</v>
      </c>
      <c r="G125" s="29">
        <f t="shared" si="10"/>
        <v>392.65</v>
      </c>
    </row>
    <row r="126" spans="1:7" x14ac:dyDescent="0.25">
      <c r="A126" s="47">
        <v>41921</v>
      </c>
      <c r="B126" s="48">
        <v>1</v>
      </c>
      <c r="C126" s="171">
        <v>0</v>
      </c>
      <c r="D126" s="29">
        <f t="shared" si="16"/>
        <v>955450.07</v>
      </c>
      <c r="E126" s="29">
        <f t="shared" si="17"/>
        <v>932948.24</v>
      </c>
      <c r="F126" s="46">
        <f t="shared" si="18"/>
        <v>392.6506451612903</v>
      </c>
      <c r="G126" s="29">
        <f t="shared" ref="G126:G189" si="19">ROUND(F126,2)</f>
        <v>392.65</v>
      </c>
    </row>
    <row r="127" spans="1:7" x14ac:dyDescent="0.25">
      <c r="A127" s="47">
        <v>41922</v>
      </c>
      <c r="B127" s="48">
        <v>1</v>
      </c>
      <c r="C127" s="171">
        <v>0</v>
      </c>
      <c r="D127" s="29">
        <f t="shared" si="16"/>
        <v>955450.07</v>
      </c>
      <c r="E127" s="29">
        <f t="shared" si="17"/>
        <v>932948.24</v>
      </c>
      <c r="F127" s="46">
        <f t="shared" si="18"/>
        <v>392.6506451612903</v>
      </c>
      <c r="G127" s="29">
        <f t="shared" si="19"/>
        <v>392.65</v>
      </c>
    </row>
    <row r="128" spans="1:7" x14ac:dyDescent="0.25">
      <c r="A128" s="47">
        <v>41923</v>
      </c>
      <c r="B128" s="48">
        <v>1</v>
      </c>
      <c r="C128" s="171">
        <v>0</v>
      </c>
      <c r="D128" s="29">
        <f t="shared" si="16"/>
        <v>955450.07</v>
      </c>
      <c r="E128" s="29">
        <f t="shared" si="17"/>
        <v>932948.24</v>
      </c>
      <c r="F128" s="46">
        <f t="shared" si="18"/>
        <v>392.6506451612903</v>
      </c>
      <c r="G128" s="29">
        <f t="shared" si="19"/>
        <v>392.65</v>
      </c>
    </row>
    <row r="129" spans="1:7" x14ac:dyDescent="0.25">
      <c r="A129" s="47">
        <v>41924</v>
      </c>
      <c r="B129" s="48">
        <v>1</v>
      </c>
      <c r="C129" s="171">
        <v>0</v>
      </c>
      <c r="D129" s="29">
        <f t="shared" si="16"/>
        <v>955450.07</v>
      </c>
      <c r="E129" s="29">
        <f t="shared" si="17"/>
        <v>932948.24</v>
      </c>
      <c r="F129" s="46">
        <f t="shared" si="18"/>
        <v>392.6506451612903</v>
      </c>
      <c r="G129" s="29">
        <f t="shared" si="19"/>
        <v>392.65</v>
      </c>
    </row>
    <row r="130" spans="1:7" x14ac:dyDescent="0.25">
      <c r="A130" s="47">
        <v>41925</v>
      </c>
      <c r="B130" s="48">
        <v>1</v>
      </c>
      <c r="C130" s="171">
        <v>0</v>
      </c>
      <c r="D130" s="29">
        <f t="shared" si="16"/>
        <v>955450.07</v>
      </c>
      <c r="E130" s="29">
        <f t="shared" si="17"/>
        <v>932948.24</v>
      </c>
      <c r="F130" s="46">
        <f t="shared" si="18"/>
        <v>392.6506451612903</v>
      </c>
      <c r="G130" s="29">
        <f t="shared" si="19"/>
        <v>392.65</v>
      </c>
    </row>
    <row r="131" spans="1:7" x14ac:dyDescent="0.25">
      <c r="A131" s="47">
        <v>41926</v>
      </c>
      <c r="B131" s="48">
        <v>1</v>
      </c>
      <c r="C131" s="171">
        <v>0</v>
      </c>
      <c r="D131" s="29">
        <f t="shared" si="16"/>
        <v>955450.07</v>
      </c>
      <c r="E131" s="29">
        <f t="shared" si="17"/>
        <v>932948.24</v>
      </c>
      <c r="F131" s="46">
        <f t="shared" si="18"/>
        <v>392.6506451612903</v>
      </c>
      <c r="G131" s="29">
        <f t="shared" si="19"/>
        <v>392.65</v>
      </c>
    </row>
    <row r="132" spans="1:7" x14ac:dyDescent="0.25">
      <c r="A132" s="47">
        <v>41927</v>
      </c>
      <c r="B132" s="48">
        <v>1</v>
      </c>
      <c r="C132" s="171">
        <v>0</v>
      </c>
      <c r="D132" s="29">
        <f t="shared" si="16"/>
        <v>955450.07</v>
      </c>
      <c r="E132" s="29">
        <f t="shared" si="17"/>
        <v>932948.24</v>
      </c>
      <c r="F132" s="46">
        <f t="shared" si="18"/>
        <v>392.6506451612903</v>
      </c>
      <c r="G132" s="29">
        <f t="shared" si="19"/>
        <v>392.65</v>
      </c>
    </row>
    <row r="133" spans="1:7" x14ac:dyDescent="0.25">
      <c r="A133" s="47">
        <v>41928</v>
      </c>
      <c r="B133" s="48">
        <v>1</v>
      </c>
      <c r="C133" s="171">
        <v>0</v>
      </c>
      <c r="D133" s="29">
        <f t="shared" si="16"/>
        <v>955450.07</v>
      </c>
      <c r="E133" s="29">
        <f t="shared" si="17"/>
        <v>932948.24</v>
      </c>
      <c r="F133" s="46">
        <f t="shared" si="18"/>
        <v>392.6506451612903</v>
      </c>
      <c r="G133" s="29">
        <f t="shared" si="19"/>
        <v>392.65</v>
      </c>
    </row>
    <row r="134" spans="1:7" x14ac:dyDescent="0.25">
      <c r="A134" s="47">
        <v>41929</v>
      </c>
      <c r="B134" s="48">
        <v>1</v>
      </c>
      <c r="C134" s="171">
        <v>0</v>
      </c>
      <c r="D134" s="29">
        <f t="shared" si="16"/>
        <v>955450.07</v>
      </c>
      <c r="E134" s="29">
        <f t="shared" si="17"/>
        <v>932948.24</v>
      </c>
      <c r="F134" s="46">
        <f t="shared" si="18"/>
        <v>392.6506451612903</v>
      </c>
      <c r="G134" s="29">
        <f t="shared" si="19"/>
        <v>392.65</v>
      </c>
    </row>
    <row r="135" spans="1:7" x14ac:dyDescent="0.25">
      <c r="A135" s="47">
        <v>41930</v>
      </c>
      <c r="B135" s="48">
        <v>1</v>
      </c>
      <c r="C135" s="171">
        <v>0</v>
      </c>
      <c r="D135" s="29">
        <f t="shared" si="16"/>
        <v>955450.07</v>
      </c>
      <c r="E135" s="29">
        <f t="shared" si="17"/>
        <v>932948.24</v>
      </c>
      <c r="F135" s="46">
        <f t="shared" si="18"/>
        <v>392.6506451612903</v>
      </c>
      <c r="G135" s="29">
        <f t="shared" si="19"/>
        <v>392.65</v>
      </c>
    </row>
    <row r="136" spans="1:7" x14ac:dyDescent="0.25">
      <c r="A136" s="47">
        <v>41931</v>
      </c>
      <c r="B136" s="48">
        <v>1</v>
      </c>
      <c r="C136" s="171">
        <v>0</v>
      </c>
      <c r="D136" s="29">
        <f t="shared" si="16"/>
        <v>955450.07</v>
      </c>
      <c r="E136" s="29">
        <f t="shared" si="17"/>
        <v>932948.24</v>
      </c>
      <c r="F136" s="46">
        <f t="shared" si="18"/>
        <v>392.6506451612903</v>
      </c>
      <c r="G136" s="29">
        <f t="shared" si="19"/>
        <v>392.65</v>
      </c>
    </row>
    <row r="137" spans="1:7" x14ac:dyDescent="0.25">
      <c r="A137" s="47">
        <v>41932</v>
      </c>
      <c r="B137" s="48">
        <v>1</v>
      </c>
      <c r="C137" s="171">
        <v>0</v>
      </c>
      <c r="D137" s="29">
        <f t="shared" si="16"/>
        <v>955450.07</v>
      </c>
      <c r="E137" s="29">
        <f t="shared" si="17"/>
        <v>932948.24</v>
      </c>
      <c r="F137" s="46">
        <f t="shared" si="18"/>
        <v>392.6506451612903</v>
      </c>
      <c r="G137" s="29">
        <f t="shared" si="19"/>
        <v>392.65</v>
      </c>
    </row>
    <row r="138" spans="1:7" x14ac:dyDescent="0.25">
      <c r="A138" s="47">
        <v>41933</v>
      </c>
      <c r="B138" s="48">
        <v>1</v>
      </c>
      <c r="C138" s="171">
        <v>0</v>
      </c>
      <c r="D138" s="29">
        <f t="shared" si="16"/>
        <v>955450.07</v>
      </c>
      <c r="E138" s="29">
        <f t="shared" si="17"/>
        <v>932948.24</v>
      </c>
      <c r="F138" s="46">
        <f t="shared" si="18"/>
        <v>392.6506451612903</v>
      </c>
      <c r="G138" s="29">
        <f t="shared" si="19"/>
        <v>392.65</v>
      </c>
    </row>
    <row r="139" spans="1:7" x14ac:dyDescent="0.25">
      <c r="A139" s="47">
        <v>41934</v>
      </c>
      <c r="B139" s="48">
        <v>1</v>
      </c>
      <c r="C139" s="171">
        <v>0</v>
      </c>
      <c r="D139" s="29">
        <f t="shared" si="16"/>
        <v>955450.07</v>
      </c>
      <c r="E139" s="29">
        <f t="shared" si="17"/>
        <v>932948.24</v>
      </c>
      <c r="F139" s="46">
        <f t="shared" si="18"/>
        <v>392.6506451612903</v>
      </c>
      <c r="G139" s="29">
        <f t="shared" si="19"/>
        <v>392.65</v>
      </c>
    </row>
    <row r="140" spans="1:7" x14ac:dyDescent="0.25">
      <c r="A140" s="47">
        <v>41935</v>
      </c>
      <c r="B140" s="48">
        <v>1</v>
      </c>
      <c r="C140" s="171">
        <v>0</v>
      </c>
      <c r="D140" s="29">
        <f t="shared" si="16"/>
        <v>955450.07</v>
      </c>
      <c r="E140" s="29">
        <f t="shared" si="17"/>
        <v>932948.24</v>
      </c>
      <c r="F140" s="46">
        <f t="shared" si="18"/>
        <v>392.6506451612903</v>
      </c>
      <c r="G140" s="29">
        <f t="shared" si="19"/>
        <v>392.65</v>
      </c>
    </row>
    <row r="141" spans="1:7" x14ac:dyDescent="0.25">
      <c r="A141" s="47">
        <v>41936</v>
      </c>
      <c r="B141" s="48">
        <v>1</v>
      </c>
      <c r="C141" s="171">
        <v>0</v>
      </c>
      <c r="D141" s="29">
        <f t="shared" si="16"/>
        <v>955450.07</v>
      </c>
      <c r="E141" s="29">
        <f t="shared" si="17"/>
        <v>932948.24</v>
      </c>
      <c r="F141" s="46">
        <f t="shared" si="18"/>
        <v>392.6506451612903</v>
      </c>
      <c r="G141" s="29">
        <f t="shared" si="19"/>
        <v>392.65</v>
      </c>
    </row>
    <row r="142" spans="1:7" x14ac:dyDescent="0.25">
      <c r="A142" s="47">
        <v>41937</v>
      </c>
      <c r="B142" s="48">
        <v>1</v>
      </c>
      <c r="C142" s="171">
        <v>0</v>
      </c>
      <c r="D142" s="29">
        <f t="shared" si="16"/>
        <v>955450.07</v>
      </c>
      <c r="E142" s="29">
        <f t="shared" si="17"/>
        <v>932948.24</v>
      </c>
      <c r="F142" s="46">
        <f t="shared" si="18"/>
        <v>392.6506451612903</v>
      </c>
      <c r="G142" s="29">
        <f t="shared" si="19"/>
        <v>392.65</v>
      </c>
    </row>
    <row r="143" spans="1:7" x14ac:dyDescent="0.25">
      <c r="A143" s="47">
        <v>41938</v>
      </c>
      <c r="B143" s="48">
        <v>1</v>
      </c>
      <c r="C143" s="171">
        <v>0</v>
      </c>
      <c r="D143" s="29">
        <f t="shared" si="16"/>
        <v>955450.07</v>
      </c>
      <c r="E143" s="29">
        <f t="shared" si="17"/>
        <v>932948.24</v>
      </c>
      <c r="F143" s="46">
        <f t="shared" si="18"/>
        <v>392.6506451612903</v>
      </c>
      <c r="G143" s="29">
        <f t="shared" si="19"/>
        <v>392.65</v>
      </c>
    </row>
    <row r="144" spans="1:7" x14ac:dyDescent="0.25">
      <c r="A144" s="47">
        <v>41939</v>
      </c>
      <c r="B144" s="48">
        <v>1</v>
      </c>
      <c r="C144" s="171">
        <v>0</v>
      </c>
      <c r="D144" s="29">
        <f t="shared" si="16"/>
        <v>955450.07</v>
      </c>
      <c r="E144" s="29">
        <f t="shared" si="17"/>
        <v>932948.24</v>
      </c>
      <c r="F144" s="46">
        <f t="shared" si="18"/>
        <v>392.6506451612903</v>
      </c>
      <c r="G144" s="29">
        <f t="shared" si="19"/>
        <v>392.65</v>
      </c>
    </row>
    <row r="145" spans="1:7" x14ac:dyDescent="0.25">
      <c r="A145" s="47">
        <v>41940</v>
      </c>
      <c r="B145" s="48">
        <v>1</v>
      </c>
      <c r="C145" s="171">
        <v>0</v>
      </c>
      <c r="D145" s="29">
        <f t="shared" si="16"/>
        <v>955450.07</v>
      </c>
      <c r="E145" s="29">
        <f t="shared" si="17"/>
        <v>932948.24</v>
      </c>
      <c r="F145" s="46">
        <f t="shared" si="18"/>
        <v>392.6506451612903</v>
      </c>
      <c r="G145" s="29">
        <f t="shared" si="19"/>
        <v>392.65</v>
      </c>
    </row>
    <row r="146" spans="1:7" x14ac:dyDescent="0.25">
      <c r="A146" s="47">
        <v>41941</v>
      </c>
      <c r="B146" s="48">
        <v>1</v>
      </c>
      <c r="C146" s="171">
        <v>0</v>
      </c>
      <c r="D146" s="29">
        <f t="shared" si="16"/>
        <v>955450.07</v>
      </c>
      <c r="E146" s="29">
        <f t="shared" si="17"/>
        <v>932948.24</v>
      </c>
      <c r="F146" s="46">
        <f t="shared" si="18"/>
        <v>392.6506451612903</v>
      </c>
      <c r="G146" s="29">
        <f t="shared" si="19"/>
        <v>392.65</v>
      </c>
    </row>
    <row r="147" spans="1:7" x14ac:dyDescent="0.25">
      <c r="A147" s="47">
        <v>41942</v>
      </c>
      <c r="B147" s="48">
        <v>1</v>
      </c>
      <c r="C147" s="171">
        <v>0</v>
      </c>
      <c r="D147" s="29">
        <f t="shared" si="16"/>
        <v>955450.07</v>
      </c>
      <c r="E147" s="29">
        <f t="shared" si="17"/>
        <v>932948.24</v>
      </c>
      <c r="F147" s="46">
        <f t="shared" si="18"/>
        <v>392.6506451612903</v>
      </c>
      <c r="G147" s="29">
        <f t="shared" si="19"/>
        <v>392.65</v>
      </c>
    </row>
    <row r="148" spans="1:7" x14ac:dyDescent="0.25">
      <c r="A148" s="47">
        <v>41943</v>
      </c>
      <c r="B148" s="48">
        <v>1</v>
      </c>
      <c r="C148" s="171">
        <v>0</v>
      </c>
      <c r="D148" s="29">
        <f t="shared" si="16"/>
        <v>955450.07</v>
      </c>
      <c r="E148" s="29">
        <f t="shared" si="17"/>
        <v>932948.24</v>
      </c>
      <c r="F148" s="46">
        <f t="shared" si="18"/>
        <v>392.6506451612903</v>
      </c>
      <c r="G148" s="29">
        <f t="shared" si="19"/>
        <v>392.65</v>
      </c>
    </row>
    <row r="149" spans="1:7" x14ac:dyDescent="0.25">
      <c r="A149" s="47">
        <v>41944</v>
      </c>
      <c r="B149" s="48">
        <v>1</v>
      </c>
      <c r="C149" s="171">
        <v>0</v>
      </c>
      <c r="D149" s="29">
        <f t="shared" si="16"/>
        <v>955450.07</v>
      </c>
      <c r="E149" s="29">
        <f t="shared" si="17"/>
        <v>932948.24</v>
      </c>
      <c r="F149" s="46">
        <f t="shared" si="18"/>
        <v>392.6506451612903</v>
      </c>
      <c r="G149" s="29">
        <f t="shared" si="19"/>
        <v>392.65</v>
      </c>
    </row>
    <row r="150" spans="1:7" x14ac:dyDescent="0.25">
      <c r="A150" s="47">
        <v>41945</v>
      </c>
      <c r="B150" s="48">
        <v>1</v>
      </c>
      <c r="C150" s="171">
        <v>0</v>
      </c>
      <c r="D150" s="29">
        <f t="shared" si="16"/>
        <v>955450.07</v>
      </c>
      <c r="E150" s="29">
        <f t="shared" si="17"/>
        <v>932948.24</v>
      </c>
      <c r="F150" s="46">
        <f t="shared" si="18"/>
        <v>392.6506451612903</v>
      </c>
      <c r="G150" s="29">
        <f t="shared" si="19"/>
        <v>392.65</v>
      </c>
    </row>
    <row r="151" spans="1:7" x14ac:dyDescent="0.25">
      <c r="A151" s="47">
        <v>41946</v>
      </c>
      <c r="B151" s="48">
        <v>1</v>
      </c>
      <c r="C151" s="171">
        <v>0</v>
      </c>
      <c r="D151" s="29">
        <f t="shared" si="16"/>
        <v>955450.07</v>
      </c>
      <c r="E151" s="29">
        <f t="shared" si="17"/>
        <v>932948.24</v>
      </c>
      <c r="F151" s="46">
        <f t="shared" si="18"/>
        <v>392.6506451612903</v>
      </c>
      <c r="G151" s="29">
        <f t="shared" si="19"/>
        <v>392.65</v>
      </c>
    </row>
    <row r="152" spans="1:7" x14ac:dyDescent="0.25">
      <c r="A152" s="47">
        <v>41947</v>
      </c>
      <c r="B152" s="48">
        <v>1</v>
      </c>
      <c r="C152" s="171">
        <v>0</v>
      </c>
      <c r="D152" s="29">
        <f t="shared" si="16"/>
        <v>955450.07</v>
      </c>
      <c r="E152" s="29">
        <f t="shared" si="17"/>
        <v>932948.24</v>
      </c>
      <c r="F152" s="46">
        <f t="shared" si="18"/>
        <v>392.6506451612903</v>
      </c>
      <c r="G152" s="29">
        <f t="shared" si="19"/>
        <v>392.65</v>
      </c>
    </row>
    <row r="153" spans="1:7" x14ac:dyDescent="0.25">
      <c r="A153" s="47">
        <v>41948</v>
      </c>
      <c r="B153" s="48">
        <v>1</v>
      </c>
      <c r="C153" s="171">
        <v>0</v>
      </c>
      <c r="D153" s="29">
        <f t="shared" si="16"/>
        <v>955450.07</v>
      </c>
      <c r="E153" s="29">
        <f t="shared" si="17"/>
        <v>932948.24</v>
      </c>
      <c r="F153" s="46">
        <f t="shared" si="18"/>
        <v>392.6506451612903</v>
      </c>
      <c r="G153" s="29">
        <f t="shared" si="19"/>
        <v>392.65</v>
      </c>
    </row>
    <row r="154" spans="1:7" x14ac:dyDescent="0.25">
      <c r="A154" s="47">
        <v>41949</v>
      </c>
      <c r="B154" s="48">
        <v>0</v>
      </c>
      <c r="C154" s="171">
        <v>1</v>
      </c>
      <c r="D154" s="29">
        <f>$E$151</f>
        <v>932948.24</v>
      </c>
      <c r="E154" s="29">
        <f>$D$154-$D$7</f>
        <v>909776.34</v>
      </c>
      <c r="F154" s="46">
        <f>($E$6/$B$6)*0+($E$7/$B$7)*1</f>
        <v>383.40333333333336</v>
      </c>
      <c r="G154" s="29">
        <f t="shared" si="19"/>
        <v>383.4</v>
      </c>
    </row>
    <row r="155" spans="1:7" x14ac:dyDescent="0.25">
      <c r="A155" s="47">
        <v>41950</v>
      </c>
      <c r="B155" s="48">
        <v>1</v>
      </c>
      <c r="C155" s="171">
        <v>0</v>
      </c>
      <c r="D155" s="29">
        <f t="shared" ref="D155:D183" si="20">$E$151</f>
        <v>932948.24</v>
      </c>
      <c r="E155" s="29">
        <f t="shared" ref="E155:E183" si="21">$D$154-$D$7</f>
        <v>909776.34</v>
      </c>
      <c r="F155" s="46">
        <f t="shared" ref="F155:F183" si="22">($E$6/$B$6)*0+($E$7/$B$7)*1</f>
        <v>383.40333333333336</v>
      </c>
      <c r="G155" s="29">
        <f t="shared" si="19"/>
        <v>383.4</v>
      </c>
    </row>
    <row r="156" spans="1:7" x14ac:dyDescent="0.25">
      <c r="A156" s="47">
        <v>41951</v>
      </c>
      <c r="B156" s="48">
        <v>1</v>
      </c>
      <c r="C156" s="171">
        <v>0</v>
      </c>
      <c r="D156" s="29">
        <f t="shared" si="20"/>
        <v>932948.24</v>
      </c>
      <c r="E156" s="29">
        <f t="shared" si="21"/>
        <v>909776.34</v>
      </c>
      <c r="F156" s="46">
        <f t="shared" si="22"/>
        <v>383.40333333333336</v>
      </c>
      <c r="G156" s="29">
        <f t="shared" si="19"/>
        <v>383.4</v>
      </c>
    </row>
    <row r="157" spans="1:7" x14ac:dyDescent="0.25">
      <c r="A157" s="47">
        <v>41952</v>
      </c>
      <c r="B157" s="48">
        <v>1</v>
      </c>
      <c r="C157" s="171">
        <v>0</v>
      </c>
      <c r="D157" s="29">
        <f t="shared" si="20"/>
        <v>932948.24</v>
      </c>
      <c r="E157" s="29">
        <f t="shared" si="21"/>
        <v>909776.34</v>
      </c>
      <c r="F157" s="46">
        <f t="shared" si="22"/>
        <v>383.40333333333336</v>
      </c>
      <c r="G157" s="29">
        <f t="shared" si="19"/>
        <v>383.4</v>
      </c>
    </row>
    <row r="158" spans="1:7" x14ac:dyDescent="0.25">
      <c r="A158" s="47">
        <v>41953</v>
      </c>
      <c r="B158" s="48">
        <v>1</v>
      </c>
      <c r="C158" s="171">
        <v>0</v>
      </c>
      <c r="D158" s="29">
        <f t="shared" si="20"/>
        <v>932948.24</v>
      </c>
      <c r="E158" s="29">
        <f t="shared" si="21"/>
        <v>909776.34</v>
      </c>
      <c r="F158" s="46">
        <f t="shared" si="22"/>
        <v>383.40333333333336</v>
      </c>
      <c r="G158" s="29">
        <f t="shared" si="19"/>
        <v>383.4</v>
      </c>
    </row>
    <row r="159" spans="1:7" x14ac:dyDescent="0.25">
      <c r="A159" s="47">
        <v>41954</v>
      </c>
      <c r="B159" s="48">
        <v>1</v>
      </c>
      <c r="C159" s="171">
        <v>0</v>
      </c>
      <c r="D159" s="29">
        <f t="shared" si="20"/>
        <v>932948.24</v>
      </c>
      <c r="E159" s="29">
        <f t="shared" si="21"/>
        <v>909776.34</v>
      </c>
      <c r="F159" s="46">
        <f t="shared" si="22"/>
        <v>383.40333333333336</v>
      </c>
      <c r="G159" s="29">
        <f t="shared" si="19"/>
        <v>383.4</v>
      </c>
    </row>
    <row r="160" spans="1:7" x14ac:dyDescent="0.25">
      <c r="A160" s="47">
        <v>41955</v>
      </c>
      <c r="B160" s="48">
        <v>1</v>
      </c>
      <c r="C160" s="171">
        <v>0</v>
      </c>
      <c r="D160" s="29">
        <f t="shared" si="20"/>
        <v>932948.24</v>
      </c>
      <c r="E160" s="29">
        <f t="shared" si="21"/>
        <v>909776.34</v>
      </c>
      <c r="F160" s="46">
        <f t="shared" si="22"/>
        <v>383.40333333333336</v>
      </c>
      <c r="G160" s="29">
        <f t="shared" si="19"/>
        <v>383.4</v>
      </c>
    </row>
    <row r="161" spans="1:7" x14ac:dyDescent="0.25">
      <c r="A161" s="47">
        <v>41956</v>
      </c>
      <c r="B161" s="48">
        <v>1</v>
      </c>
      <c r="C161" s="171">
        <v>0</v>
      </c>
      <c r="D161" s="29">
        <f t="shared" si="20"/>
        <v>932948.24</v>
      </c>
      <c r="E161" s="29">
        <f t="shared" si="21"/>
        <v>909776.34</v>
      </c>
      <c r="F161" s="46">
        <f t="shared" si="22"/>
        <v>383.40333333333336</v>
      </c>
      <c r="G161" s="29">
        <f t="shared" si="19"/>
        <v>383.4</v>
      </c>
    </row>
    <row r="162" spans="1:7" x14ac:dyDescent="0.25">
      <c r="A162" s="47">
        <v>41957</v>
      </c>
      <c r="B162" s="48">
        <v>1</v>
      </c>
      <c r="C162" s="171">
        <v>0</v>
      </c>
      <c r="D162" s="29">
        <f t="shared" si="20"/>
        <v>932948.24</v>
      </c>
      <c r="E162" s="29">
        <f t="shared" si="21"/>
        <v>909776.34</v>
      </c>
      <c r="F162" s="46">
        <f t="shared" si="22"/>
        <v>383.40333333333336</v>
      </c>
      <c r="G162" s="29">
        <f t="shared" si="19"/>
        <v>383.4</v>
      </c>
    </row>
    <row r="163" spans="1:7" x14ac:dyDescent="0.25">
      <c r="A163" s="47">
        <v>41958</v>
      </c>
      <c r="B163" s="48">
        <v>1</v>
      </c>
      <c r="C163" s="171">
        <v>0</v>
      </c>
      <c r="D163" s="29">
        <f t="shared" si="20"/>
        <v>932948.24</v>
      </c>
      <c r="E163" s="29">
        <f t="shared" si="21"/>
        <v>909776.34</v>
      </c>
      <c r="F163" s="46">
        <f t="shared" si="22"/>
        <v>383.40333333333336</v>
      </c>
      <c r="G163" s="29">
        <f t="shared" si="19"/>
        <v>383.4</v>
      </c>
    </row>
    <row r="164" spans="1:7" x14ac:dyDescent="0.25">
      <c r="A164" s="47">
        <v>41959</v>
      </c>
      <c r="B164" s="48">
        <v>1</v>
      </c>
      <c r="C164" s="171">
        <v>0</v>
      </c>
      <c r="D164" s="29">
        <f t="shared" si="20"/>
        <v>932948.24</v>
      </c>
      <c r="E164" s="29">
        <f t="shared" si="21"/>
        <v>909776.34</v>
      </c>
      <c r="F164" s="46">
        <f t="shared" si="22"/>
        <v>383.40333333333336</v>
      </c>
      <c r="G164" s="29">
        <f t="shared" si="19"/>
        <v>383.4</v>
      </c>
    </row>
    <row r="165" spans="1:7" x14ac:dyDescent="0.25">
      <c r="A165" s="47">
        <v>41960</v>
      </c>
      <c r="B165" s="48">
        <v>1</v>
      </c>
      <c r="C165" s="171">
        <v>0</v>
      </c>
      <c r="D165" s="29">
        <f t="shared" si="20"/>
        <v>932948.24</v>
      </c>
      <c r="E165" s="29">
        <f t="shared" si="21"/>
        <v>909776.34</v>
      </c>
      <c r="F165" s="46">
        <f t="shared" si="22"/>
        <v>383.40333333333336</v>
      </c>
      <c r="G165" s="29">
        <f t="shared" si="19"/>
        <v>383.4</v>
      </c>
    </row>
    <row r="166" spans="1:7" x14ac:dyDescent="0.25">
      <c r="A166" s="47">
        <v>41961</v>
      </c>
      <c r="B166" s="48">
        <v>1</v>
      </c>
      <c r="C166" s="171">
        <v>0</v>
      </c>
      <c r="D166" s="29">
        <f t="shared" si="20"/>
        <v>932948.24</v>
      </c>
      <c r="E166" s="29">
        <f t="shared" si="21"/>
        <v>909776.34</v>
      </c>
      <c r="F166" s="46">
        <f t="shared" si="22"/>
        <v>383.40333333333336</v>
      </c>
      <c r="G166" s="29">
        <f t="shared" si="19"/>
        <v>383.4</v>
      </c>
    </row>
    <row r="167" spans="1:7" x14ac:dyDescent="0.25">
      <c r="A167" s="47">
        <v>41962</v>
      </c>
      <c r="B167" s="48">
        <v>1</v>
      </c>
      <c r="C167" s="171">
        <v>0</v>
      </c>
      <c r="D167" s="29">
        <f t="shared" si="20"/>
        <v>932948.24</v>
      </c>
      <c r="E167" s="29">
        <f t="shared" si="21"/>
        <v>909776.34</v>
      </c>
      <c r="F167" s="46">
        <f t="shared" si="22"/>
        <v>383.40333333333336</v>
      </c>
      <c r="G167" s="29">
        <f t="shared" si="19"/>
        <v>383.4</v>
      </c>
    </row>
    <row r="168" spans="1:7" x14ac:dyDescent="0.25">
      <c r="A168" s="47">
        <v>41963</v>
      </c>
      <c r="B168" s="48">
        <v>1</v>
      </c>
      <c r="C168" s="171">
        <v>0</v>
      </c>
      <c r="D168" s="29">
        <f t="shared" si="20"/>
        <v>932948.24</v>
      </c>
      <c r="E168" s="29">
        <f t="shared" si="21"/>
        <v>909776.34</v>
      </c>
      <c r="F168" s="46">
        <f t="shared" si="22"/>
        <v>383.40333333333336</v>
      </c>
      <c r="G168" s="29">
        <f t="shared" si="19"/>
        <v>383.4</v>
      </c>
    </row>
    <row r="169" spans="1:7" x14ac:dyDescent="0.25">
      <c r="A169" s="47">
        <v>41964</v>
      </c>
      <c r="B169" s="48">
        <v>1</v>
      </c>
      <c r="C169" s="171">
        <v>0</v>
      </c>
      <c r="D169" s="29">
        <f t="shared" si="20"/>
        <v>932948.24</v>
      </c>
      <c r="E169" s="29">
        <f t="shared" si="21"/>
        <v>909776.34</v>
      </c>
      <c r="F169" s="46">
        <f t="shared" si="22"/>
        <v>383.40333333333336</v>
      </c>
      <c r="G169" s="29">
        <f t="shared" si="19"/>
        <v>383.4</v>
      </c>
    </row>
    <row r="170" spans="1:7" x14ac:dyDescent="0.25">
      <c r="A170" s="47">
        <v>41965</v>
      </c>
      <c r="B170" s="48">
        <v>1</v>
      </c>
      <c r="C170" s="171">
        <v>0</v>
      </c>
      <c r="D170" s="29">
        <f t="shared" si="20"/>
        <v>932948.24</v>
      </c>
      <c r="E170" s="29">
        <f t="shared" si="21"/>
        <v>909776.34</v>
      </c>
      <c r="F170" s="46">
        <f t="shared" si="22"/>
        <v>383.40333333333336</v>
      </c>
      <c r="G170" s="29">
        <f t="shared" si="19"/>
        <v>383.4</v>
      </c>
    </row>
    <row r="171" spans="1:7" x14ac:dyDescent="0.25">
      <c r="A171" s="47">
        <v>41966</v>
      </c>
      <c r="B171" s="48">
        <v>1</v>
      </c>
      <c r="C171" s="171">
        <v>0</v>
      </c>
      <c r="D171" s="29">
        <f t="shared" si="20"/>
        <v>932948.24</v>
      </c>
      <c r="E171" s="29">
        <f t="shared" si="21"/>
        <v>909776.34</v>
      </c>
      <c r="F171" s="46">
        <f t="shared" si="22"/>
        <v>383.40333333333336</v>
      </c>
      <c r="G171" s="29">
        <f t="shared" si="19"/>
        <v>383.4</v>
      </c>
    </row>
    <row r="172" spans="1:7" x14ac:dyDescent="0.25">
      <c r="A172" s="47">
        <v>41967</v>
      </c>
      <c r="B172" s="48">
        <v>1</v>
      </c>
      <c r="C172" s="171">
        <v>0</v>
      </c>
      <c r="D172" s="29">
        <f t="shared" si="20"/>
        <v>932948.24</v>
      </c>
      <c r="E172" s="29">
        <f t="shared" si="21"/>
        <v>909776.34</v>
      </c>
      <c r="F172" s="46">
        <f t="shared" si="22"/>
        <v>383.40333333333336</v>
      </c>
      <c r="G172" s="29">
        <f t="shared" si="19"/>
        <v>383.4</v>
      </c>
    </row>
    <row r="173" spans="1:7" x14ac:dyDescent="0.25">
      <c r="A173" s="47">
        <v>41968</v>
      </c>
      <c r="B173" s="48">
        <v>1</v>
      </c>
      <c r="C173" s="171">
        <v>0</v>
      </c>
      <c r="D173" s="29">
        <f t="shared" si="20"/>
        <v>932948.24</v>
      </c>
      <c r="E173" s="29">
        <f t="shared" si="21"/>
        <v>909776.34</v>
      </c>
      <c r="F173" s="46">
        <f t="shared" si="22"/>
        <v>383.40333333333336</v>
      </c>
      <c r="G173" s="29">
        <f t="shared" si="19"/>
        <v>383.4</v>
      </c>
    </row>
    <row r="174" spans="1:7" x14ac:dyDescent="0.25">
      <c r="A174" s="47">
        <v>41969</v>
      </c>
      <c r="B174" s="48">
        <v>1</v>
      </c>
      <c r="C174" s="171">
        <v>0</v>
      </c>
      <c r="D174" s="29">
        <f t="shared" si="20"/>
        <v>932948.24</v>
      </c>
      <c r="E174" s="29">
        <f t="shared" si="21"/>
        <v>909776.34</v>
      </c>
      <c r="F174" s="46">
        <f t="shared" si="22"/>
        <v>383.40333333333336</v>
      </c>
      <c r="G174" s="29">
        <f t="shared" si="19"/>
        <v>383.4</v>
      </c>
    </row>
    <row r="175" spans="1:7" x14ac:dyDescent="0.25">
      <c r="A175" s="47">
        <v>41970</v>
      </c>
      <c r="B175" s="48">
        <v>1</v>
      </c>
      <c r="C175" s="171">
        <v>0</v>
      </c>
      <c r="D175" s="29">
        <f t="shared" si="20"/>
        <v>932948.24</v>
      </c>
      <c r="E175" s="29">
        <f t="shared" si="21"/>
        <v>909776.34</v>
      </c>
      <c r="F175" s="46">
        <f t="shared" si="22"/>
        <v>383.40333333333336</v>
      </c>
      <c r="G175" s="29">
        <f t="shared" si="19"/>
        <v>383.4</v>
      </c>
    </row>
    <row r="176" spans="1:7" x14ac:dyDescent="0.25">
      <c r="A176" s="47">
        <v>41971</v>
      </c>
      <c r="B176" s="48">
        <v>1</v>
      </c>
      <c r="C176" s="171">
        <v>0</v>
      </c>
      <c r="D176" s="29">
        <f t="shared" si="20"/>
        <v>932948.24</v>
      </c>
      <c r="E176" s="29">
        <f t="shared" si="21"/>
        <v>909776.34</v>
      </c>
      <c r="F176" s="46">
        <f t="shared" si="22"/>
        <v>383.40333333333336</v>
      </c>
      <c r="G176" s="29">
        <f t="shared" si="19"/>
        <v>383.4</v>
      </c>
    </row>
    <row r="177" spans="1:7" x14ac:dyDescent="0.25">
      <c r="A177" s="47">
        <v>41972</v>
      </c>
      <c r="B177" s="48">
        <v>1</v>
      </c>
      <c r="C177" s="171">
        <v>0</v>
      </c>
      <c r="D177" s="29">
        <f t="shared" si="20"/>
        <v>932948.24</v>
      </c>
      <c r="E177" s="29">
        <f t="shared" si="21"/>
        <v>909776.34</v>
      </c>
      <c r="F177" s="46">
        <f t="shared" si="22"/>
        <v>383.40333333333336</v>
      </c>
      <c r="G177" s="29">
        <f t="shared" si="19"/>
        <v>383.4</v>
      </c>
    </row>
    <row r="178" spans="1:7" x14ac:dyDescent="0.25">
      <c r="A178" s="47">
        <v>41973</v>
      </c>
      <c r="B178" s="48">
        <v>1</v>
      </c>
      <c r="C178" s="171">
        <v>0</v>
      </c>
      <c r="D178" s="29">
        <f t="shared" si="20"/>
        <v>932948.24</v>
      </c>
      <c r="E178" s="29">
        <f t="shared" si="21"/>
        <v>909776.34</v>
      </c>
      <c r="F178" s="46">
        <f t="shared" si="22"/>
        <v>383.40333333333336</v>
      </c>
      <c r="G178" s="29">
        <f t="shared" si="19"/>
        <v>383.4</v>
      </c>
    </row>
    <row r="179" spans="1:7" x14ac:dyDescent="0.25">
      <c r="A179" s="47">
        <v>41974</v>
      </c>
      <c r="B179" s="48">
        <v>1</v>
      </c>
      <c r="C179" s="171">
        <v>0</v>
      </c>
      <c r="D179" s="29">
        <f t="shared" si="20"/>
        <v>932948.24</v>
      </c>
      <c r="E179" s="29">
        <f t="shared" si="21"/>
        <v>909776.34</v>
      </c>
      <c r="F179" s="46">
        <f t="shared" si="22"/>
        <v>383.40333333333336</v>
      </c>
      <c r="G179" s="29">
        <f t="shared" si="19"/>
        <v>383.4</v>
      </c>
    </row>
    <row r="180" spans="1:7" x14ac:dyDescent="0.25">
      <c r="A180" s="47">
        <v>41975</v>
      </c>
      <c r="B180" s="48">
        <v>1</v>
      </c>
      <c r="C180" s="171">
        <v>0</v>
      </c>
      <c r="D180" s="29">
        <f t="shared" si="20"/>
        <v>932948.24</v>
      </c>
      <c r="E180" s="29">
        <f t="shared" si="21"/>
        <v>909776.34</v>
      </c>
      <c r="F180" s="46">
        <f t="shared" si="22"/>
        <v>383.40333333333336</v>
      </c>
      <c r="G180" s="29">
        <f t="shared" si="19"/>
        <v>383.4</v>
      </c>
    </row>
    <row r="181" spans="1:7" x14ac:dyDescent="0.25">
      <c r="A181" s="47">
        <v>41976</v>
      </c>
      <c r="B181" s="48">
        <v>1</v>
      </c>
      <c r="C181" s="171">
        <v>0</v>
      </c>
      <c r="D181" s="29">
        <f t="shared" si="20"/>
        <v>932948.24</v>
      </c>
      <c r="E181" s="29">
        <f t="shared" si="21"/>
        <v>909776.34</v>
      </c>
      <c r="F181" s="46">
        <f t="shared" si="22"/>
        <v>383.40333333333336</v>
      </c>
      <c r="G181" s="29">
        <f t="shared" si="19"/>
        <v>383.4</v>
      </c>
    </row>
    <row r="182" spans="1:7" x14ac:dyDescent="0.25">
      <c r="A182" s="47">
        <v>41977</v>
      </c>
      <c r="B182" s="48">
        <v>1</v>
      </c>
      <c r="C182" s="171">
        <v>0</v>
      </c>
      <c r="D182" s="29">
        <f t="shared" si="20"/>
        <v>932948.24</v>
      </c>
      <c r="E182" s="29">
        <f t="shared" si="21"/>
        <v>909776.34</v>
      </c>
      <c r="F182" s="46">
        <f t="shared" si="22"/>
        <v>383.40333333333336</v>
      </c>
      <c r="G182" s="29">
        <f t="shared" si="19"/>
        <v>383.4</v>
      </c>
    </row>
    <row r="183" spans="1:7" x14ac:dyDescent="0.25">
      <c r="A183" s="47">
        <v>41978</v>
      </c>
      <c r="B183" s="48">
        <v>1</v>
      </c>
      <c r="C183" s="171">
        <v>0</v>
      </c>
      <c r="D183" s="29">
        <f t="shared" si="20"/>
        <v>932948.24</v>
      </c>
      <c r="E183" s="29">
        <f t="shared" si="21"/>
        <v>909776.34</v>
      </c>
      <c r="F183" s="46">
        <f t="shared" si="22"/>
        <v>383.40333333333336</v>
      </c>
      <c r="G183" s="29">
        <f t="shared" si="19"/>
        <v>383.4</v>
      </c>
    </row>
    <row r="184" spans="1:7" x14ac:dyDescent="0.25">
      <c r="A184" s="47">
        <v>41979</v>
      </c>
      <c r="B184" s="48">
        <v>0</v>
      </c>
      <c r="C184" s="171">
        <v>1</v>
      </c>
      <c r="D184" s="29">
        <f>$E$181</f>
        <v>909776.34</v>
      </c>
      <c r="E184" s="29">
        <f>$D$184-$D$8</f>
        <v>886692.64</v>
      </c>
      <c r="F184" s="46">
        <f t="shared" ref="F184:F214" si="23">($E$7/$B$7)*0+($E$8/$B$8)*1</f>
        <v>373.88064516129032</v>
      </c>
      <c r="G184" s="29">
        <f t="shared" si="19"/>
        <v>373.88</v>
      </c>
    </row>
    <row r="185" spans="1:7" x14ac:dyDescent="0.25">
      <c r="A185" s="47">
        <v>41980</v>
      </c>
      <c r="B185" s="48">
        <v>1</v>
      </c>
      <c r="C185" s="171">
        <v>0</v>
      </c>
      <c r="D185" s="29">
        <f t="shared" ref="D185:D214" si="24">$E$181</f>
        <v>909776.34</v>
      </c>
      <c r="E185" s="29">
        <f t="shared" ref="E185:E214" si="25">$D$184-$D$8</f>
        <v>886692.64</v>
      </c>
      <c r="F185" s="46">
        <f t="shared" si="23"/>
        <v>373.88064516129032</v>
      </c>
      <c r="G185" s="29">
        <f t="shared" si="19"/>
        <v>373.88</v>
      </c>
    </row>
    <row r="186" spans="1:7" x14ac:dyDescent="0.25">
      <c r="A186" s="47">
        <v>41981</v>
      </c>
      <c r="B186" s="48">
        <v>1</v>
      </c>
      <c r="C186" s="171">
        <v>0</v>
      </c>
      <c r="D186" s="29">
        <f t="shared" si="24"/>
        <v>909776.34</v>
      </c>
      <c r="E186" s="29">
        <f t="shared" si="25"/>
        <v>886692.64</v>
      </c>
      <c r="F186" s="46">
        <f t="shared" si="23"/>
        <v>373.88064516129032</v>
      </c>
      <c r="G186" s="29">
        <f t="shared" si="19"/>
        <v>373.88</v>
      </c>
    </row>
    <row r="187" spans="1:7" x14ac:dyDescent="0.25">
      <c r="A187" s="47">
        <v>41982</v>
      </c>
      <c r="B187" s="48">
        <v>1</v>
      </c>
      <c r="C187" s="171">
        <v>0</v>
      </c>
      <c r="D187" s="29">
        <f t="shared" si="24"/>
        <v>909776.34</v>
      </c>
      <c r="E187" s="29">
        <f t="shared" si="25"/>
        <v>886692.64</v>
      </c>
      <c r="F187" s="46">
        <f t="shared" si="23"/>
        <v>373.88064516129032</v>
      </c>
      <c r="G187" s="29">
        <f t="shared" si="19"/>
        <v>373.88</v>
      </c>
    </row>
    <row r="188" spans="1:7" x14ac:dyDescent="0.25">
      <c r="A188" s="47">
        <v>41983</v>
      </c>
      <c r="B188" s="48">
        <v>1</v>
      </c>
      <c r="C188" s="171">
        <v>0</v>
      </c>
      <c r="D188" s="29">
        <f t="shared" si="24"/>
        <v>909776.34</v>
      </c>
      <c r="E188" s="29">
        <f t="shared" si="25"/>
        <v>886692.64</v>
      </c>
      <c r="F188" s="46">
        <f t="shared" si="23"/>
        <v>373.88064516129032</v>
      </c>
      <c r="G188" s="29">
        <f t="shared" si="19"/>
        <v>373.88</v>
      </c>
    </row>
    <row r="189" spans="1:7" x14ac:dyDescent="0.25">
      <c r="A189" s="47">
        <v>41984</v>
      </c>
      <c r="B189" s="48">
        <v>1</v>
      </c>
      <c r="C189" s="171">
        <v>0</v>
      </c>
      <c r="D189" s="29">
        <f t="shared" si="24"/>
        <v>909776.34</v>
      </c>
      <c r="E189" s="29">
        <f t="shared" si="25"/>
        <v>886692.64</v>
      </c>
      <c r="F189" s="46">
        <f t="shared" si="23"/>
        <v>373.88064516129032</v>
      </c>
      <c r="G189" s="29">
        <f t="shared" si="19"/>
        <v>373.88</v>
      </c>
    </row>
    <row r="190" spans="1:7" x14ac:dyDescent="0.25">
      <c r="A190" s="47">
        <v>41985</v>
      </c>
      <c r="B190" s="48">
        <v>1</v>
      </c>
      <c r="C190" s="171">
        <v>0</v>
      </c>
      <c r="D190" s="29">
        <f t="shared" si="24"/>
        <v>909776.34</v>
      </c>
      <c r="E190" s="29">
        <f t="shared" si="25"/>
        <v>886692.64</v>
      </c>
      <c r="F190" s="46">
        <f t="shared" si="23"/>
        <v>373.88064516129032</v>
      </c>
      <c r="G190" s="29">
        <f t="shared" ref="G190:G253" si="26">ROUND(F190,2)</f>
        <v>373.88</v>
      </c>
    </row>
    <row r="191" spans="1:7" x14ac:dyDescent="0.25">
      <c r="A191" s="47">
        <v>41986</v>
      </c>
      <c r="B191" s="48">
        <v>1</v>
      </c>
      <c r="C191" s="171">
        <v>0</v>
      </c>
      <c r="D191" s="29">
        <f t="shared" si="24"/>
        <v>909776.34</v>
      </c>
      <c r="E191" s="29">
        <f t="shared" si="25"/>
        <v>886692.64</v>
      </c>
      <c r="F191" s="46">
        <f t="shared" si="23"/>
        <v>373.88064516129032</v>
      </c>
      <c r="G191" s="29">
        <f t="shared" si="26"/>
        <v>373.88</v>
      </c>
    </row>
    <row r="192" spans="1:7" x14ac:dyDescent="0.25">
      <c r="A192" s="47">
        <v>41987</v>
      </c>
      <c r="B192" s="48">
        <v>1</v>
      </c>
      <c r="C192" s="171">
        <v>0</v>
      </c>
      <c r="D192" s="29">
        <f t="shared" si="24"/>
        <v>909776.34</v>
      </c>
      <c r="E192" s="29">
        <f t="shared" si="25"/>
        <v>886692.64</v>
      </c>
      <c r="F192" s="46">
        <f t="shared" si="23"/>
        <v>373.88064516129032</v>
      </c>
      <c r="G192" s="29">
        <f t="shared" si="26"/>
        <v>373.88</v>
      </c>
    </row>
    <row r="193" spans="1:7" x14ac:dyDescent="0.25">
      <c r="A193" s="47">
        <v>41988</v>
      </c>
      <c r="B193" s="48">
        <v>1</v>
      </c>
      <c r="C193" s="171">
        <v>0</v>
      </c>
      <c r="D193" s="29">
        <f t="shared" si="24"/>
        <v>909776.34</v>
      </c>
      <c r="E193" s="29">
        <f t="shared" si="25"/>
        <v>886692.64</v>
      </c>
      <c r="F193" s="46">
        <f t="shared" si="23"/>
        <v>373.88064516129032</v>
      </c>
      <c r="G193" s="29">
        <f t="shared" si="26"/>
        <v>373.88</v>
      </c>
    </row>
    <row r="194" spans="1:7" x14ac:dyDescent="0.25">
      <c r="A194" s="47">
        <v>41989</v>
      </c>
      <c r="B194" s="48">
        <v>1</v>
      </c>
      <c r="C194" s="171">
        <v>0</v>
      </c>
      <c r="D194" s="29">
        <f t="shared" si="24"/>
        <v>909776.34</v>
      </c>
      <c r="E194" s="29">
        <f t="shared" si="25"/>
        <v>886692.64</v>
      </c>
      <c r="F194" s="46">
        <f t="shared" si="23"/>
        <v>373.88064516129032</v>
      </c>
      <c r="G194" s="29">
        <f t="shared" si="26"/>
        <v>373.88</v>
      </c>
    </row>
    <row r="195" spans="1:7" x14ac:dyDescent="0.25">
      <c r="A195" s="47">
        <v>41990</v>
      </c>
      <c r="B195" s="48">
        <v>1</v>
      </c>
      <c r="C195" s="171">
        <v>0</v>
      </c>
      <c r="D195" s="29">
        <f t="shared" si="24"/>
        <v>909776.34</v>
      </c>
      <c r="E195" s="29">
        <f t="shared" si="25"/>
        <v>886692.64</v>
      </c>
      <c r="F195" s="46">
        <f t="shared" si="23"/>
        <v>373.88064516129032</v>
      </c>
      <c r="G195" s="29">
        <f t="shared" si="26"/>
        <v>373.88</v>
      </c>
    </row>
    <row r="196" spans="1:7" x14ac:dyDescent="0.25">
      <c r="A196" s="47">
        <v>41991</v>
      </c>
      <c r="B196" s="48">
        <v>1</v>
      </c>
      <c r="C196" s="171">
        <v>0</v>
      </c>
      <c r="D196" s="29">
        <f t="shared" si="24"/>
        <v>909776.34</v>
      </c>
      <c r="E196" s="29">
        <f t="shared" si="25"/>
        <v>886692.64</v>
      </c>
      <c r="F196" s="46">
        <f t="shared" si="23"/>
        <v>373.88064516129032</v>
      </c>
      <c r="G196" s="29">
        <f t="shared" si="26"/>
        <v>373.88</v>
      </c>
    </row>
    <row r="197" spans="1:7" x14ac:dyDescent="0.25">
      <c r="A197" s="47">
        <v>41992</v>
      </c>
      <c r="B197" s="48">
        <v>1</v>
      </c>
      <c r="C197" s="171">
        <v>0</v>
      </c>
      <c r="D197" s="29">
        <f t="shared" si="24"/>
        <v>909776.34</v>
      </c>
      <c r="E197" s="29">
        <f t="shared" si="25"/>
        <v>886692.64</v>
      </c>
      <c r="F197" s="46">
        <f t="shared" si="23"/>
        <v>373.88064516129032</v>
      </c>
      <c r="G197" s="29">
        <f t="shared" si="26"/>
        <v>373.88</v>
      </c>
    </row>
    <row r="198" spans="1:7" x14ac:dyDescent="0.25">
      <c r="A198" s="47">
        <v>41993</v>
      </c>
      <c r="B198" s="48">
        <v>1</v>
      </c>
      <c r="C198" s="171">
        <v>0</v>
      </c>
      <c r="D198" s="29">
        <f t="shared" si="24"/>
        <v>909776.34</v>
      </c>
      <c r="E198" s="29">
        <f t="shared" si="25"/>
        <v>886692.64</v>
      </c>
      <c r="F198" s="46">
        <f t="shared" si="23"/>
        <v>373.88064516129032</v>
      </c>
      <c r="G198" s="29">
        <f t="shared" si="26"/>
        <v>373.88</v>
      </c>
    </row>
    <row r="199" spans="1:7" x14ac:dyDescent="0.25">
      <c r="A199" s="47">
        <v>41994</v>
      </c>
      <c r="B199" s="48">
        <v>1</v>
      </c>
      <c r="C199" s="171">
        <v>0</v>
      </c>
      <c r="D199" s="29">
        <f t="shared" si="24"/>
        <v>909776.34</v>
      </c>
      <c r="E199" s="29">
        <f t="shared" si="25"/>
        <v>886692.64</v>
      </c>
      <c r="F199" s="46">
        <f t="shared" si="23"/>
        <v>373.88064516129032</v>
      </c>
      <c r="G199" s="29">
        <f t="shared" si="26"/>
        <v>373.88</v>
      </c>
    </row>
    <row r="200" spans="1:7" x14ac:dyDescent="0.25">
      <c r="A200" s="47">
        <v>41995</v>
      </c>
      <c r="B200" s="48">
        <v>1</v>
      </c>
      <c r="C200" s="171">
        <v>0</v>
      </c>
      <c r="D200" s="29">
        <f t="shared" si="24"/>
        <v>909776.34</v>
      </c>
      <c r="E200" s="29">
        <f t="shared" si="25"/>
        <v>886692.64</v>
      </c>
      <c r="F200" s="46">
        <f t="shared" si="23"/>
        <v>373.88064516129032</v>
      </c>
      <c r="G200" s="29">
        <f t="shared" si="26"/>
        <v>373.88</v>
      </c>
    </row>
    <row r="201" spans="1:7" x14ac:dyDescent="0.25">
      <c r="A201" s="47">
        <v>41996</v>
      </c>
      <c r="B201" s="48">
        <v>1</v>
      </c>
      <c r="C201" s="171">
        <v>0</v>
      </c>
      <c r="D201" s="29">
        <f t="shared" si="24"/>
        <v>909776.34</v>
      </c>
      <c r="E201" s="29">
        <f t="shared" si="25"/>
        <v>886692.64</v>
      </c>
      <c r="F201" s="46">
        <f t="shared" si="23"/>
        <v>373.88064516129032</v>
      </c>
      <c r="G201" s="29">
        <f t="shared" si="26"/>
        <v>373.88</v>
      </c>
    </row>
    <row r="202" spans="1:7" x14ac:dyDescent="0.25">
      <c r="A202" s="47">
        <v>41997</v>
      </c>
      <c r="B202" s="48">
        <v>1</v>
      </c>
      <c r="C202" s="171">
        <v>0</v>
      </c>
      <c r="D202" s="29">
        <f t="shared" si="24"/>
        <v>909776.34</v>
      </c>
      <c r="E202" s="29">
        <f t="shared" si="25"/>
        <v>886692.64</v>
      </c>
      <c r="F202" s="46">
        <f t="shared" si="23"/>
        <v>373.88064516129032</v>
      </c>
      <c r="G202" s="29">
        <f t="shared" si="26"/>
        <v>373.88</v>
      </c>
    </row>
    <row r="203" spans="1:7" x14ac:dyDescent="0.25">
      <c r="A203" s="47">
        <v>41998</v>
      </c>
      <c r="B203" s="48">
        <v>1</v>
      </c>
      <c r="C203" s="171">
        <v>0</v>
      </c>
      <c r="D203" s="29">
        <f t="shared" si="24"/>
        <v>909776.34</v>
      </c>
      <c r="E203" s="29">
        <f t="shared" si="25"/>
        <v>886692.64</v>
      </c>
      <c r="F203" s="46">
        <f t="shared" si="23"/>
        <v>373.88064516129032</v>
      </c>
      <c r="G203" s="29">
        <f t="shared" si="26"/>
        <v>373.88</v>
      </c>
    </row>
    <row r="204" spans="1:7" x14ac:dyDescent="0.25">
      <c r="A204" s="47">
        <v>41999</v>
      </c>
      <c r="B204" s="48">
        <v>1</v>
      </c>
      <c r="C204" s="171">
        <v>0</v>
      </c>
      <c r="D204" s="29">
        <f t="shared" si="24"/>
        <v>909776.34</v>
      </c>
      <c r="E204" s="29">
        <f t="shared" si="25"/>
        <v>886692.64</v>
      </c>
      <c r="F204" s="46">
        <f t="shared" si="23"/>
        <v>373.88064516129032</v>
      </c>
      <c r="G204" s="29">
        <f t="shared" si="26"/>
        <v>373.88</v>
      </c>
    </row>
    <row r="205" spans="1:7" x14ac:dyDescent="0.25">
      <c r="A205" s="47">
        <v>42000</v>
      </c>
      <c r="B205" s="48">
        <v>1</v>
      </c>
      <c r="C205" s="171">
        <v>0</v>
      </c>
      <c r="D205" s="29">
        <f t="shared" si="24"/>
        <v>909776.34</v>
      </c>
      <c r="E205" s="29">
        <f t="shared" si="25"/>
        <v>886692.64</v>
      </c>
      <c r="F205" s="46">
        <f t="shared" si="23"/>
        <v>373.88064516129032</v>
      </c>
      <c r="G205" s="29">
        <f t="shared" si="26"/>
        <v>373.88</v>
      </c>
    </row>
    <row r="206" spans="1:7" x14ac:dyDescent="0.25">
      <c r="A206" s="47">
        <v>42001</v>
      </c>
      <c r="B206" s="48">
        <v>1</v>
      </c>
      <c r="C206" s="171">
        <v>0</v>
      </c>
      <c r="D206" s="29">
        <f t="shared" si="24"/>
        <v>909776.34</v>
      </c>
      <c r="E206" s="29">
        <f t="shared" si="25"/>
        <v>886692.64</v>
      </c>
      <c r="F206" s="46">
        <f t="shared" si="23"/>
        <v>373.88064516129032</v>
      </c>
      <c r="G206" s="29">
        <f t="shared" si="26"/>
        <v>373.88</v>
      </c>
    </row>
    <row r="207" spans="1:7" x14ac:dyDescent="0.25">
      <c r="A207" s="47">
        <v>42002</v>
      </c>
      <c r="B207" s="48">
        <v>1</v>
      </c>
      <c r="C207" s="171">
        <v>0</v>
      </c>
      <c r="D207" s="29">
        <f t="shared" si="24"/>
        <v>909776.34</v>
      </c>
      <c r="E207" s="29">
        <f t="shared" si="25"/>
        <v>886692.64</v>
      </c>
      <c r="F207" s="46">
        <f t="shared" si="23"/>
        <v>373.88064516129032</v>
      </c>
      <c r="G207" s="29">
        <f t="shared" si="26"/>
        <v>373.88</v>
      </c>
    </row>
    <row r="208" spans="1:7" x14ac:dyDescent="0.25">
      <c r="A208" s="47">
        <v>42003</v>
      </c>
      <c r="B208" s="48">
        <v>1</v>
      </c>
      <c r="C208" s="171">
        <v>0</v>
      </c>
      <c r="D208" s="29">
        <f t="shared" si="24"/>
        <v>909776.34</v>
      </c>
      <c r="E208" s="29">
        <f t="shared" si="25"/>
        <v>886692.64</v>
      </c>
      <c r="F208" s="46">
        <f t="shared" si="23"/>
        <v>373.88064516129032</v>
      </c>
      <c r="G208" s="29">
        <f t="shared" si="26"/>
        <v>373.88</v>
      </c>
    </row>
    <row r="209" spans="1:7" x14ac:dyDescent="0.25">
      <c r="A209" s="47">
        <v>42004</v>
      </c>
      <c r="B209" s="48">
        <v>1</v>
      </c>
      <c r="C209" s="171">
        <v>0</v>
      </c>
      <c r="D209" s="29">
        <f t="shared" si="24"/>
        <v>909776.34</v>
      </c>
      <c r="E209" s="29">
        <f t="shared" si="25"/>
        <v>886692.64</v>
      </c>
      <c r="F209" s="46">
        <f t="shared" si="23"/>
        <v>373.88064516129032</v>
      </c>
      <c r="G209" s="29">
        <f t="shared" si="26"/>
        <v>373.88</v>
      </c>
    </row>
    <row r="210" spans="1:7" x14ac:dyDescent="0.25">
      <c r="A210" s="47">
        <v>42005</v>
      </c>
      <c r="B210" s="48">
        <v>1</v>
      </c>
      <c r="C210" s="171">
        <v>0</v>
      </c>
      <c r="D210" s="29">
        <f t="shared" si="24"/>
        <v>909776.34</v>
      </c>
      <c r="E210" s="29">
        <f t="shared" si="25"/>
        <v>886692.64</v>
      </c>
      <c r="F210" s="46">
        <f t="shared" si="23"/>
        <v>373.88064516129032</v>
      </c>
      <c r="G210" s="29">
        <f t="shared" si="26"/>
        <v>373.88</v>
      </c>
    </row>
    <row r="211" spans="1:7" x14ac:dyDescent="0.25">
      <c r="A211" s="47">
        <v>42006</v>
      </c>
      <c r="B211" s="48">
        <v>1</v>
      </c>
      <c r="C211" s="171">
        <v>0</v>
      </c>
      <c r="D211" s="29">
        <f t="shared" si="24"/>
        <v>909776.34</v>
      </c>
      <c r="E211" s="29">
        <f t="shared" si="25"/>
        <v>886692.64</v>
      </c>
      <c r="F211" s="46">
        <f t="shared" si="23"/>
        <v>373.88064516129032</v>
      </c>
      <c r="G211" s="29">
        <f t="shared" si="26"/>
        <v>373.88</v>
      </c>
    </row>
    <row r="212" spans="1:7" x14ac:dyDescent="0.25">
      <c r="A212" s="47">
        <v>42007</v>
      </c>
      <c r="B212" s="48">
        <v>1</v>
      </c>
      <c r="C212" s="171">
        <v>0</v>
      </c>
      <c r="D212" s="29">
        <f t="shared" si="24"/>
        <v>909776.34</v>
      </c>
      <c r="E212" s="29">
        <f t="shared" si="25"/>
        <v>886692.64</v>
      </c>
      <c r="F212" s="46">
        <f t="shared" si="23"/>
        <v>373.88064516129032</v>
      </c>
      <c r="G212" s="29">
        <f t="shared" si="26"/>
        <v>373.88</v>
      </c>
    </row>
    <row r="213" spans="1:7" x14ac:dyDescent="0.25">
      <c r="A213" s="47">
        <v>42008</v>
      </c>
      <c r="B213" s="48">
        <v>1</v>
      </c>
      <c r="C213" s="171">
        <v>0</v>
      </c>
      <c r="D213" s="29">
        <f t="shared" si="24"/>
        <v>909776.34</v>
      </c>
      <c r="E213" s="29">
        <f t="shared" si="25"/>
        <v>886692.64</v>
      </c>
      <c r="F213" s="46">
        <f t="shared" si="23"/>
        <v>373.88064516129032</v>
      </c>
      <c r="G213" s="29">
        <f t="shared" si="26"/>
        <v>373.88</v>
      </c>
    </row>
    <row r="214" spans="1:7" x14ac:dyDescent="0.25">
      <c r="A214" s="47">
        <v>42009</v>
      </c>
      <c r="B214" s="48">
        <v>1</v>
      </c>
      <c r="C214" s="171">
        <v>0</v>
      </c>
      <c r="D214" s="29">
        <f t="shared" si="24"/>
        <v>909776.34</v>
      </c>
      <c r="E214" s="29">
        <f t="shared" si="25"/>
        <v>886692.64</v>
      </c>
      <c r="F214" s="46">
        <f t="shared" si="23"/>
        <v>373.88064516129032</v>
      </c>
      <c r="G214" s="29">
        <f t="shared" si="26"/>
        <v>373.88</v>
      </c>
    </row>
    <row r="215" spans="1:7" x14ac:dyDescent="0.25">
      <c r="A215" s="47">
        <v>42010</v>
      </c>
      <c r="B215" s="48">
        <v>0</v>
      </c>
      <c r="C215" s="171">
        <v>1</v>
      </c>
      <c r="D215" s="29">
        <f>$E$214</f>
        <v>886692.64</v>
      </c>
      <c r="E215" s="29">
        <f>$D$215-$D$9</f>
        <v>863314.86</v>
      </c>
      <c r="F215" s="46">
        <f t="shared" ref="F215:F245" si="27">($E$8/$B$8)*0+($E$9/$B$9)*1</f>
        <v>364.39419354838708</v>
      </c>
      <c r="G215" s="29">
        <f t="shared" si="26"/>
        <v>364.39</v>
      </c>
    </row>
    <row r="216" spans="1:7" x14ac:dyDescent="0.25">
      <c r="A216" s="47">
        <v>42011</v>
      </c>
      <c r="B216" s="48">
        <v>1</v>
      </c>
      <c r="C216" s="171">
        <v>0</v>
      </c>
      <c r="D216" s="29">
        <f t="shared" ref="D216:D245" si="28">$E$214</f>
        <v>886692.64</v>
      </c>
      <c r="E216" s="29">
        <f t="shared" ref="E216:E245" si="29">$D$215-$D$9</f>
        <v>863314.86</v>
      </c>
      <c r="F216" s="46">
        <f t="shared" si="27"/>
        <v>364.39419354838708</v>
      </c>
      <c r="G216" s="29">
        <f t="shared" si="26"/>
        <v>364.39</v>
      </c>
    </row>
    <row r="217" spans="1:7" x14ac:dyDescent="0.25">
      <c r="A217" s="47">
        <v>42012</v>
      </c>
      <c r="B217" s="48">
        <v>1</v>
      </c>
      <c r="C217" s="171">
        <v>0</v>
      </c>
      <c r="D217" s="29">
        <f t="shared" si="28"/>
        <v>886692.64</v>
      </c>
      <c r="E217" s="29">
        <f t="shared" si="29"/>
        <v>863314.86</v>
      </c>
      <c r="F217" s="46">
        <f t="shared" si="27"/>
        <v>364.39419354838708</v>
      </c>
      <c r="G217" s="29">
        <f t="shared" si="26"/>
        <v>364.39</v>
      </c>
    </row>
    <row r="218" spans="1:7" x14ac:dyDescent="0.25">
      <c r="A218" s="47">
        <v>42013</v>
      </c>
      <c r="B218" s="48">
        <v>1</v>
      </c>
      <c r="C218" s="171">
        <v>0</v>
      </c>
      <c r="D218" s="29">
        <f t="shared" si="28"/>
        <v>886692.64</v>
      </c>
      <c r="E218" s="29">
        <f t="shared" si="29"/>
        <v>863314.86</v>
      </c>
      <c r="F218" s="46">
        <f t="shared" si="27"/>
        <v>364.39419354838708</v>
      </c>
      <c r="G218" s="29">
        <f t="shared" si="26"/>
        <v>364.39</v>
      </c>
    </row>
    <row r="219" spans="1:7" x14ac:dyDescent="0.25">
      <c r="A219" s="47">
        <v>42014</v>
      </c>
      <c r="B219" s="48">
        <v>1</v>
      </c>
      <c r="C219" s="171">
        <v>0</v>
      </c>
      <c r="D219" s="29">
        <f t="shared" si="28"/>
        <v>886692.64</v>
      </c>
      <c r="E219" s="29">
        <f t="shared" si="29"/>
        <v>863314.86</v>
      </c>
      <c r="F219" s="46">
        <f t="shared" si="27"/>
        <v>364.39419354838708</v>
      </c>
      <c r="G219" s="29">
        <f t="shared" si="26"/>
        <v>364.39</v>
      </c>
    </row>
    <row r="220" spans="1:7" x14ac:dyDescent="0.25">
      <c r="A220" s="47">
        <v>42015</v>
      </c>
      <c r="B220" s="48">
        <v>1</v>
      </c>
      <c r="C220" s="171">
        <v>0</v>
      </c>
      <c r="D220" s="29">
        <f t="shared" si="28"/>
        <v>886692.64</v>
      </c>
      <c r="E220" s="29">
        <f t="shared" si="29"/>
        <v>863314.86</v>
      </c>
      <c r="F220" s="46">
        <f t="shared" si="27"/>
        <v>364.39419354838708</v>
      </c>
      <c r="G220" s="29">
        <f t="shared" si="26"/>
        <v>364.39</v>
      </c>
    </row>
    <row r="221" spans="1:7" x14ac:dyDescent="0.25">
      <c r="A221" s="47">
        <v>42016</v>
      </c>
      <c r="B221" s="48">
        <v>1</v>
      </c>
      <c r="C221" s="171">
        <v>0</v>
      </c>
      <c r="D221" s="29">
        <f t="shared" si="28"/>
        <v>886692.64</v>
      </c>
      <c r="E221" s="29">
        <f t="shared" si="29"/>
        <v>863314.86</v>
      </c>
      <c r="F221" s="46">
        <f t="shared" si="27"/>
        <v>364.39419354838708</v>
      </c>
      <c r="G221" s="29">
        <f t="shared" si="26"/>
        <v>364.39</v>
      </c>
    </row>
    <row r="222" spans="1:7" x14ac:dyDescent="0.25">
      <c r="A222" s="47">
        <v>42017</v>
      </c>
      <c r="B222" s="48">
        <v>1</v>
      </c>
      <c r="C222" s="171">
        <v>0</v>
      </c>
      <c r="D222" s="29">
        <f t="shared" si="28"/>
        <v>886692.64</v>
      </c>
      <c r="E222" s="29">
        <f t="shared" si="29"/>
        <v>863314.86</v>
      </c>
      <c r="F222" s="46">
        <f t="shared" si="27"/>
        <v>364.39419354838708</v>
      </c>
      <c r="G222" s="29">
        <f t="shared" si="26"/>
        <v>364.39</v>
      </c>
    </row>
    <row r="223" spans="1:7" x14ac:dyDescent="0.25">
      <c r="A223" s="47">
        <v>42018</v>
      </c>
      <c r="B223" s="48">
        <v>1</v>
      </c>
      <c r="C223" s="171">
        <v>0</v>
      </c>
      <c r="D223" s="29">
        <f t="shared" si="28"/>
        <v>886692.64</v>
      </c>
      <c r="E223" s="29">
        <f t="shared" si="29"/>
        <v>863314.86</v>
      </c>
      <c r="F223" s="46">
        <f t="shared" si="27"/>
        <v>364.39419354838708</v>
      </c>
      <c r="G223" s="29">
        <f t="shared" si="26"/>
        <v>364.39</v>
      </c>
    </row>
    <row r="224" spans="1:7" x14ac:dyDescent="0.25">
      <c r="A224" s="47">
        <v>42019</v>
      </c>
      <c r="B224" s="48">
        <v>1</v>
      </c>
      <c r="C224" s="171">
        <v>0</v>
      </c>
      <c r="D224" s="29">
        <f t="shared" si="28"/>
        <v>886692.64</v>
      </c>
      <c r="E224" s="29">
        <f t="shared" si="29"/>
        <v>863314.86</v>
      </c>
      <c r="F224" s="46">
        <f t="shared" si="27"/>
        <v>364.39419354838708</v>
      </c>
      <c r="G224" s="29">
        <f t="shared" si="26"/>
        <v>364.39</v>
      </c>
    </row>
    <row r="225" spans="1:7" x14ac:dyDescent="0.25">
      <c r="A225" s="47">
        <v>42020</v>
      </c>
      <c r="B225" s="48">
        <v>1</v>
      </c>
      <c r="C225" s="171">
        <v>0</v>
      </c>
      <c r="D225" s="29">
        <f t="shared" si="28"/>
        <v>886692.64</v>
      </c>
      <c r="E225" s="29">
        <f t="shared" si="29"/>
        <v>863314.86</v>
      </c>
      <c r="F225" s="46">
        <f t="shared" si="27"/>
        <v>364.39419354838708</v>
      </c>
      <c r="G225" s="29">
        <f t="shared" si="26"/>
        <v>364.39</v>
      </c>
    </row>
    <row r="226" spans="1:7" x14ac:dyDescent="0.25">
      <c r="A226" s="47">
        <v>42021</v>
      </c>
      <c r="B226" s="48">
        <v>1</v>
      </c>
      <c r="C226" s="171">
        <v>0</v>
      </c>
      <c r="D226" s="29">
        <f t="shared" si="28"/>
        <v>886692.64</v>
      </c>
      <c r="E226" s="29">
        <f t="shared" si="29"/>
        <v>863314.86</v>
      </c>
      <c r="F226" s="46">
        <f t="shared" si="27"/>
        <v>364.39419354838708</v>
      </c>
      <c r="G226" s="29">
        <f t="shared" si="26"/>
        <v>364.39</v>
      </c>
    </row>
    <row r="227" spans="1:7" x14ac:dyDescent="0.25">
      <c r="A227" s="47">
        <v>42022</v>
      </c>
      <c r="B227" s="48">
        <v>1</v>
      </c>
      <c r="C227" s="171">
        <v>0</v>
      </c>
      <c r="D227" s="29">
        <f t="shared" si="28"/>
        <v>886692.64</v>
      </c>
      <c r="E227" s="29">
        <f t="shared" si="29"/>
        <v>863314.86</v>
      </c>
      <c r="F227" s="46">
        <f t="shared" si="27"/>
        <v>364.39419354838708</v>
      </c>
      <c r="G227" s="29">
        <f t="shared" si="26"/>
        <v>364.39</v>
      </c>
    </row>
    <row r="228" spans="1:7" x14ac:dyDescent="0.25">
      <c r="A228" s="47">
        <v>42023</v>
      </c>
      <c r="B228" s="48">
        <v>1</v>
      </c>
      <c r="C228" s="171">
        <v>0</v>
      </c>
      <c r="D228" s="29">
        <f t="shared" si="28"/>
        <v>886692.64</v>
      </c>
      <c r="E228" s="29">
        <f t="shared" si="29"/>
        <v>863314.86</v>
      </c>
      <c r="F228" s="46">
        <f t="shared" si="27"/>
        <v>364.39419354838708</v>
      </c>
      <c r="G228" s="29">
        <f t="shared" si="26"/>
        <v>364.39</v>
      </c>
    </row>
    <row r="229" spans="1:7" x14ac:dyDescent="0.25">
      <c r="A229" s="47">
        <v>42024</v>
      </c>
      <c r="B229" s="48">
        <v>1</v>
      </c>
      <c r="C229" s="171">
        <v>0</v>
      </c>
      <c r="D229" s="29">
        <f t="shared" si="28"/>
        <v>886692.64</v>
      </c>
      <c r="E229" s="29">
        <f t="shared" si="29"/>
        <v>863314.86</v>
      </c>
      <c r="F229" s="46">
        <f t="shared" si="27"/>
        <v>364.39419354838708</v>
      </c>
      <c r="G229" s="29">
        <f t="shared" si="26"/>
        <v>364.39</v>
      </c>
    </row>
    <row r="230" spans="1:7" x14ac:dyDescent="0.25">
      <c r="A230" s="47">
        <v>42025</v>
      </c>
      <c r="B230" s="48">
        <v>1</v>
      </c>
      <c r="C230" s="171">
        <v>0</v>
      </c>
      <c r="D230" s="29">
        <f t="shared" si="28"/>
        <v>886692.64</v>
      </c>
      <c r="E230" s="29">
        <f t="shared" si="29"/>
        <v>863314.86</v>
      </c>
      <c r="F230" s="46">
        <f t="shared" si="27"/>
        <v>364.39419354838708</v>
      </c>
      <c r="G230" s="29">
        <f t="shared" si="26"/>
        <v>364.39</v>
      </c>
    </row>
    <row r="231" spans="1:7" x14ac:dyDescent="0.25">
      <c r="A231" s="47">
        <v>42026</v>
      </c>
      <c r="B231" s="48">
        <v>1</v>
      </c>
      <c r="C231" s="171">
        <v>0</v>
      </c>
      <c r="D231" s="29">
        <f t="shared" si="28"/>
        <v>886692.64</v>
      </c>
      <c r="E231" s="29">
        <f t="shared" si="29"/>
        <v>863314.86</v>
      </c>
      <c r="F231" s="46">
        <f t="shared" si="27"/>
        <v>364.39419354838708</v>
      </c>
      <c r="G231" s="29">
        <f t="shared" si="26"/>
        <v>364.39</v>
      </c>
    </row>
    <row r="232" spans="1:7" x14ac:dyDescent="0.25">
      <c r="A232" s="47">
        <v>42027</v>
      </c>
      <c r="B232" s="48">
        <v>1</v>
      </c>
      <c r="C232" s="171">
        <v>0</v>
      </c>
      <c r="D232" s="29">
        <f t="shared" si="28"/>
        <v>886692.64</v>
      </c>
      <c r="E232" s="29">
        <f t="shared" si="29"/>
        <v>863314.86</v>
      </c>
      <c r="F232" s="46">
        <f t="shared" si="27"/>
        <v>364.39419354838708</v>
      </c>
      <c r="G232" s="29">
        <f t="shared" si="26"/>
        <v>364.39</v>
      </c>
    </row>
    <row r="233" spans="1:7" x14ac:dyDescent="0.25">
      <c r="A233" s="47">
        <v>42028</v>
      </c>
      <c r="B233" s="48">
        <v>1</v>
      </c>
      <c r="C233" s="171">
        <v>0</v>
      </c>
      <c r="D233" s="29">
        <f t="shared" si="28"/>
        <v>886692.64</v>
      </c>
      <c r="E233" s="29">
        <f t="shared" si="29"/>
        <v>863314.86</v>
      </c>
      <c r="F233" s="46">
        <f t="shared" si="27"/>
        <v>364.39419354838708</v>
      </c>
      <c r="G233" s="29">
        <f t="shared" si="26"/>
        <v>364.39</v>
      </c>
    </row>
    <row r="234" spans="1:7" x14ac:dyDescent="0.25">
      <c r="A234" s="47">
        <v>42029</v>
      </c>
      <c r="B234" s="48">
        <v>1</v>
      </c>
      <c r="C234" s="171">
        <v>0</v>
      </c>
      <c r="D234" s="29">
        <f t="shared" si="28"/>
        <v>886692.64</v>
      </c>
      <c r="E234" s="29">
        <f t="shared" si="29"/>
        <v>863314.86</v>
      </c>
      <c r="F234" s="46">
        <f t="shared" si="27"/>
        <v>364.39419354838708</v>
      </c>
      <c r="G234" s="29">
        <f t="shared" si="26"/>
        <v>364.39</v>
      </c>
    </row>
    <row r="235" spans="1:7" x14ac:dyDescent="0.25">
      <c r="A235" s="47">
        <v>42030</v>
      </c>
      <c r="B235" s="48">
        <v>1</v>
      </c>
      <c r="C235" s="171">
        <v>0</v>
      </c>
      <c r="D235" s="29">
        <f t="shared" si="28"/>
        <v>886692.64</v>
      </c>
      <c r="E235" s="29">
        <f t="shared" si="29"/>
        <v>863314.86</v>
      </c>
      <c r="F235" s="46">
        <f t="shared" si="27"/>
        <v>364.39419354838708</v>
      </c>
      <c r="G235" s="29">
        <f t="shared" si="26"/>
        <v>364.39</v>
      </c>
    </row>
    <row r="236" spans="1:7" x14ac:dyDescent="0.25">
      <c r="A236" s="47">
        <v>42031</v>
      </c>
      <c r="B236" s="48">
        <v>1</v>
      </c>
      <c r="C236" s="171">
        <v>0</v>
      </c>
      <c r="D236" s="29">
        <f t="shared" si="28"/>
        <v>886692.64</v>
      </c>
      <c r="E236" s="29">
        <f t="shared" si="29"/>
        <v>863314.86</v>
      </c>
      <c r="F236" s="46">
        <f t="shared" si="27"/>
        <v>364.39419354838708</v>
      </c>
      <c r="G236" s="29">
        <f t="shared" si="26"/>
        <v>364.39</v>
      </c>
    </row>
    <row r="237" spans="1:7" x14ac:dyDescent="0.25">
      <c r="A237" s="47">
        <v>42032</v>
      </c>
      <c r="B237" s="48">
        <v>1</v>
      </c>
      <c r="C237" s="171">
        <v>0</v>
      </c>
      <c r="D237" s="29">
        <f t="shared" si="28"/>
        <v>886692.64</v>
      </c>
      <c r="E237" s="29">
        <f t="shared" si="29"/>
        <v>863314.86</v>
      </c>
      <c r="F237" s="46">
        <f t="shared" si="27"/>
        <v>364.39419354838708</v>
      </c>
      <c r="G237" s="29">
        <f t="shared" si="26"/>
        <v>364.39</v>
      </c>
    </row>
    <row r="238" spans="1:7" x14ac:dyDescent="0.25">
      <c r="A238" s="47">
        <v>42033</v>
      </c>
      <c r="B238" s="48">
        <v>1</v>
      </c>
      <c r="C238" s="171">
        <v>0</v>
      </c>
      <c r="D238" s="29">
        <f t="shared" si="28"/>
        <v>886692.64</v>
      </c>
      <c r="E238" s="29">
        <f t="shared" si="29"/>
        <v>863314.86</v>
      </c>
      <c r="F238" s="46">
        <f t="shared" si="27"/>
        <v>364.39419354838708</v>
      </c>
      <c r="G238" s="29">
        <f t="shared" si="26"/>
        <v>364.39</v>
      </c>
    </row>
    <row r="239" spans="1:7" x14ac:dyDescent="0.25">
      <c r="A239" s="47">
        <v>42034</v>
      </c>
      <c r="B239" s="48">
        <v>1</v>
      </c>
      <c r="C239" s="171">
        <v>0</v>
      </c>
      <c r="D239" s="29">
        <f t="shared" si="28"/>
        <v>886692.64</v>
      </c>
      <c r="E239" s="29">
        <f t="shared" si="29"/>
        <v>863314.86</v>
      </c>
      <c r="F239" s="46">
        <f t="shared" si="27"/>
        <v>364.39419354838708</v>
      </c>
      <c r="G239" s="29">
        <f t="shared" si="26"/>
        <v>364.39</v>
      </c>
    </row>
    <row r="240" spans="1:7" x14ac:dyDescent="0.25">
      <c r="A240" s="47">
        <v>42035</v>
      </c>
      <c r="B240" s="48">
        <v>1</v>
      </c>
      <c r="C240" s="171">
        <v>0</v>
      </c>
      <c r="D240" s="29">
        <f t="shared" si="28"/>
        <v>886692.64</v>
      </c>
      <c r="E240" s="29">
        <f t="shared" si="29"/>
        <v>863314.86</v>
      </c>
      <c r="F240" s="46">
        <f t="shared" si="27"/>
        <v>364.39419354838708</v>
      </c>
      <c r="G240" s="29">
        <f t="shared" si="26"/>
        <v>364.39</v>
      </c>
    </row>
    <row r="241" spans="1:7" x14ac:dyDescent="0.25">
      <c r="A241" s="47">
        <v>42036</v>
      </c>
      <c r="B241" s="48">
        <v>1</v>
      </c>
      <c r="C241" s="171">
        <v>0</v>
      </c>
      <c r="D241" s="29">
        <f t="shared" si="28"/>
        <v>886692.64</v>
      </c>
      <c r="E241" s="29">
        <f t="shared" si="29"/>
        <v>863314.86</v>
      </c>
      <c r="F241" s="46">
        <f t="shared" si="27"/>
        <v>364.39419354838708</v>
      </c>
      <c r="G241" s="29">
        <f t="shared" si="26"/>
        <v>364.39</v>
      </c>
    </row>
    <row r="242" spans="1:7" x14ac:dyDescent="0.25">
      <c r="A242" s="47">
        <v>42037</v>
      </c>
      <c r="B242" s="48">
        <v>1</v>
      </c>
      <c r="C242" s="171">
        <v>0</v>
      </c>
      <c r="D242" s="29">
        <f t="shared" si="28"/>
        <v>886692.64</v>
      </c>
      <c r="E242" s="29">
        <f t="shared" si="29"/>
        <v>863314.86</v>
      </c>
      <c r="F242" s="46">
        <f t="shared" si="27"/>
        <v>364.39419354838708</v>
      </c>
      <c r="G242" s="29">
        <f t="shared" si="26"/>
        <v>364.39</v>
      </c>
    </row>
    <row r="243" spans="1:7" x14ac:dyDescent="0.25">
      <c r="A243" s="47">
        <v>42038</v>
      </c>
      <c r="B243" s="48">
        <v>1</v>
      </c>
      <c r="C243" s="171">
        <v>0</v>
      </c>
      <c r="D243" s="29">
        <f t="shared" si="28"/>
        <v>886692.64</v>
      </c>
      <c r="E243" s="29">
        <f t="shared" si="29"/>
        <v>863314.86</v>
      </c>
      <c r="F243" s="46">
        <f t="shared" si="27"/>
        <v>364.39419354838708</v>
      </c>
      <c r="G243" s="29">
        <f t="shared" si="26"/>
        <v>364.39</v>
      </c>
    </row>
    <row r="244" spans="1:7" x14ac:dyDescent="0.25">
      <c r="A244" s="47">
        <v>42039</v>
      </c>
      <c r="B244" s="48">
        <v>1</v>
      </c>
      <c r="C244" s="171">
        <v>0</v>
      </c>
      <c r="D244" s="29">
        <f t="shared" si="28"/>
        <v>886692.64</v>
      </c>
      <c r="E244" s="29">
        <f t="shared" si="29"/>
        <v>863314.86</v>
      </c>
      <c r="F244" s="46">
        <f t="shared" si="27"/>
        <v>364.39419354838708</v>
      </c>
      <c r="G244" s="29">
        <f t="shared" si="26"/>
        <v>364.39</v>
      </c>
    </row>
    <row r="245" spans="1:7" x14ac:dyDescent="0.25">
      <c r="A245" s="47">
        <v>42040</v>
      </c>
      <c r="B245" s="48">
        <v>1</v>
      </c>
      <c r="C245" s="171">
        <v>0</v>
      </c>
      <c r="D245" s="29">
        <f t="shared" si="28"/>
        <v>886692.64</v>
      </c>
      <c r="E245" s="29">
        <f t="shared" si="29"/>
        <v>863314.86</v>
      </c>
      <c r="F245" s="46">
        <f t="shared" si="27"/>
        <v>364.39419354838708</v>
      </c>
      <c r="G245" s="29">
        <f t="shared" si="26"/>
        <v>364.39</v>
      </c>
    </row>
    <row r="246" spans="1:7" x14ac:dyDescent="0.25">
      <c r="A246" s="47">
        <v>42041</v>
      </c>
      <c r="B246" s="48">
        <v>0</v>
      </c>
      <c r="C246" s="171">
        <v>1</v>
      </c>
      <c r="D246" s="29">
        <f>$E$245</f>
        <v>863314.86</v>
      </c>
      <c r="E246" s="29">
        <f>$D$246-$D$10</f>
        <v>838574.89</v>
      </c>
      <c r="F246" s="46">
        <f t="shared" ref="F246:F273" si="30">($E$9/$B$9)*0+($E$10/$B$10)*1</f>
        <v>354.78678571428571</v>
      </c>
      <c r="G246" s="29">
        <f t="shared" si="26"/>
        <v>354.79</v>
      </c>
    </row>
    <row r="247" spans="1:7" x14ac:dyDescent="0.25">
      <c r="A247" s="47">
        <v>42042</v>
      </c>
      <c r="B247" s="48">
        <v>1</v>
      </c>
      <c r="C247" s="171">
        <v>0</v>
      </c>
      <c r="D247" s="29">
        <f t="shared" ref="D247:D273" si="31">$E$245</f>
        <v>863314.86</v>
      </c>
      <c r="E247" s="29">
        <f t="shared" ref="E247:E273" si="32">$D$246-$D$10</f>
        <v>838574.89</v>
      </c>
      <c r="F247" s="46">
        <f t="shared" si="30"/>
        <v>354.78678571428571</v>
      </c>
      <c r="G247" s="29">
        <f t="shared" si="26"/>
        <v>354.79</v>
      </c>
    </row>
    <row r="248" spans="1:7" x14ac:dyDescent="0.25">
      <c r="A248" s="47">
        <v>42043</v>
      </c>
      <c r="B248" s="48">
        <v>1</v>
      </c>
      <c r="C248" s="171">
        <v>0</v>
      </c>
      <c r="D248" s="29">
        <f t="shared" si="31"/>
        <v>863314.86</v>
      </c>
      <c r="E248" s="29">
        <f t="shared" si="32"/>
        <v>838574.89</v>
      </c>
      <c r="F248" s="46">
        <f t="shared" si="30"/>
        <v>354.78678571428571</v>
      </c>
      <c r="G248" s="29">
        <f t="shared" si="26"/>
        <v>354.79</v>
      </c>
    </row>
    <row r="249" spans="1:7" x14ac:dyDescent="0.25">
      <c r="A249" s="47">
        <v>42044</v>
      </c>
      <c r="B249" s="48">
        <v>1</v>
      </c>
      <c r="C249" s="171">
        <v>0</v>
      </c>
      <c r="D249" s="29">
        <f t="shared" si="31"/>
        <v>863314.86</v>
      </c>
      <c r="E249" s="29">
        <f t="shared" si="32"/>
        <v>838574.89</v>
      </c>
      <c r="F249" s="46">
        <f t="shared" si="30"/>
        <v>354.78678571428571</v>
      </c>
      <c r="G249" s="29">
        <f t="shared" si="26"/>
        <v>354.79</v>
      </c>
    </row>
    <row r="250" spans="1:7" x14ac:dyDescent="0.25">
      <c r="A250" s="47">
        <v>42045</v>
      </c>
      <c r="B250" s="48">
        <v>1</v>
      </c>
      <c r="C250" s="171">
        <v>0</v>
      </c>
      <c r="D250" s="29">
        <f t="shared" si="31"/>
        <v>863314.86</v>
      </c>
      <c r="E250" s="29">
        <f t="shared" si="32"/>
        <v>838574.89</v>
      </c>
      <c r="F250" s="46">
        <f t="shared" si="30"/>
        <v>354.78678571428571</v>
      </c>
      <c r="G250" s="29">
        <f t="shared" si="26"/>
        <v>354.79</v>
      </c>
    </row>
    <row r="251" spans="1:7" x14ac:dyDescent="0.25">
      <c r="A251" s="47">
        <v>42046</v>
      </c>
      <c r="B251" s="48">
        <v>1</v>
      </c>
      <c r="C251" s="171">
        <v>0</v>
      </c>
      <c r="D251" s="29">
        <f t="shared" si="31"/>
        <v>863314.86</v>
      </c>
      <c r="E251" s="29">
        <f t="shared" si="32"/>
        <v>838574.89</v>
      </c>
      <c r="F251" s="46">
        <f t="shared" si="30"/>
        <v>354.78678571428571</v>
      </c>
      <c r="G251" s="29">
        <f t="shared" si="26"/>
        <v>354.79</v>
      </c>
    </row>
    <row r="252" spans="1:7" x14ac:dyDescent="0.25">
      <c r="A252" s="47">
        <v>42047</v>
      </c>
      <c r="B252" s="48">
        <v>1</v>
      </c>
      <c r="C252" s="171">
        <v>0</v>
      </c>
      <c r="D252" s="29">
        <f t="shared" si="31"/>
        <v>863314.86</v>
      </c>
      <c r="E252" s="29">
        <f t="shared" si="32"/>
        <v>838574.89</v>
      </c>
      <c r="F252" s="46">
        <f t="shared" si="30"/>
        <v>354.78678571428571</v>
      </c>
      <c r="G252" s="29">
        <f t="shared" si="26"/>
        <v>354.79</v>
      </c>
    </row>
    <row r="253" spans="1:7" x14ac:dyDescent="0.25">
      <c r="A253" s="47">
        <v>42048</v>
      </c>
      <c r="B253" s="48">
        <v>1</v>
      </c>
      <c r="C253" s="171">
        <v>0</v>
      </c>
      <c r="D253" s="29">
        <f t="shared" si="31"/>
        <v>863314.86</v>
      </c>
      <c r="E253" s="29">
        <f t="shared" si="32"/>
        <v>838574.89</v>
      </c>
      <c r="F253" s="46">
        <f t="shared" si="30"/>
        <v>354.78678571428571</v>
      </c>
      <c r="G253" s="29">
        <f t="shared" si="26"/>
        <v>354.79</v>
      </c>
    </row>
    <row r="254" spans="1:7" x14ac:dyDescent="0.25">
      <c r="A254" s="47">
        <v>42049</v>
      </c>
      <c r="B254" s="48">
        <v>1</v>
      </c>
      <c r="C254" s="171">
        <v>0</v>
      </c>
      <c r="D254" s="29">
        <f t="shared" si="31"/>
        <v>863314.86</v>
      </c>
      <c r="E254" s="29">
        <f t="shared" si="32"/>
        <v>838574.89</v>
      </c>
      <c r="F254" s="46">
        <f t="shared" si="30"/>
        <v>354.78678571428571</v>
      </c>
      <c r="G254" s="29">
        <f t="shared" ref="G254:G317" si="33">ROUND(F254,2)</f>
        <v>354.79</v>
      </c>
    </row>
    <row r="255" spans="1:7" x14ac:dyDescent="0.25">
      <c r="A255" s="47">
        <v>42050</v>
      </c>
      <c r="B255" s="48">
        <v>1</v>
      </c>
      <c r="C255" s="171">
        <v>0</v>
      </c>
      <c r="D255" s="29">
        <f t="shared" si="31"/>
        <v>863314.86</v>
      </c>
      <c r="E255" s="29">
        <f t="shared" si="32"/>
        <v>838574.89</v>
      </c>
      <c r="F255" s="46">
        <f t="shared" si="30"/>
        <v>354.78678571428571</v>
      </c>
      <c r="G255" s="29">
        <f t="shared" si="33"/>
        <v>354.79</v>
      </c>
    </row>
    <row r="256" spans="1:7" x14ac:dyDescent="0.25">
      <c r="A256" s="47">
        <v>42051</v>
      </c>
      <c r="B256" s="48">
        <v>1</v>
      </c>
      <c r="C256" s="171">
        <v>0</v>
      </c>
      <c r="D256" s="29">
        <f t="shared" si="31"/>
        <v>863314.86</v>
      </c>
      <c r="E256" s="29">
        <f t="shared" si="32"/>
        <v>838574.89</v>
      </c>
      <c r="F256" s="46">
        <f t="shared" si="30"/>
        <v>354.78678571428571</v>
      </c>
      <c r="G256" s="29">
        <f t="shared" si="33"/>
        <v>354.79</v>
      </c>
    </row>
    <row r="257" spans="1:7" x14ac:dyDescent="0.25">
      <c r="A257" s="47">
        <v>42052</v>
      </c>
      <c r="B257" s="48">
        <v>1</v>
      </c>
      <c r="C257" s="171">
        <v>0</v>
      </c>
      <c r="D257" s="29">
        <f t="shared" si="31"/>
        <v>863314.86</v>
      </c>
      <c r="E257" s="29">
        <f t="shared" si="32"/>
        <v>838574.89</v>
      </c>
      <c r="F257" s="46">
        <f t="shared" si="30"/>
        <v>354.78678571428571</v>
      </c>
      <c r="G257" s="29">
        <f t="shared" si="33"/>
        <v>354.79</v>
      </c>
    </row>
    <row r="258" spans="1:7" x14ac:dyDescent="0.25">
      <c r="A258" s="47">
        <v>42053</v>
      </c>
      <c r="B258" s="48">
        <v>1</v>
      </c>
      <c r="C258" s="171">
        <v>0</v>
      </c>
      <c r="D258" s="29">
        <f t="shared" si="31"/>
        <v>863314.86</v>
      </c>
      <c r="E258" s="29">
        <f t="shared" si="32"/>
        <v>838574.89</v>
      </c>
      <c r="F258" s="46">
        <f t="shared" si="30"/>
        <v>354.78678571428571</v>
      </c>
      <c r="G258" s="29">
        <f t="shared" si="33"/>
        <v>354.79</v>
      </c>
    </row>
    <row r="259" spans="1:7" x14ac:dyDescent="0.25">
      <c r="A259" s="47">
        <v>42054</v>
      </c>
      <c r="B259" s="48">
        <v>1</v>
      </c>
      <c r="C259" s="171">
        <v>0</v>
      </c>
      <c r="D259" s="29">
        <f t="shared" si="31"/>
        <v>863314.86</v>
      </c>
      <c r="E259" s="29">
        <f t="shared" si="32"/>
        <v>838574.89</v>
      </c>
      <c r="F259" s="46">
        <f t="shared" si="30"/>
        <v>354.78678571428571</v>
      </c>
      <c r="G259" s="29">
        <f t="shared" si="33"/>
        <v>354.79</v>
      </c>
    </row>
    <row r="260" spans="1:7" x14ac:dyDescent="0.25">
      <c r="A260" s="47">
        <v>42055</v>
      </c>
      <c r="B260" s="48">
        <v>1</v>
      </c>
      <c r="C260" s="171">
        <v>0</v>
      </c>
      <c r="D260" s="29">
        <f t="shared" si="31"/>
        <v>863314.86</v>
      </c>
      <c r="E260" s="29">
        <f t="shared" si="32"/>
        <v>838574.89</v>
      </c>
      <c r="F260" s="46">
        <f t="shared" si="30"/>
        <v>354.78678571428571</v>
      </c>
      <c r="G260" s="29">
        <f t="shared" si="33"/>
        <v>354.79</v>
      </c>
    </row>
    <row r="261" spans="1:7" x14ac:dyDescent="0.25">
      <c r="A261" s="47">
        <v>42056</v>
      </c>
      <c r="B261" s="48">
        <v>1</v>
      </c>
      <c r="C261" s="171">
        <v>0</v>
      </c>
      <c r="D261" s="29">
        <f t="shared" si="31"/>
        <v>863314.86</v>
      </c>
      <c r="E261" s="29">
        <f t="shared" si="32"/>
        <v>838574.89</v>
      </c>
      <c r="F261" s="46">
        <f t="shared" si="30"/>
        <v>354.78678571428571</v>
      </c>
      <c r="G261" s="29">
        <f t="shared" si="33"/>
        <v>354.79</v>
      </c>
    </row>
    <row r="262" spans="1:7" x14ac:dyDescent="0.25">
      <c r="A262" s="47">
        <v>42057</v>
      </c>
      <c r="B262" s="48">
        <v>1</v>
      </c>
      <c r="C262" s="171">
        <v>0</v>
      </c>
      <c r="D262" s="29">
        <f t="shared" si="31"/>
        <v>863314.86</v>
      </c>
      <c r="E262" s="29">
        <f t="shared" si="32"/>
        <v>838574.89</v>
      </c>
      <c r="F262" s="46">
        <f t="shared" si="30"/>
        <v>354.78678571428571</v>
      </c>
      <c r="G262" s="29">
        <f t="shared" si="33"/>
        <v>354.79</v>
      </c>
    </row>
    <row r="263" spans="1:7" x14ac:dyDescent="0.25">
      <c r="A263" s="47">
        <v>42058</v>
      </c>
      <c r="B263" s="48">
        <v>1</v>
      </c>
      <c r="C263" s="171">
        <v>0</v>
      </c>
      <c r="D263" s="29">
        <f t="shared" si="31"/>
        <v>863314.86</v>
      </c>
      <c r="E263" s="29">
        <f t="shared" si="32"/>
        <v>838574.89</v>
      </c>
      <c r="F263" s="46">
        <f t="shared" si="30"/>
        <v>354.78678571428571</v>
      </c>
      <c r="G263" s="29">
        <f t="shared" si="33"/>
        <v>354.79</v>
      </c>
    </row>
    <row r="264" spans="1:7" x14ac:dyDescent="0.25">
      <c r="A264" s="47">
        <v>42059</v>
      </c>
      <c r="B264" s="48">
        <v>1</v>
      </c>
      <c r="C264" s="171">
        <v>0</v>
      </c>
      <c r="D264" s="29">
        <f t="shared" si="31"/>
        <v>863314.86</v>
      </c>
      <c r="E264" s="29">
        <f t="shared" si="32"/>
        <v>838574.89</v>
      </c>
      <c r="F264" s="46">
        <f t="shared" si="30"/>
        <v>354.78678571428571</v>
      </c>
      <c r="G264" s="29">
        <f t="shared" si="33"/>
        <v>354.79</v>
      </c>
    </row>
    <row r="265" spans="1:7" x14ac:dyDescent="0.25">
      <c r="A265" s="47">
        <v>42060</v>
      </c>
      <c r="B265" s="48">
        <v>1</v>
      </c>
      <c r="C265" s="171">
        <v>0</v>
      </c>
      <c r="D265" s="29">
        <f t="shared" si="31"/>
        <v>863314.86</v>
      </c>
      <c r="E265" s="29">
        <f t="shared" si="32"/>
        <v>838574.89</v>
      </c>
      <c r="F265" s="46">
        <f t="shared" si="30"/>
        <v>354.78678571428571</v>
      </c>
      <c r="G265" s="29">
        <f t="shared" si="33"/>
        <v>354.79</v>
      </c>
    </row>
    <row r="266" spans="1:7" x14ac:dyDescent="0.25">
      <c r="A266" s="47">
        <v>42061</v>
      </c>
      <c r="B266" s="48">
        <v>1</v>
      </c>
      <c r="C266" s="171">
        <v>0</v>
      </c>
      <c r="D266" s="29">
        <f t="shared" si="31"/>
        <v>863314.86</v>
      </c>
      <c r="E266" s="29">
        <f t="shared" si="32"/>
        <v>838574.89</v>
      </c>
      <c r="F266" s="46">
        <f t="shared" si="30"/>
        <v>354.78678571428571</v>
      </c>
      <c r="G266" s="29">
        <f t="shared" si="33"/>
        <v>354.79</v>
      </c>
    </row>
    <row r="267" spans="1:7" x14ac:dyDescent="0.25">
      <c r="A267" s="47">
        <v>42062</v>
      </c>
      <c r="B267" s="48">
        <v>1</v>
      </c>
      <c r="C267" s="171">
        <v>0</v>
      </c>
      <c r="D267" s="29">
        <f t="shared" si="31"/>
        <v>863314.86</v>
      </c>
      <c r="E267" s="29">
        <f t="shared" si="32"/>
        <v>838574.89</v>
      </c>
      <c r="F267" s="46">
        <f t="shared" si="30"/>
        <v>354.78678571428571</v>
      </c>
      <c r="G267" s="29">
        <f t="shared" si="33"/>
        <v>354.79</v>
      </c>
    </row>
    <row r="268" spans="1:7" x14ac:dyDescent="0.25">
      <c r="A268" s="47">
        <v>42063</v>
      </c>
      <c r="B268" s="48">
        <v>1</v>
      </c>
      <c r="C268" s="171">
        <v>0</v>
      </c>
      <c r="D268" s="29">
        <f t="shared" si="31"/>
        <v>863314.86</v>
      </c>
      <c r="E268" s="29">
        <f t="shared" si="32"/>
        <v>838574.89</v>
      </c>
      <c r="F268" s="46">
        <f t="shared" si="30"/>
        <v>354.78678571428571</v>
      </c>
      <c r="G268" s="29">
        <f t="shared" si="33"/>
        <v>354.79</v>
      </c>
    </row>
    <row r="269" spans="1:7" x14ac:dyDescent="0.25">
      <c r="A269" s="47">
        <v>42064</v>
      </c>
      <c r="B269" s="48">
        <v>1</v>
      </c>
      <c r="C269" s="171">
        <v>0</v>
      </c>
      <c r="D269" s="29">
        <f t="shared" si="31"/>
        <v>863314.86</v>
      </c>
      <c r="E269" s="29">
        <f t="shared" si="32"/>
        <v>838574.89</v>
      </c>
      <c r="F269" s="46">
        <f t="shared" si="30"/>
        <v>354.78678571428571</v>
      </c>
      <c r="G269" s="29">
        <f t="shared" si="33"/>
        <v>354.79</v>
      </c>
    </row>
    <row r="270" spans="1:7" x14ac:dyDescent="0.25">
      <c r="A270" s="47">
        <v>42065</v>
      </c>
      <c r="B270" s="48">
        <v>1</v>
      </c>
      <c r="C270" s="171">
        <v>0</v>
      </c>
      <c r="D270" s="29">
        <f t="shared" si="31"/>
        <v>863314.86</v>
      </c>
      <c r="E270" s="29">
        <f t="shared" si="32"/>
        <v>838574.89</v>
      </c>
      <c r="F270" s="46">
        <f t="shared" si="30"/>
        <v>354.78678571428571</v>
      </c>
      <c r="G270" s="29">
        <f t="shared" si="33"/>
        <v>354.79</v>
      </c>
    </row>
    <row r="271" spans="1:7" x14ac:dyDescent="0.25">
      <c r="A271" s="47">
        <v>42066</v>
      </c>
      <c r="B271" s="48">
        <v>1</v>
      </c>
      <c r="C271" s="171">
        <v>0</v>
      </c>
      <c r="D271" s="29">
        <f t="shared" si="31"/>
        <v>863314.86</v>
      </c>
      <c r="E271" s="29">
        <f t="shared" si="32"/>
        <v>838574.89</v>
      </c>
      <c r="F271" s="46">
        <f t="shared" si="30"/>
        <v>354.78678571428571</v>
      </c>
      <c r="G271" s="29">
        <f t="shared" si="33"/>
        <v>354.79</v>
      </c>
    </row>
    <row r="272" spans="1:7" x14ac:dyDescent="0.25">
      <c r="A272" s="47">
        <v>42067</v>
      </c>
      <c r="B272" s="48">
        <v>1</v>
      </c>
      <c r="C272" s="171">
        <v>0</v>
      </c>
      <c r="D272" s="29">
        <f t="shared" si="31"/>
        <v>863314.86</v>
      </c>
      <c r="E272" s="29">
        <f t="shared" si="32"/>
        <v>838574.89</v>
      </c>
      <c r="F272" s="46">
        <f t="shared" si="30"/>
        <v>354.78678571428571</v>
      </c>
      <c r="G272" s="29">
        <f t="shared" si="33"/>
        <v>354.79</v>
      </c>
    </row>
    <row r="273" spans="1:7" x14ac:dyDescent="0.25">
      <c r="A273" s="47">
        <v>42068</v>
      </c>
      <c r="B273" s="48">
        <v>1</v>
      </c>
      <c r="C273" s="171">
        <v>0</v>
      </c>
      <c r="D273" s="29">
        <f t="shared" si="31"/>
        <v>863314.86</v>
      </c>
      <c r="E273" s="29">
        <f t="shared" si="32"/>
        <v>838574.89</v>
      </c>
      <c r="F273" s="46">
        <f t="shared" si="30"/>
        <v>354.78678571428571</v>
      </c>
      <c r="G273" s="29">
        <f t="shared" si="33"/>
        <v>354.79</v>
      </c>
    </row>
    <row r="274" spans="1:7" x14ac:dyDescent="0.25">
      <c r="A274" s="47">
        <v>42069</v>
      </c>
      <c r="B274" s="48">
        <v>0</v>
      </c>
      <c r="C274" s="171">
        <v>1</v>
      </c>
      <c r="D274" s="29">
        <f>$E$273</f>
        <v>838574.89</v>
      </c>
      <c r="E274" s="29">
        <f>$D$274-$D$11</f>
        <v>814584.1</v>
      </c>
      <c r="F274" s="46">
        <f>($E$10/$B$10*0+($E$11/$B$11)*1)</f>
        <v>344.61967741935479</v>
      </c>
      <c r="G274" s="29">
        <f t="shared" si="33"/>
        <v>344.62</v>
      </c>
    </row>
    <row r="275" spans="1:7" x14ac:dyDescent="0.25">
      <c r="A275" s="47">
        <v>42070</v>
      </c>
      <c r="B275" s="48">
        <v>1</v>
      </c>
      <c r="C275" s="171">
        <v>0</v>
      </c>
      <c r="D275" s="29">
        <f t="shared" ref="D275:D304" si="34">$E$273</f>
        <v>838574.89</v>
      </c>
      <c r="E275" s="29">
        <f t="shared" ref="E275:E304" si="35">$D$274-$D$11</f>
        <v>814584.1</v>
      </c>
      <c r="F275" s="46">
        <f>($E$10/$B$10*0+($E$11/$B$11)*1)</f>
        <v>344.61967741935479</v>
      </c>
      <c r="G275" s="29">
        <f t="shared" si="33"/>
        <v>344.62</v>
      </c>
    </row>
    <row r="276" spans="1:7" x14ac:dyDescent="0.25">
      <c r="A276" s="47">
        <v>42071</v>
      </c>
      <c r="B276" s="48">
        <v>1</v>
      </c>
      <c r="C276" s="171">
        <v>0</v>
      </c>
      <c r="D276" s="29">
        <f t="shared" si="34"/>
        <v>838574.89</v>
      </c>
      <c r="E276" s="29">
        <f t="shared" si="35"/>
        <v>814584.1</v>
      </c>
      <c r="F276" s="46">
        <f>($E$10/$B$10*0+($E$11/$B$11)*1)</f>
        <v>344.61967741935479</v>
      </c>
      <c r="G276" s="29">
        <f t="shared" si="33"/>
        <v>344.62</v>
      </c>
    </row>
    <row r="277" spans="1:7" x14ac:dyDescent="0.25">
      <c r="A277" s="47">
        <v>42072</v>
      </c>
      <c r="B277" s="48">
        <v>1</v>
      </c>
      <c r="C277" s="171">
        <v>0</v>
      </c>
      <c r="D277" s="29">
        <f t="shared" si="34"/>
        <v>838574.89</v>
      </c>
      <c r="E277" s="29">
        <f t="shared" si="35"/>
        <v>814584.1</v>
      </c>
      <c r="F277" s="46">
        <f t="shared" ref="F277:F304" si="36">($E$10/$B$10*0+($E$11/$B$11)*1)</f>
        <v>344.61967741935479</v>
      </c>
      <c r="G277" s="29">
        <f t="shared" si="33"/>
        <v>344.62</v>
      </c>
    </row>
    <row r="278" spans="1:7" x14ac:dyDescent="0.25">
      <c r="A278" s="47">
        <v>42073</v>
      </c>
      <c r="B278" s="48">
        <v>1</v>
      </c>
      <c r="C278" s="171">
        <v>0</v>
      </c>
      <c r="D278" s="29">
        <f t="shared" si="34"/>
        <v>838574.89</v>
      </c>
      <c r="E278" s="29">
        <f t="shared" si="35"/>
        <v>814584.1</v>
      </c>
      <c r="F278" s="46">
        <f t="shared" si="36"/>
        <v>344.61967741935479</v>
      </c>
      <c r="G278" s="29">
        <f t="shared" si="33"/>
        <v>344.62</v>
      </c>
    </row>
    <row r="279" spans="1:7" x14ac:dyDescent="0.25">
      <c r="A279" s="47">
        <v>42074</v>
      </c>
      <c r="B279" s="48">
        <v>1</v>
      </c>
      <c r="C279" s="171">
        <v>0</v>
      </c>
      <c r="D279" s="29">
        <f t="shared" si="34"/>
        <v>838574.89</v>
      </c>
      <c r="E279" s="29">
        <f t="shared" si="35"/>
        <v>814584.1</v>
      </c>
      <c r="F279" s="46">
        <f t="shared" si="36"/>
        <v>344.61967741935479</v>
      </c>
      <c r="G279" s="29">
        <f t="shared" si="33"/>
        <v>344.62</v>
      </c>
    </row>
    <row r="280" spans="1:7" x14ac:dyDescent="0.25">
      <c r="A280" s="47">
        <v>42075</v>
      </c>
      <c r="B280" s="48">
        <v>1</v>
      </c>
      <c r="C280" s="171">
        <v>0</v>
      </c>
      <c r="D280" s="29">
        <f t="shared" si="34"/>
        <v>838574.89</v>
      </c>
      <c r="E280" s="29">
        <f t="shared" si="35"/>
        <v>814584.1</v>
      </c>
      <c r="F280" s="46">
        <f t="shared" si="36"/>
        <v>344.61967741935479</v>
      </c>
      <c r="G280" s="29">
        <f t="shared" si="33"/>
        <v>344.62</v>
      </c>
    </row>
    <row r="281" spans="1:7" x14ac:dyDescent="0.25">
      <c r="A281" s="47">
        <v>42076</v>
      </c>
      <c r="B281" s="48">
        <v>1</v>
      </c>
      <c r="C281" s="171">
        <v>0</v>
      </c>
      <c r="D281" s="29">
        <f t="shared" si="34"/>
        <v>838574.89</v>
      </c>
      <c r="E281" s="29">
        <f t="shared" si="35"/>
        <v>814584.1</v>
      </c>
      <c r="F281" s="46">
        <f t="shared" si="36"/>
        <v>344.61967741935479</v>
      </c>
      <c r="G281" s="29">
        <f t="shared" si="33"/>
        <v>344.62</v>
      </c>
    </row>
    <row r="282" spans="1:7" x14ac:dyDescent="0.25">
      <c r="A282" s="47">
        <v>42077</v>
      </c>
      <c r="B282" s="48">
        <v>1</v>
      </c>
      <c r="C282" s="171">
        <v>0</v>
      </c>
      <c r="D282" s="29">
        <f t="shared" si="34"/>
        <v>838574.89</v>
      </c>
      <c r="E282" s="29">
        <f t="shared" si="35"/>
        <v>814584.1</v>
      </c>
      <c r="F282" s="46">
        <f t="shared" si="36"/>
        <v>344.61967741935479</v>
      </c>
      <c r="G282" s="29">
        <f t="shared" si="33"/>
        <v>344.62</v>
      </c>
    </row>
    <row r="283" spans="1:7" x14ac:dyDescent="0.25">
      <c r="A283" s="47">
        <v>42078</v>
      </c>
      <c r="B283" s="48">
        <v>1</v>
      </c>
      <c r="C283" s="171">
        <v>0</v>
      </c>
      <c r="D283" s="29">
        <f t="shared" si="34"/>
        <v>838574.89</v>
      </c>
      <c r="E283" s="29">
        <f t="shared" si="35"/>
        <v>814584.1</v>
      </c>
      <c r="F283" s="46">
        <f t="shared" si="36"/>
        <v>344.61967741935479</v>
      </c>
      <c r="G283" s="29">
        <f t="shared" si="33"/>
        <v>344.62</v>
      </c>
    </row>
    <row r="284" spans="1:7" x14ac:dyDescent="0.25">
      <c r="A284" s="47">
        <v>42079</v>
      </c>
      <c r="B284" s="48">
        <v>1</v>
      </c>
      <c r="C284" s="171">
        <v>0</v>
      </c>
      <c r="D284" s="29">
        <f t="shared" si="34"/>
        <v>838574.89</v>
      </c>
      <c r="E284" s="29">
        <f t="shared" si="35"/>
        <v>814584.1</v>
      </c>
      <c r="F284" s="46">
        <f t="shared" si="36"/>
        <v>344.61967741935479</v>
      </c>
      <c r="G284" s="29">
        <f t="shared" si="33"/>
        <v>344.62</v>
      </c>
    </row>
    <row r="285" spans="1:7" x14ac:dyDescent="0.25">
      <c r="A285" s="47">
        <v>42080</v>
      </c>
      <c r="B285" s="48">
        <v>1</v>
      </c>
      <c r="C285" s="171">
        <v>0</v>
      </c>
      <c r="D285" s="29">
        <f t="shared" si="34"/>
        <v>838574.89</v>
      </c>
      <c r="E285" s="29">
        <f t="shared" si="35"/>
        <v>814584.1</v>
      </c>
      <c r="F285" s="46">
        <f t="shared" si="36"/>
        <v>344.61967741935479</v>
      </c>
      <c r="G285" s="29">
        <f t="shared" si="33"/>
        <v>344.62</v>
      </c>
    </row>
    <row r="286" spans="1:7" x14ac:dyDescent="0.25">
      <c r="A286" s="47">
        <v>42081</v>
      </c>
      <c r="B286" s="48">
        <v>1</v>
      </c>
      <c r="C286" s="171">
        <v>0</v>
      </c>
      <c r="D286" s="29">
        <f t="shared" si="34"/>
        <v>838574.89</v>
      </c>
      <c r="E286" s="29">
        <f t="shared" si="35"/>
        <v>814584.1</v>
      </c>
      <c r="F286" s="46">
        <f t="shared" si="36"/>
        <v>344.61967741935479</v>
      </c>
      <c r="G286" s="29">
        <f t="shared" si="33"/>
        <v>344.62</v>
      </c>
    </row>
    <row r="287" spans="1:7" x14ac:dyDescent="0.25">
      <c r="A287" s="47">
        <v>42082</v>
      </c>
      <c r="B287" s="48">
        <v>1</v>
      </c>
      <c r="C287" s="171">
        <v>0</v>
      </c>
      <c r="D287" s="29">
        <f t="shared" si="34"/>
        <v>838574.89</v>
      </c>
      <c r="E287" s="29">
        <f t="shared" si="35"/>
        <v>814584.1</v>
      </c>
      <c r="F287" s="46">
        <f t="shared" si="36"/>
        <v>344.61967741935479</v>
      </c>
      <c r="G287" s="29">
        <f t="shared" si="33"/>
        <v>344.62</v>
      </c>
    </row>
    <row r="288" spans="1:7" x14ac:dyDescent="0.25">
      <c r="A288" s="47">
        <v>42083</v>
      </c>
      <c r="B288" s="48">
        <v>1</v>
      </c>
      <c r="C288" s="171">
        <v>0</v>
      </c>
      <c r="D288" s="29">
        <f t="shared" si="34"/>
        <v>838574.89</v>
      </c>
      <c r="E288" s="29">
        <f t="shared" si="35"/>
        <v>814584.1</v>
      </c>
      <c r="F288" s="46">
        <f t="shared" si="36"/>
        <v>344.61967741935479</v>
      </c>
      <c r="G288" s="29">
        <f t="shared" si="33"/>
        <v>344.62</v>
      </c>
    </row>
    <row r="289" spans="1:7" x14ac:dyDescent="0.25">
      <c r="A289" s="47">
        <v>42084</v>
      </c>
      <c r="B289" s="48">
        <v>1</v>
      </c>
      <c r="C289" s="171">
        <v>0</v>
      </c>
      <c r="D289" s="29">
        <f t="shared" si="34"/>
        <v>838574.89</v>
      </c>
      <c r="E289" s="29">
        <f t="shared" si="35"/>
        <v>814584.1</v>
      </c>
      <c r="F289" s="46">
        <f t="shared" si="36"/>
        <v>344.61967741935479</v>
      </c>
      <c r="G289" s="29">
        <f t="shared" si="33"/>
        <v>344.62</v>
      </c>
    </row>
    <row r="290" spans="1:7" x14ac:dyDescent="0.25">
      <c r="A290" s="47">
        <v>42085</v>
      </c>
      <c r="B290" s="48">
        <v>1</v>
      </c>
      <c r="C290" s="171">
        <v>0</v>
      </c>
      <c r="D290" s="29">
        <f t="shared" si="34"/>
        <v>838574.89</v>
      </c>
      <c r="E290" s="29">
        <f t="shared" si="35"/>
        <v>814584.1</v>
      </c>
      <c r="F290" s="46">
        <f t="shared" si="36"/>
        <v>344.61967741935479</v>
      </c>
      <c r="G290" s="29">
        <f t="shared" si="33"/>
        <v>344.62</v>
      </c>
    </row>
    <row r="291" spans="1:7" x14ac:dyDescent="0.25">
      <c r="A291" s="47">
        <v>42086</v>
      </c>
      <c r="B291" s="48">
        <v>1</v>
      </c>
      <c r="C291" s="171">
        <v>0</v>
      </c>
      <c r="D291" s="29">
        <f t="shared" si="34"/>
        <v>838574.89</v>
      </c>
      <c r="E291" s="29">
        <f t="shared" si="35"/>
        <v>814584.1</v>
      </c>
      <c r="F291" s="46">
        <f t="shared" si="36"/>
        <v>344.61967741935479</v>
      </c>
      <c r="G291" s="29">
        <f t="shared" si="33"/>
        <v>344.62</v>
      </c>
    </row>
    <row r="292" spans="1:7" x14ac:dyDescent="0.25">
      <c r="A292" s="47">
        <v>42087</v>
      </c>
      <c r="B292" s="48">
        <v>1</v>
      </c>
      <c r="C292" s="171">
        <v>0</v>
      </c>
      <c r="D292" s="29">
        <f t="shared" si="34"/>
        <v>838574.89</v>
      </c>
      <c r="E292" s="29">
        <f t="shared" si="35"/>
        <v>814584.1</v>
      </c>
      <c r="F292" s="46">
        <f t="shared" si="36"/>
        <v>344.61967741935479</v>
      </c>
      <c r="G292" s="29">
        <f t="shared" si="33"/>
        <v>344.62</v>
      </c>
    </row>
    <row r="293" spans="1:7" x14ac:dyDescent="0.25">
      <c r="A293" s="47">
        <v>42088</v>
      </c>
      <c r="B293" s="48">
        <v>1</v>
      </c>
      <c r="C293" s="171">
        <v>0</v>
      </c>
      <c r="D293" s="29">
        <f t="shared" si="34"/>
        <v>838574.89</v>
      </c>
      <c r="E293" s="29">
        <f t="shared" si="35"/>
        <v>814584.1</v>
      </c>
      <c r="F293" s="46">
        <f t="shared" si="36"/>
        <v>344.61967741935479</v>
      </c>
      <c r="G293" s="29">
        <f t="shared" si="33"/>
        <v>344.62</v>
      </c>
    </row>
    <row r="294" spans="1:7" x14ac:dyDescent="0.25">
      <c r="A294" s="47">
        <v>42089</v>
      </c>
      <c r="B294" s="48">
        <v>1</v>
      </c>
      <c r="C294" s="171">
        <v>0</v>
      </c>
      <c r="D294" s="29">
        <f t="shared" si="34"/>
        <v>838574.89</v>
      </c>
      <c r="E294" s="29">
        <f t="shared" si="35"/>
        <v>814584.1</v>
      </c>
      <c r="F294" s="46">
        <f t="shared" si="36"/>
        <v>344.61967741935479</v>
      </c>
      <c r="G294" s="29">
        <f t="shared" si="33"/>
        <v>344.62</v>
      </c>
    </row>
    <row r="295" spans="1:7" x14ac:dyDescent="0.25">
      <c r="A295" s="47">
        <v>42090</v>
      </c>
      <c r="B295" s="48">
        <v>1</v>
      </c>
      <c r="C295" s="171">
        <v>0</v>
      </c>
      <c r="D295" s="29">
        <f t="shared" si="34"/>
        <v>838574.89</v>
      </c>
      <c r="E295" s="29">
        <f t="shared" si="35"/>
        <v>814584.1</v>
      </c>
      <c r="F295" s="46">
        <f t="shared" si="36"/>
        <v>344.61967741935479</v>
      </c>
      <c r="G295" s="29">
        <f t="shared" si="33"/>
        <v>344.62</v>
      </c>
    </row>
    <row r="296" spans="1:7" x14ac:dyDescent="0.25">
      <c r="A296" s="47">
        <v>42091</v>
      </c>
      <c r="B296" s="48">
        <v>1</v>
      </c>
      <c r="C296" s="171">
        <v>0</v>
      </c>
      <c r="D296" s="29">
        <f t="shared" si="34"/>
        <v>838574.89</v>
      </c>
      <c r="E296" s="29">
        <f t="shared" si="35"/>
        <v>814584.1</v>
      </c>
      <c r="F296" s="46">
        <f t="shared" si="36"/>
        <v>344.61967741935479</v>
      </c>
      <c r="G296" s="29">
        <f t="shared" si="33"/>
        <v>344.62</v>
      </c>
    </row>
    <row r="297" spans="1:7" x14ac:dyDescent="0.25">
      <c r="A297" s="47">
        <v>42092</v>
      </c>
      <c r="B297" s="48">
        <v>1</v>
      </c>
      <c r="C297" s="171">
        <v>0</v>
      </c>
      <c r="D297" s="29">
        <f t="shared" si="34"/>
        <v>838574.89</v>
      </c>
      <c r="E297" s="29">
        <f t="shared" si="35"/>
        <v>814584.1</v>
      </c>
      <c r="F297" s="46">
        <f t="shared" si="36"/>
        <v>344.61967741935479</v>
      </c>
      <c r="G297" s="29">
        <f t="shared" si="33"/>
        <v>344.62</v>
      </c>
    </row>
    <row r="298" spans="1:7" x14ac:dyDescent="0.25">
      <c r="A298" s="47">
        <v>42093</v>
      </c>
      <c r="B298" s="48">
        <v>1</v>
      </c>
      <c r="C298" s="171">
        <v>0</v>
      </c>
      <c r="D298" s="29">
        <f t="shared" si="34"/>
        <v>838574.89</v>
      </c>
      <c r="E298" s="29">
        <f t="shared" si="35"/>
        <v>814584.1</v>
      </c>
      <c r="F298" s="46">
        <f t="shared" si="36"/>
        <v>344.61967741935479</v>
      </c>
      <c r="G298" s="29">
        <f t="shared" si="33"/>
        <v>344.62</v>
      </c>
    </row>
    <row r="299" spans="1:7" x14ac:dyDescent="0.25">
      <c r="A299" s="47">
        <v>42094</v>
      </c>
      <c r="B299" s="48">
        <v>1</v>
      </c>
      <c r="C299" s="171">
        <v>0</v>
      </c>
      <c r="D299" s="29">
        <f t="shared" si="34"/>
        <v>838574.89</v>
      </c>
      <c r="E299" s="29">
        <f t="shared" si="35"/>
        <v>814584.1</v>
      </c>
      <c r="F299" s="46">
        <f t="shared" si="36"/>
        <v>344.61967741935479</v>
      </c>
      <c r="G299" s="29">
        <f t="shared" si="33"/>
        <v>344.62</v>
      </c>
    </row>
    <row r="300" spans="1:7" x14ac:dyDescent="0.25">
      <c r="A300" s="47">
        <v>42095</v>
      </c>
      <c r="B300" s="48">
        <v>1</v>
      </c>
      <c r="C300" s="171">
        <v>0</v>
      </c>
      <c r="D300" s="29">
        <f t="shared" si="34"/>
        <v>838574.89</v>
      </c>
      <c r="E300" s="29">
        <f t="shared" si="35"/>
        <v>814584.1</v>
      </c>
      <c r="F300" s="46">
        <f t="shared" si="36"/>
        <v>344.61967741935479</v>
      </c>
      <c r="G300" s="29">
        <f t="shared" si="33"/>
        <v>344.62</v>
      </c>
    </row>
    <row r="301" spans="1:7" x14ac:dyDescent="0.25">
      <c r="A301" s="47">
        <v>42096</v>
      </c>
      <c r="B301" s="48">
        <v>1</v>
      </c>
      <c r="C301" s="171">
        <v>0</v>
      </c>
      <c r="D301" s="29">
        <f t="shared" si="34"/>
        <v>838574.89</v>
      </c>
      <c r="E301" s="29">
        <f t="shared" si="35"/>
        <v>814584.1</v>
      </c>
      <c r="F301" s="46">
        <f t="shared" si="36"/>
        <v>344.61967741935479</v>
      </c>
      <c r="G301" s="29">
        <f t="shared" si="33"/>
        <v>344.62</v>
      </c>
    </row>
    <row r="302" spans="1:7" x14ac:dyDescent="0.25">
      <c r="A302" s="47">
        <v>42097</v>
      </c>
      <c r="B302" s="48">
        <v>1</v>
      </c>
      <c r="C302" s="171">
        <v>0</v>
      </c>
      <c r="D302" s="29">
        <f t="shared" si="34"/>
        <v>838574.89</v>
      </c>
      <c r="E302" s="29">
        <f t="shared" si="35"/>
        <v>814584.1</v>
      </c>
      <c r="F302" s="46">
        <f t="shared" si="36"/>
        <v>344.61967741935479</v>
      </c>
      <c r="G302" s="29">
        <f t="shared" si="33"/>
        <v>344.62</v>
      </c>
    </row>
    <row r="303" spans="1:7" x14ac:dyDescent="0.25">
      <c r="A303" s="47">
        <v>42098</v>
      </c>
      <c r="B303" s="48">
        <v>1</v>
      </c>
      <c r="C303" s="171">
        <v>0</v>
      </c>
      <c r="D303" s="29">
        <f t="shared" si="34"/>
        <v>838574.89</v>
      </c>
      <c r="E303" s="29">
        <f t="shared" si="35"/>
        <v>814584.1</v>
      </c>
      <c r="F303" s="46">
        <f t="shared" si="36"/>
        <v>344.61967741935479</v>
      </c>
      <c r="G303" s="29">
        <f t="shared" si="33"/>
        <v>344.62</v>
      </c>
    </row>
    <row r="304" spans="1:7" x14ac:dyDescent="0.25">
      <c r="A304" s="47">
        <v>42099</v>
      </c>
      <c r="B304" s="48">
        <v>1</v>
      </c>
      <c r="C304" s="171">
        <v>0</v>
      </c>
      <c r="D304" s="29">
        <f t="shared" si="34"/>
        <v>838574.89</v>
      </c>
      <c r="E304" s="29">
        <f t="shared" si="35"/>
        <v>814584.1</v>
      </c>
      <c r="F304" s="46">
        <f t="shared" si="36"/>
        <v>344.61967741935479</v>
      </c>
      <c r="G304" s="29">
        <f t="shared" si="33"/>
        <v>344.62</v>
      </c>
    </row>
    <row r="305" spans="1:7" x14ac:dyDescent="0.25">
      <c r="A305" s="47">
        <v>42100</v>
      </c>
      <c r="B305" s="48">
        <v>0</v>
      </c>
      <c r="C305" s="171">
        <v>1</v>
      </c>
      <c r="D305" s="29">
        <f>$E$304</f>
        <v>814584.1</v>
      </c>
      <c r="E305" s="29">
        <f>$D$305-$D$12</f>
        <v>789952.91999999993</v>
      </c>
      <c r="F305" s="46">
        <f t="shared" ref="F305:F334" si="37">($E$11/$B$11*0+($E$12/$B$12)*1)</f>
        <v>334.76066666666668</v>
      </c>
      <c r="G305" s="29">
        <f t="shared" si="33"/>
        <v>334.76</v>
      </c>
    </row>
    <row r="306" spans="1:7" x14ac:dyDescent="0.25">
      <c r="A306" s="47">
        <v>42101</v>
      </c>
      <c r="B306" s="48">
        <v>1</v>
      </c>
      <c r="C306" s="171">
        <v>0</v>
      </c>
      <c r="D306" s="29">
        <f t="shared" ref="D306:D334" si="38">$E$304</f>
        <v>814584.1</v>
      </c>
      <c r="E306" s="29">
        <f t="shared" ref="E306:E334" si="39">$D$305-$D$12</f>
        <v>789952.91999999993</v>
      </c>
      <c r="F306" s="46">
        <f t="shared" si="37"/>
        <v>334.76066666666668</v>
      </c>
      <c r="G306" s="29">
        <f t="shared" si="33"/>
        <v>334.76</v>
      </c>
    </row>
    <row r="307" spans="1:7" x14ac:dyDescent="0.25">
      <c r="A307" s="47">
        <v>42102</v>
      </c>
      <c r="B307" s="48">
        <v>1</v>
      </c>
      <c r="C307" s="171">
        <v>0</v>
      </c>
      <c r="D307" s="29">
        <f t="shared" si="38"/>
        <v>814584.1</v>
      </c>
      <c r="E307" s="29">
        <f t="shared" si="39"/>
        <v>789952.91999999993</v>
      </c>
      <c r="F307" s="46">
        <f t="shared" si="37"/>
        <v>334.76066666666668</v>
      </c>
      <c r="G307" s="29">
        <f t="shared" si="33"/>
        <v>334.76</v>
      </c>
    </row>
    <row r="308" spans="1:7" x14ac:dyDescent="0.25">
      <c r="A308" s="47">
        <v>42103</v>
      </c>
      <c r="B308" s="48">
        <v>1</v>
      </c>
      <c r="C308" s="171">
        <v>0</v>
      </c>
      <c r="D308" s="29">
        <f t="shared" si="38"/>
        <v>814584.1</v>
      </c>
      <c r="E308" s="29">
        <f t="shared" si="39"/>
        <v>789952.91999999993</v>
      </c>
      <c r="F308" s="46">
        <f t="shared" si="37"/>
        <v>334.76066666666668</v>
      </c>
      <c r="G308" s="29">
        <f t="shared" si="33"/>
        <v>334.76</v>
      </c>
    </row>
    <row r="309" spans="1:7" x14ac:dyDescent="0.25">
      <c r="A309" s="47">
        <v>42104</v>
      </c>
      <c r="B309" s="48">
        <v>1</v>
      </c>
      <c r="C309" s="171">
        <v>0</v>
      </c>
      <c r="D309" s="29">
        <f t="shared" si="38"/>
        <v>814584.1</v>
      </c>
      <c r="E309" s="29">
        <f t="shared" si="39"/>
        <v>789952.91999999993</v>
      </c>
      <c r="F309" s="46">
        <f t="shared" si="37"/>
        <v>334.76066666666668</v>
      </c>
      <c r="G309" s="29">
        <f t="shared" si="33"/>
        <v>334.76</v>
      </c>
    </row>
    <row r="310" spans="1:7" x14ac:dyDescent="0.25">
      <c r="A310" s="47">
        <v>42105</v>
      </c>
      <c r="B310" s="48">
        <v>1</v>
      </c>
      <c r="C310" s="171">
        <v>0</v>
      </c>
      <c r="D310" s="29">
        <f t="shared" si="38"/>
        <v>814584.1</v>
      </c>
      <c r="E310" s="29">
        <f t="shared" si="39"/>
        <v>789952.91999999993</v>
      </c>
      <c r="F310" s="46">
        <f t="shared" si="37"/>
        <v>334.76066666666668</v>
      </c>
      <c r="G310" s="29">
        <f t="shared" si="33"/>
        <v>334.76</v>
      </c>
    </row>
    <row r="311" spans="1:7" x14ac:dyDescent="0.25">
      <c r="A311" s="47">
        <v>42106</v>
      </c>
      <c r="B311" s="48">
        <v>1</v>
      </c>
      <c r="C311" s="171">
        <v>0</v>
      </c>
      <c r="D311" s="29">
        <f t="shared" si="38"/>
        <v>814584.1</v>
      </c>
      <c r="E311" s="29">
        <f t="shared" si="39"/>
        <v>789952.91999999993</v>
      </c>
      <c r="F311" s="46">
        <f t="shared" si="37"/>
        <v>334.76066666666668</v>
      </c>
      <c r="G311" s="29">
        <f t="shared" si="33"/>
        <v>334.76</v>
      </c>
    </row>
    <row r="312" spans="1:7" x14ac:dyDescent="0.25">
      <c r="A312" s="47">
        <v>42107</v>
      </c>
      <c r="B312" s="48">
        <v>1</v>
      </c>
      <c r="C312" s="171">
        <v>0</v>
      </c>
      <c r="D312" s="29">
        <f t="shared" si="38"/>
        <v>814584.1</v>
      </c>
      <c r="E312" s="29">
        <f t="shared" si="39"/>
        <v>789952.91999999993</v>
      </c>
      <c r="F312" s="46">
        <f t="shared" si="37"/>
        <v>334.76066666666668</v>
      </c>
      <c r="G312" s="29">
        <f t="shared" si="33"/>
        <v>334.76</v>
      </c>
    </row>
    <row r="313" spans="1:7" x14ac:dyDescent="0.25">
      <c r="A313" s="47">
        <v>42108</v>
      </c>
      <c r="B313" s="48">
        <v>1</v>
      </c>
      <c r="C313" s="171">
        <v>0</v>
      </c>
      <c r="D313" s="29">
        <f t="shared" si="38"/>
        <v>814584.1</v>
      </c>
      <c r="E313" s="29">
        <f t="shared" si="39"/>
        <v>789952.91999999993</v>
      </c>
      <c r="F313" s="46">
        <f t="shared" si="37"/>
        <v>334.76066666666668</v>
      </c>
      <c r="G313" s="29">
        <f t="shared" si="33"/>
        <v>334.76</v>
      </c>
    </row>
    <row r="314" spans="1:7" x14ac:dyDescent="0.25">
      <c r="A314" s="47">
        <v>42109</v>
      </c>
      <c r="B314" s="48">
        <v>1</v>
      </c>
      <c r="C314" s="171">
        <v>0</v>
      </c>
      <c r="D314" s="29">
        <f t="shared" si="38"/>
        <v>814584.1</v>
      </c>
      <c r="E314" s="29">
        <f t="shared" si="39"/>
        <v>789952.91999999993</v>
      </c>
      <c r="F314" s="46">
        <f t="shared" si="37"/>
        <v>334.76066666666668</v>
      </c>
      <c r="G314" s="29">
        <f t="shared" si="33"/>
        <v>334.76</v>
      </c>
    </row>
    <row r="315" spans="1:7" x14ac:dyDescent="0.25">
      <c r="A315" s="47">
        <v>42110</v>
      </c>
      <c r="B315" s="48">
        <v>1</v>
      </c>
      <c r="C315" s="171">
        <v>0</v>
      </c>
      <c r="D315" s="29">
        <f t="shared" si="38"/>
        <v>814584.1</v>
      </c>
      <c r="E315" s="29">
        <f t="shared" si="39"/>
        <v>789952.91999999993</v>
      </c>
      <c r="F315" s="46">
        <f t="shared" si="37"/>
        <v>334.76066666666668</v>
      </c>
      <c r="G315" s="29">
        <f t="shared" si="33"/>
        <v>334.76</v>
      </c>
    </row>
    <row r="316" spans="1:7" x14ac:dyDescent="0.25">
      <c r="A316" s="47">
        <v>42111</v>
      </c>
      <c r="B316" s="48">
        <v>1</v>
      </c>
      <c r="C316" s="171">
        <v>0</v>
      </c>
      <c r="D316" s="29">
        <f t="shared" si="38"/>
        <v>814584.1</v>
      </c>
      <c r="E316" s="29">
        <f t="shared" si="39"/>
        <v>789952.91999999993</v>
      </c>
      <c r="F316" s="46">
        <f t="shared" si="37"/>
        <v>334.76066666666668</v>
      </c>
      <c r="G316" s="29">
        <f t="shared" si="33"/>
        <v>334.76</v>
      </c>
    </row>
    <row r="317" spans="1:7" x14ac:dyDescent="0.25">
      <c r="A317" s="47">
        <v>42112</v>
      </c>
      <c r="B317" s="48">
        <v>1</v>
      </c>
      <c r="C317" s="171">
        <v>0</v>
      </c>
      <c r="D317" s="29">
        <f t="shared" si="38"/>
        <v>814584.1</v>
      </c>
      <c r="E317" s="29">
        <f t="shared" si="39"/>
        <v>789952.91999999993</v>
      </c>
      <c r="F317" s="46">
        <f t="shared" si="37"/>
        <v>334.76066666666668</v>
      </c>
      <c r="G317" s="29">
        <f t="shared" si="33"/>
        <v>334.76</v>
      </c>
    </row>
    <row r="318" spans="1:7" x14ac:dyDescent="0.25">
      <c r="A318" s="47">
        <v>42113</v>
      </c>
      <c r="B318" s="48">
        <v>1</v>
      </c>
      <c r="C318" s="171">
        <v>0</v>
      </c>
      <c r="D318" s="29">
        <f t="shared" si="38"/>
        <v>814584.1</v>
      </c>
      <c r="E318" s="29">
        <f t="shared" si="39"/>
        <v>789952.91999999993</v>
      </c>
      <c r="F318" s="46">
        <f t="shared" si="37"/>
        <v>334.76066666666668</v>
      </c>
      <c r="G318" s="29">
        <f t="shared" ref="G318:G381" si="40">ROUND(F318,2)</f>
        <v>334.76</v>
      </c>
    </row>
    <row r="319" spans="1:7" x14ac:dyDescent="0.25">
      <c r="A319" s="47">
        <v>42114</v>
      </c>
      <c r="B319" s="48">
        <v>1</v>
      </c>
      <c r="C319" s="171">
        <v>0</v>
      </c>
      <c r="D319" s="29">
        <f t="shared" si="38"/>
        <v>814584.1</v>
      </c>
      <c r="E319" s="29">
        <f t="shared" si="39"/>
        <v>789952.91999999993</v>
      </c>
      <c r="F319" s="46">
        <f t="shared" si="37"/>
        <v>334.76066666666668</v>
      </c>
      <c r="G319" s="29">
        <f t="shared" si="40"/>
        <v>334.76</v>
      </c>
    </row>
    <row r="320" spans="1:7" x14ac:dyDescent="0.25">
      <c r="A320" s="47">
        <v>42115</v>
      </c>
      <c r="B320" s="48">
        <v>1</v>
      </c>
      <c r="C320" s="171">
        <v>0</v>
      </c>
      <c r="D320" s="29">
        <f t="shared" si="38"/>
        <v>814584.1</v>
      </c>
      <c r="E320" s="29">
        <f t="shared" si="39"/>
        <v>789952.91999999993</v>
      </c>
      <c r="F320" s="46">
        <f t="shared" si="37"/>
        <v>334.76066666666668</v>
      </c>
      <c r="G320" s="29">
        <f t="shared" si="40"/>
        <v>334.76</v>
      </c>
    </row>
    <row r="321" spans="1:7" x14ac:dyDescent="0.25">
      <c r="A321" s="47">
        <v>42116</v>
      </c>
      <c r="B321" s="48">
        <v>1</v>
      </c>
      <c r="C321" s="171">
        <v>0</v>
      </c>
      <c r="D321" s="29">
        <f t="shared" si="38"/>
        <v>814584.1</v>
      </c>
      <c r="E321" s="29">
        <f t="shared" si="39"/>
        <v>789952.91999999993</v>
      </c>
      <c r="F321" s="46">
        <f t="shared" si="37"/>
        <v>334.76066666666668</v>
      </c>
      <c r="G321" s="29">
        <f t="shared" si="40"/>
        <v>334.76</v>
      </c>
    </row>
    <row r="322" spans="1:7" x14ac:dyDescent="0.25">
      <c r="A322" s="47">
        <v>42117</v>
      </c>
      <c r="B322" s="48">
        <v>1</v>
      </c>
      <c r="C322" s="171">
        <v>0</v>
      </c>
      <c r="D322" s="29">
        <f t="shared" si="38"/>
        <v>814584.1</v>
      </c>
      <c r="E322" s="29">
        <f t="shared" si="39"/>
        <v>789952.91999999993</v>
      </c>
      <c r="F322" s="46">
        <f t="shared" si="37"/>
        <v>334.76066666666668</v>
      </c>
      <c r="G322" s="29">
        <f t="shared" si="40"/>
        <v>334.76</v>
      </c>
    </row>
    <row r="323" spans="1:7" x14ac:dyDescent="0.25">
      <c r="A323" s="47">
        <v>42118</v>
      </c>
      <c r="B323" s="48">
        <v>1</v>
      </c>
      <c r="C323" s="171">
        <v>0</v>
      </c>
      <c r="D323" s="29">
        <f t="shared" si="38"/>
        <v>814584.1</v>
      </c>
      <c r="E323" s="29">
        <f t="shared" si="39"/>
        <v>789952.91999999993</v>
      </c>
      <c r="F323" s="46">
        <f t="shared" si="37"/>
        <v>334.76066666666668</v>
      </c>
      <c r="G323" s="29">
        <f t="shared" si="40"/>
        <v>334.76</v>
      </c>
    </row>
    <row r="324" spans="1:7" x14ac:dyDescent="0.25">
      <c r="A324" s="47">
        <v>42119</v>
      </c>
      <c r="B324" s="48">
        <v>1</v>
      </c>
      <c r="C324" s="171">
        <v>0</v>
      </c>
      <c r="D324" s="29">
        <f t="shared" si="38"/>
        <v>814584.1</v>
      </c>
      <c r="E324" s="29">
        <f t="shared" si="39"/>
        <v>789952.91999999993</v>
      </c>
      <c r="F324" s="46">
        <f t="shared" si="37"/>
        <v>334.76066666666668</v>
      </c>
      <c r="G324" s="29">
        <f t="shared" si="40"/>
        <v>334.76</v>
      </c>
    </row>
    <row r="325" spans="1:7" x14ac:dyDescent="0.25">
      <c r="A325" s="47">
        <v>42120</v>
      </c>
      <c r="B325" s="48">
        <v>1</v>
      </c>
      <c r="C325" s="171">
        <v>0</v>
      </c>
      <c r="D325" s="29">
        <f t="shared" si="38"/>
        <v>814584.1</v>
      </c>
      <c r="E325" s="29">
        <f t="shared" si="39"/>
        <v>789952.91999999993</v>
      </c>
      <c r="F325" s="46">
        <f t="shared" si="37"/>
        <v>334.76066666666668</v>
      </c>
      <c r="G325" s="29">
        <f t="shared" si="40"/>
        <v>334.76</v>
      </c>
    </row>
    <row r="326" spans="1:7" x14ac:dyDescent="0.25">
      <c r="A326" s="47">
        <v>42121</v>
      </c>
      <c r="B326" s="48">
        <v>1</v>
      </c>
      <c r="C326" s="171">
        <v>0</v>
      </c>
      <c r="D326" s="29">
        <f t="shared" si="38"/>
        <v>814584.1</v>
      </c>
      <c r="E326" s="29">
        <f t="shared" si="39"/>
        <v>789952.91999999993</v>
      </c>
      <c r="F326" s="46">
        <f t="shared" si="37"/>
        <v>334.76066666666668</v>
      </c>
      <c r="G326" s="29">
        <f t="shared" si="40"/>
        <v>334.76</v>
      </c>
    </row>
    <row r="327" spans="1:7" x14ac:dyDescent="0.25">
      <c r="A327" s="47">
        <v>42122</v>
      </c>
      <c r="B327" s="48">
        <v>1</v>
      </c>
      <c r="C327" s="171">
        <v>0</v>
      </c>
      <c r="D327" s="29">
        <f t="shared" si="38"/>
        <v>814584.1</v>
      </c>
      <c r="E327" s="29">
        <f t="shared" si="39"/>
        <v>789952.91999999993</v>
      </c>
      <c r="F327" s="46">
        <f t="shared" si="37"/>
        <v>334.76066666666668</v>
      </c>
      <c r="G327" s="29">
        <f t="shared" si="40"/>
        <v>334.76</v>
      </c>
    </row>
    <row r="328" spans="1:7" x14ac:dyDescent="0.25">
      <c r="A328" s="47">
        <v>42123</v>
      </c>
      <c r="B328" s="48">
        <v>1</v>
      </c>
      <c r="C328" s="171">
        <v>0</v>
      </c>
      <c r="D328" s="29">
        <f t="shared" si="38"/>
        <v>814584.1</v>
      </c>
      <c r="E328" s="29">
        <f t="shared" si="39"/>
        <v>789952.91999999993</v>
      </c>
      <c r="F328" s="46">
        <f t="shared" si="37"/>
        <v>334.76066666666668</v>
      </c>
      <c r="G328" s="29">
        <f t="shared" si="40"/>
        <v>334.76</v>
      </c>
    </row>
    <row r="329" spans="1:7" x14ac:dyDescent="0.25">
      <c r="A329" s="47">
        <v>42124</v>
      </c>
      <c r="B329" s="48">
        <v>1</v>
      </c>
      <c r="C329" s="171">
        <v>0</v>
      </c>
      <c r="D329" s="29">
        <f t="shared" si="38"/>
        <v>814584.1</v>
      </c>
      <c r="E329" s="29">
        <f t="shared" si="39"/>
        <v>789952.91999999993</v>
      </c>
      <c r="F329" s="46">
        <f t="shared" si="37"/>
        <v>334.76066666666668</v>
      </c>
      <c r="G329" s="29">
        <f t="shared" si="40"/>
        <v>334.76</v>
      </c>
    </row>
    <row r="330" spans="1:7" x14ac:dyDescent="0.25">
      <c r="A330" s="47">
        <v>42125</v>
      </c>
      <c r="B330" s="48">
        <v>1</v>
      </c>
      <c r="C330" s="171">
        <v>0</v>
      </c>
      <c r="D330" s="29">
        <f t="shared" si="38"/>
        <v>814584.1</v>
      </c>
      <c r="E330" s="29">
        <f t="shared" si="39"/>
        <v>789952.91999999993</v>
      </c>
      <c r="F330" s="46">
        <f t="shared" si="37"/>
        <v>334.76066666666668</v>
      </c>
      <c r="G330" s="29">
        <f t="shared" si="40"/>
        <v>334.76</v>
      </c>
    </row>
    <row r="331" spans="1:7" x14ac:dyDescent="0.25">
      <c r="A331" s="47">
        <v>42126</v>
      </c>
      <c r="B331" s="48">
        <v>1</v>
      </c>
      <c r="C331" s="171">
        <v>0</v>
      </c>
      <c r="D331" s="29">
        <f t="shared" si="38"/>
        <v>814584.1</v>
      </c>
      <c r="E331" s="29">
        <f t="shared" si="39"/>
        <v>789952.91999999993</v>
      </c>
      <c r="F331" s="46">
        <f t="shared" si="37"/>
        <v>334.76066666666668</v>
      </c>
      <c r="G331" s="29">
        <f t="shared" si="40"/>
        <v>334.76</v>
      </c>
    </row>
    <row r="332" spans="1:7" x14ac:dyDescent="0.25">
      <c r="A332" s="47">
        <v>42127</v>
      </c>
      <c r="B332" s="48">
        <v>1</v>
      </c>
      <c r="C332" s="171">
        <v>0</v>
      </c>
      <c r="D332" s="29">
        <f t="shared" si="38"/>
        <v>814584.1</v>
      </c>
      <c r="E332" s="29">
        <f t="shared" si="39"/>
        <v>789952.91999999993</v>
      </c>
      <c r="F332" s="46">
        <f t="shared" si="37"/>
        <v>334.76066666666668</v>
      </c>
      <c r="G332" s="29">
        <f t="shared" si="40"/>
        <v>334.76</v>
      </c>
    </row>
    <row r="333" spans="1:7" x14ac:dyDescent="0.25">
      <c r="A333" s="47">
        <v>42128</v>
      </c>
      <c r="B333" s="48">
        <v>1</v>
      </c>
      <c r="C333" s="171">
        <v>0</v>
      </c>
      <c r="D333" s="29">
        <f t="shared" si="38"/>
        <v>814584.1</v>
      </c>
      <c r="E333" s="29">
        <f t="shared" si="39"/>
        <v>789952.91999999993</v>
      </c>
      <c r="F333" s="46">
        <f t="shared" si="37"/>
        <v>334.76066666666668</v>
      </c>
      <c r="G333" s="29">
        <f t="shared" si="40"/>
        <v>334.76</v>
      </c>
    </row>
    <row r="334" spans="1:7" x14ac:dyDescent="0.25">
      <c r="A334" s="47">
        <v>42129</v>
      </c>
      <c r="B334" s="48">
        <v>1</v>
      </c>
      <c r="C334" s="171">
        <v>0</v>
      </c>
      <c r="D334" s="29">
        <f t="shared" si="38"/>
        <v>814584.1</v>
      </c>
      <c r="E334" s="29">
        <f t="shared" si="39"/>
        <v>789952.91999999993</v>
      </c>
      <c r="F334" s="46">
        <f t="shared" si="37"/>
        <v>334.76066666666668</v>
      </c>
      <c r="G334" s="29">
        <f t="shared" si="40"/>
        <v>334.76</v>
      </c>
    </row>
    <row r="335" spans="1:7" x14ac:dyDescent="0.25">
      <c r="A335" s="47">
        <v>42130</v>
      </c>
      <c r="B335" s="48">
        <v>0</v>
      </c>
      <c r="C335" s="171">
        <v>1</v>
      </c>
      <c r="D335" s="29">
        <f>$E$334</f>
        <v>789952.91999999993</v>
      </c>
      <c r="E335" s="29">
        <f>$D$335-$D$13</f>
        <v>765342.7</v>
      </c>
      <c r="F335" s="46">
        <f>($E$12/$B$12*0+($E$13/$B$13)*1)</f>
        <v>324.63806451612908</v>
      </c>
      <c r="G335" s="29">
        <f t="shared" si="40"/>
        <v>324.64</v>
      </c>
    </row>
    <row r="336" spans="1:7" x14ac:dyDescent="0.25">
      <c r="A336" s="47">
        <v>42131</v>
      </c>
      <c r="B336" s="48">
        <v>1</v>
      </c>
      <c r="C336" s="171">
        <v>0</v>
      </c>
      <c r="D336" s="29">
        <f t="shared" ref="D336:D365" si="41">$E$334</f>
        <v>789952.91999999993</v>
      </c>
      <c r="E336" s="29">
        <f t="shared" ref="E336:E365" si="42">$D$335-$D$13</f>
        <v>765342.7</v>
      </c>
      <c r="F336" s="46">
        <f t="shared" ref="F336:F365" si="43">($E$12/$B$12*0+($E$13/$B$13)*1)</f>
        <v>324.63806451612908</v>
      </c>
      <c r="G336" s="29">
        <f t="shared" si="40"/>
        <v>324.64</v>
      </c>
    </row>
    <row r="337" spans="1:7" x14ac:dyDescent="0.25">
      <c r="A337" s="47">
        <v>42132</v>
      </c>
      <c r="B337" s="48">
        <v>1</v>
      </c>
      <c r="C337" s="171">
        <v>0</v>
      </c>
      <c r="D337" s="29">
        <f t="shared" si="41"/>
        <v>789952.91999999993</v>
      </c>
      <c r="E337" s="29">
        <f t="shared" si="42"/>
        <v>765342.7</v>
      </c>
      <c r="F337" s="46">
        <f t="shared" si="43"/>
        <v>324.63806451612908</v>
      </c>
      <c r="G337" s="29">
        <f t="shared" si="40"/>
        <v>324.64</v>
      </c>
    </row>
    <row r="338" spans="1:7" x14ac:dyDescent="0.25">
      <c r="A338" s="47">
        <v>42133</v>
      </c>
      <c r="B338" s="48">
        <v>1</v>
      </c>
      <c r="C338" s="171">
        <v>0</v>
      </c>
      <c r="D338" s="29">
        <f t="shared" si="41"/>
        <v>789952.91999999993</v>
      </c>
      <c r="E338" s="29">
        <f t="shared" si="42"/>
        <v>765342.7</v>
      </c>
      <c r="F338" s="46">
        <f t="shared" si="43"/>
        <v>324.63806451612908</v>
      </c>
      <c r="G338" s="29">
        <f t="shared" si="40"/>
        <v>324.64</v>
      </c>
    </row>
    <row r="339" spans="1:7" x14ac:dyDescent="0.25">
      <c r="A339" s="47">
        <v>42134</v>
      </c>
      <c r="B339" s="48">
        <v>1</v>
      </c>
      <c r="C339" s="171">
        <v>0</v>
      </c>
      <c r="D339" s="29">
        <f t="shared" si="41"/>
        <v>789952.91999999993</v>
      </c>
      <c r="E339" s="29">
        <f t="shared" si="42"/>
        <v>765342.7</v>
      </c>
      <c r="F339" s="46">
        <f t="shared" si="43"/>
        <v>324.63806451612908</v>
      </c>
      <c r="G339" s="29">
        <f t="shared" si="40"/>
        <v>324.64</v>
      </c>
    </row>
    <row r="340" spans="1:7" x14ac:dyDescent="0.25">
      <c r="A340" s="47">
        <v>42135</v>
      </c>
      <c r="B340" s="48">
        <v>1</v>
      </c>
      <c r="C340" s="171">
        <v>0</v>
      </c>
      <c r="D340" s="29">
        <f t="shared" si="41"/>
        <v>789952.91999999993</v>
      </c>
      <c r="E340" s="29">
        <f t="shared" si="42"/>
        <v>765342.7</v>
      </c>
      <c r="F340" s="46">
        <f t="shared" si="43"/>
        <v>324.63806451612908</v>
      </c>
      <c r="G340" s="29">
        <f t="shared" si="40"/>
        <v>324.64</v>
      </c>
    </row>
    <row r="341" spans="1:7" x14ac:dyDescent="0.25">
      <c r="A341" s="47">
        <v>42136</v>
      </c>
      <c r="B341" s="48">
        <v>1</v>
      </c>
      <c r="C341" s="171">
        <v>0</v>
      </c>
      <c r="D341" s="29">
        <f t="shared" si="41"/>
        <v>789952.91999999993</v>
      </c>
      <c r="E341" s="29">
        <f t="shared" si="42"/>
        <v>765342.7</v>
      </c>
      <c r="F341" s="46">
        <f t="shared" si="43"/>
        <v>324.63806451612908</v>
      </c>
      <c r="G341" s="29">
        <f t="shared" si="40"/>
        <v>324.64</v>
      </c>
    </row>
    <row r="342" spans="1:7" x14ac:dyDescent="0.25">
      <c r="A342" s="47">
        <v>42137</v>
      </c>
      <c r="B342" s="48">
        <v>1</v>
      </c>
      <c r="C342" s="171">
        <v>0</v>
      </c>
      <c r="D342" s="29">
        <f t="shared" si="41"/>
        <v>789952.91999999993</v>
      </c>
      <c r="E342" s="29">
        <f t="shared" si="42"/>
        <v>765342.7</v>
      </c>
      <c r="F342" s="46">
        <f t="shared" si="43"/>
        <v>324.63806451612908</v>
      </c>
      <c r="G342" s="29">
        <f t="shared" si="40"/>
        <v>324.64</v>
      </c>
    </row>
    <row r="343" spans="1:7" x14ac:dyDescent="0.25">
      <c r="A343" s="47">
        <v>42138</v>
      </c>
      <c r="B343" s="48">
        <v>1</v>
      </c>
      <c r="C343" s="171">
        <v>0</v>
      </c>
      <c r="D343" s="29">
        <f t="shared" si="41"/>
        <v>789952.91999999993</v>
      </c>
      <c r="E343" s="29">
        <f t="shared" si="42"/>
        <v>765342.7</v>
      </c>
      <c r="F343" s="46">
        <f t="shared" si="43"/>
        <v>324.63806451612908</v>
      </c>
      <c r="G343" s="29">
        <f t="shared" si="40"/>
        <v>324.64</v>
      </c>
    </row>
    <row r="344" spans="1:7" x14ac:dyDescent="0.25">
      <c r="A344" s="47">
        <v>42139</v>
      </c>
      <c r="B344" s="48">
        <v>1</v>
      </c>
      <c r="C344" s="171">
        <v>0</v>
      </c>
      <c r="D344" s="29">
        <f t="shared" si="41"/>
        <v>789952.91999999993</v>
      </c>
      <c r="E344" s="29">
        <f t="shared" si="42"/>
        <v>765342.7</v>
      </c>
      <c r="F344" s="46">
        <f t="shared" si="43"/>
        <v>324.63806451612908</v>
      </c>
      <c r="G344" s="29">
        <f t="shared" si="40"/>
        <v>324.64</v>
      </c>
    </row>
    <row r="345" spans="1:7" x14ac:dyDescent="0.25">
      <c r="A345" s="47">
        <v>42140</v>
      </c>
      <c r="B345" s="48">
        <v>1</v>
      </c>
      <c r="C345" s="171">
        <v>0</v>
      </c>
      <c r="D345" s="29">
        <f t="shared" si="41"/>
        <v>789952.91999999993</v>
      </c>
      <c r="E345" s="29">
        <f t="shared" si="42"/>
        <v>765342.7</v>
      </c>
      <c r="F345" s="46">
        <f t="shared" si="43"/>
        <v>324.63806451612908</v>
      </c>
      <c r="G345" s="29">
        <f t="shared" si="40"/>
        <v>324.64</v>
      </c>
    </row>
    <row r="346" spans="1:7" x14ac:dyDescent="0.25">
      <c r="A346" s="47">
        <v>42141</v>
      </c>
      <c r="B346" s="48">
        <v>1</v>
      </c>
      <c r="C346" s="171">
        <v>0</v>
      </c>
      <c r="D346" s="29">
        <f t="shared" si="41"/>
        <v>789952.91999999993</v>
      </c>
      <c r="E346" s="29">
        <f t="shared" si="42"/>
        <v>765342.7</v>
      </c>
      <c r="F346" s="46">
        <f t="shared" si="43"/>
        <v>324.63806451612908</v>
      </c>
      <c r="G346" s="29">
        <f t="shared" si="40"/>
        <v>324.64</v>
      </c>
    </row>
    <row r="347" spans="1:7" x14ac:dyDescent="0.25">
      <c r="A347" s="47">
        <v>42142</v>
      </c>
      <c r="B347" s="48">
        <v>1</v>
      </c>
      <c r="C347" s="171">
        <v>0</v>
      </c>
      <c r="D347" s="29">
        <f t="shared" si="41"/>
        <v>789952.91999999993</v>
      </c>
      <c r="E347" s="29">
        <f t="shared" si="42"/>
        <v>765342.7</v>
      </c>
      <c r="F347" s="46">
        <f t="shared" si="43"/>
        <v>324.63806451612908</v>
      </c>
      <c r="G347" s="29">
        <f t="shared" si="40"/>
        <v>324.64</v>
      </c>
    </row>
    <row r="348" spans="1:7" x14ac:dyDescent="0.25">
      <c r="A348" s="47">
        <v>42143</v>
      </c>
      <c r="B348" s="48">
        <v>1</v>
      </c>
      <c r="C348" s="171">
        <v>0</v>
      </c>
      <c r="D348" s="29">
        <f t="shared" si="41"/>
        <v>789952.91999999993</v>
      </c>
      <c r="E348" s="29">
        <f t="shared" si="42"/>
        <v>765342.7</v>
      </c>
      <c r="F348" s="46">
        <f t="shared" si="43"/>
        <v>324.63806451612908</v>
      </c>
      <c r="G348" s="29">
        <f t="shared" si="40"/>
        <v>324.64</v>
      </c>
    </row>
    <row r="349" spans="1:7" x14ac:dyDescent="0.25">
      <c r="A349" s="47">
        <v>42144</v>
      </c>
      <c r="B349" s="48">
        <v>1</v>
      </c>
      <c r="C349" s="171">
        <v>0</v>
      </c>
      <c r="D349" s="29">
        <f t="shared" si="41"/>
        <v>789952.91999999993</v>
      </c>
      <c r="E349" s="29">
        <f t="shared" si="42"/>
        <v>765342.7</v>
      </c>
      <c r="F349" s="46">
        <f t="shared" si="43"/>
        <v>324.63806451612908</v>
      </c>
      <c r="G349" s="29">
        <f t="shared" si="40"/>
        <v>324.64</v>
      </c>
    </row>
    <row r="350" spans="1:7" x14ac:dyDescent="0.25">
      <c r="A350" s="47">
        <v>42145</v>
      </c>
      <c r="B350" s="48">
        <v>1</v>
      </c>
      <c r="C350" s="171">
        <v>0</v>
      </c>
      <c r="D350" s="29">
        <f t="shared" si="41"/>
        <v>789952.91999999993</v>
      </c>
      <c r="E350" s="29">
        <f t="shared" si="42"/>
        <v>765342.7</v>
      </c>
      <c r="F350" s="46">
        <f t="shared" si="43"/>
        <v>324.63806451612908</v>
      </c>
      <c r="G350" s="29">
        <f t="shared" si="40"/>
        <v>324.64</v>
      </c>
    </row>
    <row r="351" spans="1:7" x14ac:dyDescent="0.25">
      <c r="A351" s="47">
        <v>42146</v>
      </c>
      <c r="B351" s="48">
        <v>1</v>
      </c>
      <c r="C351" s="171">
        <v>0</v>
      </c>
      <c r="D351" s="29">
        <f t="shared" si="41"/>
        <v>789952.91999999993</v>
      </c>
      <c r="E351" s="29">
        <f t="shared" si="42"/>
        <v>765342.7</v>
      </c>
      <c r="F351" s="46">
        <f t="shared" si="43"/>
        <v>324.63806451612908</v>
      </c>
      <c r="G351" s="29">
        <f t="shared" si="40"/>
        <v>324.64</v>
      </c>
    </row>
    <row r="352" spans="1:7" x14ac:dyDescent="0.25">
      <c r="A352" s="47">
        <v>42147</v>
      </c>
      <c r="B352" s="48">
        <v>1</v>
      </c>
      <c r="C352" s="171">
        <v>0</v>
      </c>
      <c r="D352" s="29">
        <f t="shared" si="41"/>
        <v>789952.91999999993</v>
      </c>
      <c r="E352" s="29">
        <f t="shared" si="42"/>
        <v>765342.7</v>
      </c>
      <c r="F352" s="46">
        <f t="shared" si="43"/>
        <v>324.63806451612908</v>
      </c>
      <c r="G352" s="29">
        <f t="shared" si="40"/>
        <v>324.64</v>
      </c>
    </row>
    <row r="353" spans="1:7" x14ac:dyDescent="0.25">
      <c r="A353" s="47">
        <v>42148</v>
      </c>
      <c r="B353" s="48">
        <v>1</v>
      </c>
      <c r="C353" s="171">
        <v>0</v>
      </c>
      <c r="D353" s="29">
        <f t="shared" si="41"/>
        <v>789952.91999999993</v>
      </c>
      <c r="E353" s="29">
        <f t="shared" si="42"/>
        <v>765342.7</v>
      </c>
      <c r="F353" s="46">
        <f t="shared" si="43"/>
        <v>324.63806451612908</v>
      </c>
      <c r="G353" s="29">
        <f t="shared" si="40"/>
        <v>324.64</v>
      </c>
    </row>
    <row r="354" spans="1:7" x14ac:dyDescent="0.25">
      <c r="A354" s="47">
        <v>42149</v>
      </c>
      <c r="B354" s="48">
        <v>1</v>
      </c>
      <c r="C354" s="171">
        <v>0</v>
      </c>
      <c r="D354" s="29">
        <f t="shared" si="41"/>
        <v>789952.91999999993</v>
      </c>
      <c r="E354" s="29">
        <f t="shared" si="42"/>
        <v>765342.7</v>
      </c>
      <c r="F354" s="46">
        <f t="shared" si="43"/>
        <v>324.63806451612908</v>
      </c>
      <c r="G354" s="29">
        <f t="shared" si="40"/>
        <v>324.64</v>
      </c>
    </row>
    <row r="355" spans="1:7" x14ac:dyDescent="0.25">
      <c r="A355" s="47">
        <v>42150</v>
      </c>
      <c r="B355" s="48">
        <v>1</v>
      </c>
      <c r="C355" s="171">
        <v>0</v>
      </c>
      <c r="D355" s="29">
        <f t="shared" si="41"/>
        <v>789952.91999999993</v>
      </c>
      <c r="E355" s="29">
        <f t="shared" si="42"/>
        <v>765342.7</v>
      </c>
      <c r="F355" s="46">
        <f t="shared" si="43"/>
        <v>324.63806451612908</v>
      </c>
      <c r="G355" s="29">
        <f t="shared" si="40"/>
        <v>324.64</v>
      </c>
    </row>
    <row r="356" spans="1:7" x14ac:dyDescent="0.25">
      <c r="A356" s="47">
        <v>42151</v>
      </c>
      <c r="B356" s="48">
        <v>1</v>
      </c>
      <c r="C356" s="171">
        <v>0</v>
      </c>
      <c r="D356" s="29">
        <f t="shared" si="41"/>
        <v>789952.91999999993</v>
      </c>
      <c r="E356" s="29">
        <f t="shared" si="42"/>
        <v>765342.7</v>
      </c>
      <c r="F356" s="46">
        <f t="shared" si="43"/>
        <v>324.63806451612908</v>
      </c>
      <c r="G356" s="29">
        <f t="shared" si="40"/>
        <v>324.64</v>
      </c>
    </row>
    <row r="357" spans="1:7" x14ac:dyDescent="0.25">
      <c r="A357" s="47">
        <v>42152</v>
      </c>
      <c r="B357" s="48">
        <v>1</v>
      </c>
      <c r="C357" s="171">
        <v>0</v>
      </c>
      <c r="D357" s="29">
        <f t="shared" si="41"/>
        <v>789952.91999999993</v>
      </c>
      <c r="E357" s="29">
        <f t="shared" si="42"/>
        <v>765342.7</v>
      </c>
      <c r="F357" s="46">
        <f t="shared" si="43"/>
        <v>324.63806451612908</v>
      </c>
      <c r="G357" s="29">
        <f t="shared" si="40"/>
        <v>324.64</v>
      </c>
    </row>
    <row r="358" spans="1:7" x14ac:dyDescent="0.25">
      <c r="A358" s="47">
        <v>42153</v>
      </c>
      <c r="B358" s="48">
        <v>1</v>
      </c>
      <c r="C358" s="171">
        <v>0</v>
      </c>
      <c r="D358" s="29">
        <f t="shared" si="41"/>
        <v>789952.91999999993</v>
      </c>
      <c r="E358" s="29">
        <f t="shared" si="42"/>
        <v>765342.7</v>
      </c>
      <c r="F358" s="46">
        <f t="shared" si="43"/>
        <v>324.63806451612908</v>
      </c>
      <c r="G358" s="29">
        <f t="shared" si="40"/>
        <v>324.64</v>
      </c>
    </row>
    <row r="359" spans="1:7" x14ac:dyDescent="0.25">
      <c r="A359" s="47">
        <v>42154</v>
      </c>
      <c r="B359" s="48">
        <v>1</v>
      </c>
      <c r="C359" s="171">
        <v>0</v>
      </c>
      <c r="D359" s="29">
        <f t="shared" si="41"/>
        <v>789952.91999999993</v>
      </c>
      <c r="E359" s="29">
        <f t="shared" si="42"/>
        <v>765342.7</v>
      </c>
      <c r="F359" s="46">
        <f t="shared" si="43"/>
        <v>324.63806451612908</v>
      </c>
      <c r="G359" s="29">
        <f t="shared" si="40"/>
        <v>324.64</v>
      </c>
    </row>
    <row r="360" spans="1:7" x14ac:dyDescent="0.25">
      <c r="A360" s="47">
        <v>42155</v>
      </c>
      <c r="B360" s="48">
        <v>1</v>
      </c>
      <c r="C360" s="171">
        <v>0</v>
      </c>
      <c r="D360" s="29">
        <f t="shared" si="41"/>
        <v>789952.91999999993</v>
      </c>
      <c r="E360" s="29">
        <f t="shared" si="42"/>
        <v>765342.7</v>
      </c>
      <c r="F360" s="46">
        <f t="shared" si="43"/>
        <v>324.63806451612908</v>
      </c>
      <c r="G360" s="29">
        <f t="shared" si="40"/>
        <v>324.64</v>
      </c>
    </row>
    <row r="361" spans="1:7" x14ac:dyDescent="0.25">
      <c r="A361" s="47">
        <v>42156</v>
      </c>
      <c r="B361" s="48">
        <v>1</v>
      </c>
      <c r="C361" s="171">
        <v>0</v>
      </c>
      <c r="D361" s="29">
        <f t="shared" si="41"/>
        <v>789952.91999999993</v>
      </c>
      <c r="E361" s="29">
        <f t="shared" si="42"/>
        <v>765342.7</v>
      </c>
      <c r="F361" s="46">
        <f t="shared" si="43"/>
        <v>324.63806451612908</v>
      </c>
      <c r="G361" s="29">
        <f t="shared" si="40"/>
        <v>324.64</v>
      </c>
    </row>
    <row r="362" spans="1:7" x14ac:dyDescent="0.25">
      <c r="A362" s="47">
        <v>42157</v>
      </c>
      <c r="B362" s="48">
        <v>1</v>
      </c>
      <c r="C362" s="171">
        <v>0</v>
      </c>
      <c r="D362" s="29">
        <f t="shared" si="41"/>
        <v>789952.91999999993</v>
      </c>
      <c r="E362" s="29">
        <f t="shared" si="42"/>
        <v>765342.7</v>
      </c>
      <c r="F362" s="46">
        <f t="shared" si="43"/>
        <v>324.63806451612908</v>
      </c>
      <c r="G362" s="29">
        <f t="shared" si="40"/>
        <v>324.64</v>
      </c>
    </row>
    <row r="363" spans="1:7" x14ac:dyDescent="0.25">
      <c r="A363" s="47">
        <v>42158</v>
      </c>
      <c r="B363" s="48">
        <v>1</v>
      </c>
      <c r="C363" s="171">
        <v>0</v>
      </c>
      <c r="D363" s="29">
        <f t="shared" si="41"/>
        <v>789952.91999999993</v>
      </c>
      <c r="E363" s="29">
        <f t="shared" si="42"/>
        <v>765342.7</v>
      </c>
      <c r="F363" s="46">
        <f t="shared" si="43"/>
        <v>324.63806451612908</v>
      </c>
      <c r="G363" s="29">
        <f t="shared" si="40"/>
        <v>324.64</v>
      </c>
    </row>
    <row r="364" spans="1:7" x14ac:dyDescent="0.25">
      <c r="A364" s="47">
        <v>42159</v>
      </c>
      <c r="B364" s="48">
        <v>1</v>
      </c>
      <c r="C364" s="171">
        <v>0</v>
      </c>
      <c r="D364" s="29">
        <f t="shared" si="41"/>
        <v>789952.91999999993</v>
      </c>
      <c r="E364" s="29">
        <f t="shared" si="42"/>
        <v>765342.7</v>
      </c>
      <c r="F364" s="46">
        <f t="shared" si="43"/>
        <v>324.63806451612908</v>
      </c>
      <c r="G364" s="29">
        <f t="shared" si="40"/>
        <v>324.64</v>
      </c>
    </row>
    <row r="365" spans="1:7" x14ac:dyDescent="0.25">
      <c r="A365" s="47">
        <v>42160</v>
      </c>
      <c r="B365" s="48">
        <v>1</v>
      </c>
      <c r="C365" s="171">
        <v>0</v>
      </c>
      <c r="D365" s="29">
        <f t="shared" si="41"/>
        <v>789952.91999999993</v>
      </c>
      <c r="E365" s="29">
        <f t="shared" si="42"/>
        <v>765342.7</v>
      </c>
      <c r="F365" s="46">
        <f t="shared" si="43"/>
        <v>324.63806451612908</v>
      </c>
      <c r="G365" s="29">
        <f t="shared" si="40"/>
        <v>324.64</v>
      </c>
    </row>
    <row r="366" spans="1:7" x14ac:dyDescent="0.25">
      <c r="A366" s="47">
        <v>42161</v>
      </c>
      <c r="B366" s="48">
        <v>0</v>
      </c>
      <c r="C366" s="171">
        <v>1</v>
      </c>
      <c r="D366" s="134">
        <f>$E$365</f>
        <v>765342.7</v>
      </c>
      <c r="E366" s="29">
        <f>$D$366-$D$14</f>
        <v>740104.42999999993</v>
      </c>
      <c r="F366" s="46">
        <f t="shared" ref="F366:F395" si="44">($E$13/$B$13*0+($E$14/$B$14)*1)</f>
        <v>314.52433333333335</v>
      </c>
      <c r="G366" s="29">
        <f t="shared" si="40"/>
        <v>314.52</v>
      </c>
    </row>
    <row r="367" spans="1:7" x14ac:dyDescent="0.25">
      <c r="A367" s="47">
        <v>42162</v>
      </c>
      <c r="B367" s="48">
        <v>1</v>
      </c>
      <c r="C367" s="171">
        <v>0</v>
      </c>
      <c r="D367" s="134">
        <f t="shared" ref="D367:D395" si="45">$E$365</f>
        <v>765342.7</v>
      </c>
      <c r="E367" s="29">
        <f t="shared" ref="E367:E395" si="46">$D$366-$D$14</f>
        <v>740104.42999999993</v>
      </c>
      <c r="F367" s="46">
        <f t="shared" si="44"/>
        <v>314.52433333333335</v>
      </c>
      <c r="G367" s="29">
        <f t="shared" si="40"/>
        <v>314.52</v>
      </c>
    </row>
    <row r="368" spans="1:7" x14ac:dyDescent="0.25">
      <c r="A368" s="47">
        <v>42163</v>
      </c>
      <c r="B368" s="48">
        <v>1</v>
      </c>
      <c r="C368" s="171">
        <v>0</v>
      </c>
      <c r="D368" s="134">
        <f t="shared" si="45"/>
        <v>765342.7</v>
      </c>
      <c r="E368" s="29">
        <f t="shared" si="46"/>
        <v>740104.42999999993</v>
      </c>
      <c r="F368" s="46">
        <f t="shared" si="44"/>
        <v>314.52433333333335</v>
      </c>
      <c r="G368" s="29">
        <f t="shared" si="40"/>
        <v>314.52</v>
      </c>
    </row>
    <row r="369" spans="1:7" x14ac:dyDescent="0.25">
      <c r="A369" s="47">
        <v>42164</v>
      </c>
      <c r="B369" s="48">
        <v>1</v>
      </c>
      <c r="C369" s="171">
        <v>0</v>
      </c>
      <c r="D369" s="134">
        <f t="shared" si="45"/>
        <v>765342.7</v>
      </c>
      <c r="E369" s="29">
        <f t="shared" si="46"/>
        <v>740104.42999999993</v>
      </c>
      <c r="F369" s="46">
        <f t="shared" si="44"/>
        <v>314.52433333333335</v>
      </c>
      <c r="G369" s="29">
        <f t="shared" si="40"/>
        <v>314.52</v>
      </c>
    </row>
    <row r="370" spans="1:7" x14ac:dyDescent="0.25">
      <c r="A370" s="47">
        <v>42165</v>
      </c>
      <c r="B370" s="48">
        <v>1</v>
      </c>
      <c r="C370" s="171">
        <v>0</v>
      </c>
      <c r="D370" s="134">
        <f t="shared" si="45"/>
        <v>765342.7</v>
      </c>
      <c r="E370" s="29">
        <f t="shared" si="46"/>
        <v>740104.42999999993</v>
      </c>
      <c r="F370" s="46">
        <f t="shared" si="44"/>
        <v>314.52433333333335</v>
      </c>
      <c r="G370" s="29">
        <f t="shared" si="40"/>
        <v>314.52</v>
      </c>
    </row>
    <row r="371" spans="1:7" x14ac:dyDescent="0.25">
      <c r="A371" s="47">
        <v>42166</v>
      </c>
      <c r="B371" s="48">
        <v>1</v>
      </c>
      <c r="C371" s="171">
        <v>0</v>
      </c>
      <c r="D371" s="134">
        <f t="shared" si="45"/>
        <v>765342.7</v>
      </c>
      <c r="E371" s="29">
        <f t="shared" si="46"/>
        <v>740104.42999999993</v>
      </c>
      <c r="F371" s="46">
        <f t="shared" si="44"/>
        <v>314.52433333333335</v>
      </c>
      <c r="G371" s="29">
        <f t="shared" si="40"/>
        <v>314.52</v>
      </c>
    </row>
    <row r="372" spans="1:7" x14ac:dyDescent="0.25">
      <c r="A372" s="47">
        <v>42167</v>
      </c>
      <c r="B372" s="48">
        <v>1</v>
      </c>
      <c r="C372" s="171">
        <v>0</v>
      </c>
      <c r="D372" s="134">
        <f t="shared" si="45"/>
        <v>765342.7</v>
      </c>
      <c r="E372" s="29">
        <f t="shared" si="46"/>
        <v>740104.42999999993</v>
      </c>
      <c r="F372" s="46">
        <f t="shared" si="44"/>
        <v>314.52433333333335</v>
      </c>
      <c r="G372" s="29">
        <f t="shared" si="40"/>
        <v>314.52</v>
      </c>
    </row>
    <row r="373" spans="1:7" x14ac:dyDescent="0.25">
      <c r="A373" s="47">
        <v>42168</v>
      </c>
      <c r="B373" s="48">
        <v>1</v>
      </c>
      <c r="C373" s="171">
        <v>0</v>
      </c>
      <c r="D373" s="134">
        <f t="shared" si="45"/>
        <v>765342.7</v>
      </c>
      <c r="E373" s="29">
        <f t="shared" si="46"/>
        <v>740104.42999999993</v>
      </c>
      <c r="F373" s="46">
        <f t="shared" si="44"/>
        <v>314.52433333333335</v>
      </c>
      <c r="G373" s="29">
        <f t="shared" si="40"/>
        <v>314.52</v>
      </c>
    </row>
    <row r="374" spans="1:7" x14ac:dyDescent="0.25">
      <c r="A374" s="47">
        <v>42169</v>
      </c>
      <c r="B374" s="48">
        <v>1</v>
      </c>
      <c r="C374" s="171">
        <v>0</v>
      </c>
      <c r="D374" s="134">
        <f t="shared" si="45"/>
        <v>765342.7</v>
      </c>
      <c r="E374" s="29">
        <f t="shared" si="46"/>
        <v>740104.42999999993</v>
      </c>
      <c r="F374" s="46">
        <f t="shared" si="44"/>
        <v>314.52433333333335</v>
      </c>
      <c r="G374" s="29">
        <f t="shared" si="40"/>
        <v>314.52</v>
      </c>
    </row>
    <row r="375" spans="1:7" x14ac:dyDescent="0.25">
      <c r="A375" s="47">
        <v>42170</v>
      </c>
      <c r="B375" s="48">
        <v>1</v>
      </c>
      <c r="C375" s="171">
        <v>0</v>
      </c>
      <c r="D375" s="134">
        <f t="shared" si="45"/>
        <v>765342.7</v>
      </c>
      <c r="E375" s="29">
        <f t="shared" si="46"/>
        <v>740104.42999999993</v>
      </c>
      <c r="F375" s="46">
        <f t="shared" si="44"/>
        <v>314.52433333333335</v>
      </c>
      <c r="G375" s="29">
        <f t="shared" si="40"/>
        <v>314.52</v>
      </c>
    </row>
    <row r="376" spans="1:7" x14ac:dyDescent="0.25">
      <c r="A376" s="47">
        <v>42171</v>
      </c>
      <c r="B376" s="48">
        <v>1</v>
      </c>
      <c r="C376" s="171">
        <v>0</v>
      </c>
      <c r="D376" s="134">
        <f t="shared" si="45"/>
        <v>765342.7</v>
      </c>
      <c r="E376" s="29">
        <f t="shared" si="46"/>
        <v>740104.42999999993</v>
      </c>
      <c r="F376" s="46">
        <f t="shared" si="44"/>
        <v>314.52433333333335</v>
      </c>
      <c r="G376" s="29">
        <f t="shared" si="40"/>
        <v>314.52</v>
      </c>
    </row>
    <row r="377" spans="1:7" x14ac:dyDescent="0.25">
      <c r="A377" s="47">
        <v>42172</v>
      </c>
      <c r="B377" s="48">
        <v>1</v>
      </c>
      <c r="C377" s="171">
        <v>0</v>
      </c>
      <c r="D377" s="134">
        <f t="shared" si="45"/>
        <v>765342.7</v>
      </c>
      <c r="E377" s="29">
        <f t="shared" si="46"/>
        <v>740104.42999999993</v>
      </c>
      <c r="F377" s="46">
        <f t="shared" si="44"/>
        <v>314.52433333333335</v>
      </c>
      <c r="G377" s="29">
        <f t="shared" si="40"/>
        <v>314.52</v>
      </c>
    </row>
    <row r="378" spans="1:7" x14ac:dyDescent="0.25">
      <c r="A378" s="47">
        <v>42173</v>
      </c>
      <c r="B378" s="48">
        <v>1</v>
      </c>
      <c r="C378" s="171">
        <v>0</v>
      </c>
      <c r="D378" s="134">
        <f t="shared" si="45"/>
        <v>765342.7</v>
      </c>
      <c r="E378" s="29">
        <f t="shared" si="46"/>
        <v>740104.42999999993</v>
      </c>
      <c r="F378" s="46">
        <f t="shared" si="44"/>
        <v>314.52433333333335</v>
      </c>
      <c r="G378" s="29">
        <f t="shared" si="40"/>
        <v>314.52</v>
      </c>
    </row>
    <row r="379" spans="1:7" x14ac:dyDescent="0.25">
      <c r="A379" s="47">
        <v>42174</v>
      </c>
      <c r="B379" s="48">
        <v>1</v>
      </c>
      <c r="C379" s="171">
        <v>0</v>
      </c>
      <c r="D379" s="134">
        <f t="shared" si="45"/>
        <v>765342.7</v>
      </c>
      <c r="E379" s="29">
        <f t="shared" si="46"/>
        <v>740104.42999999993</v>
      </c>
      <c r="F379" s="46">
        <f t="shared" si="44"/>
        <v>314.52433333333335</v>
      </c>
      <c r="G379" s="29">
        <f t="shared" si="40"/>
        <v>314.52</v>
      </c>
    </row>
    <row r="380" spans="1:7" x14ac:dyDescent="0.25">
      <c r="A380" s="47">
        <v>42175</v>
      </c>
      <c r="B380" s="48">
        <v>1</v>
      </c>
      <c r="C380" s="171">
        <v>0</v>
      </c>
      <c r="D380" s="134">
        <f t="shared" si="45"/>
        <v>765342.7</v>
      </c>
      <c r="E380" s="29">
        <f t="shared" si="46"/>
        <v>740104.42999999993</v>
      </c>
      <c r="F380" s="46">
        <f t="shared" si="44"/>
        <v>314.52433333333335</v>
      </c>
      <c r="G380" s="29">
        <f t="shared" si="40"/>
        <v>314.52</v>
      </c>
    </row>
    <row r="381" spans="1:7" x14ac:dyDescent="0.25">
      <c r="A381" s="47">
        <v>42176</v>
      </c>
      <c r="B381" s="48">
        <v>1</v>
      </c>
      <c r="C381" s="171">
        <v>0</v>
      </c>
      <c r="D381" s="134">
        <f t="shared" si="45"/>
        <v>765342.7</v>
      </c>
      <c r="E381" s="29">
        <f t="shared" si="46"/>
        <v>740104.42999999993</v>
      </c>
      <c r="F381" s="46">
        <f t="shared" si="44"/>
        <v>314.52433333333335</v>
      </c>
      <c r="G381" s="29">
        <f t="shared" si="40"/>
        <v>314.52</v>
      </c>
    </row>
    <row r="382" spans="1:7" x14ac:dyDescent="0.25">
      <c r="A382" s="47">
        <v>42177</v>
      </c>
      <c r="B382" s="48">
        <v>1</v>
      </c>
      <c r="C382" s="171">
        <v>0</v>
      </c>
      <c r="D382" s="134">
        <f t="shared" si="45"/>
        <v>765342.7</v>
      </c>
      <c r="E382" s="29">
        <f t="shared" si="46"/>
        <v>740104.42999999993</v>
      </c>
      <c r="F382" s="46">
        <f t="shared" si="44"/>
        <v>314.52433333333335</v>
      </c>
      <c r="G382" s="29">
        <f t="shared" ref="G382:G445" si="47">ROUND(F382,2)</f>
        <v>314.52</v>
      </c>
    </row>
    <row r="383" spans="1:7" x14ac:dyDescent="0.25">
      <c r="A383" s="47">
        <v>42178</v>
      </c>
      <c r="B383" s="48">
        <v>1</v>
      </c>
      <c r="C383" s="171">
        <v>0</v>
      </c>
      <c r="D383" s="134">
        <f t="shared" si="45"/>
        <v>765342.7</v>
      </c>
      <c r="E383" s="29">
        <f t="shared" si="46"/>
        <v>740104.42999999993</v>
      </c>
      <c r="F383" s="46">
        <f t="shared" si="44"/>
        <v>314.52433333333335</v>
      </c>
      <c r="G383" s="29">
        <f t="shared" si="47"/>
        <v>314.52</v>
      </c>
    </row>
    <row r="384" spans="1:7" x14ac:dyDescent="0.25">
      <c r="A384" s="47">
        <v>42179</v>
      </c>
      <c r="B384" s="48">
        <v>1</v>
      </c>
      <c r="C384" s="171">
        <v>0</v>
      </c>
      <c r="D384" s="134">
        <f t="shared" si="45"/>
        <v>765342.7</v>
      </c>
      <c r="E384" s="29">
        <f t="shared" si="46"/>
        <v>740104.42999999993</v>
      </c>
      <c r="F384" s="46">
        <f t="shared" si="44"/>
        <v>314.52433333333335</v>
      </c>
      <c r="G384" s="29">
        <f t="shared" si="47"/>
        <v>314.52</v>
      </c>
    </row>
    <row r="385" spans="1:7" x14ac:dyDescent="0.25">
      <c r="A385" s="47">
        <v>42180</v>
      </c>
      <c r="B385" s="48">
        <v>1</v>
      </c>
      <c r="C385" s="171">
        <v>0</v>
      </c>
      <c r="D385" s="134">
        <f t="shared" si="45"/>
        <v>765342.7</v>
      </c>
      <c r="E385" s="29">
        <f t="shared" si="46"/>
        <v>740104.42999999993</v>
      </c>
      <c r="F385" s="46">
        <f t="shared" si="44"/>
        <v>314.52433333333335</v>
      </c>
      <c r="G385" s="29">
        <f t="shared" si="47"/>
        <v>314.52</v>
      </c>
    </row>
    <row r="386" spans="1:7" x14ac:dyDescent="0.25">
      <c r="A386" s="47">
        <v>42181</v>
      </c>
      <c r="B386" s="48">
        <v>1</v>
      </c>
      <c r="C386" s="171">
        <v>0</v>
      </c>
      <c r="D386" s="134">
        <f t="shared" si="45"/>
        <v>765342.7</v>
      </c>
      <c r="E386" s="29">
        <f t="shared" si="46"/>
        <v>740104.42999999993</v>
      </c>
      <c r="F386" s="46">
        <f t="shared" si="44"/>
        <v>314.52433333333335</v>
      </c>
      <c r="G386" s="29">
        <f t="shared" si="47"/>
        <v>314.52</v>
      </c>
    </row>
    <row r="387" spans="1:7" x14ac:dyDescent="0.25">
      <c r="A387" s="47">
        <v>42182</v>
      </c>
      <c r="B387" s="48">
        <v>1</v>
      </c>
      <c r="C387" s="171">
        <v>0</v>
      </c>
      <c r="D387" s="134">
        <f t="shared" si="45"/>
        <v>765342.7</v>
      </c>
      <c r="E387" s="29">
        <f t="shared" si="46"/>
        <v>740104.42999999993</v>
      </c>
      <c r="F387" s="46">
        <f t="shared" si="44"/>
        <v>314.52433333333335</v>
      </c>
      <c r="G387" s="29">
        <f t="shared" si="47"/>
        <v>314.52</v>
      </c>
    </row>
    <row r="388" spans="1:7" x14ac:dyDescent="0.25">
      <c r="A388" s="47">
        <v>42183</v>
      </c>
      <c r="B388" s="48">
        <v>1</v>
      </c>
      <c r="C388" s="171">
        <v>0</v>
      </c>
      <c r="D388" s="134">
        <f t="shared" si="45"/>
        <v>765342.7</v>
      </c>
      <c r="E388" s="29">
        <f t="shared" si="46"/>
        <v>740104.42999999993</v>
      </c>
      <c r="F388" s="46">
        <f t="shared" si="44"/>
        <v>314.52433333333335</v>
      </c>
      <c r="G388" s="29">
        <f t="shared" si="47"/>
        <v>314.52</v>
      </c>
    </row>
    <row r="389" spans="1:7" x14ac:dyDescent="0.25">
      <c r="A389" s="47">
        <v>42184</v>
      </c>
      <c r="B389" s="48">
        <v>1</v>
      </c>
      <c r="C389" s="171">
        <v>0</v>
      </c>
      <c r="D389" s="134">
        <f t="shared" si="45"/>
        <v>765342.7</v>
      </c>
      <c r="E389" s="29">
        <f t="shared" si="46"/>
        <v>740104.42999999993</v>
      </c>
      <c r="F389" s="46">
        <f t="shared" si="44"/>
        <v>314.52433333333335</v>
      </c>
      <c r="G389" s="29">
        <f t="shared" si="47"/>
        <v>314.52</v>
      </c>
    </row>
    <row r="390" spans="1:7" x14ac:dyDescent="0.25">
      <c r="A390" s="47">
        <v>42185</v>
      </c>
      <c r="B390" s="48">
        <v>1</v>
      </c>
      <c r="C390" s="171">
        <v>0</v>
      </c>
      <c r="D390" s="134">
        <f t="shared" si="45"/>
        <v>765342.7</v>
      </c>
      <c r="E390" s="29">
        <f t="shared" si="46"/>
        <v>740104.42999999993</v>
      </c>
      <c r="F390" s="46">
        <f t="shared" si="44"/>
        <v>314.52433333333335</v>
      </c>
      <c r="G390" s="29">
        <f t="shared" si="47"/>
        <v>314.52</v>
      </c>
    </row>
    <row r="391" spans="1:7" x14ac:dyDescent="0.25">
      <c r="A391" s="47">
        <v>42186</v>
      </c>
      <c r="B391" s="48">
        <v>1</v>
      </c>
      <c r="C391" s="171">
        <v>0</v>
      </c>
      <c r="D391" s="134">
        <f t="shared" si="45"/>
        <v>765342.7</v>
      </c>
      <c r="E391" s="29">
        <f t="shared" si="46"/>
        <v>740104.42999999993</v>
      </c>
      <c r="F391" s="46">
        <f t="shared" si="44"/>
        <v>314.52433333333335</v>
      </c>
      <c r="G391" s="29">
        <f t="shared" si="47"/>
        <v>314.52</v>
      </c>
    </row>
    <row r="392" spans="1:7" x14ac:dyDescent="0.25">
      <c r="A392" s="47">
        <v>42187</v>
      </c>
      <c r="B392" s="48">
        <v>1</v>
      </c>
      <c r="C392" s="171">
        <v>0</v>
      </c>
      <c r="D392" s="134">
        <f t="shared" si="45"/>
        <v>765342.7</v>
      </c>
      <c r="E392" s="29">
        <f t="shared" si="46"/>
        <v>740104.42999999993</v>
      </c>
      <c r="F392" s="46">
        <f t="shared" si="44"/>
        <v>314.52433333333335</v>
      </c>
      <c r="G392" s="29">
        <f t="shared" si="47"/>
        <v>314.52</v>
      </c>
    </row>
    <row r="393" spans="1:7" x14ac:dyDescent="0.25">
      <c r="A393" s="47">
        <v>42188</v>
      </c>
      <c r="B393" s="48">
        <v>1</v>
      </c>
      <c r="C393" s="171">
        <v>0</v>
      </c>
      <c r="D393" s="134">
        <f t="shared" si="45"/>
        <v>765342.7</v>
      </c>
      <c r="E393" s="29">
        <f t="shared" si="46"/>
        <v>740104.42999999993</v>
      </c>
      <c r="F393" s="46">
        <f t="shared" si="44"/>
        <v>314.52433333333335</v>
      </c>
      <c r="G393" s="29">
        <f t="shared" si="47"/>
        <v>314.52</v>
      </c>
    </row>
    <row r="394" spans="1:7" x14ac:dyDescent="0.25">
      <c r="A394" s="47">
        <v>42189</v>
      </c>
      <c r="B394" s="48">
        <v>1</v>
      </c>
      <c r="C394" s="171">
        <v>0</v>
      </c>
      <c r="D394" s="134">
        <f t="shared" si="45"/>
        <v>765342.7</v>
      </c>
      <c r="E394" s="29">
        <f t="shared" si="46"/>
        <v>740104.42999999993</v>
      </c>
      <c r="F394" s="174">
        <f t="shared" si="44"/>
        <v>314.52433333333335</v>
      </c>
      <c r="G394" s="29">
        <f t="shared" si="47"/>
        <v>314.52</v>
      </c>
    </row>
    <row r="395" spans="1:7" x14ac:dyDescent="0.25">
      <c r="A395" s="47">
        <v>42190</v>
      </c>
      <c r="B395" s="48">
        <v>1</v>
      </c>
      <c r="C395" s="171">
        <v>0</v>
      </c>
      <c r="D395" s="134">
        <f t="shared" si="45"/>
        <v>765342.7</v>
      </c>
      <c r="E395" s="29">
        <f t="shared" si="46"/>
        <v>740104.42999999993</v>
      </c>
      <c r="F395" s="175">
        <f t="shared" si="44"/>
        <v>314.52433333333335</v>
      </c>
      <c r="G395" s="29">
        <f t="shared" si="47"/>
        <v>314.52</v>
      </c>
    </row>
    <row r="396" spans="1:7" x14ac:dyDescent="0.25">
      <c r="A396" s="47">
        <v>42191</v>
      </c>
      <c r="B396" s="48">
        <v>0</v>
      </c>
      <c r="C396" s="171">
        <v>1</v>
      </c>
      <c r="D396" s="134">
        <f>$E$395</f>
        <v>740104.42999999993</v>
      </c>
      <c r="E396" s="29">
        <f>$D$396-$D$15</f>
        <v>714859.15999999992</v>
      </c>
      <c r="F396" s="175">
        <f>($E$14/$B$14*0+($E$15/$B$15)*1)</f>
        <v>304.15258064516127</v>
      </c>
      <c r="G396" s="29">
        <f t="shared" si="47"/>
        <v>304.14999999999998</v>
      </c>
    </row>
    <row r="397" spans="1:7" x14ac:dyDescent="0.25">
      <c r="A397" s="47">
        <v>42192</v>
      </c>
      <c r="B397" s="48">
        <v>1</v>
      </c>
      <c r="C397" s="171">
        <v>0</v>
      </c>
      <c r="D397" s="134">
        <f t="shared" ref="D397:D426" si="48">$E$395</f>
        <v>740104.42999999993</v>
      </c>
      <c r="E397" s="29">
        <f t="shared" ref="E397:E426" si="49">$D$396-$D$15</f>
        <v>714859.15999999992</v>
      </c>
      <c r="F397" s="175">
        <f t="shared" ref="F397:F426" si="50">($E$14/$B$14*0+($E$15/$B$15)*1)</f>
        <v>304.15258064516127</v>
      </c>
      <c r="G397" s="29">
        <f t="shared" si="47"/>
        <v>304.14999999999998</v>
      </c>
    </row>
    <row r="398" spans="1:7" x14ac:dyDescent="0.25">
      <c r="A398" s="47">
        <v>42193</v>
      </c>
      <c r="B398" s="48">
        <v>1</v>
      </c>
      <c r="C398" s="171">
        <v>0</v>
      </c>
      <c r="D398" s="134">
        <f t="shared" si="48"/>
        <v>740104.42999999993</v>
      </c>
      <c r="E398" s="29">
        <f t="shared" si="49"/>
        <v>714859.15999999992</v>
      </c>
      <c r="F398" s="175">
        <f t="shared" si="50"/>
        <v>304.15258064516127</v>
      </c>
      <c r="G398" s="29">
        <f t="shared" si="47"/>
        <v>304.14999999999998</v>
      </c>
    </row>
    <row r="399" spans="1:7" x14ac:dyDescent="0.25">
      <c r="A399" s="47">
        <v>42194</v>
      </c>
      <c r="B399" s="48">
        <v>1</v>
      </c>
      <c r="C399" s="171">
        <v>0</v>
      </c>
      <c r="D399" s="134">
        <f t="shared" si="48"/>
        <v>740104.42999999993</v>
      </c>
      <c r="E399" s="29">
        <f t="shared" si="49"/>
        <v>714859.15999999992</v>
      </c>
      <c r="F399" s="175">
        <f t="shared" si="50"/>
        <v>304.15258064516127</v>
      </c>
      <c r="G399" s="29">
        <f t="shared" si="47"/>
        <v>304.14999999999998</v>
      </c>
    </row>
    <row r="400" spans="1:7" x14ac:dyDescent="0.25">
      <c r="A400" s="47">
        <v>42195</v>
      </c>
      <c r="B400" s="48">
        <v>1</v>
      </c>
      <c r="C400" s="171">
        <v>0</v>
      </c>
      <c r="D400" s="134">
        <f t="shared" si="48"/>
        <v>740104.42999999993</v>
      </c>
      <c r="E400" s="29">
        <f t="shared" si="49"/>
        <v>714859.15999999992</v>
      </c>
      <c r="F400" s="175">
        <f t="shared" si="50"/>
        <v>304.15258064516127</v>
      </c>
      <c r="G400" s="29">
        <f t="shared" si="47"/>
        <v>304.14999999999998</v>
      </c>
    </row>
    <row r="401" spans="1:7" x14ac:dyDescent="0.25">
      <c r="A401" s="47">
        <v>42196</v>
      </c>
      <c r="B401" s="48">
        <v>1</v>
      </c>
      <c r="C401" s="171">
        <v>0</v>
      </c>
      <c r="D401" s="134">
        <f t="shared" si="48"/>
        <v>740104.42999999993</v>
      </c>
      <c r="E401" s="29">
        <f t="shared" si="49"/>
        <v>714859.15999999992</v>
      </c>
      <c r="F401" s="175">
        <f t="shared" si="50"/>
        <v>304.15258064516127</v>
      </c>
      <c r="G401" s="29">
        <f t="shared" si="47"/>
        <v>304.14999999999998</v>
      </c>
    </row>
    <row r="402" spans="1:7" x14ac:dyDescent="0.25">
      <c r="A402" s="47">
        <v>42197</v>
      </c>
      <c r="B402" s="48">
        <v>1</v>
      </c>
      <c r="C402" s="171">
        <v>0</v>
      </c>
      <c r="D402" s="134">
        <f t="shared" si="48"/>
        <v>740104.42999999993</v>
      </c>
      <c r="E402" s="29">
        <f t="shared" si="49"/>
        <v>714859.15999999992</v>
      </c>
      <c r="F402" s="175">
        <f t="shared" si="50"/>
        <v>304.15258064516127</v>
      </c>
      <c r="G402" s="29">
        <f t="shared" si="47"/>
        <v>304.14999999999998</v>
      </c>
    </row>
    <row r="403" spans="1:7" x14ac:dyDescent="0.25">
      <c r="A403" s="47">
        <v>42198</v>
      </c>
      <c r="B403" s="48">
        <v>1</v>
      </c>
      <c r="C403" s="171">
        <v>0</v>
      </c>
      <c r="D403" s="134">
        <f t="shared" si="48"/>
        <v>740104.42999999993</v>
      </c>
      <c r="E403" s="29">
        <f t="shared" si="49"/>
        <v>714859.15999999992</v>
      </c>
      <c r="F403" s="175">
        <f t="shared" si="50"/>
        <v>304.15258064516127</v>
      </c>
      <c r="G403" s="29">
        <f t="shared" si="47"/>
        <v>304.14999999999998</v>
      </c>
    </row>
    <row r="404" spans="1:7" x14ac:dyDescent="0.25">
      <c r="A404" s="47">
        <v>42199</v>
      </c>
      <c r="B404" s="48">
        <v>1</v>
      </c>
      <c r="C404" s="171">
        <v>0</v>
      </c>
      <c r="D404" s="134">
        <f t="shared" si="48"/>
        <v>740104.42999999993</v>
      </c>
      <c r="E404" s="29">
        <f t="shared" si="49"/>
        <v>714859.15999999992</v>
      </c>
      <c r="F404" s="175">
        <f t="shared" si="50"/>
        <v>304.15258064516127</v>
      </c>
      <c r="G404" s="29">
        <f t="shared" si="47"/>
        <v>304.14999999999998</v>
      </c>
    </row>
    <row r="405" spans="1:7" x14ac:dyDescent="0.25">
      <c r="A405" s="47">
        <v>42200</v>
      </c>
      <c r="B405" s="48">
        <v>1</v>
      </c>
      <c r="C405" s="171">
        <v>0</v>
      </c>
      <c r="D405" s="134">
        <f t="shared" si="48"/>
        <v>740104.42999999993</v>
      </c>
      <c r="E405" s="29">
        <f t="shared" si="49"/>
        <v>714859.15999999992</v>
      </c>
      <c r="F405" s="175">
        <f t="shared" si="50"/>
        <v>304.15258064516127</v>
      </c>
      <c r="G405" s="29">
        <f t="shared" si="47"/>
        <v>304.14999999999998</v>
      </c>
    </row>
    <row r="406" spans="1:7" x14ac:dyDescent="0.25">
      <c r="A406" s="47">
        <v>42201</v>
      </c>
      <c r="B406" s="48">
        <v>1</v>
      </c>
      <c r="C406" s="171">
        <v>0</v>
      </c>
      <c r="D406" s="134">
        <f t="shared" si="48"/>
        <v>740104.42999999993</v>
      </c>
      <c r="E406" s="29">
        <f t="shared" si="49"/>
        <v>714859.15999999992</v>
      </c>
      <c r="F406" s="175">
        <f t="shared" si="50"/>
        <v>304.15258064516127</v>
      </c>
      <c r="G406" s="29">
        <f t="shared" si="47"/>
        <v>304.14999999999998</v>
      </c>
    </row>
    <row r="407" spans="1:7" x14ac:dyDescent="0.25">
      <c r="A407" s="47">
        <v>42202</v>
      </c>
      <c r="B407" s="48">
        <v>1</v>
      </c>
      <c r="C407" s="171">
        <v>0</v>
      </c>
      <c r="D407" s="134">
        <f t="shared" si="48"/>
        <v>740104.42999999993</v>
      </c>
      <c r="E407" s="29">
        <f t="shared" si="49"/>
        <v>714859.15999999992</v>
      </c>
      <c r="F407" s="175">
        <f t="shared" si="50"/>
        <v>304.15258064516127</v>
      </c>
      <c r="G407" s="29">
        <f t="shared" si="47"/>
        <v>304.14999999999998</v>
      </c>
    </row>
    <row r="408" spans="1:7" x14ac:dyDescent="0.25">
      <c r="A408" s="47">
        <v>42203</v>
      </c>
      <c r="B408" s="48">
        <v>1</v>
      </c>
      <c r="C408" s="171">
        <v>0</v>
      </c>
      <c r="D408" s="134">
        <f t="shared" si="48"/>
        <v>740104.42999999993</v>
      </c>
      <c r="E408" s="29">
        <f t="shared" si="49"/>
        <v>714859.15999999992</v>
      </c>
      <c r="F408" s="175">
        <f t="shared" si="50"/>
        <v>304.15258064516127</v>
      </c>
      <c r="G408" s="29">
        <f t="shared" si="47"/>
        <v>304.14999999999998</v>
      </c>
    </row>
    <row r="409" spans="1:7" x14ac:dyDescent="0.25">
      <c r="A409" s="47">
        <v>42204</v>
      </c>
      <c r="B409" s="48">
        <v>1</v>
      </c>
      <c r="C409" s="171">
        <v>0</v>
      </c>
      <c r="D409" s="134">
        <f t="shared" si="48"/>
        <v>740104.42999999993</v>
      </c>
      <c r="E409" s="29">
        <f t="shared" si="49"/>
        <v>714859.15999999992</v>
      </c>
      <c r="F409" s="175">
        <f t="shared" si="50"/>
        <v>304.15258064516127</v>
      </c>
      <c r="G409" s="29">
        <f t="shared" si="47"/>
        <v>304.14999999999998</v>
      </c>
    </row>
    <row r="410" spans="1:7" x14ac:dyDescent="0.25">
      <c r="A410" s="47">
        <v>42205</v>
      </c>
      <c r="B410" s="48">
        <v>1</v>
      </c>
      <c r="C410" s="171">
        <v>0</v>
      </c>
      <c r="D410" s="134">
        <f t="shared" si="48"/>
        <v>740104.42999999993</v>
      </c>
      <c r="E410" s="29">
        <f t="shared" si="49"/>
        <v>714859.15999999992</v>
      </c>
      <c r="F410" s="175">
        <f t="shared" si="50"/>
        <v>304.15258064516127</v>
      </c>
      <c r="G410" s="29">
        <f t="shared" si="47"/>
        <v>304.14999999999998</v>
      </c>
    </row>
    <row r="411" spans="1:7" x14ac:dyDescent="0.25">
      <c r="A411" s="47">
        <v>42206</v>
      </c>
      <c r="B411" s="48">
        <v>1</v>
      </c>
      <c r="C411" s="171">
        <v>0</v>
      </c>
      <c r="D411" s="134">
        <f t="shared" si="48"/>
        <v>740104.42999999993</v>
      </c>
      <c r="E411" s="29">
        <f t="shared" si="49"/>
        <v>714859.15999999992</v>
      </c>
      <c r="F411" s="175">
        <f t="shared" si="50"/>
        <v>304.15258064516127</v>
      </c>
      <c r="G411" s="29">
        <f t="shared" si="47"/>
        <v>304.14999999999998</v>
      </c>
    </row>
    <row r="412" spans="1:7" x14ac:dyDescent="0.25">
      <c r="A412" s="47">
        <v>42207</v>
      </c>
      <c r="B412" s="48">
        <v>1</v>
      </c>
      <c r="C412" s="171">
        <v>0</v>
      </c>
      <c r="D412" s="134">
        <f t="shared" si="48"/>
        <v>740104.42999999993</v>
      </c>
      <c r="E412" s="29">
        <f t="shared" si="49"/>
        <v>714859.15999999992</v>
      </c>
      <c r="F412" s="175">
        <f t="shared" si="50"/>
        <v>304.15258064516127</v>
      </c>
      <c r="G412" s="29">
        <f t="shared" si="47"/>
        <v>304.14999999999998</v>
      </c>
    </row>
    <row r="413" spans="1:7" x14ac:dyDescent="0.25">
      <c r="A413" s="47">
        <v>42208</v>
      </c>
      <c r="B413" s="48">
        <v>1</v>
      </c>
      <c r="C413" s="171">
        <v>0</v>
      </c>
      <c r="D413" s="134">
        <f t="shared" si="48"/>
        <v>740104.42999999993</v>
      </c>
      <c r="E413" s="29">
        <f t="shared" si="49"/>
        <v>714859.15999999992</v>
      </c>
      <c r="F413" s="175">
        <f t="shared" si="50"/>
        <v>304.15258064516127</v>
      </c>
      <c r="G413" s="29">
        <f t="shared" si="47"/>
        <v>304.14999999999998</v>
      </c>
    </row>
    <row r="414" spans="1:7" x14ac:dyDescent="0.25">
      <c r="A414" s="47">
        <v>42209</v>
      </c>
      <c r="B414" s="48">
        <v>1</v>
      </c>
      <c r="C414" s="171">
        <v>0</v>
      </c>
      <c r="D414" s="134">
        <f t="shared" si="48"/>
        <v>740104.42999999993</v>
      </c>
      <c r="E414" s="29">
        <f t="shared" si="49"/>
        <v>714859.15999999992</v>
      </c>
      <c r="F414" s="175">
        <f t="shared" si="50"/>
        <v>304.15258064516127</v>
      </c>
      <c r="G414" s="29">
        <f t="shared" si="47"/>
        <v>304.14999999999998</v>
      </c>
    </row>
    <row r="415" spans="1:7" x14ac:dyDescent="0.25">
      <c r="A415" s="47">
        <v>42210</v>
      </c>
      <c r="B415" s="48">
        <v>1</v>
      </c>
      <c r="C415" s="171">
        <v>0</v>
      </c>
      <c r="D415" s="134">
        <f t="shared" si="48"/>
        <v>740104.42999999993</v>
      </c>
      <c r="E415" s="29">
        <f t="shared" si="49"/>
        <v>714859.15999999992</v>
      </c>
      <c r="F415" s="175">
        <f t="shared" si="50"/>
        <v>304.15258064516127</v>
      </c>
      <c r="G415" s="29">
        <f t="shared" si="47"/>
        <v>304.14999999999998</v>
      </c>
    </row>
    <row r="416" spans="1:7" x14ac:dyDescent="0.25">
      <c r="A416" s="47">
        <v>42211</v>
      </c>
      <c r="B416" s="48">
        <v>1</v>
      </c>
      <c r="C416" s="171">
        <v>0</v>
      </c>
      <c r="D416" s="134">
        <f t="shared" si="48"/>
        <v>740104.42999999993</v>
      </c>
      <c r="E416" s="29">
        <f t="shared" si="49"/>
        <v>714859.15999999992</v>
      </c>
      <c r="F416" s="175">
        <f t="shared" si="50"/>
        <v>304.15258064516127</v>
      </c>
      <c r="G416" s="29">
        <f t="shared" si="47"/>
        <v>304.14999999999998</v>
      </c>
    </row>
    <row r="417" spans="1:7" x14ac:dyDescent="0.25">
      <c r="A417" s="47">
        <v>42212</v>
      </c>
      <c r="B417" s="48">
        <v>1</v>
      </c>
      <c r="C417" s="171">
        <v>0</v>
      </c>
      <c r="D417" s="134">
        <f t="shared" si="48"/>
        <v>740104.42999999993</v>
      </c>
      <c r="E417" s="29">
        <f t="shared" si="49"/>
        <v>714859.15999999992</v>
      </c>
      <c r="F417" s="175">
        <f t="shared" si="50"/>
        <v>304.15258064516127</v>
      </c>
      <c r="G417" s="29">
        <f t="shared" si="47"/>
        <v>304.14999999999998</v>
      </c>
    </row>
    <row r="418" spans="1:7" x14ac:dyDescent="0.25">
      <c r="A418" s="47">
        <v>42213</v>
      </c>
      <c r="B418" s="48">
        <v>1</v>
      </c>
      <c r="C418" s="171">
        <v>0</v>
      </c>
      <c r="D418" s="134">
        <f t="shared" si="48"/>
        <v>740104.42999999993</v>
      </c>
      <c r="E418" s="29">
        <f t="shared" si="49"/>
        <v>714859.15999999992</v>
      </c>
      <c r="F418" s="175">
        <f t="shared" si="50"/>
        <v>304.15258064516127</v>
      </c>
      <c r="G418" s="29">
        <f t="shared" si="47"/>
        <v>304.14999999999998</v>
      </c>
    </row>
    <row r="419" spans="1:7" x14ac:dyDescent="0.25">
      <c r="A419" s="47">
        <v>42214</v>
      </c>
      <c r="B419" s="48">
        <v>1</v>
      </c>
      <c r="C419" s="171">
        <v>0</v>
      </c>
      <c r="D419" s="134">
        <f t="shared" si="48"/>
        <v>740104.42999999993</v>
      </c>
      <c r="E419" s="29">
        <f t="shared" si="49"/>
        <v>714859.15999999992</v>
      </c>
      <c r="F419" s="175">
        <f t="shared" si="50"/>
        <v>304.15258064516127</v>
      </c>
      <c r="G419" s="29">
        <f t="shared" si="47"/>
        <v>304.14999999999998</v>
      </c>
    </row>
    <row r="420" spans="1:7" x14ac:dyDescent="0.25">
      <c r="A420" s="47">
        <v>42215</v>
      </c>
      <c r="B420" s="48">
        <v>1</v>
      </c>
      <c r="C420" s="171">
        <v>0</v>
      </c>
      <c r="D420" s="134">
        <f t="shared" si="48"/>
        <v>740104.42999999993</v>
      </c>
      <c r="E420" s="29">
        <f t="shared" si="49"/>
        <v>714859.15999999992</v>
      </c>
      <c r="F420" s="175">
        <f t="shared" si="50"/>
        <v>304.15258064516127</v>
      </c>
      <c r="G420" s="29">
        <f t="shared" si="47"/>
        <v>304.14999999999998</v>
      </c>
    </row>
    <row r="421" spans="1:7" x14ac:dyDescent="0.25">
      <c r="A421" s="47">
        <v>42216</v>
      </c>
      <c r="B421" s="48">
        <v>1</v>
      </c>
      <c r="C421" s="171">
        <v>0</v>
      </c>
      <c r="D421" s="134">
        <f t="shared" si="48"/>
        <v>740104.42999999993</v>
      </c>
      <c r="E421" s="29">
        <f t="shared" si="49"/>
        <v>714859.15999999992</v>
      </c>
      <c r="F421" s="175">
        <f t="shared" si="50"/>
        <v>304.15258064516127</v>
      </c>
      <c r="G421" s="29">
        <f t="shared" si="47"/>
        <v>304.14999999999998</v>
      </c>
    </row>
    <row r="422" spans="1:7" x14ac:dyDescent="0.25">
      <c r="A422" s="47">
        <v>42217</v>
      </c>
      <c r="B422" s="48">
        <v>1</v>
      </c>
      <c r="C422" s="171">
        <v>0</v>
      </c>
      <c r="D422" s="134">
        <f t="shared" si="48"/>
        <v>740104.42999999993</v>
      </c>
      <c r="E422" s="29">
        <f t="shared" si="49"/>
        <v>714859.15999999992</v>
      </c>
      <c r="F422" s="175">
        <f t="shared" si="50"/>
        <v>304.15258064516127</v>
      </c>
      <c r="G422" s="29">
        <f t="shared" si="47"/>
        <v>304.14999999999998</v>
      </c>
    </row>
    <row r="423" spans="1:7" x14ac:dyDescent="0.25">
      <c r="A423" s="47">
        <v>42218</v>
      </c>
      <c r="B423" s="48">
        <v>1</v>
      </c>
      <c r="C423" s="171">
        <v>0</v>
      </c>
      <c r="D423" s="134">
        <f t="shared" si="48"/>
        <v>740104.42999999993</v>
      </c>
      <c r="E423" s="29">
        <f t="shared" si="49"/>
        <v>714859.15999999992</v>
      </c>
      <c r="F423" s="175">
        <f t="shared" si="50"/>
        <v>304.15258064516127</v>
      </c>
      <c r="G423" s="29">
        <f t="shared" si="47"/>
        <v>304.14999999999998</v>
      </c>
    </row>
    <row r="424" spans="1:7" x14ac:dyDescent="0.25">
      <c r="A424" s="47">
        <v>42219</v>
      </c>
      <c r="B424" s="48">
        <v>1</v>
      </c>
      <c r="C424" s="171">
        <v>0</v>
      </c>
      <c r="D424" s="134">
        <f t="shared" si="48"/>
        <v>740104.42999999993</v>
      </c>
      <c r="E424" s="29">
        <f t="shared" si="49"/>
        <v>714859.15999999992</v>
      </c>
      <c r="F424" s="175">
        <f t="shared" si="50"/>
        <v>304.15258064516127</v>
      </c>
      <c r="G424" s="29">
        <f t="shared" si="47"/>
        <v>304.14999999999998</v>
      </c>
    </row>
    <row r="425" spans="1:7" x14ac:dyDescent="0.25">
      <c r="A425" s="47">
        <v>42220</v>
      </c>
      <c r="B425" s="48">
        <v>1</v>
      </c>
      <c r="C425" s="171">
        <v>0</v>
      </c>
      <c r="D425" s="134">
        <f t="shared" si="48"/>
        <v>740104.42999999993</v>
      </c>
      <c r="E425" s="29">
        <f t="shared" si="49"/>
        <v>714859.15999999992</v>
      </c>
      <c r="F425" s="175">
        <f t="shared" si="50"/>
        <v>304.15258064516127</v>
      </c>
      <c r="G425" s="29">
        <f t="shared" si="47"/>
        <v>304.14999999999998</v>
      </c>
    </row>
    <row r="426" spans="1:7" x14ac:dyDescent="0.25">
      <c r="A426" s="47">
        <v>42221</v>
      </c>
      <c r="B426" s="48">
        <v>1</v>
      </c>
      <c r="C426" s="171">
        <v>0</v>
      </c>
      <c r="D426" s="134">
        <f t="shared" si="48"/>
        <v>740104.42999999993</v>
      </c>
      <c r="E426" s="29">
        <f t="shared" si="49"/>
        <v>714859.15999999992</v>
      </c>
      <c r="F426" s="175">
        <f t="shared" si="50"/>
        <v>304.15258064516127</v>
      </c>
      <c r="G426" s="29">
        <f t="shared" si="47"/>
        <v>304.14999999999998</v>
      </c>
    </row>
    <row r="427" spans="1:7" x14ac:dyDescent="0.25">
      <c r="A427" s="47">
        <v>42222</v>
      </c>
      <c r="B427" s="48">
        <v>0</v>
      </c>
      <c r="C427" s="171">
        <v>1</v>
      </c>
      <c r="D427" s="134">
        <f>$E$425</f>
        <v>714859.15999999992</v>
      </c>
      <c r="E427" s="29">
        <f>$D$427-$D$16</f>
        <v>689292.2699999999</v>
      </c>
      <c r="F427" s="175">
        <f>($E$15/$B$15*0+($E$16/$B$16)*1)</f>
        <v>293.7777419354839</v>
      </c>
      <c r="G427" s="29">
        <f t="shared" si="47"/>
        <v>293.77999999999997</v>
      </c>
    </row>
    <row r="428" spans="1:7" x14ac:dyDescent="0.25">
      <c r="A428" s="47">
        <v>42223</v>
      </c>
      <c r="B428" s="48">
        <v>1</v>
      </c>
      <c r="C428" s="171">
        <v>0</v>
      </c>
      <c r="D428" s="134">
        <f t="shared" ref="D428:D457" si="51">$E$425</f>
        <v>714859.15999999992</v>
      </c>
      <c r="E428" s="29">
        <f t="shared" ref="E428:E457" si="52">$D$427-$D$16</f>
        <v>689292.2699999999</v>
      </c>
      <c r="F428" s="175">
        <f t="shared" ref="F428:F457" si="53">($E$15/$B$15*0+($E$16/$B$16)*1)</f>
        <v>293.7777419354839</v>
      </c>
      <c r="G428" s="29">
        <f t="shared" si="47"/>
        <v>293.77999999999997</v>
      </c>
    </row>
    <row r="429" spans="1:7" x14ac:dyDescent="0.25">
      <c r="A429" s="47">
        <v>42224</v>
      </c>
      <c r="B429" s="48">
        <v>1</v>
      </c>
      <c r="C429" s="171">
        <v>0</v>
      </c>
      <c r="D429" s="134">
        <f t="shared" si="51"/>
        <v>714859.15999999992</v>
      </c>
      <c r="E429" s="29">
        <f t="shared" si="52"/>
        <v>689292.2699999999</v>
      </c>
      <c r="F429" s="175">
        <f t="shared" si="53"/>
        <v>293.7777419354839</v>
      </c>
      <c r="G429" s="29">
        <f t="shared" si="47"/>
        <v>293.77999999999997</v>
      </c>
    </row>
    <row r="430" spans="1:7" x14ac:dyDescent="0.25">
      <c r="A430" s="47">
        <v>42225</v>
      </c>
      <c r="B430" s="48">
        <v>1</v>
      </c>
      <c r="C430" s="171">
        <v>0</v>
      </c>
      <c r="D430" s="134">
        <f t="shared" si="51"/>
        <v>714859.15999999992</v>
      </c>
      <c r="E430" s="29">
        <f t="shared" si="52"/>
        <v>689292.2699999999</v>
      </c>
      <c r="F430" s="175">
        <f t="shared" si="53"/>
        <v>293.7777419354839</v>
      </c>
      <c r="G430" s="29">
        <f t="shared" si="47"/>
        <v>293.77999999999997</v>
      </c>
    </row>
    <row r="431" spans="1:7" x14ac:dyDescent="0.25">
      <c r="A431" s="47">
        <v>42226</v>
      </c>
      <c r="B431" s="48">
        <v>1</v>
      </c>
      <c r="C431" s="171">
        <v>0</v>
      </c>
      <c r="D431" s="134">
        <f t="shared" si="51"/>
        <v>714859.15999999992</v>
      </c>
      <c r="E431" s="29">
        <f t="shared" si="52"/>
        <v>689292.2699999999</v>
      </c>
      <c r="F431" s="175">
        <f t="shared" si="53"/>
        <v>293.7777419354839</v>
      </c>
      <c r="G431" s="29">
        <f t="shared" si="47"/>
        <v>293.77999999999997</v>
      </c>
    </row>
    <row r="432" spans="1:7" x14ac:dyDescent="0.25">
      <c r="A432" s="47">
        <v>42227</v>
      </c>
      <c r="B432" s="48">
        <v>1</v>
      </c>
      <c r="C432" s="171">
        <v>0</v>
      </c>
      <c r="D432" s="134">
        <f t="shared" si="51"/>
        <v>714859.15999999992</v>
      </c>
      <c r="E432" s="29">
        <f t="shared" si="52"/>
        <v>689292.2699999999</v>
      </c>
      <c r="F432" s="175">
        <f t="shared" si="53"/>
        <v>293.7777419354839</v>
      </c>
      <c r="G432" s="29">
        <f t="shared" si="47"/>
        <v>293.77999999999997</v>
      </c>
    </row>
    <row r="433" spans="1:7" x14ac:dyDescent="0.25">
      <c r="A433" s="47">
        <v>42228</v>
      </c>
      <c r="B433" s="48">
        <v>1</v>
      </c>
      <c r="C433" s="171">
        <v>0</v>
      </c>
      <c r="D433" s="134">
        <f t="shared" si="51"/>
        <v>714859.15999999992</v>
      </c>
      <c r="E433" s="29">
        <f t="shared" si="52"/>
        <v>689292.2699999999</v>
      </c>
      <c r="F433" s="175">
        <f t="shared" si="53"/>
        <v>293.7777419354839</v>
      </c>
      <c r="G433" s="29">
        <f t="shared" si="47"/>
        <v>293.77999999999997</v>
      </c>
    </row>
    <row r="434" spans="1:7" x14ac:dyDescent="0.25">
      <c r="A434" s="47">
        <v>42229</v>
      </c>
      <c r="B434" s="48">
        <v>1</v>
      </c>
      <c r="C434" s="171">
        <v>0</v>
      </c>
      <c r="D434" s="134">
        <f t="shared" si="51"/>
        <v>714859.15999999992</v>
      </c>
      <c r="E434" s="29">
        <f t="shared" si="52"/>
        <v>689292.2699999999</v>
      </c>
      <c r="F434" s="175">
        <f t="shared" si="53"/>
        <v>293.7777419354839</v>
      </c>
      <c r="G434" s="29">
        <f t="shared" si="47"/>
        <v>293.77999999999997</v>
      </c>
    </row>
    <row r="435" spans="1:7" x14ac:dyDescent="0.25">
      <c r="A435" s="47">
        <v>42230</v>
      </c>
      <c r="B435" s="48">
        <v>1</v>
      </c>
      <c r="C435" s="171">
        <v>0</v>
      </c>
      <c r="D435" s="134">
        <f t="shared" si="51"/>
        <v>714859.15999999992</v>
      </c>
      <c r="E435" s="29">
        <f t="shared" si="52"/>
        <v>689292.2699999999</v>
      </c>
      <c r="F435" s="175">
        <f t="shared" si="53"/>
        <v>293.7777419354839</v>
      </c>
      <c r="G435" s="29">
        <f t="shared" si="47"/>
        <v>293.77999999999997</v>
      </c>
    </row>
    <row r="436" spans="1:7" x14ac:dyDescent="0.25">
      <c r="A436" s="47">
        <v>42231</v>
      </c>
      <c r="B436" s="48">
        <v>1</v>
      </c>
      <c r="C436" s="171">
        <v>0</v>
      </c>
      <c r="D436" s="134">
        <f t="shared" si="51"/>
        <v>714859.15999999992</v>
      </c>
      <c r="E436" s="29">
        <f t="shared" si="52"/>
        <v>689292.2699999999</v>
      </c>
      <c r="F436" s="175">
        <f t="shared" si="53"/>
        <v>293.7777419354839</v>
      </c>
      <c r="G436" s="29">
        <f t="shared" si="47"/>
        <v>293.77999999999997</v>
      </c>
    </row>
    <row r="437" spans="1:7" x14ac:dyDescent="0.25">
      <c r="A437" s="47">
        <v>42232</v>
      </c>
      <c r="B437" s="48">
        <v>1</v>
      </c>
      <c r="C437" s="171">
        <v>0</v>
      </c>
      <c r="D437" s="134">
        <f t="shared" si="51"/>
        <v>714859.15999999992</v>
      </c>
      <c r="E437" s="29">
        <f t="shared" si="52"/>
        <v>689292.2699999999</v>
      </c>
      <c r="F437" s="175">
        <f t="shared" si="53"/>
        <v>293.7777419354839</v>
      </c>
      <c r="G437" s="29">
        <f t="shared" si="47"/>
        <v>293.77999999999997</v>
      </c>
    </row>
    <row r="438" spans="1:7" x14ac:dyDescent="0.25">
      <c r="A438" s="47">
        <v>42233</v>
      </c>
      <c r="B438" s="48">
        <v>1</v>
      </c>
      <c r="C438" s="171">
        <v>0</v>
      </c>
      <c r="D438" s="134">
        <f t="shared" si="51"/>
        <v>714859.15999999992</v>
      </c>
      <c r="E438" s="29">
        <f t="shared" si="52"/>
        <v>689292.2699999999</v>
      </c>
      <c r="F438" s="175">
        <f t="shared" si="53"/>
        <v>293.7777419354839</v>
      </c>
      <c r="G438" s="29">
        <f t="shared" si="47"/>
        <v>293.77999999999997</v>
      </c>
    </row>
    <row r="439" spans="1:7" x14ac:dyDescent="0.25">
      <c r="A439" s="47">
        <v>42234</v>
      </c>
      <c r="B439" s="48">
        <v>1</v>
      </c>
      <c r="C439" s="171">
        <v>0</v>
      </c>
      <c r="D439" s="134">
        <f t="shared" si="51"/>
        <v>714859.15999999992</v>
      </c>
      <c r="E439" s="29">
        <f t="shared" si="52"/>
        <v>689292.2699999999</v>
      </c>
      <c r="F439" s="175">
        <f t="shared" si="53"/>
        <v>293.7777419354839</v>
      </c>
      <c r="G439" s="29">
        <f t="shared" si="47"/>
        <v>293.77999999999997</v>
      </c>
    </row>
    <row r="440" spans="1:7" x14ac:dyDescent="0.25">
      <c r="A440" s="47">
        <v>42235</v>
      </c>
      <c r="B440" s="48">
        <v>1</v>
      </c>
      <c r="C440" s="171">
        <v>0</v>
      </c>
      <c r="D440" s="134">
        <f t="shared" si="51"/>
        <v>714859.15999999992</v>
      </c>
      <c r="E440" s="29">
        <f t="shared" si="52"/>
        <v>689292.2699999999</v>
      </c>
      <c r="F440" s="175">
        <f t="shared" si="53"/>
        <v>293.7777419354839</v>
      </c>
      <c r="G440" s="29">
        <f t="shared" si="47"/>
        <v>293.77999999999997</v>
      </c>
    </row>
    <row r="441" spans="1:7" x14ac:dyDescent="0.25">
      <c r="A441" s="47">
        <v>42236</v>
      </c>
      <c r="B441" s="48">
        <v>1</v>
      </c>
      <c r="C441" s="171">
        <v>0</v>
      </c>
      <c r="D441" s="134">
        <f t="shared" si="51"/>
        <v>714859.15999999992</v>
      </c>
      <c r="E441" s="29">
        <f t="shared" si="52"/>
        <v>689292.2699999999</v>
      </c>
      <c r="F441" s="175">
        <f t="shared" si="53"/>
        <v>293.7777419354839</v>
      </c>
      <c r="G441" s="29">
        <f t="shared" si="47"/>
        <v>293.77999999999997</v>
      </c>
    </row>
    <row r="442" spans="1:7" x14ac:dyDescent="0.25">
      <c r="A442" s="47">
        <v>42237</v>
      </c>
      <c r="B442" s="48">
        <v>1</v>
      </c>
      <c r="C442" s="171">
        <v>0</v>
      </c>
      <c r="D442" s="134">
        <f t="shared" si="51"/>
        <v>714859.15999999992</v>
      </c>
      <c r="E442" s="29">
        <f t="shared" si="52"/>
        <v>689292.2699999999</v>
      </c>
      <c r="F442" s="175">
        <f t="shared" si="53"/>
        <v>293.7777419354839</v>
      </c>
      <c r="G442" s="29">
        <f t="shared" si="47"/>
        <v>293.77999999999997</v>
      </c>
    </row>
    <row r="443" spans="1:7" x14ac:dyDescent="0.25">
      <c r="A443" s="47">
        <v>42238</v>
      </c>
      <c r="B443" s="48">
        <v>1</v>
      </c>
      <c r="C443" s="171">
        <v>0</v>
      </c>
      <c r="D443" s="134">
        <f t="shared" si="51"/>
        <v>714859.15999999992</v>
      </c>
      <c r="E443" s="29">
        <f t="shared" si="52"/>
        <v>689292.2699999999</v>
      </c>
      <c r="F443" s="175">
        <f t="shared" si="53"/>
        <v>293.7777419354839</v>
      </c>
      <c r="G443" s="29">
        <f t="shared" si="47"/>
        <v>293.77999999999997</v>
      </c>
    </row>
    <row r="444" spans="1:7" x14ac:dyDescent="0.25">
      <c r="A444" s="47">
        <v>42239</v>
      </c>
      <c r="B444" s="48">
        <v>1</v>
      </c>
      <c r="C444" s="171">
        <v>0</v>
      </c>
      <c r="D444" s="134">
        <f t="shared" si="51"/>
        <v>714859.15999999992</v>
      </c>
      <c r="E444" s="29">
        <f t="shared" si="52"/>
        <v>689292.2699999999</v>
      </c>
      <c r="F444" s="175">
        <f t="shared" si="53"/>
        <v>293.7777419354839</v>
      </c>
      <c r="G444" s="29">
        <f t="shared" si="47"/>
        <v>293.77999999999997</v>
      </c>
    </row>
    <row r="445" spans="1:7" x14ac:dyDescent="0.25">
      <c r="A445" s="47">
        <v>42240</v>
      </c>
      <c r="B445" s="48">
        <v>1</v>
      </c>
      <c r="C445" s="171">
        <v>0</v>
      </c>
      <c r="D445" s="134">
        <f t="shared" si="51"/>
        <v>714859.15999999992</v>
      </c>
      <c r="E445" s="29">
        <f t="shared" si="52"/>
        <v>689292.2699999999</v>
      </c>
      <c r="F445" s="175">
        <f t="shared" si="53"/>
        <v>293.7777419354839</v>
      </c>
      <c r="G445" s="29">
        <f t="shared" si="47"/>
        <v>293.77999999999997</v>
      </c>
    </row>
    <row r="446" spans="1:7" x14ac:dyDescent="0.25">
      <c r="A446" s="47">
        <v>42241</v>
      </c>
      <c r="B446" s="48">
        <v>1</v>
      </c>
      <c r="C446" s="171">
        <v>0</v>
      </c>
      <c r="D446" s="134">
        <f t="shared" si="51"/>
        <v>714859.15999999992</v>
      </c>
      <c r="E446" s="29">
        <f t="shared" si="52"/>
        <v>689292.2699999999</v>
      </c>
      <c r="F446" s="175">
        <f t="shared" si="53"/>
        <v>293.7777419354839</v>
      </c>
      <c r="G446" s="29">
        <f t="shared" ref="G446:G509" si="54">ROUND(F446,2)</f>
        <v>293.77999999999997</v>
      </c>
    </row>
    <row r="447" spans="1:7" x14ac:dyDescent="0.25">
      <c r="A447" s="47">
        <v>42242</v>
      </c>
      <c r="B447" s="48">
        <v>1</v>
      </c>
      <c r="C447" s="171">
        <v>0</v>
      </c>
      <c r="D447" s="134">
        <f t="shared" si="51"/>
        <v>714859.15999999992</v>
      </c>
      <c r="E447" s="29">
        <f t="shared" si="52"/>
        <v>689292.2699999999</v>
      </c>
      <c r="F447" s="175">
        <f t="shared" si="53"/>
        <v>293.7777419354839</v>
      </c>
      <c r="G447" s="29">
        <f t="shared" si="54"/>
        <v>293.77999999999997</v>
      </c>
    </row>
    <row r="448" spans="1:7" x14ac:dyDescent="0.25">
      <c r="A448" s="47">
        <v>42243</v>
      </c>
      <c r="B448" s="48">
        <v>1</v>
      </c>
      <c r="C448" s="171">
        <v>0</v>
      </c>
      <c r="D448" s="134">
        <f t="shared" si="51"/>
        <v>714859.15999999992</v>
      </c>
      <c r="E448" s="29">
        <f t="shared" si="52"/>
        <v>689292.2699999999</v>
      </c>
      <c r="F448" s="175">
        <f t="shared" si="53"/>
        <v>293.7777419354839</v>
      </c>
      <c r="G448" s="29">
        <f t="shared" si="54"/>
        <v>293.77999999999997</v>
      </c>
    </row>
    <row r="449" spans="1:7" x14ac:dyDescent="0.25">
      <c r="A449" s="47">
        <v>42244</v>
      </c>
      <c r="B449" s="48">
        <v>1</v>
      </c>
      <c r="C449" s="171">
        <v>0</v>
      </c>
      <c r="D449" s="134">
        <f t="shared" si="51"/>
        <v>714859.15999999992</v>
      </c>
      <c r="E449" s="29">
        <f t="shared" si="52"/>
        <v>689292.2699999999</v>
      </c>
      <c r="F449" s="175">
        <f t="shared" si="53"/>
        <v>293.7777419354839</v>
      </c>
      <c r="G449" s="29">
        <f t="shared" si="54"/>
        <v>293.77999999999997</v>
      </c>
    </row>
    <row r="450" spans="1:7" x14ac:dyDescent="0.25">
      <c r="A450" s="47">
        <v>42245</v>
      </c>
      <c r="B450" s="48">
        <v>1</v>
      </c>
      <c r="C450" s="171">
        <v>0</v>
      </c>
      <c r="D450" s="134">
        <f t="shared" si="51"/>
        <v>714859.15999999992</v>
      </c>
      <c r="E450" s="29">
        <f t="shared" si="52"/>
        <v>689292.2699999999</v>
      </c>
      <c r="F450" s="175">
        <f t="shared" si="53"/>
        <v>293.7777419354839</v>
      </c>
      <c r="G450" s="29">
        <f t="shared" si="54"/>
        <v>293.77999999999997</v>
      </c>
    </row>
    <row r="451" spans="1:7" x14ac:dyDescent="0.25">
      <c r="A451" s="47">
        <v>42246</v>
      </c>
      <c r="B451" s="48">
        <v>1</v>
      </c>
      <c r="C451" s="171">
        <v>0</v>
      </c>
      <c r="D451" s="134">
        <f t="shared" si="51"/>
        <v>714859.15999999992</v>
      </c>
      <c r="E451" s="29">
        <f t="shared" si="52"/>
        <v>689292.2699999999</v>
      </c>
      <c r="F451" s="175">
        <f t="shared" si="53"/>
        <v>293.7777419354839</v>
      </c>
      <c r="G451" s="29">
        <f t="shared" si="54"/>
        <v>293.77999999999997</v>
      </c>
    </row>
    <row r="452" spans="1:7" x14ac:dyDescent="0.25">
      <c r="A452" s="47">
        <v>42247</v>
      </c>
      <c r="B452" s="48">
        <v>1</v>
      </c>
      <c r="C452" s="171">
        <v>0</v>
      </c>
      <c r="D452" s="134">
        <f t="shared" si="51"/>
        <v>714859.15999999992</v>
      </c>
      <c r="E452" s="29">
        <f t="shared" si="52"/>
        <v>689292.2699999999</v>
      </c>
      <c r="F452" s="175">
        <f t="shared" si="53"/>
        <v>293.7777419354839</v>
      </c>
      <c r="G452" s="29">
        <f t="shared" si="54"/>
        <v>293.77999999999997</v>
      </c>
    </row>
    <row r="453" spans="1:7" x14ac:dyDescent="0.25">
      <c r="A453" s="47">
        <v>42248</v>
      </c>
      <c r="B453" s="48">
        <v>1</v>
      </c>
      <c r="C453" s="171">
        <v>0</v>
      </c>
      <c r="D453" s="134">
        <f t="shared" si="51"/>
        <v>714859.15999999992</v>
      </c>
      <c r="E453" s="29">
        <f t="shared" si="52"/>
        <v>689292.2699999999</v>
      </c>
      <c r="F453" s="175">
        <f t="shared" si="53"/>
        <v>293.7777419354839</v>
      </c>
      <c r="G453" s="29">
        <f t="shared" si="54"/>
        <v>293.77999999999997</v>
      </c>
    </row>
    <row r="454" spans="1:7" x14ac:dyDescent="0.25">
      <c r="A454" s="47">
        <v>42249</v>
      </c>
      <c r="B454" s="48">
        <v>1</v>
      </c>
      <c r="C454" s="171">
        <v>0</v>
      </c>
      <c r="D454" s="134">
        <f t="shared" si="51"/>
        <v>714859.15999999992</v>
      </c>
      <c r="E454" s="29">
        <f t="shared" si="52"/>
        <v>689292.2699999999</v>
      </c>
      <c r="F454" s="175">
        <f t="shared" si="53"/>
        <v>293.7777419354839</v>
      </c>
      <c r="G454" s="29">
        <f t="shared" si="54"/>
        <v>293.77999999999997</v>
      </c>
    </row>
    <row r="455" spans="1:7" x14ac:dyDescent="0.25">
      <c r="A455" s="47">
        <v>42250</v>
      </c>
      <c r="B455" s="48">
        <v>1</v>
      </c>
      <c r="C455" s="171">
        <v>0</v>
      </c>
      <c r="D455" s="134">
        <f t="shared" si="51"/>
        <v>714859.15999999992</v>
      </c>
      <c r="E455" s="29">
        <f t="shared" si="52"/>
        <v>689292.2699999999</v>
      </c>
      <c r="F455" s="175">
        <f t="shared" si="53"/>
        <v>293.7777419354839</v>
      </c>
      <c r="G455" s="29">
        <f t="shared" si="54"/>
        <v>293.77999999999997</v>
      </c>
    </row>
    <row r="456" spans="1:7" x14ac:dyDescent="0.25">
      <c r="A456" s="47">
        <v>42251</v>
      </c>
      <c r="B456" s="48">
        <v>1</v>
      </c>
      <c r="C456" s="171">
        <v>0</v>
      </c>
      <c r="D456" s="134">
        <f t="shared" si="51"/>
        <v>714859.15999999992</v>
      </c>
      <c r="E456" s="29">
        <f t="shared" si="52"/>
        <v>689292.2699999999</v>
      </c>
      <c r="F456" s="175">
        <f t="shared" si="53"/>
        <v>293.7777419354839</v>
      </c>
      <c r="G456" s="29">
        <f t="shared" si="54"/>
        <v>293.77999999999997</v>
      </c>
    </row>
    <row r="457" spans="1:7" x14ac:dyDescent="0.25">
      <c r="A457" s="47">
        <v>42252</v>
      </c>
      <c r="B457" s="48">
        <v>1</v>
      </c>
      <c r="C457" s="171">
        <v>0</v>
      </c>
      <c r="D457" s="134">
        <f t="shared" si="51"/>
        <v>714859.15999999992</v>
      </c>
      <c r="E457" s="29">
        <f t="shared" si="52"/>
        <v>689292.2699999999</v>
      </c>
      <c r="F457" s="175">
        <f t="shared" si="53"/>
        <v>293.7777419354839</v>
      </c>
      <c r="G457" s="29">
        <f t="shared" si="54"/>
        <v>293.77999999999997</v>
      </c>
    </row>
    <row r="458" spans="1:7" x14ac:dyDescent="0.25">
      <c r="A458" s="47">
        <v>42253</v>
      </c>
      <c r="B458" s="48">
        <v>0</v>
      </c>
      <c r="C458" s="171">
        <v>1</v>
      </c>
      <c r="D458" s="134">
        <f>$E$456</f>
        <v>689292.2699999999</v>
      </c>
      <c r="E458" s="29">
        <f>$D$458-$D$41</f>
        <v>647790.3899999999</v>
      </c>
      <c r="F458" s="175">
        <f>($E$16/$B$16*0+($E$41/$B$41)*1)</f>
        <v>283.27066666666667</v>
      </c>
      <c r="G458" s="29">
        <f t="shared" si="54"/>
        <v>283.27</v>
      </c>
    </row>
    <row r="459" spans="1:7" x14ac:dyDescent="0.25">
      <c r="A459" s="47">
        <v>42254</v>
      </c>
      <c r="B459" s="48">
        <v>1</v>
      </c>
      <c r="C459" s="171">
        <v>0</v>
      </c>
      <c r="D459" s="134">
        <f t="shared" ref="D459:D487" si="55">$E$456</f>
        <v>689292.2699999999</v>
      </c>
      <c r="E459" s="29">
        <f t="shared" ref="E459:E487" si="56">$D$458-$D$41</f>
        <v>647790.3899999999</v>
      </c>
      <c r="F459" s="175">
        <f t="shared" ref="F459:F487" si="57">($E$16/$B$16*0+($E$41/$B$41)*1)</f>
        <v>283.27066666666667</v>
      </c>
      <c r="G459" s="29">
        <f t="shared" si="54"/>
        <v>283.27</v>
      </c>
    </row>
    <row r="460" spans="1:7" x14ac:dyDescent="0.25">
      <c r="A460" s="47">
        <v>42255</v>
      </c>
      <c r="B460" s="48">
        <v>1</v>
      </c>
      <c r="C460" s="171">
        <v>0</v>
      </c>
      <c r="D460" s="134">
        <f t="shared" si="55"/>
        <v>689292.2699999999</v>
      </c>
      <c r="E460" s="29">
        <f t="shared" si="56"/>
        <v>647790.3899999999</v>
      </c>
      <c r="F460" s="175">
        <f t="shared" si="57"/>
        <v>283.27066666666667</v>
      </c>
      <c r="G460" s="29">
        <f t="shared" si="54"/>
        <v>283.27</v>
      </c>
    </row>
    <row r="461" spans="1:7" x14ac:dyDescent="0.25">
      <c r="A461" s="47">
        <v>42256</v>
      </c>
      <c r="B461" s="48">
        <v>1</v>
      </c>
      <c r="C461" s="171">
        <v>0</v>
      </c>
      <c r="D461" s="134">
        <f t="shared" si="55"/>
        <v>689292.2699999999</v>
      </c>
      <c r="E461" s="29">
        <f t="shared" si="56"/>
        <v>647790.3899999999</v>
      </c>
      <c r="F461" s="175">
        <f t="shared" si="57"/>
        <v>283.27066666666667</v>
      </c>
      <c r="G461" s="29">
        <f t="shared" si="54"/>
        <v>283.27</v>
      </c>
    </row>
    <row r="462" spans="1:7" x14ac:dyDescent="0.25">
      <c r="A462" s="47">
        <v>42257</v>
      </c>
      <c r="B462" s="48">
        <v>1</v>
      </c>
      <c r="C462" s="171">
        <v>0</v>
      </c>
      <c r="D462" s="134">
        <f t="shared" si="55"/>
        <v>689292.2699999999</v>
      </c>
      <c r="E462" s="29">
        <f t="shared" si="56"/>
        <v>647790.3899999999</v>
      </c>
      <c r="F462" s="175">
        <f t="shared" si="57"/>
        <v>283.27066666666667</v>
      </c>
      <c r="G462" s="29">
        <f t="shared" si="54"/>
        <v>283.27</v>
      </c>
    </row>
    <row r="463" spans="1:7" x14ac:dyDescent="0.25">
      <c r="A463" s="47">
        <v>42258</v>
      </c>
      <c r="B463" s="48">
        <v>1</v>
      </c>
      <c r="C463" s="171">
        <v>0</v>
      </c>
      <c r="D463" s="134">
        <f t="shared" si="55"/>
        <v>689292.2699999999</v>
      </c>
      <c r="E463" s="29">
        <f t="shared" si="56"/>
        <v>647790.3899999999</v>
      </c>
      <c r="F463" s="175">
        <f t="shared" si="57"/>
        <v>283.27066666666667</v>
      </c>
      <c r="G463" s="29">
        <f t="shared" si="54"/>
        <v>283.27</v>
      </c>
    </row>
    <row r="464" spans="1:7" x14ac:dyDescent="0.25">
      <c r="A464" s="47">
        <v>42259</v>
      </c>
      <c r="B464" s="48">
        <v>1</v>
      </c>
      <c r="C464" s="171">
        <v>0</v>
      </c>
      <c r="D464" s="134">
        <f t="shared" si="55"/>
        <v>689292.2699999999</v>
      </c>
      <c r="E464" s="29">
        <f t="shared" si="56"/>
        <v>647790.3899999999</v>
      </c>
      <c r="F464" s="175">
        <f t="shared" si="57"/>
        <v>283.27066666666667</v>
      </c>
      <c r="G464" s="29">
        <f t="shared" si="54"/>
        <v>283.27</v>
      </c>
    </row>
    <row r="465" spans="1:7" x14ac:dyDescent="0.25">
      <c r="A465" s="47">
        <v>42260</v>
      </c>
      <c r="B465" s="48">
        <v>1</v>
      </c>
      <c r="C465" s="171">
        <v>0</v>
      </c>
      <c r="D465" s="134">
        <f t="shared" si="55"/>
        <v>689292.2699999999</v>
      </c>
      <c r="E465" s="29">
        <f t="shared" si="56"/>
        <v>647790.3899999999</v>
      </c>
      <c r="F465" s="175">
        <f t="shared" si="57"/>
        <v>283.27066666666667</v>
      </c>
      <c r="G465" s="29">
        <f t="shared" si="54"/>
        <v>283.27</v>
      </c>
    </row>
    <row r="466" spans="1:7" x14ac:dyDescent="0.25">
      <c r="A466" s="47">
        <v>42261</v>
      </c>
      <c r="B466" s="48">
        <v>1</v>
      </c>
      <c r="C466" s="171">
        <v>0</v>
      </c>
      <c r="D466" s="134">
        <f t="shared" si="55"/>
        <v>689292.2699999999</v>
      </c>
      <c r="E466" s="29">
        <f t="shared" si="56"/>
        <v>647790.3899999999</v>
      </c>
      <c r="F466" s="175">
        <f t="shared" si="57"/>
        <v>283.27066666666667</v>
      </c>
      <c r="G466" s="29">
        <f t="shared" si="54"/>
        <v>283.27</v>
      </c>
    </row>
    <row r="467" spans="1:7" x14ac:dyDescent="0.25">
      <c r="A467" s="47">
        <v>42262</v>
      </c>
      <c r="B467" s="48">
        <v>1</v>
      </c>
      <c r="C467" s="171">
        <v>0</v>
      </c>
      <c r="D467" s="134">
        <f t="shared" si="55"/>
        <v>689292.2699999999</v>
      </c>
      <c r="E467" s="29">
        <f t="shared" si="56"/>
        <v>647790.3899999999</v>
      </c>
      <c r="F467" s="175">
        <f t="shared" si="57"/>
        <v>283.27066666666667</v>
      </c>
      <c r="G467" s="29">
        <f t="shared" si="54"/>
        <v>283.27</v>
      </c>
    </row>
    <row r="468" spans="1:7" x14ac:dyDescent="0.25">
      <c r="A468" s="47">
        <v>42263</v>
      </c>
      <c r="B468" s="48">
        <v>1</v>
      </c>
      <c r="C468" s="171">
        <v>0</v>
      </c>
      <c r="D468" s="134">
        <f t="shared" si="55"/>
        <v>689292.2699999999</v>
      </c>
      <c r="E468" s="29">
        <f t="shared" si="56"/>
        <v>647790.3899999999</v>
      </c>
      <c r="F468" s="175">
        <f t="shared" si="57"/>
        <v>283.27066666666667</v>
      </c>
      <c r="G468" s="29">
        <f t="shared" si="54"/>
        <v>283.27</v>
      </c>
    </row>
    <row r="469" spans="1:7" x14ac:dyDescent="0.25">
      <c r="A469" s="47">
        <v>42264</v>
      </c>
      <c r="B469" s="48">
        <v>1</v>
      </c>
      <c r="C469" s="171">
        <v>0</v>
      </c>
      <c r="D469" s="134">
        <f t="shared" si="55"/>
        <v>689292.2699999999</v>
      </c>
      <c r="E469" s="29">
        <f t="shared" si="56"/>
        <v>647790.3899999999</v>
      </c>
      <c r="F469" s="175">
        <f t="shared" si="57"/>
        <v>283.27066666666667</v>
      </c>
      <c r="G469" s="29">
        <f t="shared" si="54"/>
        <v>283.27</v>
      </c>
    </row>
    <row r="470" spans="1:7" x14ac:dyDescent="0.25">
      <c r="A470" s="47">
        <v>42265</v>
      </c>
      <c r="B470" s="48">
        <v>1</v>
      </c>
      <c r="C470" s="171">
        <v>0</v>
      </c>
      <c r="D470" s="134">
        <f t="shared" si="55"/>
        <v>689292.2699999999</v>
      </c>
      <c r="E470" s="29">
        <f t="shared" si="56"/>
        <v>647790.3899999999</v>
      </c>
      <c r="F470" s="175">
        <f t="shared" si="57"/>
        <v>283.27066666666667</v>
      </c>
      <c r="G470" s="29">
        <f t="shared" si="54"/>
        <v>283.27</v>
      </c>
    </row>
    <row r="471" spans="1:7" x14ac:dyDescent="0.25">
      <c r="A471" s="47">
        <v>42266</v>
      </c>
      <c r="B471" s="48">
        <v>1</v>
      </c>
      <c r="C471" s="171">
        <v>0</v>
      </c>
      <c r="D471" s="134">
        <f t="shared" si="55"/>
        <v>689292.2699999999</v>
      </c>
      <c r="E471" s="29">
        <f t="shared" si="56"/>
        <v>647790.3899999999</v>
      </c>
      <c r="F471" s="175">
        <f t="shared" si="57"/>
        <v>283.27066666666667</v>
      </c>
      <c r="G471" s="29">
        <f t="shared" si="54"/>
        <v>283.27</v>
      </c>
    </row>
    <row r="472" spans="1:7" x14ac:dyDescent="0.25">
      <c r="A472" s="47">
        <v>42267</v>
      </c>
      <c r="B472" s="48">
        <v>1</v>
      </c>
      <c r="C472" s="171">
        <v>0</v>
      </c>
      <c r="D472" s="134">
        <f t="shared" si="55"/>
        <v>689292.2699999999</v>
      </c>
      <c r="E472" s="29">
        <f t="shared" si="56"/>
        <v>647790.3899999999</v>
      </c>
      <c r="F472" s="175">
        <f t="shared" si="57"/>
        <v>283.27066666666667</v>
      </c>
      <c r="G472" s="29">
        <f t="shared" si="54"/>
        <v>283.27</v>
      </c>
    </row>
    <row r="473" spans="1:7" x14ac:dyDescent="0.25">
      <c r="A473" s="47">
        <v>42268</v>
      </c>
      <c r="B473" s="48">
        <v>1</v>
      </c>
      <c r="C473" s="171">
        <v>0</v>
      </c>
      <c r="D473" s="134">
        <f t="shared" si="55"/>
        <v>689292.2699999999</v>
      </c>
      <c r="E473" s="29">
        <f t="shared" si="56"/>
        <v>647790.3899999999</v>
      </c>
      <c r="F473" s="175">
        <f t="shared" si="57"/>
        <v>283.27066666666667</v>
      </c>
      <c r="G473" s="29">
        <f t="shared" si="54"/>
        <v>283.27</v>
      </c>
    </row>
    <row r="474" spans="1:7" x14ac:dyDescent="0.25">
      <c r="A474" s="47">
        <v>42269</v>
      </c>
      <c r="B474" s="48">
        <v>1</v>
      </c>
      <c r="C474" s="171">
        <v>0</v>
      </c>
      <c r="D474" s="134">
        <f t="shared" si="55"/>
        <v>689292.2699999999</v>
      </c>
      <c r="E474" s="29">
        <f t="shared" si="56"/>
        <v>647790.3899999999</v>
      </c>
      <c r="F474" s="175">
        <f t="shared" si="57"/>
        <v>283.27066666666667</v>
      </c>
      <c r="G474" s="29">
        <f t="shared" si="54"/>
        <v>283.27</v>
      </c>
    </row>
    <row r="475" spans="1:7" x14ac:dyDescent="0.25">
      <c r="A475" s="47">
        <v>42270</v>
      </c>
      <c r="B475" s="48">
        <v>1</v>
      </c>
      <c r="C475" s="171">
        <v>0</v>
      </c>
      <c r="D475" s="134">
        <f t="shared" si="55"/>
        <v>689292.2699999999</v>
      </c>
      <c r="E475" s="29">
        <f t="shared" si="56"/>
        <v>647790.3899999999</v>
      </c>
      <c r="F475" s="175">
        <f t="shared" si="57"/>
        <v>283.27066666666667</v>
      </c>
      <c r="G475" s="29">
        <f t="shared" si="54"/>
        <v>283.27</v>
      </c>
    </row>
    <row r="476" spans="1:7" x14ac:dyDescent="0.25">
      <c r="A476" s="47">
        <v>42271</v>
      </c>
      <c r="B476" s="48">
        <v>1</v>
      </c>
      <c r="C476" s="171">
        <v>0</v>
      </c>
      <c r="D476" s="134">
        <f t="shared" si="55"/>
        <v>689292.2699999999</v>
      </c>
      <c r="E476" s="29">
        <f t="shared" si="56"/>
        <v>647790.3899999999</v>
      </c>
      <c r="F476" s="175">
        <f t="shared" si="57"/>
        <v>283.27066666666667</v>
      </c>
      <c r="G476" s="29">
        <f t="shared" si="54"/>
        <v>283.27</v>
      </c>
    </row>
    <row r="477" spans="1:7" x14ac:dyDescent="0.25">
      <c r="A477" s="47">
        <v>42272</v>
      </c>
      <c r="B477" s="48">
        <v>1</v>
      </c>
      <c r="C477" s="171">
        <v>0</v>
      </c>
      <c r="D477" s="134">
        <f t="shared" si="55"/>
        <v>689292.2699999999</v>
      </c>
      <c r="E477" s="29">
        <f t="shared" si="56"/>
        <v>647790.3899999999</v>
      </c>
      <c r="F477" s="175">
        <f t="shared" si="57"/>
        <v>283.27066666666667</v>
      </c>
      <c r="G477" s="29">
        <f t="shared" si="54"/>
        <v>283.27</v>
      </c>
    </row>
    <row r="478" spans="1:7" x14ac:dyDescent="0.25">
      <c r="A478" s="47">
        <v>42273</v>
      </c>
      <c r="B478" s="48">
        <v>1</v>
      </c>
      <c r="C478" s="171">
        <v>0</v>
      </c>
      <c r="D478" s="134">
        <f t="shared" si="55"/>
        <v>689292.2699999999</v>
      </c>
      <c r="E478" s="29">
        <f t="shared" si="56"/>
        <v>647790.3899999999</v>
      </c>
      <c r="F478" s="175">
        <f t="shared" si="57"/>
        <v>283.27066666666667</v>
      </c>
      <c r="G478" s="29">
        <f t="shared" si="54"/>
        <v>283.27</v>
      </c>
    </row>
    <row r="479" spans="1:7" x14ac:dyDescent="0.25">
      <c r="A479" s="47">
        <v>42274</v>
      </c>
      <c r="B479" s="48">
        <v>1</v>
      </c>
      <c r="C479" s="171">
        <v>0</v>
      </c>
      <c r="D479" s="134">
        <f t="shared" si="55"/>
        <v>689292.2699999999</v>
      </c>
      <c r="E479" s="29">
        <f t="shared" si="56"/>
        <v>647790.3899999999</v>
      </c>
      <c r="F479" s="175">
        <f t="shared" si="57"/>
        <v>283.27066666666667</v>
      </c>
      <c r="G479" s="29">
        <f t="shared" si="54"/>
        <v>283.27</v>
      </c>
    </row>
    <row r="480" spans="1:7" x14ac:dyDescent="0.25">
      <c r="A480" s="47">
        <v>42275</v>
      </c>
      <c r="B480" s="48">
        <v>1</v>
      </c>
      <c r="C480" s="171">
        <v>0</v>
      </c>
      <c r="D480" s="134">
        <f t="shared" si="55"/>
        <v>689292.2699999999</v>
      </c>
      <c r="E480" s="29">
        <f t="shared" si="56"/>
        <v>647790.3899999999</v>
      </c>
      <c r="F480" s="175">
        <f t="shared" si="57"/>
        <v>283.27066666666667</v>
      </c>
      <c r="G480" s="29">
        <f t="shared" si="54"/>
        <v>283.27</v>
      </c>
    </row>
    <row r="481" spans="1:7" x14ac:dyDescent="0.25">
      <c r="A481" s="47">
        <v>42276</v>
      </c>
      <c r="B481" s="48">
        <v>1</v>
      </c>
      <c r="C481" s="171">
        <v>0</v>
      </c>
      <c r="D481" s="134">
        <f t="shared" si="55"/>
        <v>689292.2699999999</v>
      </c>
      <c r="E481" s="29">
        <f t="shared" si="56"/>
        <v>647790.3899999999</v>
      </c>
      <c r="F481" s="175">
        <f t="shared" si="57"/>
        <v>283.27066666666667</v>
      </c>
      <c r="G481" s="29">
        <f t="shared" si="54"/>
        <v>283.27</v>
      </c>
    </row>
    <row r="482" spans="1:7" x14ac:dyDescent="0.25">
      <c r="A482" s="47">
        <v>42277</v>
      </c>
      <c r="B482" s="48">
        <v>1</v>
      </c>
      <c r="C482" s="171">
        <v>0</v>
      </c>
      <c r="D482" s="134">
        <f t="shared" si="55"/>
        <v>689292.2699999999</v>
      </c>
      <c r="E482" s="29">
        <f t="shared" si="56"/>
        <v>647790.3899999999</v>
      </c>
      <c r="F482" s="175">
        <f t="shared" si="57"/>
        <v>283.27066666666667</v>
      </c>
      <c r="G482" s="29">
        <f t="shared" si="54"/>
        <v>283.27</v>
      </c>
    </row>
    <row r="483" spans="1:7" x14ac:dyDescent="0.25">
      <c r="A483" s="47">
        <v>42278</v>
      </c>
      <c r="B483" s="48">
        <v>1</v>
      </c>
      <c r="C483" s="171">
        <v>0</v>
      </c>
      <c r="D483" s="134">
        <f t="shared" si="55"/>
        <v>689292.2699999999</v>
      </c>
      <c r="E483" s="29">
        <f t="shared" si="56"/>
        <v>647790.3899999999</v>
      </c>
      <c r="F483" s="175">
        <f t="shared" si="57"/>
        <v>283.27066666666667</v>
      </c>
      <c r="G483" s="29">
        <f t="shared" si="54"/>
        <v>283.27</v>
      </c>
    </row>
    <row r="484" spans="1:7" x14ac:dyDescent="0.25">
      <c r="A484" s="47">
        <v>42279</v>
      </c>
      <c r="B484" s="48">
        <v>1</v>
      </c>
      <c r="C484" s="171">
        <v>0</v>
      </c>
      <c r="D484" s="134">
        <f t="shared" si="55"/>
        <v>689292.2699999999</v>
      </c>
      <c r="E484" s="29">
        <f t="shared" si="56"/>
        <v>647790.3899999999</v>
      </c>
      <c r="F484" s="175">
        <f t="shared" si="57"/>
        <v>283.27066666666667</v>
      </c>
      <c r="G484" s="29">
        <f t="shared" si="54"/>
        <v>283.27</v>
      </c>
    </row>
    <row r="485" spans="1:7" x14ac:dyDescent="0.25">
      <c r="A485" s="47">
        <v>42280</v>
      </c>
      <c r="B485" s="48">
        <v>1</v>
      </c>
      <c r="C485" s="171">
        <v>0</v>
      </c>
      <c r="D485" s="134">
        <f t="shared" si="55"/>
        <v>689292.2699999999</v>
      </c>
      <c r="E485" s="29">
        <f t="shared" si="56"/>
        <v>647790.3899999999</v>
      </c>
      <c r="F485" s="175">
        <f t="shared" si="57"/>
        <v>283.27066666666667</v>
      </c>
      <c r="G485" s="29">
        <f t="shared" si="54"/>
        <v>283.27</v>
      </c>
    </row>
    <row r="486" spans="1:7" x14ac:dyDescent="0.25">
      <c r="A486" s="47">
        <v>42281</v>
      </c>
      <c r="B486" s="48">
        <v>1</v>
      </c>
      <c r="C486" s="171">
        <v>0</v>
      </c>
      <c r="D486" s="134">
        <f t="shared" si="55"/>
        <v>689292.2699999999</v>
      </c>
      <c r="E486" s="29">
        <f t="shared" si="56"/>
        <v>647790.3899999999</v>
      </c>
      <c r="F486" s="175">
        <f t="shared" si="57"/>
        <v>283.27066666666667</v>
      </c>
      <c r="G486" s="29">
        <f t="shared" si="54"/>
        <v>283.27</v>
      </c>
    </row>
    <row r="487" spans="1:7" x14ac:dyDescent="0.25">
      <c r="A487" s="47">
        <v>42282</v>
      </c>
      <c r="B487" s="48">
        <v>1</v>
      </c>
      <c r="C487" s="171">
        <v>0</v>
      </c>
      <c r="D487" s="134">
        <f t="shared" si="55"/>
        <v>689292.2699999999</v>
      </c>
      <c r="E487" s="29">
        <f t="shared" si="56"/>
        <v>647790.3899999999</v>
      </c>
      <c r="F487" s="175">
        <f t="shared" si="57"/>
        <v>283.27066666666667</v>
      </c>
      <c r="G487" s="29">
        <f t="shared" si="54"/>
        <v>283.27</v>
      </c>
    </row>
    <row r="488" spans="1:7" x14ac:dyDescent="0.25">
      <c r="A488" s="47">
        <v>42283</v>
      </c>
      <c r="B488" s="48">
        <v>0</v>
      </c>
      <c r="C488" s="171">
        <v>1</v>
      </c>
      <c r="D488" s="134">
        <f>$E$487</f>
        <v>647790.3899999999</v>
      </c>
      <c r="E488" s="29">
        <f>$D$488-$D$42</f>
        <v>606043.05999999994</v>
      </c>
      <c r="F488" s="175">
        <f>($E$41/$B$41*0+($E$42/$B$42)*1)</f>
        <v>266.21516129032256</v>
      </c>
      <c r="G488" s="29">
        <f t="shared" si="54"/>
        <v>266.22000000000003</v>
      </c>
    </row>
    <row r="489" spans="1:7" x14ac:dyDescent="0.25">
      <c r="A489" s="47">
        <v>42284</v>
      </c>
      <c r="B489" s="48">
        <v>1</v>
      </c>
      <c r="C489" s="171">
        <v>0</v>
      </c>
      <c r="D489" s="134">
        <f t="shared" ref="D489:D518" si="58">$E$487</f>
        <v>647790.3899999999</v>
      </c>
      <c r="E489" s="29">
        <f t="shared" ref="E489:E518" si="59">$D$488-$D$42</f>
        <v>606043.05999999994</v>
      </c>
      <c r="F489" s="175">
        <f t="shared" ref="F489:F518" si="60">($E$41/$B$41*0+($E$42/$B$42)*1)</f>
        <v>266.21516129032256</v>
      </c>
      <c r="G489" s="29">
        <f t="shared" si="54"/>
        <v>266.22000000000003</v>
      </c>
    </row>
    <row r="490" spans="1:7" x14ac:dyDescent="0.25">
      <c r="A490" s="47">
        <v>42285</v>
      </c>
      <c r="B490" s="48">
        <v>1</v>
      </c>
      <c r="C490" s="171">
        <v>0</v>
      </c>
      <c r="D490" s="134">
        <f t="shared" si="58"/>
        <v>647790.3899999999</v>
      </c>
      <c r="E490" s="29">
        <f t="shared" si="59"/>
        <v>606043.05999999994</v>
      </c>
      <c r="F490" s="175">
        <f t="shared" si="60"/>
        <v>266.21516129032256</v>
      </c>
      <c r="G490" s="29">
        <f t="shared" si="54"/>
        <v>266.22000000000003</v>
      </c>
    </row>
    <row r="491" spans="1:7" x14ac:dyDescent="0.25">
      <c r="A491" s="47">
        <v>42286</v>
      </c>
      <c r="B491" s="48">
        <v>1</v>
      </c>
      <c r="C491" s="171">
        <v>0</v>
      </c>
      <c r="D491" s="134">
        <f t="shared" si="58"/>
        <v>647790.3899999999</v>
      </c>
      <c r="E491" s="29">
        <f t="shared" si="59"/>
        <v>606043.05999999994</v>
      </c>
      <c r="F491" s="175">
        <f t="shared" si="60"/>
        <v>266.21516129032256</v>
      </c>
      <c r="G491" s="29">
        <f t="shared" si="54"/>
        <v>266.22000000000003</v>
      </c>
    </row>
    <row r="492" spans="1:7" x14ac:dyDescent="0.25">
      <c r="A492" s="47">
        <v>42287</v>
      </c>
      <c r="B492" s="48">
        <v>1</v>
      </c>
      <c r="C492" s="171">
        <v>0</v>
      </c>
      <c r="D492" s="134">
        <f t="shared" si="58"/>
        <v>647790.3899999999</v>
      </c>
      <c r="E492" s="29">
        <f t="shared" si="59"/>
        <v>606043.05999999994</v>
      </c>
      <c r="F492" s="175">
        <f t="shared" si="60"/>
        <v>266.21516129032256</v>
      </c>
      <c r="G492" s="29">
        <f t="shared" si="54"/>
        <v>266.22000000000003</v>
      </c>
    </row>
    <row r="493" spans="1:7" x14ac:dyDescent="0.25">
      <c r="A493" s="47">
        <v>42288</v>
      </c>
      <c r="B493" s="48">
        <v>1</v>
      </c>
      <c r="C493" s="171">
        <v>0</v>
      </c>
      <c r="D493" s="134">
        <f t="shared" si="58"/>
        <v>647790.3899999999</v>
      </c>
      <c r="E493" s="29">
        <f t="shared" si="59"/>
        <v>606043.05999999994</v>
      </c>
      <c r="F493" s="175">
        <f t="shared" si="60"/>
        <v>266.21516129032256</v>
      </c>
      <c r="G493" s="29">
        <f t="shared" si="54"/>
        <v>266.22000000000003</v>
      </c>
    </row>
    <row r="494" spans="1:7" x14ac:dyDescent="0.25">
      <c r="A494" s="47">
        <v>42289</v>
      </c>
      <c r="B494" s="48">
        <v>1</v>
      </c>
      <c r="C494" s="171">
        <v>0</v>
      </c>
      <c r="D494" s="134">
        <f t="shared" si="58"/>
        <v>647790.3899999999</v>
      </c>
      <c r="E494" s="29">
        <f t="shared" si="59"/>
        <v>606043.05999999994</v>
      </c>
      <c r="F494" s="175">
        <f t="shared" si="60"/>
        <v>266.21516129032256</v>
      </c>
      <c r="G494" s="29">
        <f t="shared" si="54"/>
        <v>266.22000000000003</v>
      </c>
    </row>
    <row r="495" spans="1:7" x14ac:dyDescent="0.25">
      <c r="A495" s="47">
        <v>42290</v>
      </c>
      <c r="B495" s="48">
        <v>1</v>
      </c>
      <c r="C495" s="171">
        <v>0</v>
      </c>
      <c r="D495" s="134">
        <f t="shared" si="58"/>
        <v>647790.3899999999</v>
      </c>
      <c r="E495" s="29">
        <f t="shared" si="59"/>
        <v>606043.05999999994</v>
      </c>
      <c r="F495" s="175">
        <f t="shared" si="60"/>
        <v>266.21516129032256</v>
      </c>
      <c r="G495" s="29">
        <f t="shared" si="54"/>
        <v>266.22000000000003</v>
      </c>
    </row>
    <row r="496" spans="1:7" x14ac:dyDescent="0.25">
      <c r="A496" s="47">
        <v>42291</v>
      </c>
      <c r="B496" s="48">
        <v>1</v>
      </c>
      <c r="C496" s="171">
        <v>0</v>
      </c>
      <c r="D496" s="134">
        <f t="shared" si="58"/>
        <v>647790.3899999999</v>
      </c>
      <c r="E496" s="29">
        <f t="shared" si="59"/>
        <v>606043.05999999994</v>
      </c>
      <c r="F496" s="175">
        <f t="shared" si="60"/>
        <v>266.21516129032256</v>
      </c>
      <c r="G496" s="29">
        <f t="shared" si="54"/>
        <v>266.22000000000003</v>
      </c>
    </row>
    <row r="497" spans="1:7" x14ac:dyDescent="0.25">
      <c r="A497" s="47">
        <v>42292</v>
      </c>
      <c r="B497" s="48">
        <v>1</v>
      </c>
      <c r="C497" s="171">
        <v>0</v>
      </c>
      <c r="D497" s="134">
        <f t="shared" si="58"/>
        <v>647790.3899999999</v>
      </c>
      <c r="E497" s="29">
        <f t="shared" si="59"/>
        <v>606043.05999999994</v>
      </c>
      <c r="F497" s="175">
        <f t="shared" si="60"/>
        <v>266.21516129032256</v>
      </c>
      <c r="G497" s="29">
        <f t="shared" si="54"/>
        <v>266.22000000000003</v>
      </c>
    </row>
    <row r="498" spans="1:7" x14ac:dyDescent="0.25">
      <c r="A498" s="47">
        <v>42293</v>
      </c>
      <c r="B498" s="48">
        <v>1</v>
      </c>
      <c r="C498" s="171">
        <v>0</v>
      </c>
      <c r="D498" s="134">
        <f t="shared" si="58"/>
        <v>647790.3899999999</v>
      </c>
      <c r="E498" s="29">
        <f t="shared" si="59"/>
        <v>606043.05999999994</v>
      </c>
      <c r="F498" s="175">
        <f t="shared" si="60"/>
        <v>266.21516129032256</v>
      </c>
      <c r="G498" s="29">
        <f t="shared" si="54"/>
        <v>266.22000000000003</v>
      </c>
    </row>
    <row r="499" spans="1:7" x14ac:dyDescent="0.25">
      <c r="A499" s="47">
        <v>42294</v>
      </c>
      <c r="B499" s="48">
        <v>1</v>
      </c>
      <c r="C499" s="171">
        <v>0</v>
      </c>
      <c r="D499" s="134">
        <f t="shared" si="58"/>
        <v>647790.3899999999</v>
      </c>
      <c r="E499" s="29">
        <f t="shared" si="59"/>
        <v>606043.05999999994</v>
      </c>
      <c r="F499" s="175">
        <f t="shared" si="60"/>
        <v>266.21516129032256</v>
      </c>
      <c r="G499" s="29">
        <f t="shared" si="54"/>
        <v>266.22000000000003</v>
      </c>
    </row>
    <row r="500" spans="1:7" x14ac:dyDescent="0.25">
      <c r="A500" s="47">
        <v>42295</v>
      </c>
      <c r="B500" s="48">
        <v>1</v>
      </c>
      <c r="C500" s="171">
        <v>0</v>
      </c>
      <c r="D500" s="134">
        <f t="shared" si="58"/>
        <v>647790.3899999999</v>
      </c>
      <c r="E500" s="29">
        <f t="shared" si="59"/>
        <v>606043.05999999994</v>
      </c>
      <c r="F500" s="175">
        <f t="shared" si="60"/>
        <v>266.21516129032256</v>
      </c>
      <c r="G500" s="29">
        <f t="shared" si="54"/>
        <v>266.22000000000003</v>
      </c>
    </row>
    <row r="501" spans="1:7" x14ac:dyDescent="0.25">
      <c r="A501" s="47">
        <v>42296</v>
      </c>
      <c r="B501" s="48">
        <v>1</v>
      </c>
      <c r="C501" s="171">
        <v>0</v>
      </c>
      <c r="D501" s="134">
        <f t="shared" si="58"/>
        <v>647790.3899999999</v>
      </c>
      <c r="E501" s="29">
        <f t="shared" si="59"/>
        <v>606043.05999999994</v>
      </c>
      <c r="F501" s="175">
        <f t="shared" si="60"/>
        <v>266.21516129032256</v>
      </c>
      <c r="G501" s="29">
        <f t="shared" si="54"/>
        <v>266.22000000000003</v>
      </c>
    </row>
    <row r="502" spans="1:7" x14ac:dyDescent="0.25">
      <c r="A502" s="47">
        <v>42297</v>
      </c>
      <c r="B502" s="48">
        <v>1</v>
      </c>
      <c r="C502" s="171">
        <v>0</v>
      </c>
      <c r="D502" s="134">
        <f t="shared" si="58"/>
        <v>647790.3899999999</v>
      </c>
      <c r="E502" s="29">
        <f t="shared" si="59"/>
        <v>606043.05999999994</v>
      </c>
      <c r="F502" s="175">
        <f t="shared" si="60"/>
        <v>266.21516129032256</v>
      </c>
      <c r="G502" s="29">
        <f t="shared" si="54"/>
        <v>266.22000000000003</v>
      </c>
    </row>
    <row r="503" spans="1:7" x14ac:dyDescent="0.25">
      <c r="A503" s="47">
        <v>42298</v>
      </c>
      <c r="B503" s="48">
        <v>1</v>
      </c>
      <c r="C503" s="171">
        <v>0</v>
      </c>
      <c r="D503" s="134">
        <f t="shared" si="58"/>
        <v>647790.3899999999</v>
      </c>
      <c r="E503" s="29">
        <f t="shared" si="59"/>
        <v>606043.05999999994</v>
      </c>
      <c r="F503" s="175">
        <f t="shared" si="60"/>
        <v>266.21516129032256</v>
      </c>
      <c r="G503" s="29">
        <f t="shared" si="54"/>
        <v>266.22000000000003</v>
      </c>
    </row>
    <row r="504" spans="1:7" x14ac:dyDescent="0.25">
      <c r="A504" s="47">
        <v>42299</v>
      </c>
      <c r="B504" s="48">
        <v>1</v>
      </c>
      <c r="C504" s="171">
        <v>0</v>
      </c>
      <c r="D504" s="134">
        <f t="shared" si="58"/>
        <v>647790.3899999999</v>
      </c>
      <c r="E504" s="29">
        <f t="shared" si="59"/>
        <v>606043.05999999994</v>
      </c>
      <c r="F504" s="175">
        <f t="shared" si="60"/>
        <v>266.21516129032256</v>
      </c>
      <c r="G504" s="29">
        <f t="shared" si="54"/>
        <v>266.22000000000003</v>
      </c>
    </row>
    <row r="505" spans="1:7" x14ac:dyDescent="0.25">
      <c r="A505" s="47">
        <v>42300</v>
      </c>
      <c r="B505" s="48">
        <v>1</v>
      </c>
      <c r="C505" s="171">
        <v>0</v>
      </c>
      <c r="D505" s="134">
        <f t="shared" si="58"/>
        <v>647790.3899999999</v>
      </c>
      <c r="E505" s="29">
        <f t="shared" si="59"/>
        <v>606043.05999999994</v>
      </c>
      <c r="F505" s="175">
        <f t="shared" si="60"/>
        <v>266.21516129032256</v>
      </c>
      <c r="G505" s="29">
        <f t="shared" si="54"/>
        <v>266.22000000000003</v>
      </c>
    </row>
    <row r="506" spans="1:7" x14ac:dyDescent="0.25">
      <c r="A506" s="47">
        <v>42301</v>
      </c>
      <c r="B506" s="48">
        <v>1</v>
      </c>
      <c r="C506" s="171">
        <v>0</v>
      </c>
      <c r="D506" s="134">
        <f t="shared" si="58"/>
        <v>647790.3899999999</v>
      </c>
      <c r="E506" s="29">
        <f t="shared" si="59"/>
        <v>606043.05999999994</v>
      </c>
      <c r="F506" s="175">
        <f t="shared" si="60"/>
        <v>266.21516129032256</v>
      </c>
      <c r="G506" s="29">
        <f t="shared" si="54"/>
        <v>266.22000000000003</v>
      </c>
    </row>
    <row r="507" spans="1:7" x14ac:dyDescent="0.25">
      <c r="A507" s="47">
        <v>42302</v>
      </c>
      <c r="B507" s="48">
        <v>1</v>
      </c>
      <c r="C507" s="171">
        <v>0</v>
      </c>
      <c r="D507" s="134">
        <f t="shared" si="58"/>
        <v>647790.3899999999</v>
      </c>
      <c r="E507" s="29">
        <f t="shared" si="59"/>
        <v>606043.05999999994</v>
      </c>
      <c r="F507" s="175">
        <f t="shared" si="60"/>
        <v>266.21516129032256</v>
      </c>
      <c r="G507" s="29">
        <f t="shared" si="54"/>
        <v>266.22000000000003</v>
      </c>
    </row>
    <row r="508" spans="1:7" x14ac:dyDescent="0.25">
      <c r="A508" s="47">
        <v>42303</v>
      </c>
      <c r="B508" s="48">
        <v>1</v>
      </c>
      <c r="C508" s="171">
        <v>0</v>
      </c>
      <c r="D508" s="134">
        <f t="shared" si="58"/>
        <v>647790.3899999999</v>
      </c>
      <c r="E508" s="29">
        <f t="shared" si="59"/>
        <v>606043.05999999994</v>
      </c>
      <c r="F508" s="175">
        <f t="shared" si="60"/>
        <v>266.21516129032256</v>
      </c>
      <c r="G508" s="29">
        <f t="shared" si="54"/>
        <v>266.22000000000003</v>
      </c>
    </row>
    <row r="509" spans="1:7" x14ac:dyDescent="0.25">
      <c r="A509" s="47">
        <v>42304</v>
      </c>
      <c r="B509" s="48">
        <v>1</v>
      </c>
      <c r="C509" s="171">
        <v>0</v>
      </c>
      <c r="D509" s="134">
        <f t="shared" si="58"/>
        <v>647790.3899999999</v>
      </c>
      <c r="E509" s="29">
        <f t="shared" si="59"/>
        <v>606043.05999999994</v>
      </c>
      <c r="F509" s="175">
        <f t="shared" si="60"/>
        <v>266.21516129032256</v>
      </c>
      <c r="G509" s="29">
        <f t="shared" si="54"/>
        <v>266.22000000000003</v>
      </c>
    </row>
    <row r="510" spans="1:7" x14ac:dyDescent="0.25">
      <c r="A510" s="47">
        <v>42305</v>
      </c>
      <c r="B510" s="48">
        <v>1</v>
      </c>
      <c r="C510" s="171">
        <v>0</v>
      </c>
      <c r="D510" s="134">
        <f t="shared" si="58"/>
        <v>647790.3899999999</v>
      </c>
      <c r="E510" s="29">
        <f t="shared" si="59"/>
        <v>606043.05999999994</v>
      </c>
      <c r="F510" s="175">
        <f t="shared" si="60"/>
        <v>266.21516129032256</v>
      </c>
      <c r="G510" s="29">
        <f t="shared" ref="G510:G573" si="61">ROUND(F510,2)</f>
        <v>266.22000000000003</v>
      </c>
    </row>
    <row r="511" spans="1:7" x14ac:dyDescent="0.25">
      <c r="A511" s="47">
        <v>42306</v>
      </c>
      <c r="B511" s="48">
        <v>1</v>
      </c>
      <c r="C511" s="171">
        <v>0</v>
      </c>
      <c r="D511" s="134">
        <f t="shared" si="58"/>
        <v>647790.3899999999</v>
      </c>
      <c r="E511" s="29">
        <f t="shared" si="59"/>
        <v>606043.05999999994</v>
      </c>
      <c r="F511" s="175">
        <f t="shared" si="60"/>
        <v>266.21516129032256</v>
      </c>
      <c r="G511" s="29">
        <f t="shared" si="61"/>
        <v>266.22000000000003</v>
      </c>
    </row>
    <row r="512" spans="1:7" x14ac:dyDescent="0.25">
      <c r="A512" s="47">
        <v>42307</v>
      </c>
      <c r="B512" s="48">
        <v>1</v>
      </c>
      <c r="C512" s="171">
        <v>0</v>
      </c>
      <c r="D512" s="134">
        <f t="shared" si="58"/>
        <v>647790.3899999999</v>
      </c>
      <c r="E512" s="29">
        <f t="shared" si="59"/>
        <v>606043.05999999994</v>
      </c>
      <c r="F512" s="175">
        <f t="shared" si="60"/>
        <v>266.21516129032256</v>
      </c>
      <c r="G512" s="29">
        <f t="shared" si="61"/>
        <v>266.22000000000003</v>
      </c>
    </row>
    <row r="513" spans="1:7" x14ac:dyDescent="0.25">
      <c r="A513" s="47">
        <v>42308</v>
      </c>
      <c r="B513" s="48">
        <v>1</v>
      </c>
      <c r="C513" s="171">
        <v>0</v>
      </c>
      <c r="D513" s="134">
        <f t="shared" si="58"/>
        <v>647790.3899999999</v>
      </c>
      <c r="E513" s="29">
        <f t="shared" si="59"/>
        <v>606043.05999999994</v>
      </c>
      <c r="F513" s="175">
        <f t="shared" si="60"/>
        <v>266.21516129032256</v>
      </c>
      <c r="G513" s="29">
        <f t="shared" si="61"/>
        <v>266.22000000000003</v>
      </c>
    </row>
    <row r="514" spans="1:7" x14ac:dyDescent="0.25">
      <c r="A514" s="47">
        <v>42309</v>
      </c>
      <c r="B514" s="48">
        <v>1</v>
      </c>
      <c r="C514" s="171">
        <v>0</v>
      </c>
      <c r="D514" s="134">
        <f t="shared" si="58"/>
        <v>647790.3899999999</v>
      </c>
      <c r="E514" s="29">
        <f t="shared" si="59"/>
        <v>606043.05999999994</v>
      </c>
      <c r="F514" s="175">
        <f t="shared" si="60"/>
        <v>266.21516129032256</v>
      </c>
      <c r="G514" s="29">
        <f t="shared" si="61"/>
        <v>266.22000000000003</v>
      </c>
    </row>
    <row r="515" spans="1:7" x14ac:dyDescent="0.25">
      <c r="A515" s="47">
        <v>42310</v>
      </c>
      <c r="B515" s="48">
        <v>1</v>
      </c>
      <c r="C515" s="171">
        <v>0</v>
      </c>
      <c r="D515" s="134">
        <f t="shared" si="58"/>
        <v>647790.3899999999</v>
      </c>
      <c r="E515" s="29">
        <f t="shared" si="59"/>
        <v>606043.05999999994</v>
      </c>
      <c r="F515" s="175">
        <f t="shared" si="60"/>
        <v>266.21516129032256</v>
      </c>
      <c r="G515" s="29">
        <f t="shared" si="61"/>
        <v>266.22000000000003</v>
      </c>
    </row>
    <row r="516" spans="1:7" x14ac:dyDescent="0.25">
      <c r="A516" s="47">
        <v>42311</v>
      </c>
      <c r="B516" s="48">
        <v>1</v>
      </c>
      <c r="C516" s="171">
        <v>0</v>
      </c>
      <c r="D516" s="134">
        <f t="shared" si="58"/>
        <v>647790.3899999999</v>
      </c>
      <c r="E516" s="29">
        <f t="shared" si="59"/>
        <v>606043.05999999994</v>
      </c>
      <c r="F516" s="175">
        <f t="shared" si="60"/>
        <v>266.21516129032256</v>
      </c>
      <c r="G516" s="29">
        <f t="shared" si="61"/>
        <v>266.22000000000003</v>
      </c>
    </row>
    <row r="517" spans="1:7" x14ac:dyDescent="0.25">
      <c r="A517" s="47">
        <v>42312</v>
      </c>
      <c r="B517" s="48">
        <v>1</v>
      </c>
      <c r="C517" s="171">
        <v>0</v>
      </c>
      <c r="D517" s="134">
        <f t="shared" si="58"/>
        <v>647790.3899999999</v>
      </c>
      <c r="E517" s="29">
        <f t="shared" si="59"/>
        <v>606043.05999999994</v>
      </c>
      <c r="F517" s="175">
        <f t="shared" si="60"/>
        <v>266.21516129032256</v>
      </c>
      <c r="G517" s="29">
        <f t="shared" si="61"/>
        <v>266.22000000000003</v>
      </c>
    </row>
    <row r="518" spans="1:7" x14ac:dyDescent="0.25">
      <c r="A518" s="47">
        <v>42313</v>
      </c>
      <c r="B518" s="48">
        <v>1</v>
      </c>
      <c r="C518" s="171">
        <v>0</v>
      </c>
      <c r="D518" s="134">
        <f t="shared" si="58"/>
        <v>647790.3899999999</v>
      </c>
      <c r="E518" s="29">
        <f t="shared" si="59"/>
        <v>606043.05999999994</v>
      </c>
      <c r="F518" s="175">
        <f t="shared" si="60"/>
        <v>266.21516129032256</v>
      </c>
      <c r="G518" s="29">
        <f t="shared" si="61"/>
        <v>266.22000000000003</v>
      </c>
    </row>
    <row r="519" spans="1:7" x14ac:dyDescent="0.25">
      <c r="A519" s="47">
        <v>42314</v>
      </c>
      <c r="B519" s="48">
        <v>0</v>
      </c>
      <c r="C519" s="171">
        <v>1</v>
      </c>
      <c r="D519" s="134">
        <f>$E$518</f>
        <v>606043.05999999994</v>
      </c>
      <c r="E519" s="29">
        <f>$D$519-$D$43</f>
        <v>563514.81999999995</v>
      </c>
      <c r="F519" s="175">
        <f>(($E$42/$B$42*0)+($E$43/$B$43)*1)</f>
        <v>249.05866666666668</v>
      </c>
      <c r="G519" s="29">
        <f>ROUND(F519,2)</f>
        <v>249.06</v>
      </c>
    </row>
    <row r="520" spans="1:7" x14ac:dyDescent="0.25">
      <c r="A520" s="47">
        <v>42315</v>
      </c>
      <c r="B520" s="48">
        <v>1</v>
      </c>
      <c r="C520" s="171">
        <v>0</v>
      </c>
      <c r="D520" s="134">
        <f t="shared" ref="D520:D548" si="62">$E$518</f>
        <v>606043.05999999994</v>
      </c>
      <c r="E520" s="29">
        <f t="shared" ref="E520:E548" si="63">$D$519-$D$43</f>
        <v>563514.81999999995</v>
      </c>
      <c r="F520" s="175">
        <f t="shared" ref="F520:F548" si="64">($E$42/$B$42*0+($E$43/$B$43)*1)</f>
        <v>249.05866666666668</v>
      </c>
      <c r="G520" s="29">
        <f t="shared" ref="G520:G548" si="65">ROUND(F520,2)</f>
        <v>249.06</v>
      </c>
    </row>
    <row r="521" spans="1:7" x14ac:dyDescent="0.25">
      <c r="A521" s="47">
        <v>42316</v>
      </c>
      <c r="B521" s="48">
        <v>1</v>
      </c>
      <c r="C521" s="171">
        <v>0</v>
      </c>
      <c r="D521" s="134">
        <f t="shared" si="62"/>
        <v>606043.05999999994</v>
      </c>
      <c r="E521" s="29">
        <f t="shared" si="63"/>
        <v>563514.81999999995</v>
      </c>
      <c r="F521" s="175">
        <f t="shared" si="64"/>
        <v>249.05866666666668</v>
      </c>
      <c r="G521" s="29">
        <f t="shared" si="65"/>
        <v>249.06</v>
      </c>
    </row>
    <row r="522" spans="1:7" x14ac:dyDescent="0.25">
      <c r="A522" s="47">
        <v>42317</v>
      </c>
      <c r="B522" s="48">
        <v>1</v>
      </c>
      <c r="C522" s="171">
        <v>0</v>
      </c>
      <c r="D522" s="134">
        <f t="shared" si="62"/>
        <v>606043.05999999994</v>
      </c>
      <c r="E522" s="29">
        <f t="shared" si="63"/>
        <v>563514.81999999995</v>
      </c>
      <c r="F522" s="175">
        <f t="shared" si="64"/>
        <v>249.05866666666668</v>
      </c>
      <c r="G522" s="29">
        <f t="shared" si="65"/>
        <v>249.06</v>
      </c>
    </row>
    <row r="523" spans="1:7" x14ac:dyDescent="0.25">
      <c r="A523" s="47">
        <v>42318</v>
      </c>
      <c r="B523" s="48">
        <v>1</v>
      </c>
      <c r="C523" s="171">
        <v>0</v>
      </c>
      <c r="D523" s="134">
        <f t="shared" si="62"/>
        <v>606043.05999999994</v>
      </c>
      <c r="E523" s="29">
        <f t="shared" si="63"/>
        <v>563514.81999999995</v>
      </c>
      <c r="F523" s="175">
        <f t="shared" si="64"/>
        <v>249.05866666666668</v>
      </c>
      <c r="G523" s="29">
        <f t="shared" si="65"/>
        <v>249.06</v>
      </c>
    </row>
    <row r="524" spans="1:7" x14ac:dyDescent="0.25">
      <c r="A524" s="47">
        <v>42319</v>
      </c>
      <c r="B524" s="48">
        <v>1</v>
      </c>
      <c r="C524" s="171">
        <v>0</v>
      </c>
      <c r="D524" s="134">
        <f t="shared" si="62"/>
        <v>606043.05999999994</v>
      </c>
      <c r="E524" s="29">
        <f t="shared" si="63"/>
        <v>563514.81999999995</v>
      </c>
      <c r="F524" s="175">
        <f t="shared" si="64"/>
        <v>249.05866666666668</v>
      </c>
      <c r="G524" s="29">
        <f t="shared" si="65"/>
        <v>249.06</v>
      </c>
    </row>
    <row r="525" spans="1:7" x14ac:dyDescent="0.25">
      <c r="A525" s="47">
        <v>42320</v>
      </c>
      <c r="B525" s="48">
        <v>1</v>
      </c>
      <c r="C525" s="171">
        <v>0</v>
      </c>
      <c r="D525" s="134">
        <f t="shared" si="62"/>
        <v>606043.05999999994</v>
      </c>
      <c r="E525" s="29">
        <f t="shared" si="63"/>
        <v>563514.81999999995</v>
      </c>
      <c r="F525" s="175">
        <f t="shared" si="64"/>
        <v>249.05866666666668</v>
      </c>
      <c r="G525" s="29">
        <f t="shared" si="65"/>
        <v>249.06</v>
      </c>
    </row>
    <row r="526" spans="1:7" x14ac:dyDescent="0.25">
      <c r="A526" s="47">
        <v>42321</v>
      </c>
      <c r="B526" s="48">
        <v>1</v>
      </c>
      <c r="C526" s="171">
        <v>0</v>
      </c>
      <c r="D526" s="134">
        <f t="shared" si="62"/>
        <v>606043.05999999994</v>
      </c>
      <c r="E526" s="29">
        <f t="shared" si="63"/>
        <v>563514.81999999995</v>
      </c>
      <c r="F526" s="175">
        <f t="shared" si="64"/>
        <v>249.05866666666668</v>
      </c>
      <c r="G526" s="29">
        <f t="shared" si="65"/>
        <v>249.06</v>
      </c>
    </row>
    <row r="527" spans="1:7" x14ac:dyDescent="0.25">
      <c r="A527" s="47">
        <v>42322</v>
      </c>
      <c r="B527" s="48">
        <v>1</v>
      </c>
      <c r="C527" s="171">
        <v>0</v>
      </c>
      <c r="D527" s="134">
        <f t="shared" si="62"/>
        <v>606043.05999999994</v>
      </c>
      <c r="E527" s="29">
        <f t="shared" si="63"/>
        <v>563514.81999999995</v>
      </c>
      <c r="F527" s="175">
        <f t="shared" si="64"/>
        <v>249.05866666666668</v>
      </c>
      <c r="G527" s="29">
        <f t="shared" si="65"/>
        <v>249.06</v>
      </c>
    </row>
    <row r="528" spans="1:7" x14ac:dyDescent="0.25">
      <c r="A528" s="47">
        <v>42323</v>
      </c>
      <c r="B528" s="48">
        <v>1</v>
      </c>
      <c r="C528" s="171">
        <v>0</v>
      </c>
      <c r="D528" s="134">
        <f t="shared" si="62"/>
        <v>606043.05999999994</v>
      </c>
      <c r="E528" s="29">
        <f t="shared" si="63"/>
        <v>563514.81999999995</v>
      </c>
      <c r="F528" s="175">
        <f t="shared" si="64"/>
        <v>249.05866666666668</v>
      </c>
      <c r="G528" s="29">
        <f t="shared" si="65"/>
        <v>249.06</v>
      </c>
    </row>
    <row r="529" spans="1:7" x14ac:dyDescent="0.25">
      <c r="A529" s="47">
        <v>42324</v>
      </c>
      <c r="B529" s="48">
        <v>1</v>
      </c>
      <c r="C529" s="171">
        <v>0</v>
      </c>
      <c r="D529" s="134">
        <f t="shared" si="62"/>
        <v>606043.05999999994</v>
      </c>
      <c r="E529" s="29">
        <f t="shared" si="63"/>
        <v>563514.81999999995</v>
      </c>
      <c r="F529" s="175">
        <f t="shared" si="64"/>
        <v>249.05866666666668</v>
      </c>
      <c r="G529" s="29">
        <f t="shared" si="65"/>
        <v>249.06</v>
      </c>
    </row>
    <row r="530" spans="1:7" x14ac:dyDescent="0.25">
      <c r="A530" s="47">
        <v>42325</v>
      </c>
      <c r="B530" s="48">
        <v>1</v>
      </c>
      <c r="C530" s="171">
        <v>0</v>
      </c>
      <c r="D530" s="134">
        <f t="shared" si="62"/>
        <v>606043.05999999994</v>
      </c>
      <c r="E530" s="29">
        <f t="shared" si="63"/>
        <v>563514.81999999995</v>
      </c>
      <c r="F530" s="175">
        <f t="shared" si="64"/>
        <v>249.05866666666668</v>
      </c>
      <c r="G530" s="29">
        <f t="shared" si="65"/>
        <v>249.06</v>
      </c>
    </row>
    <row r="531" spans="1:7" x14ac:dyDescent="0.25">
      <c r="A531" s="47">
        <v>42326</v>
      </c>
      <c r="B531" s="48">
        <v>1</v>
      </c>
      <c r="C531" s="171">
        <v>0</v>
      </c>
      <c r="D531" s="134">
        <f t="shared" si="62"/>
        <v>606043.05999999994</v>
      </c>
      <c r="E531" s="29">
        <f t="shared" si="63"/>
        <v>563514.81999999995</v>
      </c>
      <c r="F531" s="175">
        <f t="shared" si="64"/>
        <v>249.05866666666668</v>
      </c>
      <c r="G531" s="29">
        <f t="shared" si="65"/>
        <v>249.06</v>
      </c>
    </row>
    <row r="532" spans="1:7" x14ac:dyDescent="0.25">
      <c r="A532" s="47">
        <v>42327</v>
      </c>
      <c r="B532" s="48">
        <v>1</v>
      </c>
      <c r="C532" s="171">
        <v>0</v>
      </c>
      <c r="D532" s="134">
        <f t="shared" si="62"/>
        <v>606043.05999999994</v>
      </c>
      <c r="E532" s="29">
        <f t="shared" si="63"/>
        <v>563514.81999999995</v>
      </c>
      <c r="F532" s="175">
        <f t="shared" si="64"/>
        <v>249.05866666666668</v>
      </c>
      <c r="G532" s="29">
        <f t="shared" si="65"/>
        <v>249.06</v>
      </c>
    </row>
    <row r="533" spans="1:7" x14ac:dyDescent="0.25">
      <c r="A533" s="47">
        <v>42328</v>
      </c>
      <c r="B533" s="48">
        <v>1</v>
      </c>
      <c r="C533" s="171">
        <v>0</v>
      </c>
      <c r="D533" s="134">
        <f t="shared" si="62"/>
        <v>606043.05999999994</v>
      </c>
      <c r="E533" s="29">
        <f t="shared" si="63"/>
        <v>563514.81999999995</v>
      </c>
      <c r="F533" s="175">
        <f t="shared" si="64"/>
        <v>249.05866666666668</v>
      </c>
      <c r="G533" s="29">
        <f t="shared" si="65"/>
        <v>249.06</v>
      </c>
    </row>
    <row r="534" spans="1:7" x14ac:dyDescent="0.25">
      <c r="A534" s="47">
        <v>42329</v>
      </c>
      <c r="B534" s="48">
        <v>1</v>
      </c>
      <c r="C534" s="171">
        <v>0</v>
      </c>
      <c r="D534" s="134">
        <f t="shared" si="62"/>
        <v>606043.05999999994</v>
      </c>
      <c r="E534" s="29">
        <f t="shared" si="63"/>
        <v>563514.81999999995</v>
      </c>
      <c r="F534" s="175">
        <f t="shared" si="64"/>
        <v>249.05866666666668</v>
      </c>
      <c r="G534" s="29">
        <f t="shared" si="65"/>
        <v>249.06</v>
      </c>
    </row>
    <row r="535" spans="1:7" x14ac:dyDescent="0.25">
      <c r="A535" s="47">
        <v>42330</v>
      </c>
      <c r="B535" s="48">
        <v>1</v>
      </c>
      <c r="C535" s="171">
        <v>0</v>
      </c>
      <c r="D535" s="134">
        <f t="shared" si="62"/>
        <v>606043.05999999994</v>
      </c>
      <c r="E535" s="29">
        <f t="shared" si="63"/>
        <v>563514.81999999995</v>
      </c>
      <c r="F535" s="175">
        <f t="shared" si="64"/>
        <v>249.05866666666668</v>
      </c>
      <c r="G535" s="29">
        <f t="shared" si="65"/>
        <v>249.06</v>
      </c>
    </row>
    <row r="536" spans="1:7" x14ac:dyDescent="0.25">
      <c r="A536" s="47">
        <v>42331</v>
      </c>
      <c r="B536" s="48">
        <v>1</v>
      </c>
      <c r="C536" s="171">
        <v>0</v>
      </c>
      <c r="D536" s="134">
        <f t="shared" si="62"/>
        <v>606043.05999999994</v>
      </c>
      <c r="E536" s="29">
        <f t="shared" si="63"/>
        <v>563514.81999999995</v>
      </c>
      <c r="F536" s="175">
        <f t="shared" si="64"/>
        <v>249.05866666666668</v>
      </c>
      <c r="G536" s="29">
        <f t="shared" si="65"/>
        <v>249.06</v>
      </c>
    </row>
    <row r="537" spans="1:7" x14ac:dyDescent="0.25">
      <c r="A537" s="47">
        <v>42332</v>
      </c>
      <c r="B537" s="48">
        <v>1</v>
      </c>
      <c r="C537" s="171">
        <v>0</v>
      </c>
      <c r="D537" s="134">
        <f t="shared" si="62"/>
        <v>606043.05999999994</v>
      </c>
      <c r="E537" s="29">
        <f t="shared" si="63"/>
        <v>563514.81999999995</v>
      </c>
      <c r="F537" s="175">
        <f t="shared" si="64"/>
        <v>249.05866666666668</v>
      </c>
      <c r="G537" s="29">
        <f t="shared" si="65"/>
        <v>249.06</v>
      </c>
    </row>
    <row r="538" spans="1:7" x14ac:dyDescent="0.25">
      <c r="A538" s="47">
        <v>42333</v>
      </c>
      <c r="B538" s="48">
        <v>1</v>
      </c>
      <c r="C538" s="171">
        <v>0</v>
      </c>
      <c r="D538" s="134">
        <f t="shared" si="62"/>
        <v>606043.05999999994</v>
      </c>
      <c r="E538" s="29">
        <f t="shared" si="63"/>
        <v>563514.81999999995</v>
      </c>
      <c r="F538" s="175">
        <f t="shared" si="64"/>
        <v>249.05866666666668</v>
      </c>
      <c r="G538" s="29">
        <f t="shared" si="65"/>
        <v>249.06</v>
      </c>
    </row>
    <row r="539" spans="1:7" x14ac:dyDescent="0.25">
      <c r="A539" s="47">
        <v>42334</v>
      </c>
      <c r="B539" s="48">
        <v>1</v>
      </c>
      <c r="C539" s="171">
        <v>0</v>
      </c>
      <c r="D539" s="134">
        <f t="shared" si="62"/>
        <v>606043.05999999994</v>
      </c>
      <c r="E539" s="29">
        <f t="shared" si="63"/>
        <v>563514.81999999995</v>
      </c>
      <c r="F539" s="175">
        <f t="shared" si="64"/>
        <v>249.05866666666668</v>
      </c>
      <c r="G539" s="29">
        <f t="shared" si="65"/>
        <v>249.06</v>
      </c>
    </row>
    <row r="540" spans="1:7" x14ac:dyDescent="0.25">
      <c r="A540" s="47">
        <v>42335</v>
      </c>
      <c r="B540" s="48">
        <v>1</v>
      </c>
      <c r="C540" s="171">
        <v>0</v>
      </c>
      <c r="D540" s="134">
        <f t="shared" si="62"/>
        <v>606043.05999999994</v>
      </c>
      <c r="E540" s="29">
        <f t="shared" si="63"/>
        <v>563514.81999999995</v>
      </c>
      <c r="F540" s="175">
        <f t="shared" si="64"/>
        <v>249.05866666666668</v>
      </c>
      <c r="G540" s="29">
        <f t="shared" si="65"/>
        <v>249.06</v>
      </c>
    </row>
    <row r="541" spans="1:7" x14ac:dyDescent="0.25">
      <c r="A541" s="47">
        <v>42336</v>
      </c>
      <c r="B541" s="48">
        <v>1</v>
      </c>
      <c r="C541" s="171">
        <v>0</v>
      </c>
      <c r="D541" s="134">
        <f t="shared" si="62"/>
        <v>606043.05999999994</v>
      </c>
      <c r="E541" s="29">
        <f t="shared" si="63"/>
        <v>563514.81999999995</v>
      </c>
      <c r="F541" s="175">
        <f t="shared" si="64"/>
        <v>249.05866666666668</v>
      </c>
      <c r="G541" s="29">
        <f t="shared" si="65"/>
        <v>249.06</v>
      </c>
    </row>
    <row r="542" spans="1:7" x14ac:dyDescent="0.25">
      <c r="A542" s="47">
        <v>42337</v>
      </c>
      <c r="B542" s="48">
        <v>1</v>
      </c>
      <c r="C542" s="171">
        <v>0</v>
      </c>
      <c r="D542" s="134">
        <f t="shared" si="62"/>
        <v>606043.05999999994</v>
      </c>
      <c r="E542" s="29">
        <f t="shared" si="63"/>
        <v>563514.81999999995</v>
      </c>
      <c r="F542" s="175">
        <f t="shared" si="64"/>
        <v>249.05866666666668</v>
      </c>
      <c r="G542" s="29">
        <f t="shared" si="65"/>
        <v>249.06</v>
      </c>
    </row>
    <row r="543" spans="1:7" x14ac:dyDescent="0.25">
      <c r="A543" s="47">
        <v>42338</v>
      </c>
      <c r="B543" s="48">
        <v>1</v>
      </c>
      <c r="C543" s="171">
        <v>0</v>
      </c>
      <c r="D543" s="134">
        <f t="shared" si="62"/>
        <v>606043.05999999994</v>
      </c>
      <c r="E543" s="29">
        <f t="shared" si="63"/>
        <v>563514.81999999995</v>
      </c>
      <c r="F543" s="175">
        <f t="shared" si="64"/>
        <v>249.05866666666668</v>
      </c>
      <c r="G543" s="29">
        <f t="shared" si="65"/>
        <v>249.06</v>
      </c>
    </row>
    <row r="544" spans="1:7" x14ac:dyDescent="0.25">
      <c r="A544" s="47">
        <v>42339</v>
      </c>
      <c r="B544" s="48">
        <v>1</v>
      </c>
      <c r="C544" s="171">
        <v>0</v>
      </c>
      <c r="D544" s="134">
        <f t="shared" si="62"/>
        <v>606043.05999999994</v>
      </c>
      <c r="E544" s="29">
        <f t="shared" si="63"/>
        <v>563514.81999999995</v>
      </c>
      <c r="F544" s="175">
        <f t="shared" si="64"/>
        <v>249.05866666666668</v>
      </c>
      <c r="G544" s="29">
        <f>ROUND(F544,2)</f>
        <v>249.06</v>
      </c>
    </row>
    <row r="545" spans="1:7" x14ac:dyDescent="0.25">
      <c r="A545" s="47">
        <v>42340</v>
      </c>
      <c r="B545" s="48">
        <v>1</v>
      </c>
      <c r="C545" s="171">
        <v>0</v>
      </c>
      <c r="D545" s="134">
        <f t="shared" si="62"/>
        <v>606043.05999999994</v>
      </c>
      <c r="E545" s="29">
        <f t="shared" si="63"/>
        <v>563514.81999999995</v>
      </c>
      <c r="F545" s="175">
        <f t="shared" si="64"/>
        <v>249.05866666666668</v>
      </c>
      <c r="G545" s="29">
        <f t="shared" si="65"/>
        <v>249.06</v>
      </c>
    </row>
    <row r="546" spans="1:7" x14ac:dyDescent="0.25">
      <c r="A546" s="47">
        <v>42341</v>
      </c>
      <c r="B546" s="48">
        <v>1</v>
      </c>
      <c r="C546" s="171">
        <v>0</v>
      </c>
      <c r="D546" s="134">
        <f t="shared" si="62"/>
        <v>606043.05999999994</v>
      </c>
      <c r="E546" s="29">
        <f t="shared" si="63"/>
        <v>563514.81999999995</v>
      </c>
      <c r="F546" s="175">
        <f t="shared" si="64"/>
        <v>249.05866666666668</v>
      </c>
      <c r="G546" s="29">
        <f t="shared" si="65"/>
        <v>249.06</v>
      </c>
    </row>
    <row r="547" spans="1:7" x14ac:dyDescent="0.25">
      <c r="A547" s="47">
        <v>42342</v>
      </c>
      <c r="B547" s="48">
        <v>1</v>
      </c>
      <c r="C547" s="171">
        <v>0</v>
      </c>
      <c r="D547" s="134">
        <f t="shared" si="62"/>
        <v>606043.05999999994</v>
      </c>
      <c r="E547" s="29">
        <f t="shared" si="63"/>
        <v>563514.81999999995</v>
      </c>
      <c r="F547" s="175">
        <f t="shared" si="64"/>
        <v>249.05866666666668</v>
      </c>
      <c r="G547" s="29">
        <f t="shared" si="65"/>
        <v>249.06</v>
      </c>
    </row>
    <row r="548" spans="1:7" x14ac:dyDescent="0.25">
      <c r="A548" s="47">
        <v>42343</v>
      </c>
      <c r="B548" s="48">
        <v>1</v>
      </c>
      <c r="C548" s="171">
        <v>0</v>
      </c>
      <c r="D548" s="134">
        <f t="shared" si="62"/>
        <v>606043.05999999994</v>
      </c>
      <c r="E548" s="29">
        <f t="shared" si="63"/>
        <v>563514.81999999995</v>
      </c>
      <c r="F548" s="175">
        <f t="shared" si="64"/>
        <v>249.05866666666668</v>
      </c>
      <c r="G548" s="29">
        <f t="shared" si="65"/>
        <v>249.06</v>
      </c>
    </row>
    <row r="549" spans="1:7" x14ac:dyDescent="0.25">
      <c r="A549" s="47">
        <v>42344</v>
      </c>
      <c r="B549" s="48">
        <v>0</v>
      </c>
      <c r="C549" s="171">
        <v>1</v>
      </c>
      <c r="D549" s="134">
        <f>$E$548</f>
        <v>563514.81999999995</v>
      </c>
      <c r="E549" s="29">
        <f>$D$549-$D$44</f>
        <v>520693.83999999997</v>
      </c>
      <c r="F549" s="175">
        <f>($E$43/$B$43*0+($E$44/$B$44)*1)</f>
        <v>231.58129032258066</v>
      </c>
      <c r="G549" s="29">
        <f t="shared" si="61"/>
        <v>231.58</v>
      </c>
    </row>
    <row r="550" spans="1:7" x14ac:dyDescent="0.25">
      <c r="A550" s="47">
        <v>42345</v>
      </c>
      <c r="B550" s="48">
        <v>1</v>
      </c>
      <c r="C550" s="171">
        <v>0</v>
      </c>
      <c r="D550" s="134">
        <f t="shared" ref="D550:D579" si="66">$E$548</f>
        <v>563514.81999999995</v>
      </c>
      <c r="E550" s="29">
        <f t="shared" ref="E550:E579" si="67">$D$549-$D$44</f>
        <v>520693.83999999997</v>
      </c>
      <c r="F550" s="175">
        <f t="shared" ref="F550:F579" si="68">($E$43/$B$43*0+($E$44/$B$44)*1)</f>
        <v>231.58129032258066</v>
      </c>
      <c r="G550" s="29">
        <f t="shared" si="61"/>
        <v>231.58</v>
      </c>
    </row>
    <row r="551" spans="1:7" x14ac:dyDescent="0.25">
      <c r="A551" s="47">
        <v>42346</v>
      </c>
      <c r="B551" s="48">
        <v>1</v>
      </c>
      <c r="C551" s="171">
        <v>0</v>
      </c>
      <c r="D551" s="134">
        <f t="shared" si="66"/>
        <v>563514.81999999995</v>
      </c>
      <c r="E551" s="29">
        <f t="shared" si="67"/>
        <v>520693.83999999997</v>
      </c>
      <c r="F551" s="175">
        <f t="shared" si="68"/>
        <v>231.58129032258066</v>
      </c>
      <c r="G551" s="29">
        <f t="shared" si="61"/>
        <v>231.58</v>
      </c>
    </row>
    <row r="552" spans="1:7" x14ac:dyDescent="0.25">
      <c r="A552" s="47">
        <v>42347</v>
      </c>
      <c r="B552" s="48">
        <v>1</v>
      </c>
      <c r="C552" s="171">
        <v>0</v>
      </c>
      <c r="D552" s="134">
        <f t="shared" si="66"/>
        <v>563514.81999999995</v>
      </c>
      <c r="E552" s="29">
        <f t="shared" si="67"/>
        <v>520693.83999999997</v>
      </c>
      <c r="F552" s="175">
        <f t="shared" si="68"/>
        <v>231.58129032258066</v>
      </c>
      <c r="G552" s="29">
        <f t="shared" si="61"/>
        <v>231.58</v>
      </c>
    </row>
    <row r="553" spans="1:7" x14ac:dyDescent="0.25">
      <c r="A553" s="47">
        <v>42348</v>
      </c>
      <c r="B553" s="48">
        <v>1</v>
      </c>
      <c r="C553" s="171">
        <v>0</v>
      </c>
      <c r="D553" s="134">
        <f t="shared" si="66"/>
        <v>563514.81999999995</v>
      </c>
      <c r="E553" s="29">
        <f t="shared" si="67"/>
        <v>520693.83999999997</v>
      </c>
      <c r="F553" s="175">
        <f t="shared" si="68"/>
        <v>231.58129032258066</v>
      </c>
      <c r="G553" s="29">
        <f t="shared" si="61"/>
        <v>231.58</v>
      </c>
    </row>
    <row r="554" spans="1:7" x14ac:dyDescent="0.25">
      <c r="A554" s="47">
        <v>42349</v>
      </c>
      <c r="B554" s="48">
        <v>1</v>
      </c>
      <c r="C554" s="171">
        <v>0</v>
      </c>
      <c r="D554" s="134">
        <f t="shared" si="66"/>
        <v>563514.81999999995</v>
      </c>
      <c r="E554" s="29">
        <f t="shared" si="67"/>
        <v>520693.83999999997</v>
      </c>
      <c r="F554" s="175">
        <f t="shared" si="68"/>
        <v>231.58129032258066</v>
      </c>
      <c r="G554" s="29">
        <f t="shared" si="61"/>
        <v>231.58</v>
      </c>
    </row>
    <row r="555" spans="1:7" x14ac:dyDescent="0.25">
      <c r="A555" s="47">
        <v>42350</v>
      </c>
      <c r="B555" s="48">
        <v>1</v>
      </c>
      <c r="C555" s="171">
        <v>0</v>
      </c>
      <c r="D555" s="134">
        <f t="shared" si="66"/>
        <v>563514.81999999995</v>
      </c>
      <c r="E555" s="29">
        <f t="shared" si="67"/>
        <v>520693.83999999997</v>
      </c>
      <c r="F555" s="175">
        <f t="shared" si="68"/>
        <v>231.58129032258066</v>
      </c>
      <c r="G555" s="29">
        <f t="shared" si="61"/>
        <v>231.58</v>
      </c>
    </row>
    <row r="556" spans="1:7" x14ac:dyDescent="0.25">
      <c r="A556" s="47">
        <v>42351</v>
      </c>
      <c r="B556" s="48">
        <v>1</v>
      </c>
      <c r="C556" s="171">
        <v>0</v>
      </c>
      <c r="D556" s="134">
        <f t="shared" si="66"/>
        <v>563514.81999999995</v>
      </c>
      <c r="E556" s="29">
        <f t="shared" si="67"/>
        <v>520693.83999999997</v>
      </c>
      <c r="F556" s="175">
        <f t="shared" si="68"/>
        <v>231.58129032258066</v>
      </c>
      <c r="G556" s="29">
        <f t="shared" si="61"/>
        <v>231.58</v>
      </c>
    </row>
    <row r="557" spans="1:7" x14ac:dyDescent="0.25">
      <c r="A557" s="47">
        <v>42352</v>
      </c>
      <c r="B557" s="48">
        <v>1</v>
      </c>
      <c r="C557" s="171">
        <v>0</v>
      </c>
      <c r="D557" s="134">
        <f t="shared" si="66"/>
        <v>563514.81999999995</v>
      </c>
      <c r="E557" s="29">
        <f t="shared" si="67"/>
        <v>520693.83999999997</v>
      </c>
      <c r="F557" s="175">
        <f t="shared" si="68"/>
        <v>231.58129032258066</v>
      </c>
      <c r="G557" s="29">
        <f t="shared" si="61"/>
        <v>231.58</v>
      </c>
    </row>
    <row r="558" spans="1:7" x14ac:dyDescent="0.25">
      <c r="A558" s="47">
        <v>42353</v>
      </c>
      <c r="B558" s="48">
        <v>1</v>
      </c>
      <c r="C558" s="171">
        <v>0</v>
      </c>
      <c r="D558" s="134">
        <f t="shared" si="66"/>
        <v>563514.81999999995</v>
      </c>
      <c r="E558" s="29">
        <f t="shared" si="67"/>
        <v>520693.83999999997</v>
      </c>
      <c r="F558" s="175">
        <f t="shared" si="68"/>
        <v>231.58129032258066</v>
      </c>
      <c r="G558" s="29">
        <f t="shared" si="61"/>
        <v>231.58</v>
      </c>
    </row>
    <row r="559" spans="1:7" x14ac:dyDescent="0.25">
      <c r="A559" s="47">
        <v>42354</v>
      </c>
      <c r="B559" s="48">
        <v>1</v>
      </c>
      <c r="C559" s="171">
        <v>0</v>
      </c>
      <c r="D559" s="134">
        <f t="shared" si="66"/>
        <v>563514.81999999995</v>
      </c>
      <c r="E559" s="29">
        <f t="shared" si="67"/>
        <v>520693.83999999997</v>
      </c>
      <c r="F559" s="175">
        <f t="shared" si="68"/>
        <v>231.58129032258066</v>
      </c>
      <c r="G559" s="29">
        <f t="shared" si="61"/>
        <v>231.58</v>
      </c>
    </row>
    <row r="560" spans="1:7" x14ac:dyDescent="0.25">
      <c r="A560" s="47">
        <v>42355</v>
      </c>
      <c r="B560" s="48">
        <v>1</v>
      </c>
      <c r="C560" s="171">
        <v>0</v>
      </c>
      <c r="D560" s="134">
        <f t="shared" si="66"/>
        <v>563514.81999999995</v>
      </c>
      <c r="E560" s="29">
        <f t="shared" si="67"/>
        <v>520693.83999999997</v>
      </c>
      <c r="F560" s="175">
        <f t="shared" si="68"/>
        <v>231.58129032258066</v>
      </c>
      <c r="G560" s="29">
        <f t="shared" si="61"/>
        <v>231.58</v>
      </c>
    </row>
    <row r="561" spans="1:7" x14ac:dyDescent="0.25">
      <c r="A561" s="47">
        <v>42356</v>
      </c>
      <c r="B561" s="48">
        <v>1</v>
      </c>
      <c r="C561" s="171">
        <v>0</v>
      </c>
      <c r="D561" s="134">
        <f t="shared" si="66"/>
        <v>563514.81999999995</v>
      </c>
      <c r="E561" s="29">
        <f t="shared" si="67"/>
        <v>520693.83999999997</v>
      </c>
      <c r="F561" s="175">
        <f t="shared" si="68"/>
        <v>231.58129032258066</v>
      </c>
      <c r="G561" s="29">
        <f t="shared" si="61"/>
        <v>231.58</v>
      </c>
    </row>
    <row r="562" spans="1:7" x14ac:dyDescent="0.25">
      <c r="A562" s="47">
        <v>42357</v>
      </c>
      <c r="B562" s="48">
        <v>1</v>
      </c>
      <c r="C562" s="171">
        <v>0</v>
      </c>
      <c r="D562" s="134">
        <f t="shared" si="66"/>
        <v>563514.81999999995</v>
      </c>
      <c r="E562" s="29">
        <f t="shared" si="67"/>
        <v>520693.83999999997</v>
      </c>
      <c r="F562" s="175">
        <f t="shared" si="68"/>
        <v>231.58129032258066</v>
      </c>
      <c r="G562" s="29">
        <f t="shared" si="61"/>
        <v>231.58</v>
      </c>
    </row>
    <row r="563" spans="1:7" x14ac:dyDescent="0.25">
      <c r="A563" s="47">
        <v>42358</v>
      </c>
      <c r="B563" s="48">
        <v>1</v>
      </c>
      <c r="C563" s="171">
        <v>0</v>
      </c>
      <c r="D563" s="134">
        <f t="shared" si="66"/>
        <v>563514.81999999995</v>
      </c>
      <c r="E563" s="29">
        <f t="shared" si="67"/>
        <v>520693.83999999997</v>
      </c>
      <c r="F563" s="175">
        <f t="shared" si="68"/>
        <v>231.58129032258066</v>
      </c>
      <c r="G563" s="29">
        <f t="shared" si="61"/>
        <v>231.58</v>
      </c>
    </row>
    <row r="564" spans="1:7" x14ac:dyDescent="0.25">
      <c r="A564" s="47">
        <v>42359</v>
      </c>
      <c r="B564" s="48">
        <v>1</v>
      </c>
      <c r="C564" s="171">
        <v>0</v>
      </c>
      <c r="D564" s="134">
        <f t="shared" si="66"/>
        <v>563514.81999999995</v>
      </c>
      <c r="E564" s="29">
        <f t="shared" si="67"/>
        <v>520693.83999999997</v>
      </c>
      <c r="F564" s="175">
        <f t="shared" si="68"/>
        <v>231.58129032258066</v>
      </c>
      <c r="G564" s="29">
        <f t="shared" si="61"/>
        <v>231.58</v>
      </c>
    </row>
    <row r="565" spans="1:7" x14ac:dyDescent="0.25">
      <c r="A565" s="47">
        <v>42360</v>
      </c>
      <c r="B565" s="48">
        <v>1</v>
      </c>
      <c r="C565" s="171">
        <v>0</v>
      </c>
      <c r="D565" s="134">
        <f t="shared" si="66"/>
        <v>563514.81999999995</v>
      </c>
      <c r="E565" s="29">
        <f t="shared" si="67"/>
        <v>520693.83999999997</v>
      </c>
      <c r="F565" s="175">
        <f t="shared" si="68"/>
        <v>231.58129032258066</v>
      </c>
      <c r="G565" s="29">
        <f t="shared" si="61"/>
        <v>231.58</v>
      </c>
    </row>
    <row r="566" spans="1:7" x14ac:dyDescent="0.25">
      <c r="A566" s="47">
        <v>42361</v>
      </c>
      <c r="B566" s="48">
        <v>1</v>
      </c>
      <c r="C566" s="171">
        <v>0</v>
      </c>
      <c r="D566" s="134">
        <f t="shared" si="66"/>
        <v>563514.81999999995</v>
      </c>
      <c r="E566" s="29">
        <f t="shared" si="67"/>
        <v>520693.83999999997</v>
      </c>
      <c r="F566" s="175">
        <f t="shared" si="68"/>
        <v>231.58129032258066</v>
      </c>
      <c r="G566" s="29">
        <f t="shared" si="61"/>
        <v>231.58</v>
      </c>
    </row>
    <row r="567" spans="1:7" x14ac:dyDescent="0.25">
      <c r="A567" s="47">
        <v>42362</v>
      </c>
      <c r="B567" s="48">
        <v>1</v>
      </c>
      <c r="C567" s="171">
        <v>0</v>
      </c>
      <c r="D567" s="134">
        <f t="shared" si="66"/>
        <v>563514.81999999995</v>
      </c>
      <c r="E567" s="29">
        <f t="shared" si="67"/>
        <v>520693.83999999997</v>
      </c>
      <c r="F567" s="175">
        <f t="shared" si="68"/>
        <v>231.58129032258066</v>
      </c>
      <c r="G567" s="29">
        <f t="shared" si="61"/>
        <v>231.58</v>
      </c>
    </row>
    <row r="568" spans="1:7" x14ac:dyDescent="0.25">
      <c r="A568" s="47">
        <v>42363</v>
      </c>
      <c r="B568" s="48">
        <v>1</v>
      </c>
      <c r="C568" s="171">
        <v>0</v>
      </c>
      <c r="D568" s="134">
        <f t="shared" si="66"/>
        <v>563514.81999999995</v>
      </c>
      <c r="E568" s="29">
        <f t="shared" si="67"/>
        <v>520693.83999999997</v>
      </c>
      <c r="F568" s="175">
        <f t="shared" si="68"/>
        <v>231.58129032258066</v>
      </c>
      <c r="G568" s="29">
        <f t="shared" si="61"/>
        <v>231.58</v>
      </c>
    </row>
    <row r="569" spans="1:7" x14ac:dyDescent="0.25">
      <c r="A569" s="47">
        <v>42364</v>
      </c>
      <c r="B569" s="48">
        <v>1</v>
      </c>
      <c r="C569" s="171">
        <v>0</v>
      </c>
      <c r="D569" s="134">
        <f t="shared" si="66"/>
        <v>563514.81999999995</v>
      </c>
      <c r="E569" s="29">
        <f t="shared" si="67"/>
        <v>520693.83999999997</v>
      </c>
      <c r="F569" s="175">
        <f t="shared" si="68"/>
        <v>231.58129032258066</v>
      </c>
      <c r="G569" s="29">
        <f t="shared" si="61"/>
        <v>231.58</v>
      </c>
    </row>
    <row r="570" spans="1:7" x14ac:dyDescent="0.25">
      <c r="A570" s="47">
        <v>42365</v>
      </c>
      <c r="B570" s="48">
        <v>1</v>
      </c>
      <c r="C570" s="171">
        <v>0</v>
      </c>
      <c r="D570" s="134">
        <f t="shared" si="66"/>
        <v>563514.81999999995</v>
      </c>
      <c r="E570" s="29">
        <f t="shared" si="67"/>
        <v>520693.83999999997</v>
      </c>
      <c r="F570" s="175">
        <f t="shared" si="68"/>
        <v>231.58129032258066</v>
      </c>
      <c r="G570" s="29">
        <f t="shared" si="61"/>
        <v>231.58</v>
      </c>
    </row>
    <row r="571" spans="1:7" x14ac:dyDescent="0.25">
      <c r="A571" s="47">
        <v>42366</v>
      </c>
      <c r="B571" s="48">
        <v>1</v>
      </c>
      <c r="C571" s="171">
        <v>0</v>
      </c>
      <c r="D571" s="134">
        <f t="shared" si="66"/>
        <v>563514.81999999995</v>
      </c>
      <c r="E571" s="29">
        <f t="shared" si="67"/>
        <v>520693.83999999997</v>
      </c>
      <c r="F571" s="175">
        <f t="shared" si="68"/>
        <v>231.58129032258066</v>
      </c>
      <c r="G571" s="29">
        <f t="shared" si="61"/>
        <v>231.58</v>
      </c>
    </row>
    <row r="572" spans="1:7" x14ac:dyDescent="0.25">
      <c r="A572" s="47">
        <v>42367</v>
      </c>
      <c r="B572" s="48">
        <v>1</v>
      </c>
      <c r="C572" s="171">
        <v>0</v>
      </c>
      <c r="D572" s="134">
        <f t="shared" si="66"/>
        <v>563514.81999999995</v>
      </c>
      <c r="E572" s="29">
        <f t="shared" si="67"/>
        <v>520693.83999999997</v>
      </c>
      <c r="F572" s="175">
        <f t="shared" si="68"/>
        <v>231.58129032258066</v>
      </c>
      <c r="G572" s="29">
        <f t="shared" si="61"/>
        <v>231.58</v>
      </c>
    </row>
    <row r="573" spans="1:7" x14ac:dyDescent="0.25">
      <c r="A573" s="47">
        <v>42368</v>
      </c>
      <c r="B573" s="48">
        <v>1</v>
      </c>
      <c r="C573" s="171">
        <v>0</v>
      </c>
      <c r="D573" s="134">
        <f t="shared" si="66"/>
        <v>563514.81999999995</v>
      </c>
      <c r="E573" s="29">
        <f t="shared" si="67"/>
        <v>520693.83999999997</v>
      </c>
      <c r="F573" s="175">
        <f t="shared" si="68"/>
        <v>231.58129032258066</v>
      </c>
      <c r="G573" s="29">
        <f t="shared" si="61"/>
        <v>231.58</v>
      </c>
    </row>
    <row r="574" spans="1:7" x14ac:dyDescent="0.25">
      <c r="A574" s="47">
        <v>42369</v>
      </c>
      <c r="B574" s="48">
        <v>1</v>
      </c>
      <c r="C574" s="171">
        <v>0</v>
      </c>
      <c r="D574" s="134">
        <f t="shared" si="66"/>
        <v>563514.81999999995</v>
      </c>
      <c r="E574" s="29">
        <f t="shared" si="67"/>
        <v>520693.83999999997</v>
      </c>
      <c r="F574" s="175">
        <f t="shared" si="68"/>
        <v>231.58129032258066</v>
      </c>
      <c r="G574" s="29">
        <f t="shared" ref="G574:G637" si="69">ROUND(F574,2)</f>
        <v>231.58</v>
      </c>
    </row>
    <row r="575" spans="1:7" x14ac:dyDescent="0.25">
      <c r="A575" s="47">
        <v>42370</v>
      </c>
      <c r="B575" s="48">
        <v>1</v>
      </c>
      <c r="C575" s="171">
        <v>0</v>
      </c>
      <c r="D575" s="134">
        <f t="shared" si="66"/>
        <v>563514.81999999995</v>
      </c>
      <c r="E575" s="29">
        <f t="shared" si="67"/>
        <v>520693.83999999997</v>
      </c>
      <c r="F575" s="175">
        <f t="shared" si="68"/>
        <v>231.58129032258066</v>
      </c>
      <c r="G575" s="29">
        <f t="shared" si="69"/>
        <v>231.58</v>
      </c>
    </row>
    <row r="576" spans="1:7" x14ac:dyDescent="0.25">
      <c r="A576" s="47">
        <v>42371</v>
      </c>
      <c r="B576" s="48">
        <v>1</v>
      </c>
      <c r="C576" s="171">
        <v>0</v>
      </c>
      <c r="D576" s="134">
        <f t="shared" si="66"/>
        <v>563514.81999999995</v>
      </c>
      <c r="E576" s="29">
        <f t="shared" si="67"/>
        <v>520693.83999999997</v>
      </c>
      <c r="F576" s="175">
        <f t="shared" si="68"/>
        <v>231.58129032258066</v>
      </c>
      <c r="G576" s="29">
        <f t="shared" si="69"/>
        <v>231.58</v>
      </c>
    </row>
    <row r="577" spans="1:7" x14ac:dyDescent="0.25">
      <c r="A577" s="47">
        <v>42372</v>
      </c>
      <c r="B577" s="48">
        <v>1</v>
      </c>
      <c r="C577" s="171">
        <v>0</v>
      </c>
      <c r="D577" s="134">
        <f t="shared" si="66"/>
        <v>563514.81999999995</v>
      </c>
      <c r="E577" s="29">
        <f t="shared" si="67"/>
        <v>520693.83999999997</v>
      </c>
      <c r="F577" s="175">
        <f t="shared" si="68"/>
        <v>231.58129032258066</v>
      </c>
      <c r="G577" s="29">
        <f t="shared" si="69"/>
        <v>231.58</v>
      </c>
    </row>
    <row r="578" spans="1:7" x14ac:dyDescent="0.25">
      <c r="A578" s="47">
        <v>42373</v>
      </c>
      <c r="B578" s="48">
        <v>1</v>
      </c>
      <c r="C578" s="171">
        <v>0</v>
      </c>
      <c r="D578" s="134">
        <f t="shared" si="66"/>
        <v>563514.81999999995</v>
      </c>
      <c r="E578" s="29">
        <f t="shared" si="67"/>
        <v>520693.83999999997</v>
      </c>
      <c r="F578" s="175">
        <f t="shared" si="68"/>
        <v>231.58129032258066</v>
      </c>
      <c r="G578" s="29">
        <f t="shared" si="69"/>
        <v>231.58</v>
      </c>
    </row>
    <row r="579" spans="1:7" x14ac:dyDescent="0.25">
      <c r="A579" s="47">
        <v>42374</v>
      </c>
      <c r="B579" s="48">
        <v>1</v>
      </c>
      <c r="C579" s="171">
        <v>0</v>
      </c>
      <c r="D579" s="134">
        <f t="shared" si="66"/>
        <v>563514.81999999995</v>
      </c>
      <c r="E579" s="29">
        <f t="shared" si="67"/>
        <v>520693.83999999997</v>
      </c>
      <c r="F579" s="175">
        <f t="shared" si="68"/>
        <v>231.58129032258066</v>
      </c>
      <c r="G579" s="29">
        <f t="shared" si="69"/>
        <v>231.58</v>
      </c>
    </row>
    <row r="580" spans="1:7" x14ac:dyDescent="0.25">
      <c r="A580" s="47">
        <v>42375</v>
      </c>
      <c r="B580" s="48">
        <v>0</v>
      </c>
      <c r="C580" s="171">
        <v>1</v>
      </c>
      <c r="D580" s="134">
        <f>$E$579</f>
        <v>520693.83999999997</v>
      </c>
      <c r="E580" s="29">
        <f>$D$580-$D$45</f>
        <v>477327.33999999997</v>
      </c>
      <c r="F580" s="175">
        <f>($E$44/$B$44*0+($E$45/$B$45)*1)</f>
        <v>213.98387096774192</v>
      </c>
      <c r="G580" s="29">
        <f t="shared" si="69"/>
        <v>213.98</v>
      </c>
    </row>
    <row r="581" spans="1:7" x14ac:dyDescent="0.25">
      <c r="A581" s="47">
        <v>42376</v>
      </c>
      <c r="B581" s="48">
        <v>1</v>
      </c>
      <c r="C581" s="171">
        <v>0</v>
      </c>
      <c r="D581" s="134">
        <f t="shared" ref="D581:D610" si="70">$E$579</f>
        <v>520693.83999999997</v>
      </c>
      <c r="E581" s="29">
        <f t="shared" ref="E581:E610" si="71">$D$580-$D$45</f>
        <v>477327.33999999997</v>
      </c>
      <c r="F581" s="175">
        <f t="shared" ref="F581:F610" si="72">($E$44/$B$44*0+($E$45/$B$45)*1)</f>
        <v>213.98387096774192</v>
      </c>
      <c r="G581" s="29">
        <f t="shared" si="69"/>
        <v>213.98</v>
      </c>
    </row>
    <row r="582" spans="1:7" x14ac:dyDescent="0.25">
      <c r="A582" s="47">
        <v>42377</v>
      </c>
      <c r="B582" s="48">
        <v>1</v>
      </c>
      <c r="C582" s="171">
        <v>0</v>
      </c>
      <c r="D582" s="134">
        <f t="shared" si="70"/>
        <v>520693.83999999997</v>
      </c>
      <c r="E582" s="29">
        <f t="shared" si="71"/>
        <v>477327.33999999997</v>
      </c>
      <c r="F582" s="175">
        <f t="shared" si="72"/>
        <v>213.98387096774192</v>
      </c>
      <c r="G582" s="29">
        <f t="shared" si="69"/>
        <v>213.98</v>
      </c>
    </row>
    <row r="583" spans="1:7" x14ac:dyDescent="0.25">
      <c r="A583" s="47">
        <v>42378</v>
      </c>
      <c r="B583" s="48">
        <v>1</v>
      </c>
      <c r="C583" s="171">
        <v>0</v>
      </c>
      <c r="D583" s="134">
        <f t="shared" si="70"/>
        <v>520693.83999999997</v>
      </c>
      <c r="E583" s="29">
        <f t="shared" si="71"/>
        <v>477327.33999999997</v>
      </c>
      <c r="F583" s="175">
        <f t="shared" si="72"/>
        <v>213.98387096774192</v>
      </c>
      <c r="G583" s="29">
        <f t="shared" si="69"/>
        <v>213.98</v>
      </c>
    </row>
    <row r="584" spans="1:7" x14ac:dyDescent="0.25">
      <c r="A584" s="47">
        <v>42379</v>
      </c>
      <c r="B584" s="48">
        <v>1</v>
      </c>
      <c r="C584" s="171">
        <v>0</v>
      </c>
      <c r="D584" s="134">
        <f t="shared" si="70"/>
        <v>520693.83999999997</v>
      </c>
      <c r="E584" s="29">
        <f t="shared" si="71"/>
        <v>477327.33999999997</v>
      </c>
      <c r="F584" s="175">
        <f t="shared" si="72"/>
        <v>213.98387096774192</v>
      </c>
      <c r="G584" s="29">
        <f t="shared" si="69"/>
        <v>213.98</v>
      </c>
    </row>
    <row r="585" spans="1:7" x14ac:dyDescent="0.25">
      <c r="A585" s="47">
        <v>42380</v>
      </c>
      <c r="B585" s="48">
        <v>1</v>
      </c>
      <c r="C585" s="171">
        <v>0</v>
      </c>
      <c r="D585" s="134">
        <f t="shared" si="70"/>
        <v>520693.83999999997</v>
      </c>
      <c r="E585" s="29">
        <f t="shared" si="71"/>
        <v>477327.33999999997</v>
      </c>
      <c r="F585" s="175">
        <f t="shared" si="72"/>
        <v>213.98387096774192</v>
      </c>
      <c r="G585" s="29">
        <f t="shared" si="69"/>
        <v>213.98</v>
      </c>
    </row>
    <row r="586" spans="1:7" x14ac:dyDescent="0.25">
      <c r="A586" s="47">
        <v>42381</v>
      </c>
      <c r="B586" s="48">
        <v>1</v>
      </c>
      <c r="C586" s="171">
        <v>0</v>
      </c>
      <c r="D586" s="134">
        <f t="shared" si="70"/>
        <v>520693.83999999997</v>
      </c>
      <c r="E586" s="29">
        <f t="shared" si="71"/>
        <v>477327.33999999997</v>
      </c>
      <c r="F586" s="175">
        <f t="shared" si="72"/>
        <v>213.98387096774192</v>
      </c>
      <c r="G586" s="29">
        <f t="shared" si="69"/>
        <v>213.98</v>
      </c>
    </row>
    <row r="587" spans="1:7" x14ac:dyDescent="0.25">
      <c r="A587" s="47">
        <v>42382</v>
      </c>
      <c r="B587" s="48">
        <v>1</v>
      </c>
      <c r="C587" s="171">
        <v>0</v>
      </c>
      <c r="D587" s="134">
        <f t="shared" si="70"/>
        <v>520693.83999999997</v>
      </c>
      <c r="E587" s="29">
        <f t="shared" si="71"/>
        <v>477327.33999999997</v>
      </c>
      <c r="F587" s="175">
        <f t="shared" si="72"/>
        <v>213.98387096774192</v>
      </c>
      <c r="G587" s="29">
        <f t="shared" si="69"/>
        <v>213.98</v>
      </c>
    </row>
    <row r="588" spans="1:7" x14ac:dyDescent="0.25">
      <c r="A588" s="47">
        <v>42383</v>
      </c>
      <c r="B588" s="48">
        <v>1</v>
      </c>
      <c r="C588" s="171">
        <v>0</v>
      </c>
      <c r="D588" s="134">
        <f t="shared" si="70"/>
        <v>520693.83999999997</v>
      </c>
      <c r="E588" s="29">
        <f t="shared" si="71"/>
        <v>477327.33999999997</v>
      </c>
      <c r="F588" s="175">
        <f t="shared" si="72"/>
        <v>213.98387096774192</v>
      </c>
      <c r="G588" s="29">
        <f t="shared" si="69"/>
        <v>213.98</v>
      </c>
    </row>
    <row r="589" spans="1:7" x14ac:dyDescent="0.25">
      <c r="A589" s="47">
        <v>42384</v>
      </c>
      <c r="B589" s="48">
        <v>1</v>
      </c>
      <c r="C589" s="171">
        <v>0</v>
      </c>
      <c r="D589" s="134">
        <f t="shared" si="70"/>
        <v>520693.83999999997</v>
      </c>
      <c r="E589" s="29">
        <f t="shared" si="71"/>
        <v>477327.33999999997</v>
      </c>
      <c r="F589" s="175">
        <f t="shared" si="72"/>
        <v>213.98387096774192</v>
      </c>
      <c r="G589" s="29">
        <f t="shared" si="69"/>
        <v>213.98</v>
      </c>
    </row>
    <row r="590" spans="1:7" x14ac:dyDescent="0.25">
      <c r="A590" s="47">
        <v>42385</v>
      </c>
      <c r="B590" s="48">
        <v>1</v>
      </c>
      <c r="C590" s="171">
        <v>0</v>
      </c>
      <c r="D590" s="134">
        <f t="shared" si="70"/>
        <v>520693.83999999997</v>
      </c>
      <c r="E590" s="29">
        <f t="shared" si="71"/>
        <v>477327.33999999997</v>
      </c>
      <c r="F590" s="175">
        <f t="shared" si="72"/>
        <v>213.98387096774192</v>
      </c>
      <c r="G590" s="29">
        <f t="shared" si="69"/>
        <v>213.98</v>
      </c>
    </row>
    <row r="591" spans="1:7" x14ac:dyDescent="0.25">
      <c r="A591" s="47">
        <v>42386</v>
      </c>
      <c r="B591" s="48">
        <v>1</v>
      </c>
      <c r="C591" s="171">
        <v>0</v>
      </c>
      <c r="D591" s="134">
        <f t="shared" si="70"/>
        <v>520693.83999999997</v>
      </c>
      <c r="E591" s="29">
        <f t="shared" si="71"/>
        <v>477327.33999999997</v>
      </c>
      <c r="F591" s="175">
        <f t="shared" si="72"/>
        <v>213.98387096774192</v>
      </c>
      <c r="G591" s="29">
        <f t="shared" si="69"/>
        <v>213.98</v>
      </c>
    </row>
    <row r="592" spans="1:7" x14ac:dyDescent="0.25">
      <c r="A592" s="47">
        <v>42387</v>
      </c>
      <c r="B592" s="48">
        <v>1</v>
      </c>
      <c r="C592" s="171">
        <v>0</v>
      </c>
      <c r="D592" s="134">
        <f t="shared" si="70"/>
        <v>520693.83999999997</v>
      </c>
      <c r="E592" s="29">
        <f t="shared" si="71"/>
        <v>477327.33999999997</v>
      </c>
      <c r="F592" s="175">
        <f t="shared" si="72"/>
        <v>213.98387096774192</v>
      </c>
      <c r="G592" s="29">
        <f t="shared" si="69"/>
        <v>213.98</v>
      </c>
    </row>
    <row r="593" spans="1:7" x14ac:dyDescent="0.25">
      <c r="A593" s="47">
        <v>42388</v>
      </c>
      <c r="B593" s="48">
        <v>1</v>
      </c>
      <c r="C593" s="171">
        <v>0</v>
      </c>
      <c r="D593" s="134">
        <f t="shared" si="70"/>
        <v>520693.83999999997</v>
      </c>
      <c r="E593" s="29">
        <f t="shared" si="71"/>
        <v>477327.33999999997</v>
      </c>
      <c r="F593" s="175">
        <f t="shared" si="72"/>
        <v>213.98387096774192</v>
      </c>
      <c r="G593" s="29">
        <f t="shared" si="69"/>
        <v>213.98</v>
      </c>
    </row>
    <row r="594" spans="1:7" x14ac:dyDescent="0.25">
      <c r="A594" s="47">
        <v>42389</v>
      </c>
      <c r="B594" s="48">
        <v>1</v>
      </c>
      <c r="C594" s="171">
        <v>0</v>
      </c>
      <c r="D594" s="134">
        <f t="shared" si="70"/>
        <v>520693.83999999997</v>
      </c>
      <c r="E594" s="29">
        <f t="shared" si="71"/>
        <v>477327.33999999997</v>
      </c>
      <c r="F594" s="175">
        <f t="shared" si="72"/>
        <v>213.98387096774192</v>
      </c>
      <c r="G594" s="29">
        <f t="shared" si="69"/>
        <v>213.98</v>
      </c>
    </row>
    <row r="595" spans="1:7" x14ac:dyDescent="0.25">
      <c r="A595" s="47">
        <v>42390</v>
      </c>
      <c r="B595" s="48">
        <v>1</v>
      </c>
      <c r="C595" s="171">
        <v>0</v>
      </c>
      <c r="D595" s="134">
        <f t="shared" si="70"/>
        <v>520693.83999999997</v>
      </c>
      <c r="E595" s="29">
        <f t="shared" si="71"/>
        <v>477327.33999999997</v>
      </c>
      <c r="F595" s="175">
        <f t="shared" si="72"/>
        <v>213.98387096774192</v>
      </c>
      <c r="G595" s="29">
        <f t="shared" si="69"/>
        <v>213.98</v>
      </c>
    </row>
    <row r="596" spans="1:7" x14ac:dyDescent="0.25">
      <c r="A596" s="47">
        <v>42391</v>
      </c>
      <c r="B596" s="48">
        <v>1</v>
      </c>
      <c r="C596" s="171">
        <v>0</v>
      </c>
      <c r="D596" s="134">
        <f t="shared" si="70"/>
        <v>520693.83999999997</v>
      </c>
      <c r="E596" s="29">
        <f t="shared" si="71"/>
        <v>477327.33999999997</v>
      </c>
      <c r="F596" s="175">
        <f t="shared" si="72"/>
        <v>213.98387096774192</v>
      </c>
      <c r="G596" s="29">
        <f t="shared" si="69"/>
        <v>213.98</v>
      </c>
    </row>
    <row r="597" spans="1:7" x14ac:dyDescent="0.25">
      <c r="A597" s="47">
        <v>42392</v>
      </c>
      <c r="B597" s="48">
        <v>1</v>
      </c>
      <c r="C597" s="171">
        <v>0</v>
      </c>
      <c r="D597" s="134">
        <f t="shared" si="70"/>
        <v>520693.83999999997</v>
      </c>
      <c r="E597" s="29">
        <f t="shared" si="71"/>
        <v>477327.33999999997</v>
      </c>
      <c r="F597" s="175">
        <f t="shared" si="72"/>
        <v>213.98387096774192</v>
      </c>
      <c r="G597" s="29">
        <f t="shared" si="69"/>
        <v>213.98</v>
      </c>
    </row>
    <row r="598" spans="1:7" x14ac:dyDescent="0.25">
      <c r="A598" s="47">
        <v>42393</v>
      </c>
      <c r="B598" s="48">
        <v>1</v>
      </c>
      <c r="C598" s="171">
        <v>0</v>
      </c>
      <c r="D598" s="134">
        <f t="shared" si="70"/>
        <v>520693.83999999997</v>
      </c>
      <c r="E598" s="29">
        <f t="shared" si="71"/>
        <v>477327.33999999997</v>
      </c>
      <c r="F598" s="175">
        <f t="shared" si="72"/>
        <v>213.98387096774192</v>
      </c>
      <c r="G598" s="29">
        <f t="shared" si="69"/>
        <v>213.98</v>
      </c>
    </row>
    <row r="599" spans="1:7" x14ac:dyDescent="0.25">
      <c r="A599" s="47">
        <v>42394</v>
      </c>
      <c r="B599" s="48">
        <v>1</v>
      </c>
      <c r="C599" s="171">
        <v>0</v>
      </c>
      <c r="D599" s="134">
        <f t="shared" si="70"/>
        <v>520693.83999999997</v>
      </c>
      <c r="E599" s="29">
        <f t="shared" si="71"/>
        <v>477327.33999999997</v>
      </c>
      <c r="F599" s="175">
        <f t="shared" si="72"/>
        <v>213.98387096774192</v>
      </c>
      <c r="G599" s="29">
        <f t="shared" si="69"/>
        <v>213.98</v>
      </c>
    </row>
    <row r="600" spans="1:7" x14ac:dyDescent="0.25">
      <c r="A600" s="47">
        <v>42395</v>
      </c>
      <c r="B600" s="48">
        <v>1</v>
      </c>
      <c r="C600" s="171">
        <v>0</v>
      </c>
      <c r="D600" s="134">
        <f t="shared" si="70"/>
        <v>520693.83999999997</v>
      </c>
      <c r="E600" s="29">
        <f t="shared" si="71"/>
        <v>477327.33999999997</v>
      </c>
      <c r="F600" s="175">
        <f t="shared" si="72"/>
        <v>213.98387096774192</v>
      </c>
      <c r="G600" s="29">
        <f t="shared" si="69"/>
        <v>213.98</v>
      </c>
    </row>
    <row r="601" spans="1:7" x14ac:dyDescent="0.25">
      <c r="A601" s="47">
        <v>42396</v>
      </c>
      <c r="B601" s="48">
        <v>1</v>
      </c>
      <c r="C601" s="171">
        <v>0</v>
      </c>
      <c r="D601" s="134">
        <f t="shared" si="70"/>
        <v>520693.83999999997</v>
      </c>
      <c r="E601" s="29">
        <f t="shared" si="71"/>
        <v>477327.33999999997</v>
      </c>
      <c r="F601" s="175">
        <f t="shared" si="72"/>
        <v>213.98387096774192</v>
      </c>
      <c r="G601" s="29">
        <f t="shared" si="69"/>
        <v>213.98</v>
      </c>
    </row>
    <row r="602" spans="1:7" x14ac:dyDescent="0.25">
      <c r="A602" s="47">
        <v>42397</v>
      </c>
      <c r="B602" s="48">
        <v>1</v>
      </c>
      <c r="C602" s="171">
        <v>0</v>
      </c>
      <c r="D602" s="134">
        <f t="shared" si="70"/>
        <v>520693.83999999997</v>
      </c>
      <c r="E602" s="29">
        <f t="shared" si="71"/>
        <v>477327.33999999997</v>
      </c>
      <c r="F602" s="175">
        <f t="shared" si="72"/>
        <v>213.98387096774192</v>
      </c>
      <c r="G602" s="29">
        <f t="shared" si="69"/>
        <v>213.98</v>
      </c>
    </row>
    <row r="603" spans="1:7" x14ac:dyDescent="0.25">
      <c r="A603" s="47">
        <v>42398</v>
      </c>
      <c r="B603" s="48">
        <v>1</v>
      </c>
      <c r="C603" s="171">
        <v>0</v>
      </c>
      <c r="D603" s="134">
        <f t="shared" si="70"/>
        <v>520693.83999999997</v>
      </c>
      <c r="E603" s="29">
        <f t="shared" si="71"/>
        <v>477327.33999999997</v>
      </c>
      <c r="F603" s="175">
        <f t="shared" si="72"/>
        <v>213.98387096774192</v>
      </c>
      <c r="G603" s="29">
        <f t="shared" si="69"/>
        <v>213.98</v>
      </c>
    </row>
    <row r="604" spans="1:7" x14ac:dyDescent="0.25">
      <c r="A604" s="47">
        <v>42399</v>
      </c>
      <c r="B604" s="48">
        <v>1</v>
      </c>
      <c r="C604" s="171">
        <v>0</v>
      </c>
      <c r="D604" s="134">
        <f t="shared" si="70"/>
        <v>520693.83999999997</v>
      </c>
      <c r="E604" s="29">
        <f t="shared" si="71"/>
        <v>477327.33999999997</v>
      </c>
      <c r="F604" s="175">
        <f t="shared" si="72"/>
        <v>213.98387096774192</v>
      </c>
      <c r="G604" s="29">
        <f t="shared" si="69"/>
        <v>213.98</v>
      </c>
    </row>
    <row r="605" spans="1:7" x14ac:dyDescent="0.25">
      <c r="A605" s="47">
        <v>42400</v>
      </c>
      <c r="B605" s="48">
        <v>1</v>
      </c>
      <c r="C605" s="171">
        <v>0</v>
      </c>
      <c r="D605" s="134">
        <f t="shared" si="70"/>
        <v>520693.83999999997</v>
      </c>
      <c r="E605" s="29">
        <f t="shared" si="71"/>
        <v>477327.33999999997</v>
      </c>
      <c r="F605" s="175">
        <f t="shared" si="72"/>
        <v>213.98387096774192</v>
      </c>
      <c r="G605" s="29">
        <f t="shared" si="69"/>
        <v>213.98</v>
      </c>
    </row>
    <row r="606" spans="1:7" x14ac:dyDescent="0.25">
      <c r="A606" s="47">
        <v>42401</v>
      </c>
      <c r="B606" s="48">
        <v>1</v>
      </c>
      <c r="C606" s="171">
        <v>0</v>
      </c>
      <c r="D606" s="134">
        <f t="shared" si="70"/>
        <v>520693.83999999997</v>
      </c>
      <c r="E606" s="29">
        <f t="shared" si="71"/>
        <v>477327.33999999997</v>
      </c>
      <c r="F606" s="175">
        <f t="shared" si="72"/>
        <v>213.98387096774192</v>
      </c>
      <c r="G606" s="29">
        <f t="shared" si="69"/>
        <v>213.98</v>
      </c>
    </row>
    <row r="607" spans="1:7" x14ac:dyDescent="0.25">
      <c r="A607" s="47">
        <v>42402</v>
      </c>
      <c r="B607" s="48">
        <v>1</v>
      </c>
      <c r="C607" s="171">
        <v>0</v>
      </c>
      <c r="D607" s="134">
        <f t="shared" si="70"/>
        <v>520693.83999999997</v>
      </c>
      <c r="E607" s="29">
        <f t="shared" si="71"/>
        <v>477327.33999999997</v>
      </c>
      <c r="F607" s="175">
        <f t="shared" si="72"/>
        <v>213.98387096774192</v>
      </c>
      <c r="G607" s="29">
        <f t="shared" si="69"/>
        <v>213.98</v>
      </c>
    </row>
    <row r="608" spans="1:7" x14ac:dyDescent="0.25">
      <c r="A608" s="47">
        <v>42403</v>
      </c>
      <c r="B608" s="48">
        <v>1</v>
      </c>
      <c r="C608" s="171">
        <v>0</v>
      </c>
      <c r="D608" s="134">
        <f t="shared" si="70"/>
        <v>520693.83999999997</v>
      </c>
      <c r="E608" s="29">
        <f t="shared" si="71"/>
        <v>477327.33999999997</v>
      </c>
      <c r="F608" s="175">
        <f t="shared" si="72"/>
        <v>213.98387096774192</v>
      </c>
      <c r="G608" s="29">
        <f t="shared" si="69"/>
        <v>213.98</v>
      </c>
    </row>
    <row r="609" spans="1:7" x14ac:dyDescent="0.25">
      <c r="A609" s="47">
        <v>42404</v>
      </c>
      <c r="B609" s="48">
        <v>1</v>
      </c>
      <c r="C609" s="171">
        <v>0</v>
      </c>
      <c r="D609" s="134">
        <f t="shared" si="70"/>
        <v>520693.83999999997</v>
      </c>
      <c r="E609" s="29">
        <f t="shared" si="71"/>
        <v>477327.33999999997</v>
      </c>
      <c r="F609" s="175">
        <f t="shared" si="72"/>
        <v>213.98387096774192</v>
      </c>
      <c r="G609" s="29">
        <f t="shared" si="69"/>
        <v>213.98</v>
      </c>
    </row>
    <row r="610" spans="1:7" x14ac:dyDescent="0.25">
      <c r="A610" s="47">
        <v>42405</v>
      </c>
      <c r="B610" s="48">
        <v>1</v>
      </c>
      <c r="C610" s="171">
        <v>0</v>
      </c>
      <c r="D610" s="134">
        <f t="shared" si="70"/>
        <v>520693.83999999997</v>
      </c>
      <c r="E610" s="29">
        <f t="shared" si="71"/>
        <v>477327.33999999997</v>
      </c>
      <c r="F610" s="175">
        <f t="shared" si="72"/>
        <v>213.98387096774192</v>
      </c>
      <c r="G610" s="29">
        <f t="shared" si="69"/>
        <v>213.98</v>
      </c>
    </row>
    <row r="611" spans="1:7" x14ac:dyDescent="0.25">
      <c r="A611" s="47">
        <v>42406</v>
      </c>
      <c r="B611" s="48">
        <v>0</v>
      </c>
      <c r="C611" s="171">
        <v>1</v>
      </c>
      <c r="D611" s="134">
        <f>$E$610</f>
        <v>477327.33999999997</v>
      </c>
      <c r="E611" s="29">
        <f>$D$611-$D$46</f>
        <v>433016.04</v>
      </c>
      <c r="F611" s="175">
        <f>($E$45/$B$45*0+($E$46/$B$46)*1)</f>
        <v>196.16206896551722</v>
      </c>
      <c r="G611" s="29">
        <f t="shared" si="69"/>
        <v>196.16</v>
      </c>
    </row>
    <row r="612" spans="1:7" x14ac:dyDescent="0.25">
      <c r="A612" s="47">
        <v>42407</v>
      </c>
      <c r="B612" s="48">
        <v>1</v>
      </c>
      <c r="C612" s="171">
        <v>0</v>
      </c>
      <c r="D612" s="134">
        <f t="shared" ref="D612:D639" si="73">$E$610</f>
        <v>477327.33999999997</v>
      </c>
      <c r="E612" s="29">
        <f t="shared" ref="E612:E639" si="74">$D$611-$D$46</f>
        <v>433016.04</v>
      </c>
      <c r="F612" s="175">
        <f t="shared" ref="F612:F639" si="75">($E$45/$B$45*0+($E$46/$B$46)*1)</f>
        <v>196.16206896551722</v>
      </c>
      <c r="G612" s="29">
        <f t="shared" si="69"/>
        <v>196.16</v>
      </c>
    </row>
    <row r="613" spans="1:7" x14ac:dyDescent="0.25">
      <c r="A613" s="47">
        <v>42408</v>
      </c>
      <c r="B613" s="48">
        <v>1</v>
      </c>
      <c r="C613" s="171">
        <v>0</v>
      </c>
      <c r="D613" s="134">
        <f t="shared" si="73"/>
        <v>477327.33999999997</v>
      </c>
      <c r="E613" s="29">
        <f t="shared" si="74"/>
        <v>433016.04</v>
      </c>
      <c r="F613" s="175">
        <f t="shared" si="75"/>
        <v>196.16206896551722</v>
      </c>
      <c r="G613" s="29">
        <f t="shared" si="69"/>
        <v>196.16</v>
      </c>
    </row>
    <row r="614" spans="1:7" x14ac:dyDescent="0.25">
      <c r="A614" s="47">
        <v>42409</v>
      </c>
      <c r="B614" s="48">
        <v>1</v>
      </c>
      <c r="C614" s="171">
        <v>0</v>
      </c>
      <c r="D614" s="134">
        <f t="shared" si="73"/>
        <v>477327.33999999997</v>
      </c>
      <c r="E614" s="29">
        <f t="shared" si="74"/>
        <v>433016.04</v>
      </c>
      <c r="F614" s="175">
        <f t="shared" si="75"/>
        <v>196.16206896551722</v>
      </c>
      <c r="G614" s="29">
        <f t="shared" si="69"/>
        <v>196.16</v>
      </c>
    </row>
    <row r="615" spans="1:7" x14ac:dyDescent="0.25">
      <c r="A615" s="47">
        <v>42410</v>
      </c>
      <c r="B615" s="48">
        <v>1</v>
      </c>
      <c r="C615" s="171">
        <v>0</v>
      </c>
      <c r="D615" s="134">
        <f t="shared" si="73"/>
        <v>477327.33999999997</v>
      </c>
      <c r="E615" s="29">
        <f t="shared" si="74"/>
        <v>433016.04</v>
      </c>
      <c r="F615" s="175">
        <f t="shared" si="75"/>
        <v>196.16206896551722</v>
      </c>
      <c r="G615" s="29">
        <f t="shared" si="69"/>
        <v>196.16</v>
      </c>
    </row>
    <row r="616" spans="1:7" x14ac:dyDescent="0.25">
      <c r="A616" s="47">
        <v>42411</v>
      </c>
      <c r="B616" s="48">
        <v>1</v>
      </c>
      <c r="C616" s="171">
        <v>0</v>
      </c>
      <c r="D616" s="134">
        <f t="shared" si="73"/>
        <v>477327.33999999997</v>
      </c>
      <c r="E616" s="29">
        <f t="shared" si="74"/>
        <v>433016.04</v>
      </c>
      <c r="F616" s="175">
        <f t="shared" si="75"/>
        <v>196.16206896551722</v>
      </c>
      <c r="G616" s="29">
        <f t="shared" si="69"/>
        <v>196.16</v>
      </c>
    </row>
    <row r="617" spans="1:7" x14ac:dyDescent="0.25">
      <c r="A617" s="47">
        <v>42412</v>
      </c>
      <c r="B617" s="48">
        <v>1</v>
      </c>
      <c r="C617" s="171">
        <v>0</v>
      </c>
      <c r="D617" s="134">
        <f t="shared" si="73"/>
        <v>477327.33999999997</v>
      </c>
      <c r="E617" s="29">
        <f t="shared" si="74"/>
        <v>433016.04</v>
      </c>
      <c r="F617" s="175">
        <f t="shared" si="75"/>
        <v>196.16206896551722</v>
      </c>
      <c r="G617" s="29">
        <f t="shared" si="69"/>
        <v>196.16</v>
      </c>
    </row>
    <row r="618" spans="1:7" x14ac:dyDescent="0.25">
      <c r="A618" s="47">
        <v>42413</v>
      </c>
      <c r="B618" s="48">
        <v>1</v>
      </c>
      <c r="C618" s="171">
        <v>0</v>
      </c>
      <c r="D618" s="134">
        <f t="shared" si="73"/>
        <v>477327.33999999997</v>
      </c>
      <c r="E618" s="29">
        <f t="shared" si="74"/>
        <v>433016.04</v>
      </c>
      <c r="F618" s="175">
        <f t="shared" si="75"/>
        <v>196.16206896551722</v>
      </c>
      <c r="G618" s="29">
        <f t="shared" si="69"/>
        <v>196.16</v>
      </c>
    </row>
    <row r="619" spans="1:7" x14ac:dyDescent="0.25">
      <c r="A619" s="47">
        <v>42414</v>
      </c>
      <c r="B619" s="48">
        <v>1</v>
      </c>
      <c r="C619" s="171">
        <v>0</v>
      </c>
      <c r="D619" s="134">
        <f t="shared" si="73"/>
        <v>477327.33999999997</v>
      </c>
      <c r="E619" s="29">
        <f t="shared" si="74"/>
        <v>433016.04</v>
      </c>
      <c r="F619" s="175">
        <f t="shared" si="75"/>
        <v>196.16206896551722</v>
      </c>
      <c r="G619" s="29">
        <f t="shared" si="69"/>
        <v>196.16</v>
      </c>
    </row>
    <row r="620" spans="1:7" x14ac:dyDescent="0.25">
      <c r="A620" s="47">
        <v>42415</v>
      </c>
      <c r="B620" s="48">
        <v>1</v>
      </c>
      <c r="C620" s="171">
        <v>0</v>
      </c>
      <c r="D620" s="134">
        <f t="shared" si="73"/>
        <v>477327.33999999997</v>
      </c>
      <c r="E620" s="29">
        <f t="shared" si="74"/>
        <v>433016.04</v>
      </c>
      <c r="F620" s="175">
        <f t="shared" si="75"/>
        <v>196.16206896551722</v>
      </c>
      <c r="G620" s="29">
        <f t="shared" si="69"/>
        <v>196.16</v>
      </c>
    </row>
    <row r="621" spans="1:7" x14ac:dyDescent="0.25">
      <c r="A621" s="47">
        <v>42416</v>
      </c>
      <c r="B621" s="48">
        <v>1</v>
      </c>
      <c r="C621" s="171">
        <v>0</v>
      </c>
      <c r="D621" s="134">
        <f t="shared" si="73"/>
        <v>477327.33999999997</v>
      </c>
      <c r="E621" s="29">
        <f t="shared" si="74"/>
        <v>433016.04</v>
      </c>
      <c r="F621" s="175">
        <f t="shared" si="75"/>
        <v>196.16206896551722</v>
      </c>
      <c r="G621" s="29">
        <f t="shared" si="69"/>
        <v>196.16</v>
      </c>
    </row>
    <row r="622" spans="1:7" x14ac:dyDescent="0.25">
      <c r="A622" s="47">
        <v>42417</v>
      </c>
      <c r="B622" s="48">
        <v>1</v>
      </c>
      <c r="C622" s="171">
        <v>0</v>
      </c>
      <c r="D622" s="134">
        <f t="shared" si="73"/>
        <v>477327.33999999997</v>
      </c>
      <c r="E622" s="29">
        <f t="shared" si="74"/>
        <v>433016.04</v>
      </c>
      <c r="F622" s="175">
        <f t="shared" si="75"/>
        <v>196.16206896551722</v>
      </c>
      <c r="G622" s="29">
        <f t="shared" si="69"/>
        <v>196.16</v>
      </c>
    </row>
    <row r="623" spans="1:7" x14ac:dyDescent="0.25">
      <c r="A623" s="47">
        <v>42418</v>
      </c>
      <c r="B623" s="48">
        <v>1</v>
      </c>
      <c r="C623" s="171">
        <v>0</v>
      </c>
      <c r="D623" s="134">
        <f t="shared" si="73"/>
        <v>477327.33999999997</v>
      </c>
      <c r="E623" s="29">
        <f t="shared" si="74"/>
        <v>433016.04</v>
      </c>
      <c r="F623" s="175">
        <f t="shared" si="75"/>
        <v>196.16206896551722</v>
      </c>
      <c r="G623" s="29">
        <f t="shared" si="69"/>
        <v>196.16</v>
      </c>
    </row>
    <row r="624" spans="1:7" x14ac:dyDescent="0.25">
      <c r="A624" s="47">
        <v>42419</v>
      </c>
      <c r="B624" s="48">
        <v>1</v>
      </c>
      <c r="C624" s="171">
        <v>0</v>
      </c>
      <c r="D624" s="134">
        <f t="shared" si="73"/>
        <v>477327.33999999997</v>
      </c>
      <c r="E624" s="29">
        <f t="shared" si="74"/>
        <v>433016.04</v>
      </c>
      <c r="F624" s="175">
        <f t="shared" si="75"/>
        <v>196.16206896551722</v>
      </c>
      <c r="G624" s="29">
        <f t="shared" si="69"/>
        <v>196.16</v>
      </c>
    </row>
    <row r="625" spans="1:7" x14ac:dyDescent="0.25">
      <c r="A625" s="47">
        <v>42420</v>
      </c>
      <c r="B625" s="48">
        <v>1</v>
      </c>
      <c r="C625" s="171">
        <v>0</v>
      </c>
      <c r="D625" s="134">
        <f t="shared" si="73"/>
        <v>477327.33999999997</v>
      </c>
      <c r="E625" s="29">
        <f t="shared" si="74"/>
        <v>433016.04</v>
      </c>
      <c r="F625" s="175">
        <f t="shared" si="75"/>
        <v>196.16206896551722</v>
      </c>
      <c r="G625" s="29">
        <f t="shared" si="69"/>
        <v>196.16</v>
      </c>
    </row>
    <row r="626" spans="1:7" x14ac:dyDescent="0.25">
      <c r="A626" s="47">
        <v>42421</v>
      </c>
      <c r="B626" s="48">
        <v>1</v>
      </c>
      <c r="C626" s="171">
        <v>0</v>
      </c>
      <c r="D626" s="134">
        <f t="shared" si="73"/>
        <v>477327.33999999997</v>
      </c>
      <c r="E626" s="29">
        <f t="shared" si="74"/>
        <v>433016.04</v>
      </c>
      <c r="F626" s="175">
        <f t="shared" si="75"/>
        <v>196.16206896551722</v>
      </c>
      <c r="G626" s="29">
        <f t="shared" si="69"/>
        <v>196.16</v>
      </c>
    </row>
    <row r="627" spans="1:7" x14ac:dyDescent="0.25">
      <c r="A627" s="47">
        <v>42422</v>
      </c>
      <c r="B627" s="48">
        <v>1</v>
      </c>
      <c r="C627" s="171">
        <v>0</v>
      </c>
      <c r="D627" s="134">
        <f t="shared" si="73"/>
        <v>477327.33999999997</v>
      </c>
      <c r="E627" s="29">
        <f t="shared" si="74"/>
        <v>433016.04</v>
      </c>
      <c r="F627" s="175">
        <f t="shared" si="75"/>
        <v>196.16206896551722</v>
      </c>
      <c r="G627" s="29">
        <f t="shared" si="69"/>
        <v>196.16</v>
      </c>
    </row>
    <row r="628" spans="1:7" x14ac:dyDescent="0.25">
      <c r="A628" s="47">
        <v>42423</v>
      </c>
      <c r="B628" s="48">
        <v>1</v>
      </c>
      <c r="C628" s="171">
        <v>0</v>
      </c>
      <c r="D628" s="134">
        <f t="shared" si="73"/>
        <v>477327.33999999997</v>
      </c>
      <c r="E628" s="29">
        <f t="shared" si="74"/>
        <v>433016.04</v>
      </c>
      <c r="F628" s="175">
        <f t="shared" si="75"/>
        <v>196.16206896551722</v>
      </c>
      <c r="G628" s="29">
        <f t="shared" si="69"/>
        <v>196.16</v>
      </c>
    </row>
    <row r="629" spans="1:7" x14ac:dyDescent="0.25">
      <c r="A629" s="47">
        <v>42424</v>
      </c>
      <c r="B629" s="48">
        <v>1</v>
      </c>
      <c r="C629" s="171">
        <v>0</v>
      </c>
      <c r="D629" s="134">
        <f t="shared" si="73"/>
        <v>477327.33999999997</v>
      </c>
      <c r="E629" s="29">
        <f t="shared" si="74"/>
        <v>433016.04</v>
      </c>
      <c r="F629" s="175">
        <f t="shared" si="75"/>
        <v>196.16206896551722</v>
      </c>
      <c r="G629" s="29">
        <f t="shared" si="69"/>
        <v>196.16</v>
      </c>
    </row>
    <row r="630" spans="1:7" x14ac:dyDescent="0.25">
      <c r="A630" s="47">
        <v>42425</v>
      </c>
      <c r="B630" s="48">
        <v>1</v>
      </c>
      <c r="C630" s="171">
        <v>0</v>
      </c>
      <c r="D630" s="134">
        <f t="shared" si="73"/>
        <v>477327.33999999997</v>
      </c>
      <c r="E630" s="29">
        <f t="shared" si="74"/>
        <v>433016.04</v>
      </c>
      <c r="F630" s="175">
        <f t="shared" si="75"/>
        <v>196.16206896551722</v>
      </c>
      <c r="G630" s="29">
        <f t="shared" si="69"/>
        <v>196.16</v>
      </c>
    </row>
    <row r="631" spans="1:7" x14ac:dyDescent="0.25">
      <c r="A631" s="47">
        <v>42426</v>
      </c>
      <c r="B631" s="48">
        <v>1</v>
      </c>
      <c r="C631" s="171">
        <v>0</v>
      </c>
      <c r="D631" s="134">
        <f t="shared" si="73"/>
        <v>477327.33999999997</v>
      </c>
      <c r="E631" s="29">
        <f t="shared" si="74"/>
        <v>433016.04</v>
      </c>
      <c r="F631" s="175">
        <f t="shared" si="75"/>
        <v>196.16206896551722</v>
      </c>
      <c r="G631" s="29">
        <f t="shared" si="69"/>
        <v>196.16</v>
      </c>
    </row>
    <row r="632" spans="1:7" x14ac:dyDescent="0.25">
      <c r="A632" s="47">
        <v>42427</v>
      </c>
      <c r="B632" s="48">
        <v>1</v>
      </c>
      <c r="C632" s="171">
        <v>0</v>
      </c>
      <c r="D632" s="134">
        <f t="shared" si="73"/>
        <v>477327.33999999997</v>
      </c>
      <c r="E632" s="29">
        <f t="shared" si="74"/>
        <v>433016.04</v>
      </c>
      <c r="F632" s="175">
        <f t="shared" si="75"/>
        <v>196.16206896551722</v>
      </c>
      <c r="G632" s="29">
        <f t="shared" si="69"/>
        <v>196.16</v>
      </c>
    </row>
    <row r="633" spans="1:7" x14ac:dyDescent="0.25">
      <c r="A633" s="47">
        <v>42428</v>
      </c>
      <c r="B633" s="48">
        <v>1</v>
      </c>
      <c r="C633" s="171">
        <v>0</v>
      </c>
      <c r="D633" s="134">
        <f t="shared" si="73"/>
        <v>477327.33999999997</v>
      </c>
      <c r="E633" s="29">
        <f t="shared" si="74"/>
        <v>433016.04</v>
      </c>
      <c r="F633" s="175">
        <f t="shared" si="75"/>
        <v>196.16206896551722</v>
      </c>
      <c r="G633" s="29">
        <f t="shared" si="69"/>
        <v>196.16</v>
      </c>
    </row>
    <row r="634" spans="1:7" x14ac:dyDescent="0.25">
      <c r="A634" s="47">
        <v>42429</v>
      </c>
      <c r="B634" s="48">
        <v>1</v>
      </c>
      <c r="C634" s="171">
        <v>0</v>
      </c>
      <c r="D634" s="134">
        <f t="shared" si="73"/>
        <v>477327.33999999997</v>
      </c>
      <c r="E634" s="29">
        <f t="shared" si="74"/>
        <v>433016.04</v>
      </c>
      <c r="F634" s="175">
        <f t="shared" si="75"/>
        <v>196.16206896551722</v>
      </c>
      <c r="G634" s="29">
        <f t="shared" si="69"/>
        <v>196.16</v>
      </c>
    </row>
    <row r="635" spans="1:7" x14ac:dyDescent="0.25">
      <c r="A635" s="47">
        <v>42430</v>
      </c>
      <c r="B635" s="48">
        <v>1</v>
      </c>
      <c r="C635" s="171">
        <v>0</v>
      </c>
      <c r="D635" s="134">
        <f t="shared" si="73"/>
        <v>477327.33999999997</v>
      </c>
      <c r="E635" s="29">
        <f t="shared" si="74"/>
        <v>433016.04</v>
      </c>
      <c r="F635" s="175">
        <f t="shared" si="75"/>
        <v>196.16206896551722</v>
      </c>
      <c r="G635" s="29">
        <f t="shared" si="69"/>
        <v>196.16</v>
      </c>
    </row>
    <row r="636" spans="1:7" x14ac:dyDescent="0.25">
      <c r="A636" s="47">
        <v>42431</v>
      </c>
      <c r="B636" s="48">
        <v>1</v>
      </c>
      <c r="C636" s="171">
        <v>0</v>
      </c>
      <c r="D636" s="134">
        <f t="shared" si="73"/>
        <v>477327.33999999997</v>
      </c>
      <c r="E636" s="29">
        <f t="shared" si="74"/>
        <v>433016.04</v>
      </c>
      <c r="F636" s="175">
        <f t="shared" si="75"/>
        <v>196.16206896551722</v>
      </c>
      <c r="G636" s="29">
        <f t="shared" si="69"/>
        <v>196.16</v>
      </c>
    </row>
    <row r="637" spans="1:7" x14ac:dyDescent="0.25">
      <c r="A637" s="47">
        <v>42432</v>
      </c>
      <c r="B637" s="48">
        <v>1</v>
      </c>
      <c r="C637" s="171">
        <v>0</v>
      </c>
      <c r="D637" s="134">
        <f t="shared" si="73"/>
        <v>477327.33999999997</v>
      </c>
      <c r="E637" s="29">
        <f t="shared" si="74"/>
        <v>433016.04</v>
      </c>
      <c r="F637" s="175">
        <f t="shared" si="75"/>
        <v>196.16206896551722</v>
      </c>
      <c r="G637" s="29">
        <f t="shared" si="69"/>
        <v>196.16</v>
      </c>
    </row>
    <row r="638" spans="1:7" x14ac:dyDescent="0.25">
      <c r="A638" s="47">
        <v>42433</v>
      </c>
      <c r="B638" s="48">
        <v>1</v>
      </c>
      <c r="C638" s="171">
        <v>0</v>
      </c>
      <c r="D638" s="134">
        <f t="shared" si="73"/>
        <v>477327.33999999997</v>
      </c>
      <c r="E638" s="29">
        <f t="shared" si="74"/>
        <v>433016.04</v>
      </c>
      <c r="F638" s="175">
        <f t="shared" si="75"/>
        <v>196.16206896551722</v>
      </c>
      <c r="G638" s="29">
        <f t="shared" ref="G638:G701" si="76">ROUND(F638,2)</f>
        <v>196.16</v>
      </c>
    </row>
    <row r="639" spans="1:7" x14ac:dyDescent="0.25">
      <c r="A639" s="47">
        <v>42434</v>
      </c>
      <c r="B639" s="48">
        <v>1</v>
      </c>
      <c r="C639" s="171">
        <v>0</v>
      </c>
      <c r="D639" s="134">
        <f t="shared" si="73"/>
        <v>477327.33999999997</v>
      </c>
      <c r="E639" s="29">
        <f t="shared" si="74"/>
        <v>433016.04</v>
      </c>
      <c r="F639" s="175">
        <f t="shared" si="75"/>
        <v>196.16206896551722</v>
      </c>
      <c r="G639" s="29">
        <f t="shared" si="76"/>
        <v>196.16</v>
      </c>
    </row>
    <row r="640" spans="1:7" x14ac:dyDescent="0.25">
      <c r="A640" s="47">
        <v>42435</v>
      </c>
      <c r="B640" s="48">
        <v>0</v>
      </c>
      <c r="C640" s="171">
        <v>1</v>
      </c>
      <c r="D640" s="134">
        <f>$E$639</f>
        <v>433016.04</v>
      </c>
      <c r="E640" s="29">
        <f>$D$640-$D$47</f>
        <v>388532.55</v>
      </c>
      <c r="F640" s="175">
        <f>($E$46/$B$46*0+($E$47/$B$47)*1)</f>
        <v>177.95193548387098</v>
      </c>
      <c r="G640" s="29">
        <f t="shared" si="76"/>
        <v>177.95</v>
      </c>
    </row>
    <row r="641" spans="1:7" x14ac:dyDescent="0.25">
      <c r="A641" s="47">
        <v>42436</v>
      </c>
      <c r="B641" s="48">
        <v>1</v>
      </c>
      <c r="C641" s="171">
        <v>0</v>
      </c>
      <c r="D641" s="134">
        <f t="shared" ref="D641:D670" si="77">$E$639</f>
        <v>433016.04</v>
      </c>
      <c r="E641" s="29">
        <f t="shared" ref="E641:E670" si="78">$D$640-$D$47</f>
        <v>388532.55</v>
      </c>
      <c r="F641" s="175">
        <f t="shared" ref="F641:F670" si="79">($E$46/$B$46*0+($E$47/$B$47)*1)</f>
        <v>177.95193548387098</v>
      </c>
      <c r="G641" s="29">
        <f t="shared" si="76"/>
        <v>177.95</v>
      </c>
    </row>
    <row r="642" spans="1:7" x14ac:dyDescent="0.25">
      <c r="A642" s="47">
        <v>42437</v>
      </c>
      <c r="B642" s="48">
        <v>1</v>
      </c>
      <c r="C642" s="171">
        <v>0</v>
      </c>
      <c r="D642" s="134">
        <f t="shared" si="77"/>
        <v>433016.04</v>
      </c>
      <c r="E642" s="29">
        <f t="shared" si="78"/>
        <v>388532.55</v>
      </c>
      <c r="F642" s="175">
        <f t="shared" si="79"/>
        <v>177.95193548387098</v>
      </c>
      <c r="G642" s="29">
        <f t="shared" si="76"/>
        <v>177.95</v>
      </c>
    </row>
    <row r="643" spans="1:7" x14ac:dyDescent="0.25">
      <c r="A643" s="47">
        <v>42438</v>
      </c>
      <c r="B643" s="48">
        <v>1</v>
      </c>
      <c r="C643" s="171">
        <v>0</v>
      </c>
      <c r="D643" s="134">
        <f t="shared" si="77"/>
        <v>433016.04</v>
      </c>
      <c r="E643" s="29">
        <f t="shared" si="78"/>
        <v>388532.55</v>
      </c>
      <c r="F643" s="175">
        <f t="shared" si="79"/>
        <v>177.95193548387098</v>
      </c>
      <c r="G643" s="29">
        <f t="shared" si="76"/>
        <v>177.95</v>
      </c>
    </row>
    <row r="644" spans="1:7" x14ac:dyDescent="0.25">
      <c r="A644" s="47">
        <v>42439</v>
      </c>
      <c r="B644" s="48">
        <v>1</v>
      </c>
      <c r="C644" s="171">
        <v>0</v>
      </c>
      <c r="D644" s="134">
        <f t="shared" si="77"/>
        <v>433016.04</v>
      </c>
      <c r="E644" s="29">
        <f t="shared" si="78"/>
        <v>388532.55</v>
      </c>
      <c r="F644" s="175">
        <f t="shared" si="79"/>
        <v>177.95193548387098</v>
      </c>
      <c r="G644" s="29">
        <f t="shared" si="76"/>
        <v>177.95</v>
      </c>
    </row>
    <row r="645" spans="1:7" x14ac:dyDescent="0.25">
      <c r="A645" s="47">
        <v>42440</v>
      </c>
      <c r="B645" s="48">
        <v>1</v>
      </c>
      <c r="C645" s="171">
        <v>0</v>
      </c>
      <c r="D645" s="134">
        <f t="shared" si="77"/>
        <v>433016.04</v>
      </c>
      <c r="E645" s="29">
        <f t="shared" si="78"/>
        <v>388532.55</v>
      </c>
      <c r="F645" s="175">
        <f t="shared" si="79"/>
        <v>177.95193548387098</v>
      </c>
      <c r="G645" s="29">
        <f t="shared" si="76"/>
        <v>177.95</v>
      </c>
    </row>
    <row r="646" spans="1:7" x14ac:dyDescent="0.25">
      <c r="A646" s="47">
        <v>42441</v>
      </c>
      <c r="B646" s="48">
        <v>1</v>
      </c>
      <c r="C646" s="171">
        <v>0</v>
      </c>
      <c r="D646" s="134">
        <f t="shared" si="77"/>
        <v>433016.04</v>
      </c>
      <c r="E646" s="29">
        <f t="shared" si="78"/>
        <v>388532.55</v>
      </c>
      <c r="F646" s="175">
        <f t="shared" si="79"/>
        <v>177.95193548387098</v>
      </c>
      <c r="G646" s="29">
        <f t="shared" si="76"/>
        <v>177.95</v>
      </c>
    </row>
    <row r="647" spans="1:7" x14ac:dyDescent="0.25">
      <c r="A647" s="47">
        <v>42442</v>
      </c>
      <c r="B647" s="48">
        <v>1</v>
      </c>
      <c r="C647" s="171">
        <v>0</v>
      </c>
      <c r="D647" s="134">
        <f t="shared" si="77"/>
        <v>433016.04</v>
      </c>
      <c r="E647" s="29">
        <f t="shared" si="78"/>
        <v>388532.55</v>
      </c>
      <c r="F647" s="175">
        <f t="shared" si="79"/>
        <v>177.95193548387098</v>
      </c>
      <c r="G647" s="29">
        <f t="shared" si="76"/>
        <v>177.95</v>
      </c>
    </row>
    <row r="648" spans="1:7" x14ac:dyDescent="0.25">
      <c r="A648" s="47">
        <v>42443</v>
      </c>
      <c r="B648" s="48">
        <v>1</v>
      </c>
      <c r="C648" s="171">
        <v>0</v>
      </c>
      <c r="D648" s="134">
        <f t="shared" si="77"/>
        <v>433016.04</v>
      </c>
      <c r="E648" s="29">
        <f t="shared" si="78"/>
        <v>388532.55</v>
      </c>
      <c r="F648" s="175">
        <f t="shared" si="79"/>
        <v>177.95193548387098</v>
      </c>
      <c r="G648" s="29">
        <f t="shared" si="76"/>
        <v>177.95</v>
      </c>
    </row>
    <row r="649" spans="1:7" x14ac:dyDescent="0.25">
      <c r="A649" s="47">
        <v>42444</v>
      </c>
      <c r="B649" s="48">
        <v>1</v>
      </c>
      <c r="C649" s="171">
        <v>0</v>
      </c>
      <c r="D649" s="134">
        <f t="shared" si="77"/>
        <v>433016.04</v>
      </c>
      <c r="E649" s="29">
        <f t="shared" si="78"/>
        <v>388532.55</v>
      </c>
      <c r="F649" s="175">
        <f t="shared" si="79"/>
        <v>177.95193548387098</v>
      </c>
      <c r="G649" s="29">
        <f t="shared" si="76"/>
        <v>177.95</v>
      </c>
    </row>
    <row r="650" spans="1:7" x14ac:dyDescent="0.25">
      <c r="A650" s="47">
        <v>42445</v>
      </c>
      <c r="B650" s="48">
        <v>1</v>
      </c>
      <c r="C650" s="171">
        <v>0</v>
      </c>
      <c r="D650" s="134">
        <f t="shared" si="77"/>
        <v>433016.04</v>
      </c>
      <c r="E650" s="29">
        <f t="shared" si="78"/>
        <v>388532.55</v>
      </c>
      <c r="F650" s="175">
        <f t="shared" si="79"/>
        <v>177.95193548387098</v>
      </c>
      <c r="G650" s="29">
        <f t="shared" si="76"/>
        <v>177.95</v>
      </c>
    </row>
    <row r="651" spans="1:7" x14ac:dyDescent="0.25">
      <c r="A651" s="47">
        <v>42446</v>
      </c>
      <c r="B651" s="48">
        <v>1</v>
      </c>
      <c r="C651" s="171">
        <v>0</v>
      </c>
      <c r="D651" s="134">
        <f t="shared" si="77"/>
        <v>433016.04</v>
      </c>
      <c r="E651" s="29">
        <f t="shared" si="78"/>
        <v>388532.55</v>
      </c>
      <c r="F651" s="175">
        <f t="shared" si="79"/>
        <v>177.95193548387098</v>
      </c>
      <c r="G651" s="29">
        <f t="shared" si="76"/>
        <v>177.95</v>
      </c>
    </row>
    <row r="652" spans="1:7" x14ac:dyDescent="0.25">
      <c r="A652" s="47">
        <v>42447</v>
      </c>
      <c r="B652" s="48">
        <v>1</v>
      </c>
      <c r="C652" s="171">
        <v>0</v>
      </c>
      <c r="D652" s="134">
        <f t="shared" si="77"/>
        <v>433016.04</v>
      </c>
      <c r="E652" s="29">
        <f t="shared" si="78"/>
        <v>388532.55</v>
      </c>
      <c r="F652" s="175">
        <f t="shared" si="79"/>
        <v>177.95193548387098</v>
      </c>
      <c r="G652" s="29">
        <f t="shared" si="76"/>
        <v>177.95</v>
      </c>
    </row>
    <row r="653" spans="1:7" x14ac:dyDescent="0.25">
      <c r="A653" s="47">
        <v>42448</v>
      </c>
      <c r="B653" s="48">
        <v>1</v>
      </c>
      <c r="C653" s="171">
        <v>0</v>
      </c>
      <c r="D653" s="134">
        <f t="shared" si="77"/>
        <v>433016.04</v>
      </c>
      <c r="E653" s="29">
        <f t="shared" si="78"/>
        <v>388532.55</v>
      </c>
      <c r="F653" s="175">
        <f t="shared" si="79"/>
        <v>177.95193548387098</v>
      </c>
      <c r="G653" s="29">
        <f t="shared" si="76"/>
        <v>177.95</v>
      </c>
    </row>
    <row r="654" spans="1:7" x14ac:dyDescent="0.25">
      <c r="A654" s="47">
        <v>42449</v>
      </c>
      <c r="B654" s="48">
        <v>1</v>
      </c>
      <c r="C654" s="171">
        <v>0</v>
      </c>
      <c r="D654" s="134">
        <f t="shared" si="77"/>
        <v>433016.04</v>
      </c>
      <c r="E654" s="29">
        <f t="shared" si="78"/>
        <v>388532.55</v>
      </c>
      <c r="F654" s="175">
        <f t="shared" si="79"/>
        <v>177.95193548387098</v>
      </c>
      <c r="G654" s="29">
        <f t="shared" si="76"/>
        <v>177.95</v>
      </c>
    </row>
    <row r="655" spans="1:7" x14ac:dyDescent="0.25">
      <c r="A655" s="47">
        <v>42450</v>
      </c>
      <c r="B655" s="48">
        <v>1</v>
      </c>
      <c r="C655" s="171">
        <v>0</v>
      </c>
      <c r="D655" s="134">
        <f t="shared" si="77"/>
        <v>433016.04</v>
      </c>
      <c r="E655" s="29">
        <f t="shared" si="78"/>
        <v>388532.55</v>
      </c>
      <c r="F655" s="175">
        <f t="shared" si="79"/>
        <v>177.95193548387098</v>
      </c>
      <c r="G655" s="29">
        <f t="shared" si="76"/>
        <v>177.95</v>
      </c>
    </row>
    <row r="656" spans="1:7" x14ac:dyDescent="0.25">
      <c r="A656" s="47">
        <v>42451</v>
      </c>
      <c r="B656" s="48">
        <v>1</v>
      </c>
      <c r="C656" s="171">
        <v>0</v>
      </c>
      <c r="D656" s="134">
        <f t="shared" si="77"/>
        <v>433016.04</v>
      </c>
      <c r="E656" s="29">
        <f t="shared" si="78"/>
        <v>388532.55</v>
      </c>
      <c r="F656" s="175">
        <f t="shared" si="79"/>
        <v>177.95193548387098</v>
      </c>
      <c r="G656" s="29">
        <f t="shared" si="76"/>
        <v>177.95</v>
      </c>
    </row>
    <row r="657" spans="1:7" x14ac:dyDescent="0.25">
      <c r="A657" s="47">
        <v>42452</v>
      </c>
      <c r="B657" s="48">
        <v>1</v>
      </c>
      <c r="C657" s="171">
        <v>0</v>
      </c>
      <c r="D657" s="134">
        <f t="shared" si="77"/>
        <v>433016.04</v>
      </c>
      <c r="E657" s="29">
        <f t="shared" si="78"/>
        <v>388532.55</v>
      </c>
      <c r="F657" s="175">
        <f t="shared" si="79"/>
        <v>177.95193548387098</v>
      </c>
      <c r="G657" s="29">
        <f t="shared" si="76"/>
        <v>177.95</v>
      </c>
    </row>
    <row r="658" spans="1:7" x14ac:dyDescent="0.25">
      <c r="A658" s="47">
        <v>42453</v>
      </c>
      <c r="B658" s="48">
        <v>1</v>
      </c>
      <c r="C658" s="171">
        <v>0</v>
      </c>
      <c r="D658" s="134">
        <f t="shared" si="77"/>
        <v>433016.04</v>
      </c>
      <c r="E658" s="29">
        <f t="shared" si="78"/>
        <v>388532.55</v>
      </c>
      <c r="F658" s="175">
        <f t="shared" si="79"/>
        <v>177.95193548387098</v>
      </c>
      <c r="G658" s="29">
        <f t="shared" si="76"/>
        <v>177.95</v>
      </c>
    </row>
    <row r="659" spans="1:7" x14ac:dyDescent="0.25">
      <c r="A659" s="47">
        <v>42454</v>
      </c>
      <c r="B659" s="48">
        <v>1</v>
      </c>
      <c r="C659" s="171">
        <v>0</v>
      </c>
      <c r="D659" s="134">
        <f t="shared" si="77"/>
        <v>433016.04</v>
      </c>
      <c r="E659" s="29">
        <f t="shared" si="78"/>
        <v>388532.55</v>
      </c>
      <c r="F659" s="175">
        <f t="shared" si="79"/>
        <v>177.95193548387098</v>
      </c>
      <c r="G659" s="29">
        <f t="shared" si="76"/>
        <v>177.95</v>
      </c>
    </row>
    <row r="660" spans="1:7" x14ac:dyDescent="0.25">
      <c r="A660" s="47">
        <v>42455</v>
      </c>
      <c r="B660" s="48">
        <v>1</v>
      </c>
      <c r="C660" s="171">
        <v>0</v>
      </c>
      <c r="D660" s="134">
        <f t="shared" si="77"/>
        <v>433016.04</v>
      </c>
      <c r="E660" s="29">
        <f t="shared" si="78"/>
        <v>388532.55</v>
      </c>
      <c r="F660" s="175">
        <f t="shared" si="79"/>
        <v>177.95193548387098</v>
      </c>
      <c r="G660" s="29">
        <f t="shared" si="76"/>
        <v>177.95</v>
      </c>
    </row>
    <row r="661" spans="1:7" x14ac:dyDescent="0.25">
      <c r="A661" s="47">
        <v>42456</v>
      </c>
      <c r="B661" s="48">
        <v>1</v>
      </c>
      <c r="C661" s="171">
        <v>0</v>
      </c>
      <c r="D661" s="134">
        <f t="shared" si="77"/>
        <v>433016.04</v>
      </c>
      <c r="E661" s="29">
        <f t="shared" si="78"/>
        <v>388532.55</v>
      </c>
      <c r="F661" s="175">
        <f t="shared" si="79"/>
        <v>177.95193548387098</v>
      </c>
      <c r="G661" s="29">
        <f t="shared" si="76"/>
        <v>177.95</v>
      </c>
    </row>
    <row r="662" spans="1:7" x14ac:dyDescent="0.25">
      <c r="A662" s="47">
        <v>42457</v>
      </c>
      <c r="B662" s="48">
        <v>1</v>
      </c>
      <c r="C662" s="171">
        <v>0</v>
      </c>
      <c r="D662" s="134">
        <f t="shared" si="77"/>
        <v>433016.04</v>
      </c>
      <c r="E662" s="29">
        <f t="shared" si="78"/>
        <v>388532.55</v>
      </c>
      <c r="F662" s="175">
        <f t="shared" si="79"/>
        <v>177.95193548387098</v>
      </c>
      <c r="G662" s="29">
        <f t="shared" si="76"/>
        <v>177.95</v>
      </c>
    </row>
    <row r="663" spans="1:7" x14ac:dyDescent="0.25">
      <c r="A663" s="47">
        <v>42458</v>
      </c>
      <c r="B663" s="48">
        <v>1</v>
      </c>
      <c r="C663" s="171">
        <v>0</v>
      </c>
      <c r="D663" s="134">
        <f t="shared" si="77"/>
        <v>433016.04</v>
      </c>
      <c r="E663" s="29">
        <f t="shared" si="78"/>
        <v>388532.55</v>
      </c>
      <c r="F663" s="175">
        <f t="shared" si="79"/>
        <v>177.95193548387098</v>
      </c>
      <c r="G663" s="29">
        <f t="shared" si="76"/>
        <v>177.95</v>
      </c>
    </row>
    <row r="664" spans="1:7" x14ac:dyDescent="0.25">
      <c r="A664" s="47">
        <v>42459</v>
      </c>
      <c r="B664" s="48">
        <v>1</v>
      </c>
      <c r="C664" s="171">
        <v>0</v>
      </c>
      <c r="D664" s="134">
        <f t="shared" si="77"/>
        <v>433016.04</v>
      </c>
      <c r="E664" s="29">
        <f t="shared" si="78"/>
        <v>388532.55</v>
      </c>
      <c r="F664" s="175">
        <f t="shared" si="79"/>
        <v>177.95193548387098</v>
      </c>
      <c r="G664" s="29">
        <f t="shared" si="76"/>
        <v>177.95</v>
      </c>
    </row>
    <row r="665" spans="1:7" x14ac:dyDescent="0.25">
      <c r="A665" s="47">
        <v>42460</v>
      </c>
      <c r="B665" s="48">
        <v>1</v>
      </c>
      <c r="C665" s="171">
        <v>0</v>
      </c>
      <c r="D665" s="134">
        <f t="shared" si="77"/>
        <v>433016.04</v>
      </c>
      <c r="E665" s="29">
        <f t="shared" si="78"/>
        <v>388532.55</v>
      </c>
      <c r="F665" s="175">
        <f t="shared" si="79"/>
        <v>177.95193548387098</v>
      </c>
      <c r="G665" s="29">
        <f t="shared" si="76"/>
        <v>177.95</v>
      </c>
    </row>
    <row r="666" spans="1:7" x14ac:dyDescent="0.25">
      <c r="A666" s="47">
        <v>42461</v>
      </c>
      <c r="B666" s="48">
        <v>1</v>
      </c>
      <c r="C666" s="171">
        <v>0</v>
      </c>
      <c r="D666" s="134">
        <f t="shared" si="77"/>
        <v>433016.04</v>
      </c>
      <c r="E666" s="29">
        <f t="shared" si="78"/>
        <v>388532.55</v>
      </c>
      <c r="F666" s="175">
        <f t="shared" si="79"/>
        <v>177.95193548387098</v>
      </c>
      <c r="G666" s="29">
        <f t="shared" si="76"/>
        <v>177.95</v>
      </c>
    </row>
    <row r="667" spans="1:7" x14ac:dyDescent="0.25">
      <c r="A667" s="47">
        <v>42462</v>
      </c>
      <c r="B667" s="48">
        <v>1</v>
      </c>
      <c r="C667" s="171">
        <v>0</v>
      </c>
      <c r="D667" s="134">
        <f t="shared" si="77"/>
        <v>433016.04</v>
      </c>
      <c r="E667" s="29">
        <f t="shared" si="78"/>
        <v>388532.55</v>
      </c>
      <c r="F667" s="175">
        <f t="shared" si="79"/>
        <v>177.95193548387098</v>
      </c>
      <c r="G667" s="29">
        <f t="shared" si="76"/>
        <v>177.95</v>
      </c>
    </row>
    <row r="668" spans="1:7" x14ac:dyDescent="0.25">
      <c r="A668" s="47">
        <v>42463</v>
      </c>
      <c r="B668" s="48">
        <v>1</v>
      </c>
      <c r="C668" s="171">
        <v>0</v>
      </c>
      <c r="D668" s="134">
        <f t="shared" si="77"/>
        <v>433016.04</v>
      </c>
      <c r="E668" s="29">
        <f t="shared" si="78"/>
        <v>388532.55</v>
      </c>
      <c r="F668" s="175">
        <f t="shared" si="79"/>
        <v>177.95193548387098</v>
      </c>
      <c r="G668" s="29">
        <f t="shared" si="76"/>
        <v>177.95</v>
      </c>
    </row>
    <row r="669" spans="1:7" x14ac:dyDescent="0.25">
      <c r="A669" s="47">
        <v>42464</v>
      </c>
      <c r="B669" s="48">
        <v>1</v>
      </c>
      <c r="C669" s="171">
        <v>0</v>
      </c>
      <c r="D669" s="134">
        <f t="shared" si="77"/>
        <v>433016.04</v>
      </c>
      <c r="E669" s="29">
        <f t="shared" si="78"/>
        <v>388532.55</v>
      </c>
      <c r="F669" s="175">
        <f t="shared" si="79"/>
        <v>177.95193548387098</v>
      </c>
      <c r="G669" s="29">
        <f t="shared" si="76"/>
        <v>177.95</v>
      </c>
    </row>
    <row r="670" spans="1:7" x14ac:dyDescent="0.25">
      <c r="A670" s="47">
        <v>42465</v>
      </c>
      <c r="B670" s="48">
        <v>1</v>
      </c>
      <c r="C670" s="171">
        <v>0</v>
      </c>
      <c r="D670" s="134">
        <f t="shared" si="77"/>
        <v>433016.04</v>
      </c>
      <c r="E670" s="29">
        <f t="shared" si="78"/>
        <v>388532.55</v>
      </c>
      <c r="F670" s="175">
        <f t="shared" si="79"/>
        <v>177.95193548387098</v>
      </c>
      <c r="G670" s="29">
        <f t="shared" si="76"/>
        <v>177.95</v>
      </c>
    </row>
    <row r="671" spans="1:7" x14ac:dyDescent="0.25">
      <c r="A671" s="47">
        <v>42466</v>
      </c>
      <c r="B671" s="48">
        <v>0</v>
      </c>
      <c r="C671" s="171">
        <v>1</v>
      </c>
      <c r="D671" s="134">
        <f>$E$670</f>
        <v>388532.55</v>
      </c>
      <c r="E671" s="29">
        <f>$D$671-$D$48</f>
        <v>343322.68</v>
      </c>
      <c r="F671" s="175">
        <f>($E$47/$B$47*0+($E$48/$B$48)*1)</f>
        <v>159.67099999999999</v>
      </c>
      <c r="G671" s="29">
        <f t="shared" si="76"/>
        <v>159.66999999999999</v>
      </c>
    </row>
    <row r="672" spans="1:7" x14ac:dyDescent="0.25">
      <c r="A672" s="47">
        <v>42467</v>
      </c>
      <c r="B672" s="48">
        <v>1</v>
      </c>
      <c r="C672" s="171">
        <v>0</v>
      </c>
      <c r="D672" s="134">
        <f t="shared" ref="D672:D700" si="80">$E$670</f>
        <v>388532.55</v>
      </c>
      <c r="E672" s="29">
        <f t="shared" ref="E672:E700" si="81">$D$671-$D$48</f>
        <v>343322.68</v>
      </c>
      <c r="F672" s="175">
        <f t="shared" ref="F672:F700" si="82">($E$47/$B$47*0+($E$48/$B$48)*1)</f>
        <v>159.67099999999999</v>
      </c>
      <c r="G672" s="29">
        <f t="shared" si="76"/>
        <v>159.66999999999999</v>
      </c>
    </row>
    <row r="673" spans="1:7" x14ac:dyDescent="0.25">
      <c r="A673" s="47">
        <v>42468</v>
      </c>
      <c r="B673" s="48">
        <v>1</v>
      </c>
      <c r="C673" s="171">
        <v>0</v>
      </c>
      <c r="D673" s="134">
        <f t="shared" si="80"/>
        <v>388532.55</v>
      </c>
      <c r="E673" s="29">
        <f t="shared" si="81"/>
        <v>343322.68</v>
      </c>
      <c r="F673" s="175">
        <f t="shared" si="82"/>
        <v>159.67099999999999</v>
      </c>
      <c r="G673" s="29">
        <f t="shared" si="76"/>
        <v>159.66999999999999</v>
      </c>
    </row>
    <row r="674" spans="1:7" x14ac:dyDescent="0.25">
      <c r="A674" s="47">
        <v>42469</v>
      </c>
      <c r="B674" s="48">
        <v>1</v>
      </c>
      <c r="C674" s="171">
        <v>0</v>
      </c>
      <c r="D674" s="134">
        <f t="shared" si="80"/>
        <v>388532.55</v>
      </c>
      <c r="E674" s="29">
        <f t="shared" si="81"/>
        <v>343322.68</v>
      </c>
      <c r="F674" s="175">
        <f t="shared" si="82"/>
        <v>159.67099999999999</v>
      </c>
      <c r="G674" s="29">
        <f t="shared" si="76"/>
        <v>159.66999999999999</v>
      </c>
    </row>
    <row r="675" spans="1:7" x14ac:dyDescent="0.25">
      <c r="A675" s="47">
        <v>42470</v>
      </c>
      <c r="B675" s="48">
        <v>1</v>
      </c>
      <c r="C675" s="171">
        <v>0</v>
      </c>
      <c r="D675" s="134">
        <f t="shared" si="80"/>
        <v>388532.55</v>
      </c>
      <c r="E675" s="29">
        <f t="shared" si="81"/>
        <v>343322.68</v>
      </c>
      <c r="F675" s="175">
        <f t="shared" si="82"/>
        <v>159.67099999999999</v>
      </c>
      <c r="G675" s="29">
        <f t="shared" si="76"/>
        <v>159.66999999999999</v>
      </c>
    </row>
    <row r="676" spans="1:7" x14ac:dyDescent="0.25">
      <c r="A676" s="47">
        <v>42471</v>
      </c>
      <c r="B676" s="48">
        <v>1</v>
      </c>
      <c r="C676" s="171">
        <v>0</v>
      </c>
      <c r="D676" s="134">
        <f t="shared" si="80"/>
        <v>388532.55</v>
      </c>
      <c r="E676" s="29">
        <f t="shared" si="81"/>
        <v>343322.68</v>
      </c>
      <c r="F676" s="175">
        <f t="shared" si="82"/>
        <v>159.67099999999999</v>
      </c>
      <c r="G676" s="29">
        <f t="shared" si="76"/>
        <v>159.66999999999999</v>
      </c>
    </row>
    <row r="677" spans="1:7" x14ac:dyDescent="0.25">
      <c r="A677" s="47">
        <v>42472</v>
      </c>
      <c r="B677" s="48">
        <v>1</v>
      </c>
      <c r="C677" s="171">
        <v>0</v>
      </c>
      <c r="D677" s="134">
        <f t="shared" si="80"/>
        <v>388532.55</v>
      </c>
      <c r="E677" s="29">
        <f t="shared" si="81"/>
        <v>343322.68</v>
      </c>
      <c r="F677" s="175">
        <f t="shared" si="82"/>
        <v>159.67099999999999</v>
      </c>
      <c r="G677" s="29">
        <f t="shared" si="76"/>
        <v>159.66999999999999</v>
      </c>
    </row>
    <row r="678" spans="1:7" x14ac:dyDescent="0.25">
      <c r="A678" s="47">
        <v>42473</v>
      </c>
      <c r="B678" s="48">
        <v>1</v>
      </c>
      <c r="C678" s="171">
        <v>0</v>
      </c>
      <c r="D678" s="134">
        <f t="shared" si="80"/>
        <v>388532.55</v>
      </c>
      <c r="E678" s="29">
        <f t="shared" si="81"/>
        <v>343322.68</v>
      </c>
      <c r="F678" s="175">
        <f t="shared" si="82"/>
        <v>159.67099999999999</v>
      </c>
      <c r="G678" s="29">
        <f t="shared" si="76"/>
        <v>159.66999999999999</v>
      </c>
    </row>
    <row r="679" spans="1:7" x14ac:dyDescent="0.25">
      <c r="A679" s="47">
        <v>42474</v>
      </c>
      <c r="B679" s="48">
        <v>1</v>
      </c>
      <c r="C679" s="171">
        <v>0</v>
      </c>
      <c r="D679" s="134">
        <f t="shared" si="80"/>
        <v>388532.55</v>
      </c>
      <c r="E679" s="29">
        <f t="shared" si="81"/>
        <v>343322.68</v>
      </c>
      <c r="F679" s="175">
        <f t="shared" si="82"/>
        <v>159.67099999999999</v>
      </c>
      <c r="G679" s="29">
        <f t="shared" si="76"/>
        <v>159.66999999999999</v>
      </c>
    </row>
    <row r="680" spans="1:7" x14ac:dyDescent="0.25">
      <c r="A680" s="47">
        <v>42475</v>
      </c>
      <c r="B680" s="48">
        <v>1</v>
      </c>
      <c r="C680" s="171">
        <v>0</v>
      </c>
      <c r="D680" s="134">
        <f t="shared" si="80"/>
        <v>388532.55</v>
      </c>
      <c r="E680" s="29">
        <f t="shared" si="81"/>
        <v>343322.68</v>
      </c>
      <c r="F680" s="175">
        <f t="shared" si="82"/>
        <v>159.67099999999999</v>
      </c>
      <c r="G680" s="29">
        <f t="shared" si="76"/>
        <v>159.66999999999999</v>
      </c>
    </row>
    <row r="681" spans="1:7" x14ac:dyDescent="0.25">
      <c r="A681" s="47">
        <v>42476</v>
      </c>
      <c r="B681" s="48">
        <v>1</v>
      </c>
      <c r="C681" s="171">
        <v>0</v>
      </c>
      <c r="D681" s="134">
        <f t="shared" si="80"/>
        <v>388532.55</v>
      </c>
      <c r="E681" s="29">
        <f t="shared" si="81"/>
        <v>343322.68</v>
      </c>
      <c r="F681" s="175">
        <f t="shared" si="82"/>
        <v>159.67099999999999</v>
      </c>
      <c r="G681" s="29">
        <f t="shared" si="76"/>
        <v>159.66999999999999</v>
      </c>
    </row>
    <row r="682" spans="1:7" x14ac:dyDescent="0.25">
      <c r="A682" s="47">
        <v>42477</v>
      </c>
      <c r="B682" s="48">
        <v>1</v>
      </c>
      <c r="C682" s="171">
        <v>0</v>
      </c>
      <c r="D682" s="134">
        <f t="shared" si="80"/>
        <v>388532.55</v>
      </c>
      <c r="E682" s="29">
        <f t="shared" si="81"/>
        <v>343322.68</v>
      </c>
      <c r="F682" s="175">
        <f t="shared" si="82"/>
        <v>159.67099999999999</v>
      </c>
      <c r="G682" s="29">
        <f t="shared" si="76"/>
        <v>159.66999999999999</v>
      </c>
    </row>
    <row r="683" spans="1:7" x14ac:dyDescent="0.25">
      <c r="A683" s="47">
        <v>42478</v>
      </c>
      <c r="B683" s="48">
        <v>1</v>
      </c>
      <c r="C683" s="171">
        <v>0</v>
      </c>
      <c r="D683" s="134">
        <f t="shared" si="80"/>
        <v>388532.55</v>
      </c>
      <c r="E683" s="29">
        <f t="shared" si="81"/>
        <v>343322.68</v>
      </c>
      <c r="F683" s="175">
        <f t="shared" si="82"/>
        <v>159.67099999999999</v>
      </c>
      <c r="G683" s="29">
        <f t="shared" si="76"/>
        <v>159.66999999999999</v>
      </c>
    </row>
    <row r="684" spans="1:7" x14ac:dyDescent="0.25">
      <c r="A684" s="47">
        <v>42479</v>
      </c>
      <c r="B684" s="48">
        <v>1</v>
      </c>
      <c r="C684" s="171">
        <v>0</v>
      </c>
      <c r="D684" s="134">
        <f t="shared" si="80"/>
        <v>388532.55</v>
      </c>
      <c r="E684" s="29">
        <f t="shared" si="81"/>
        <v>343322.68</v>
      </c>
      <c r="F684" s="175">
        <f t="shared" si="82"/>
        <v>159.67099999999999</v>
      </c>
      <c r="G684" s="29">
        <f t="shared" si="76"/>
        <v>159.66999999999999</v>
      </c>
    </row>
    <row r="685" spans="1:7" x14ac:dyDescent="0.25">
      <c r="A685" s="47">
        <v>42480</v>
      </c>
      <c r="B685" s="48">
        <v>1</v>
      </c>
      <c r="C685" s="171">
        <v>0</v>
      </c>
      <c r="D685" s="134">
        <f t="shared" si="80"/>
        <v>388532.55</v>
      </c>
      <c r="E685" s="29">
        <f t="shared" si="81"/>
        <v>343322.68</v>
      </c>
      <c r="F685" s="175">
        <f t="shared" si="82"/>
        <v>159.67099999999999</v>
      </c>
      <c r="G685" s="29">
        <f t="shared" si="76"/>
        <v>159.66999999999999</v>
      </c>
    </row>
    <row r="686" spans="1:7" x14ac:dyDescent="0.25">
      <c r="A686" s="47">
        <v>42481</v>
      </c>
      <c r="B686" s="48">
        <v>1</v>
      </c>
      <c r="C686" s="171">
        <v>0</v>
      </c>
      <c r="D686" s="134">
        <f t="shared" si="80"/>
        <v>388532.55</v>
      </c>
      <c r="E686" s="29">
        <f t="shared" si="81"/>
        <v>343322.68</v>
      </c>
      <c r="F686" s="175">
        <f t="shared" si="82"/>
        <v>159.67099999999999</v>
      </c>
      <c r="G686" s="29">
        <f t="shared" si="76"/>
        <v>159.66999999999999</v>
      </c>
    </row>
    <row r="687" spans="1:7" x14ac:dyDescent="0.25">
      <c r="A687" s="47">
        <v>42482</v>
      </c>
      <c r="B687" s="48">
        <v>1</v>
      </c>
      <c r="C687" s="171">
        <v>0</v>
      </c>
      <c r="D687" s="134">
        <f t="shared" si="80"/>
        <v>388532.55</v>
      </c>
      <c r="E687" s="29">
        <f t="shared" si="81"/>
        <v>343322.68</v>
      </c>
      <c r="F687" s="175">
        <f t="shared" si="82"/>
        <v>159.67099999999999</v>
      </c>
      <c r="G687" s="29">
        <f t="shared" si="76"/>
        <v>159.66999999999999</v>
      </c>
    </row>
    <row r="688" spans="1:7" x14ac:dyDescent="0.25">
      <c r="A688" s="47">
        <v>42483</v>
      </c>
      <c r="B688" s="48">
        <v>1</v>
      </c>
      <c r="C688" s="171">
        <v>0</v>
      </c>
      <c r="D688" s="134">
        <f t="shared" si="80"/>
        <v>388532.55</v>
      </c>
      <c r="E688" s="29">
        <f t="shared" si="81"/>
        <v>343322.68</v>
      </c>
      <c r="F688" s="175">
        <f t="shared" si="82"/>
        <v>159.67099999999999</v>
      </c>
      <c r="G688" s="29">
        <f t="shared" si="76"/>
        <v>159.66999999999999</v>
      </c>
    </row>
    <row r="689" spans="1:7" x14ac:dyDescent="0.25">
      <c r="A689" s="47">
        <v>42484</v>
      </c>
      <c r="B689" s="48">
        <v>1</v>
      </c>
      <c r="C689" s="171">
        <v>0</v>
      </c>
      <c r="D689" s="134">
        <f t="shared" si="80"/>
        <v>388532.55</v>
      </c>
      <c r="E689" s="29">
        <f t="shared" si="81"/>
        <v>343322.68</v>
      </c>
      <c r="F689" s="175">
        <f t="shared" si="82"/>
        <v>159.67099999999999</v>
      </c>
      <c r="G689" s="29">
        <f t="shared" si="76"/>
        <v>159.66999999999999</v>
      </c>
    </row>
    <row r="690" spans="1:7" x14ac:dyDescent="0.25">
      <c r="A690" s="47">
        <v>42485</v>
      </c>
      <c r="B690" s="48">
        <v>1</v>
      </c>
      <c r="C690" s="171">
        <v>0</v>
      </c>
      <c r="D690" s="134">
        <f t="shared" si="80"/>
        <v>388532.55</v>
      </c>
      <c r="E690" s="29">
        <f t="shared" si="81"/>
        <v>343322.68</v>
      </c>
      <c r="F690" s="175">
        <f t="shared" si="82"/>
        <v>159.67099999999999</v>
      </c>
      <c r="G690" s="29">
        <f t="shared" si="76"/>
        <v>159.66999999999999</v>
      </c>
    </row>
    <row r="691" spans="1:7" x14ac:dyDescent="0.25">
      <c r="A691" s="47">
        <v>42486</v>
      </c>
      <c r="B691" s="48">
        <v>1</v>
      </c>
      <c r="C691" s="171">
        <v>0</v>
      </c>
      <c r="D691" s="134">
        <f t="shared" si="80"/>
        <v>388532.55</v>
      </c>
      <c r="E691" s="29">
        <f t="shared" si="81"/>
        <v>343322.68</v>
      </c>
      <c r="F691" s="175">
        <f t="shared" si="82"/>
        <v>159.67099999999999</v>
      </c>
      <c r="G691" s="29">
        <f t="shared" si="76"/>
        <v>159.66999999999999</v>
      </c>
    </row>
    <row r="692" spans="1:7" x14ac:dyDescent="0.25">
      <c r="A692" s="47">
        <v>42487</v>
      </c>
      <c r="B692" s="48">
        <v>1</v>
      </c>
      <c r="C692" s="171">
        <v>0</v>
      </c>
      <c r="D692" s="134">
        <f t="shared" si="80"/>
        <v>388532.55</v>
      </c>
      <c r="E692" s="29">
        <f t="shared" si="81"/>
        <v>343322.68</v>
      </c>
      <c r="F692" s="175">
        <f t="shared" si="82"/>
        <v>159.67099999999999</v>
      </c>
      <c r="G692" s="29">
        <f t="shared" si="76"/>
        <v>159.66999999999999</v>
      </c>
    </row>
    <row r="693" spans="1:7" x14ac:dyDescent="0.25">
      <c r="A693" s="47">
        <v>42488</v>
      </c>
      <c r="B693" s="48">
        <v>1</v>
      </c>
      <c r="C693" s="171">
        <v>0</v>
      </c>
      <c r="D693" s="134">
        <f t="shared" si="80"/>
        <v>388532.55</v>
      </c>
      <c r="E693" s="29">
        <f t="shared" si="81"/>
        <v>343322.68</v>
      </c>
      <c r="F693" s="175">
        <f t="shared" si="82"/>
        <v>159.67099999999999</v>
      </c>
      <c r="G693" s="29">
        <f t="shared" si="76"/>
        <v>159.66999999999999</v>
      </c>
    </row>
    <row r="694" spans="1:7" x14ac:dyDescent="0.25">
      <c r="A694" s="47">
        <v>42489</v>
      </c>
      <c r="B694" s="48">
        <v>1</v>
      </c>
      <c r="C694" s="171">
        <v>0</v>
      </c>
      <c r="D694" s="134">
        <f t="shared" si="80"/>
        <v>388532.55</v>
      </c>
      <c r="E694" s="29">
        <f t="shared" si="81"/>
        <v>343322.68</v>
      </c>
      <c r="F694" s="175">
        <f t="shared" si="82"/>
        <v>159.67099999999999</v>
      </c>
      <c r="G694" s="29">
        <f t="shared" si="76"/>
        <v>159.66999999999999</v>
      </c>
    </row>
    <row r="695" spans="1:7" x14ac:dyDescent="0.25">
      <c r="A695" s="47">
        <v>42490</v>
      </c>
      <c r="B695" s="48">
        <v>1</v>
      </c>
      <c r="C695" s="171">
        <v>0</v>
      </c>
      <c r="D695" s="134">
        <f t="shared" si="80"/>
        <v>388532.55</v>
      </c>
      <c r="E695" s="29">
        <f t="shared" si="81"/>
        <v>343322.68</v>
      </c>
      <c r="F695" s="175">
        <f t="shared" si="82"/>
        <v>159.67099999999999</v>
      </c>
      <c r="G695" s="29">
        <f t="shared" si="76"/>
        <v>159.66999999999999</v>
      </c>
    </row>
    <row r="696" spans="1:7" x14ac:dyDescent="0.25">
      <c r="A696" s="47">
        <v>42491</v>
      </c>
      <c r="B696" s="48">
        <v>1</v>
      </c>
      <c r="C696" s="171">
        <v>0</v>
      </c>
      <c r="D696" s="134">
        <f t="shared" si="80"/>
        <v>388532.55</v>
      </c>
      <c r="E696" s="29">
        <f t="shared" si="81"/>
        <v>343322.68</v>
      </c>
      <c r="F696" s="175">
        <f t="shared" si="82"/>
        <v>159.67099999999999</v>
      </c>
      <c r="G696" s="29">
        <f t="shared" si="76"/>
        <v>159.66999999999999</v>
      </c>
    </row>
    <row r="697" spans="1:7" x14ac:dyDescent="0.25">
      <c r="A697" s="47">
        <v>42492</v>
      </c>
      <c r="B697" s="48">
        <v>1</v>
      </c>
      <c r="C697" s="171">
        <v>0</v>
      </c>
      <c r="D697" s="134">
        <f t="shared" si="80"/>
        <v>388532.55</v>
      </c>
      <c r="E697" s="29">
        <f t="shared" si="81"/>
        <v>343322.68</v>
      </c>
      <c r="F697" s="175">
        <f t="shared" si="82"/>
        <v>159.67099999999999</v>
      </c>
      <c r="G697" s="29">
        <f t="shared" si="76"/>
        <v>159.66999999999999</v>
      </c>
    </row>
    <row r="698" spans="1:7" x14ac:dyDescent="0.25">
      <c r="A698" s="47">
        <v>42493</v>
      </c>
      <c r="B698" s="48">
        <v>1</v>
      </c>
      <c r="C698" s="171">
        <v>0</v>
      </c>
      <c r="D698" s="134">
        <f t="shared" si="80"/>
        <v>388532.55</v>
      </c>
      <c r="E698" s="29">
        <f t="shared" si="81"/>
        <v>343322.68</v>
      </c>
      <c r="F698" s="175">
        <f t="shared" si="82"/>
        <v>159.67099999999999</v>
      </c>
      <c r="G698" s="29">
        <f t="shared" si="76"/>
        <v>159.66999999999999</v>
      </c>
    </row>
    <row r="699" spans="1:7" x14ac:dyDescent="0.25">
      <c r="A699" s="47">
        <v>42494</v>
      </c>
      <c r="B699" s="48">
        <v>1</v>
      </c>
      <c r="C699" s="171">
        <v>0</v>
      </c>
      <c r="D699" s="134">
        <f t="shared" si="80"/>
        <v>388532.55</v>
      </c>
      <c r="E699" s="29">
        <f t="shared" si="81"/>
        <v>343322.68</v>
      </c>
      <c r="F699" s="175">
        <f t="shared" si="82"/>
        <v>159.67099999999999</v>
      </c>
      <c r="G699" s="29">
        <f t="shared" si="76"/>
        <v>159.66999999999999</v>
      </c>
    </row>
    <row r="700" spans="1:7" x14ac:dyDescent="0.25">
      <c r="A700" s="47">
        <v>42495</v>
      </c>
      <c r="B700" s="48">
        <v>1</v>
      </c>
      <c r="C700" s="171">
        <v>0</v>
      </c>
      <c r="D700" s="134">
        <f t="shared" si="80"/>
        <v>388532.55</v>
      </c>
      <c r="E700" s="29">
        <f t="shared" si="81"/>
        <v>343322.68</v>
      </c>
      <c r="F700" s="175">
        <f t="shared" si="82"/>
        <v>159.67099999999999</v>
      </c>
      <c r="G700" s="29">
        <f t="shared" si="76"/>
        <v>159.66999999999999</v>
      </c>
    </row>
    <row r="701" spans="1:7" x14ac:dyDescent="0.25">
      <c r="A701" s="47">
        <v>42496</v>
      </c>
      <c r="B701" s="48">
        <v>0</v>
      </c>
      <c r="C701" s="171">
        <v>1</v>
      </c>
      <c r="D701" s="134">
        <f>$E$700</f>
        <v>343322.68</v>
      </c>
      <c r="E701" s="29">
        <f>$D$701-$D$49</f>
        <v>297696.52</v>
      </c>
      <c r="F701" s="175">
        <f>($E$48/$B$48*0+($E$49/$B$49)*1)</f>
        <v>141.09161290322581</v>
      </c>
      <c r="G701" s="29">
        <f t="shared" si="76"/>
        <v>141.09</v>
      </c>
    </row>
    <row r="702" spans="1:7" x14ac:dyDescent="0.25">
      <c r="A702" s="47">
        <v>42497</v>
      </c>
      <c r="B702" s="48">
        <v>1</v>
      </c>
      <c r="C702" s="171">
        <v>0</v>
      </c>
      <c r="D702" s="134">
        <f t="shared" ref="D702:D731" si="83">$E$700</f>
        <v>343322.68</v>
      </c>
      <c r="E702" s="29">
        <f t="shared" ref="E702:E731" si="84">$D$701-$D$49</f>
        <v>297696.52</v>
      </c>
      <c r="F702" s="175">
        <f t="shared" ref="F702:F731" si="85">($E$48/$B$48*0+($E$49/$B$49)*1)</f>
        <v>141.09161290322581</v>
      </c>
      <c r="G702" s="29">
        <f t="shared" ref="G702:G765" si="86">ROUND(F702,2)</f>
        <v>141.09</v>
      </c>
    </row>
    <row r="703" spans="1:7" x14ac:dyDescent="0.25">
      <c r="A703" s="47">
        <v>42498</v>
      </c>
      <c r="B703" s="48">
        <v>1</v>
      </c>
      <c r="C703" s="171">
        <v>0</v>
      </c>
      <c r="D703" s="134">
        <f t="shared" si="83"/>
        <v>343322.68</v>
      </c>
      <c r="E703" s="29">
        <f t="shared" si="84"/>
        <v>297696.52</v>
      </c>
      <c r="F703" s="175">
        <f t="shared" si="85"/>
        <v>141.09161290322581</v>
      </c>
      <c r="G703" s="29">
        <f t="shared" si="86"/>
        <v>141.09</v>
      </c>
    </row>
    <row r="704" spans="1:7" x14ac:dyDescent="0.25">
      <c r="A704" s="47">
        <v>42499</v>
      </c>
      <c r="B704" s="48">
        <v>1</v>
      </c>
      <c r="C704" s="171">
        <v>0</v>
      </c>
      <c r="D704" s="134">
        <f t="shared" si="83"/>
        <v>343322.68</v>
      </c>
      <c r="E704" s="29">
        <f t="shared" si="84"/>
        <v>297696.52</v>
      </c>
      <c r="F704" s="175">
        <f t="shared" si="85"/>
        <v>141.09161290322581</v>
      </c>
      <c r="G704" s="29">
        <f t="shared" si="86"/>
        <v>141.09</v>
      </c>
    </row>
    <row r="705" spans="1:7" x14ac:dyDescent="0.25">
      <c r="A705" s="47">
        <v>42500</v>
      </c>
      <c r="B705" s="48">
        <v>1</v>
      </c>
      <c r="C705" s="171">
        <v>0</v>
      </c>
      <c r="D705" s="134">
        <f t="shared" si="83"/>
        <v>343322.68</v>
      </c>
      <c r="E705" s="29">
        <f t="shared" si="84"/>
        <v>297696.52</v>
      </c>
      <c r="F705" s="175">
        <f t="shared" si="85"/>
        <v>141.09161290322581</v>
      </c>
      <c r="G705" s="29">
        <f t="shared" si="86"/>
        <v>141.09</v>
      </c>
    </row>
    <row r="706" spans="1:7" x14ac:dyDescent="0.25">
      <c r="A706" s="47">
        <v>42501</v>
      </c>
      <c r="B706" s="48">
        <v>1</v>
      </c>
      <c r="C706" s="171">
        <v>0</v>
      </c>
      <c r="D706" s="134">
        <f t="shared" si="83"/>
        <v>343322.68</v>
      </c>
      <c r="E706" s="29">
        <f t="shared" si="84"/>
        <v>297696.52</v>
      </c>
      <c r="F706" s="175">
        <f t="shared" si="85"/>
        <v>141.09161290322581</v>
      </c>
      <c r="G706" s="29">
        <f t="shared" si="86"/>
        <v>141.09</v>
      </c>
    </row>
    <row r="707" spans="1:7" x14ac:dyDescent="0.25">
      <c r="A707" s="47">
        <v>42502</v>
      </c>
      <c r="B707" s="48">
        <v>1</v>
      </c>
      <c r="C707" s="171">
        <v>0</v>
      </c>
      <c r="D707" s="134">
        <f t="shared" si="83"/>
        <v>343322.68</v>
      </c>
      <c r="E707" s="29">
        <f t="shared" si="84"/>
        <v>297696.52</v>
      </c>
      <c r="F707" s="175">
        <f t="shared" si="85"/>
        <v>141.09161290322581</v>
      </c>
      <c r="G707" s="29">
        <f t="shared" si="86"/>
        <v>141.09</v>
      </c>
    </row>
    <row r="708" spans="1:7" x14ac:dyDescent="0.25">
      <c r="A708" s="47">
        <v>42503</v>
      </c>
      <c r="B708" s="48">
        <v>1</v>
      </c>
      <c r="C708" s="171">
        <v>0</v>
      </c>
      <c r="D708" s="134">
        <f t="shared" si="83"/>
        <v>343322.68</v>
      </c>
      <c r="E708" s="29">
        <f t="shared" si="84"/>
        <v>297696.52</v>
      </c>
      <c r="F708" s="175">
        <f t="shared" si="85"/>
        <v>141.09161290322581</v>
      </c>
      <c r="G708" s="29">
        <f t="shared" si="86"/>
        <v>141.09</v>
      </c>
    </row>
    <row r="709" spans="1:7" x14ac:dyDescent="0.25">
      <c r="A709" s="47">
        <v>42504</v>
      </c>
      <c r="B709" s="48">
        <v>1</v>
      </c>
      <c r="C709" s="171">
        <v>0</v>
      </c>
      <c r="D709" s="134">
        <f t="shared" si="83"/>
        <v>343322.68</v>
      </c>
      <c r="E709" s="29">
        <f t="shared" si="84"/>
        <v>297696.52</v>
      </c>
      <c r="F709" s="175">
        <f t="shared" si="85"/>
        <v>141.09161290322581</v>
      </c>
      <c r="G709" s="29">
        <f t="shared" si="86"/>
        <v>141.09</v>
      </c>
    </row>
    <row r="710" spans="1:7" x14ac:dyDescent="0.25">
      <c r="A710" s="47">
        <v>42505</v>
      </c>
      <c r="B710" s="48">
        <v>1</v>
      </c>
      <c r="C710" s="171">
        <v>0</v>
      </c>
      <c r="D710" s="134">
        <f t="shared" si="83"/>
        <v>343322.68</v>
      </c>
      <c r="E710" s="29">
        <f t="shared" si="84"/>
        <v>297696.52</v>
      </c>
      <c r="F710" s="175">
        <f t="shared" si="85"/>
        <v>141.09161290322581</v>
      </c>
      <c r="G710" s="29">
        <f t="shared" si="86"/>
        <v>141.09</v>
      </c>
    </row>
    <row r="711" spans="1:7" x14ac:dyDescent="0.25">
      <c r="A711" s="47">
        <v>42506</v>
      </c>
      <c r="B711" s="48">
        <v>1</v>
      </c>
      <c r="C711" s="171">
        <v>0</v>
      </c>
      <c r="D711" s="134">
        <f t="shared" si="83"/>
        <v>343322.68</v>
      </c>
      <c r="E711" s="29">
        <f t="shared" si="84"/>
        <v>297696.52</v>
      </c>
      <c r="F711" s="175">
        <f t="shared" si="85"/>
        <v>141.09161290322581</v>
      </c>
      <c r="G711" s="29">
        <f t="shared" si="86"/>
        <v>141.09</v>
      </c>
    </row>
    <row r="712" spans="1:7" x14ac:dyDescent="0.25">
      <c r="A712" s="47">
        <v>42507</v>
      </c>
      <c r="B712" s="48">
        <v>1</v>
      </c>
      <c r="C712" s="171">
        <v>0</v>
      </c>
      <c r="D712" s="134">
        <f t="shared" si="83"/>
        <v>343322.68</v>
      </c>
      <c r="E712" s="29">
        <f t="shared" si="84"/>
        <v>297696.52</v>
      </c>
      <c r="F712" s="175">
        <f t="shared" si="85"/>
        <v>141.09161290322581</v>
      </c>
      <c r="G712" s="29">
        <f t="shared" si="86"/>
        <v>141.09</v>
      </c>
    </row>
    <row r="713" spans="1:7" x14ac:dyDescent="0.25">
      <c r="A713" s="47">
        <v>42508</v>
      </c>
      <c r="B713" s="48">
        <v>1</v>
      </c>
      <c r="C713" s="171">
        <v>0</v>
      </c>
      <c r="D713" s="134">
        <f t="shared" si="83"/>
        <v>343322.68</v>
      </c>
      <c r="E713" s="29">
        <f t="shared" si="84"/>
        <v>297696.52</v>
      </c>
      <c r="F713" s="175">
        <f t="shared" si="85"/>
        <v>141.09161290322581</v>
      </c>
      <c r="G713" s="29">
        <f t="shared" si="86"/>
        <v>141.09</v>
      </c>
    </row>
    <row r="714" spans="1:7" x14ac:dyDescent="0.25">
      <c r="A714" s="47">
        <v>42509</v>
      </c>
      <c r="B714" s="48">
        <v>1</v>
      </c>
      <c r="C714" s="171">
        <v>0</v>
      </c>
      <c r="D714" s="134">
        <f t="shared" si="83"/>
        <v>343322.68</v>
      </c>
      <c r="E714" s="29">
        <f t="shared" si="84"/>
        <v>297696.52</v>
      </c>
      <c r="F714" s="175">
        <f t="shared" si="85"/>
        <v>141.09161290322581</v>
      </c>
      <c r="G714" s="29">
        <f t="shared" si="86"/>
        <v>141.09</v>
      </c>
    </row>
    <row r="715" spans="1:7" x14ac:dyDescent="0.25">
      <c r="A715" s="47">
        <v>42510</v>
      </c>
      <c r="B715" s="48">
        <v>1</v>
      </c>
      <c r="C715" s="171">
        <v>0</v>
      </c>
      <c r="D715" s="134">
        <f t="shared" si="83"/>
        <v>343322.68</v>
      </c>
      <c r="E715" s="29">
        <f t="shared" si="84"/>
        <v>297696.52</v>
      </c>
      <c r="F715" s="175">
        <f t="shared" si="85"/>
        <v>141.09161290322581</v>
      </c>
      <c r="G715" s="29">
        <f t="shared" si="86"/>
        <v>141.09</v>
      </c>
    </row>
    <row r="716" spans="1:7" x14ac:dyDescent="0.25">
      <c r="A716" s="47">
        <v>42511</v>
      </c>
      <c r="B716" s="48">
        <v>1</v>
      </c>
      <c r="C716" s="171">
        <v>0</v>
      </c>
      <c r="D716" s="134">
        <f t="shared" si="83"/>
        <v>343322.68</v>
      </c>
      <c r="E716" s="29">
        <f t="shared" si="84"/>
        <v>297696.52</v>
      </c>
      <c r="F716" s="175">
        <f t="shared" si="85"/>
        <v>141.09161290322581</v>
      </c>
      <c r="G716" s="29">
        <f t="shared" si="86"/>
        <v>141.09</v>
      </c>
    </row>
    <row r="717" spans="1:7" x14ac:dyDescent="0.25">
      <c r="A717" s="47">
        <v>42512</v>
      </c>
      <c r="B717" s="48">
        <v>1</v>
      </c>
      <c r="C717" s="171">
        <v>0</v>
      </c>
      <c r="D717" s="134">
        <f t="shared" si="83"/>
        <v>343322.68</v>
      </c>
      <c r="E717" s="29">
        <f t="shared" si="84"/>
        <v>297696.52</v>
      </c>
      <c r="F717" s="175">
        <f t="shared" si="85"/>
        <v>141.09161290322581</v>
      </c>
      <c r="G717" s="29">
        <f t="shared" si="86"/>
        <v>141.09</v>
      </c>
    </row>
    <row r="718" spans="1:7" x14ac:dyDescent="0.25">
      <c r="A718" s="47">
        <v>42513</v>
      </c>
      <c r="B718" s="48">
        <v>1</v>
      </c>
      <c r="C718" s="171">
        <v>0</v>
      </c>
      <c r="D718" s="134">
        <f t="shared" si="83"/>
        <v>343322.68</v>
      </c>
      <c r="E718" s="29">
        <f t="shared" si="84"/>
        <v>297696.52</v>
      </c>
      <c r="F718" s="175">
        <f t="shared" si="85"/>
        <v>141.09161290322581</v>
      </c>
      <c r="G718" s="29">
        <f t="shared" si="86"/>
        <v>141.09</v>
      </c>
    </row>
    <row r="719" spans="1:7" x14ac:dyDescent="0.25">
      <c r="A719" s="47">
        <v>42514</v>
      </c>
      <c r="B719" s="48">
        <v>1</v>
      </c>
      <c r="C719" s="171">
        <v>0</v>
      </c>
      <c r="D719" s="134">
        <f t="shared" si="83"/>
        <v>343322.68</v>
      </c>
      <c r="E719" s="29">
        <f t="shared" si="84"/>
        <v>297696.52</v>
      </c>
      <c r="F719" s="175">
        <f t="shared" si="85"/>
        <v>141.09161290322581</v>
      </c>
      <c r="G719" s="29">
        <f t="shared" si="86"/>
        <v>141.09</v>
      </c>
    </row>
    <row r="720" spans="1:7" x14ac:dyDescent="0.25">
      <c r="A720" s="47">
        <v>42515</v>
      </c>
      <c r="B720" s="48">
        <v>1</v>
      </c>
      <c r="C720" s="171">
        <v>0</v>
      </c>
      <c r="D720" s="134">
        <f t="shared" si="83"/>
        <v>343322.68</v>
      </c>
      <c r="E720" s="29">
        <f t="shared" si="84"/>
        <v>297696.52</v>
      </c>
      <c r="F720" s="175">
        <f t="shared" si="85"/>
        <v>141.09161290322581</v>
      </c>
      <c r="G720" s="29">
        <f t="shared" si="86"/>
        <v>141.09</v>
      </c>
    </row>
    <row r="721" spans="1:7" x14ac:dyDescent="0.25">
      <c r="A721" s="47">
        <v>42516</v>
      </c>
      <c r="B721" s="48">
        <v>1</v>
      </c>
      <c r="C721" s="171">
        <v>0</v>
      </c>
      <c r="D721" s="134">
        <f t="shared" si="83"/>
        <v>343322.68</v>
      </c>
      <c r="E721" s="29">
        <f t="shared" si="84"/>
        <v>297696.52</v>
      </c>
      <c r="F721" s="175">
        <f t="shared" si="85"/>
        <v>141.09161290322581</v>
      </c>
      <c r="G721" s="29">
        <f t="shared" si="86"/>
        <v>141.09</v>
      </c>
    </row>
    <row r="722" spans="1:7" x14ac:dyDescent="0.25">
      <c r="A722" s="47">
        <v>42517</v>
      </c>
      <c r="B722" s="48">
        <v>1</v>
      </c>
      <c r="C722" s="171">
        <v>0</v>
      </c>
      <c r="D722" s="134">
        <f t="shared" si="83"/>
        <v>343322.68</v>
      </c>
      <c r="E722" s="29">
        <f t="shared" si="84"/>
        <v>297696.52</v>
      </c>
      <c r="F722" s="175">
        <f t="shared" si="85"/>
        <v>141.09161290322581</v>
      </c>
      <c r="G722" s="29">
        <f t="shared" si="86"/>
        <v>141.09</v>
      </c>
    </row>
    <row r="723" spans="1:7" x14ac:dyDescent="0.25">
      <c r="A723" s="47">
        <v>42518</v>
      </c>
      <c r="B723" s="48">
        <v>1</v>
      </c>
      <c r="C723" s="171">
        <v>0</v>
      </c>
      <c r="D723" s="134">
        <f t="shared" si="83"/>
        <v>343322.68</v>
      </c>
      <c r="E723" s="29">
        <f t="shared" si="84"/>
        <v>297696.52</v>
      </c>
      <c r="F723" s="175">
        <f t="shared" si="85"/>
        <v>141.09161290322581</v>
      </c>
      <c r="G723" s="29">
        <f t="shared" si="86"/>
        <v>141.09</v>
      </c>
    </row>
    <row r="724" spans="1:7" x14ac:dyDescent="0.25">
      <c r="A724" s="47">
        <v>42519</v>
      </c>
      <c r="B724" s="48">
        <v>1</v>
      </c>
      <c r="C724" s="171">
        <v>0</v>
      </c>
      <c r="D724" s="134">
        <f t="shared" si="83"/>
        <v>343322.68</v>
      </c>
      <c r="E724" s="29">
        <f t="shared" si="84"/>
        <v>297696.52</v>
      </c>
      <c r="F724" s="175">
        <f t="shared" si="85"/>
        <v>141.09161290322581</v>
      </c>
      <c r="G724" s="29">
        <f t="shared" si="86"/>
        <v>141.09</v>
      </c>
    </row>
    <row r="725" spans="1:7" x14ac:dyDescent="0.25">
      <c r="A725" s="47">
        <v>42520</v>
      </c>
      <c r="B725" s="48">
        <v>1</v>
      </c>
      <c r="C725" s="171">
        <v>0</v>
      </c>
      <c r="D725" s="134">
        <f t="shared" si="83"/>
        <v>343322.68</v>
      </c>
      <c r="E725" s="29">
        <f t="shared" si="84"/>
        <v>297696.52</v>
      </c>
      <c r="F725" s="175">
        <f t="shared" si="85"/>
        <v>141.09161290322581</v>
      </c>
      <c r="G725" s="29">
        <f t="shared" si="86"/>
        <v>141.09</v>
      </c>
    </row>
    <row r="726" spans="1:7" x14ac:dyDescent="0.25">
      <c r="A726" s="47">
        <v>42521</v>
      </c>
      <c r="B726" s="48">
        <v>1</v>
      </c>
      <c r="C726" s="171">
        <v>0</v>
      </c>
      <c r="D726" s="134">
        <f t="shared" si="83"/>
        <v>343322.68</v>
      </c>
      <c r="E726" s="29">
        <f t="shared" si="84"/>
        <v>297696.52</v>
      </c>
      <c r="F726" s="175">
        <f t="shared" si="85"/>
        <v>141.09161290322581</v>
      </c>
      <c r="G726" s="29">
        <f t="shared" si="86"/>
        <v>141.09</v>
      </c>
    </row>
    <row r="727" spans="1:7" x14ac:dyDescent="0.25">
      <c r="A727" s="47">
        <v>42522</v>
      </c>
      <c r="B727" s="48">
        <v>1</v>
      </c>
      <c r="C727" s="171">
        <v>0</v>
      </c>
      <c r="D727" s="134">
        <f t="shared" si="83"/>
        <v>343322.68</v>
      </c>
      <c r="E727" s="29">
        <f t="shared" si="84"/>
        <v>297696.52</v>
      </c>
      <c r="F727" s="175">
        <f t="shared" si="85"/>
        <v>141.09161290322581</v>
      </c>
      <c r="G727" s="29">
        <f t="shared" si="86"/>
        <v>141.09</v>
      </c>
    </row>
    <row r="728" spans="1:7" x14ac:dyDescent="0.25">
      <c r="A728" s="47">
        <v>42523</v>
      </c>
      <c r="B728" s="48">
        <v>1</v>
      </c>
      <c r="C728" s="171">
        <v>0</v>
      </c>
      <c r="D728" s="134">
        <f t="shared" si="83"/>
        <v>343322.68</v>
      </c>
      <c r="E728" s="29">
        <f t="shared" si="84"/>
        <v>297696.52</v>
      </c>
      <c r="F728" s="175">
        <f t="shared" si="85"/>
        <v>141.09161290322581</v>
      </c>
      <c r="G728" s="29">
        <f t="shared" si="86"/>
        <v>141.09</v>
      </c>
    </row>
    <row r="729" spans="1:7" x14ac:dyDescent="0.25">
      <c r="A729" s="47">
        <v>42524</v>
      </c>
      <c r="B729" s="48">
        <v>1</v>
      </c>
      <c r="C729" s="171">
        <v>0</v>
      </c>
      <c r="D729" s="134">
        <f t="shared" si="83"/>
        <v>343322.68</v>
      </c>
      <c r="E729" s="29">
        <f t="shared" si="84"/>
        <v>297696.52</v>
      </c>
      <c r="F729" s="175">
        <f t="shared" si="85"/>
        <v>141.09161290322581</v>
      </c>
      <c r="G729" s="29">
        <f t="shared" si="86"/>
        <v>141.09</v>
      </c>
    </row>
    <row r="730" spans="1:7" x14ac:dyDescent="0.25">
      <c r="A730" s="47">
        <v>42525</v>
      </c>
      <c r="B730" s="48">
        <v>1</v>
      </c>
      <c r="C730" s="171">
        <v>0</v>
      </c>
      <c r="D730" s="134">
        <f t="shared" si="83"/>
        <v>343322.68</v>
      </c>
      <c r="E730" s="29">
        <f t="shared" si="84"/>
        <v>297696.52</v>
      </c>
      <c r="F730" s="175">
        <f t="shared" si="85"/>
        <v>141.09161290322581</v>
      </c>
      <c r="G730" s="29">
        <f t="shared" si="86"/>
        <v>141.09</v>
      </c>
    </row>
    <row r="731" spans="1:7" x14ac:dyDescent="0.25">
      <c r="A731" s="47">
        <v>42526</v>
      </c>
      <c r="B731" s="48">
        <v>1</v>
      </c>
      <c r="C731" s="171">
        <v>0</v>
      </c>
      <c r="D731" s="134">
        <f t="shared" si="83"/>
        <v>343322.68</v>
      </c>
      <c r="E731" s="29">
        <f t="shared" si="84"/>
        <v>297696.52</v>
      </c>
      <c r="F731" s="175">
        <f t="shared" si="85"/>
        <v>141.09161290322581</v>
      </c>
      <c r="G731" s="29">
        <f t="shared" si="86"/>
        <v>141.09</v>
      </c>
    </row>
    <row r="732" spans="1:7" x14ac:dyDescent="0.25">
      <c r="A732" s="47">
        <v>42527</v>
      </c>
      <c r="B732" s="48">
        <v>0</v>
      </c>
      <c r="C732" s="171">
        <v>1</v>
      </c>
      <c r="D732" s="134">
        <f>$E$731</f>
        <v>297696.52</v>
      </c>
      <c r="E732" s="29">
        <f>$D$732-$D$50</f>
        <v>251366.75000000003</v>
      </c>
      <c r="F732" s="175">
        <f>($E$49/$B$49*0+($E$50/$B$50)*1)</f>
        <v>122.34099999999999</v>
      </c>
      <c r="G732" s="29">
        <f t="shared" si="86"/>
        <v>122.34</v>
      </c>
    </row>
    <row r="733" spans="1:7" x14ac:dyDescent="0.25">
      <c r="A733" s="47">
        <v>42528</v>
      </c>
      <c r="B733" s="48">
        <v>1</v>
      </c>
      <c r="C733" s="171">
        <v>0</v>
      </c>
      <c r="D733" s="134">
        <f t="shared" ref="D733:D761" si="87">$E$731</f>
        <v>297696.52</v>
      </c>
      <c r="E733" s="29">
        <f t="shared" ref="E733:E761" si="88">$D$732-$D$50</f>
        <v>251366.75000000003</v>
      </c>
      <c r="F733" s="175">
        <f t="shared" ref="F733:F761" si="89">($E$49/$B$49*0+($E$50/$B$50)*1)</f>
        <v>122.34099999999999</v>
      </c>
      <c r="G733" s="29">
        <f t="shared" si="86"/>
        <v>122.34</v>
      </c>
    </row>
    <row r="734" spans="1:7" x14ac:dyDescent="0.25">
      <c r="A734" s="47">
        <v>42529</v>
      </c>
      <c r="B734" s="48">
        <v>1</v>
      </c>
      <c r="C734" s="171">
        <v>0</v>
      </c>
      <c r="D734" s="134">
        <f t="shared" si="87"/>
        <v>297696.52</v>
      </c>
      <c r="E734" s="29">
        <f t="shared" si="88"/>
        <v>251366.75000000003</v>
      </c>
      <c r="F734" s="175">
        <f t="shared" si="89"/>
        <v>122.34099999999999</v>
      </c>
      <c r="G734" s="29">
        <f t="shared" si="86"/>
        <v>122.34</v>
      </c>
    </row>
    <row r="735" spans="1:7" x14ac:dyDescent="0.25">
      <c r="A735" s="47">
        <v>42530</v>
      </c>
      <c r="B735" s="48">
        <v>1</v>
      </c>
      <c r="C735" s="171">
        <v>0</v>
      </c>
      <c r="D735" s="134">
        <f t="shared" si="87"/>
        <v>297696.52</v>
      </c>
      <c r="E735" s="29">
        <f t="shared" si="88"/>
        <v>251366.75000000003</v>
      </c>
      <c r="F735" s="175">
        <f t="shared" si="89"/>
        <v>122.34099999999999</v>
      </c>
      <c r="G735" s="29">
        <f t="shared" si="86"/>
        <v>122.34</v>
      </c>
    </row>
    <row r="736" spans="1:7" x14ac:dyDescent="0.25">
      <c r="A736" s="47">
        <v>42531</v>
      </c>
      <c r="B736" s="48">
        <v>1</v>
      </c>
      <c r="C736" s="171">
        <v>0</v>
      </c>
      <c r="D736" s="134">
        <f t="shared" si="87"/>
        <v>297696.52</v>
      </c>
      <c r="E736" s="29">
        <f t="shared" si="88"/>
        <v>251366.75000000003</v>
      </c>
      <c r="F736" s="175">
        <f t="shared" si="89"/>
        <v>122.34099999999999</v>
      </c>
      <c r="G736" s="29">
        <f t="shared" si="86"/>
        <v>122.34</v>
      </c>
    </row>
    <row r="737" spans="1:7" x14ac:dyDescent="0.25">
      <c r="A737" s="47">
        <v>42532</v>
      </c>
      <c r="B737" s="48">
        <v>1</v>
      </c>
      <c r="C737" s="171">
        <v>0</v>
      </c>
      <c r="D737" s="134">
        <f t="shared" si="87"/>
        <v>297696.52</v>
      </c>
      <c r="E737" s="29">
        <f t="shared" si="88"/>
        <v>251366.75000000003</v>
      </c>
      <c r="F737" s="175">
        <f t="shared" si="89"/>
        <v>122.34099999999999</v>
      </c>
      <c r="G737" s="29">
        <f t="shared" si="86"/>
        <v>122.34</v>
      </c>
    </row>
    <row r="738" spans="1:7" x14ac:dyDescent="0.25">
      <c r="A738" s="47">
        <v>42533</v>
      </c>
      <c r="B738" s="48">
        <v>1</v>
      </c>
      <c r="C738" s="171">
        <v>0</v>
      </c>
      <c r="D738" s="134">
        <f t="shared" si="87"/>
        <v>297696.52</v>
      </c>
      <c r="E738" s="29">
        <f t="shared" si="88"/>
        <v>251366.75000000003</v>
      </c>
      <c r="F738" s="175">
        <f t="shared" si="89"/>
        <v>122.34099999999999</v>
      </c>
      <c r="G738" s="29">
        <f t="shared" si="86"/>
        <v>122.34</v>
      </c>
    </row>
    <row r="739" spans="1:7" x14ac:dyDescent="0.25">
      <c r="A739" s="47">
        <v>42534</v>
      </c>
      <c r="B739" s="48">
        <v>1</v>
      </c>
      <c r="C739" s="171">
        <v>0</v>
      </c>
      <c r="D739" s="134">
        <f t="shared" si="87"/>
        <v>297696.52</v>
      </c>
      <c r="E739" s="29">
        <f t="shared" si="88"/>
        <v>251366.75000000003</v>
      </c>
      <c r="F739" s="175">
        <f t="shared" si="89"/>
        <v>122.34099999999999</v>
      </c>
      <c r="G739" s="29">
        <f t="shared" si="86"/>
        <v>122.34</v>
      </c>
    </row>
    <row r="740" spans="1:7" x14ac:dyDescent="0.25">
      <c r="A740" s="47">
        <v>42535</v>
      </c>
      <c r="B740" s="48">
        <v>1</v>
      </c>
      <c r="C740" s="171">
        <v>0</v>
      </c>
      <c r="D740" s="134">
        <f t="shared" si="87"/>
        <v>297696.52</v>
      </c>
      <c r="E740" s="29">
        <f t="shared" si="88"/>
        <v>251366.75000000003</v>
      </c>
      <c r="F740" s="175">
        <f t="shared" si="89"/>
        <v>122.34099999999999</v>
      </c>
      <c r="G740" s="29">
        <f t="shared" si="86"/>
        <v>122.34</v>
      </c>
    </row>
    <row r="741" spans="1:7" x14ac:dyDescent="0.25">
      <c r="A741" s="47">
        <v>42536</v>
      </c>
      <c r="B741" s="48">
        <v>1</v>
      </c>
      <c r="C741" s="171">
        <v>0</v>
      </c>
      <c r="D741" s="134">
        <f t="shared" si="87"/>
        <v>297696.52</v>
      </c>
      <c r="E741" s="29">
        <f t="shared" si="88"/>
        <v>251366.75000000003</v>
      </c>
      <c r="F741" s="175">
        <f t="shared" si="89"/>
        <v>122.34099999999999</v>
      </c>
      <c r="G741" s="29">
        <f t="shared" si="86"/>
        <v>122.34</v>
      </c>
    </row>
    <row r="742" spans="1:7" x14ac:dyDescent="0.25">
      <c r="A742" s="47">
        <v>42537</v>
      </c>
      <c r="B742" s="48">
        <v>1</v>
      </c>
      <c r="C742" s="171">
        <v>0</v>
      </c>
      <c r="D742" s="134">
        <f t="shared" si="87"/>
        <v>297696.52</v>
      </c>
      <c r="E742" s="29">
        <f t="shared" si="88"/>
        <v>251366.75000000003</v>
      </c>
      <c r="F742" s="175">
        <f t="shared" si="89"/>
        <v>122.34099999999999</v>
      </c>
      <c r="G742" s="29">
        <f t="shared" si="86"/>
        <v>122.34</v>
      </c>
    </row>
    <row r="743" spans="1:7" x14ac:dyDescent="0.25">
      <c r="A743" s="47">
        <v>42538</v>
      </c>
      <c r="B743" s="48">
        <v>1</v>
      </c>
      <c r="C743" s="171">
        <v>0</v>
      </c>
      <c r="D743" s="134">
        <f t="shared" si="87"/>
        <v>297696.52</v>
      </c>
      <c r="E743" s="29">
        <f t="shared" si="88"/>
        <v>251366.75000000003</v>
      </c>
      <c r="F743" s="175">
        <f t="shared" si="89"/>
        <v>122.34099999999999</v>
      </c>
      <c r="G743" s="29">
        <f t="shared" si="86"/>
        <v>122.34</v>
      </c>
    </row>
    <row r="744" spans="1:7" x14ac:dyDescent="0.25">
      <c r="A744" s="47">
        <v>42539</v>
      </c>
      <c r="B744" s="48">
        <v>1</v>
      </c>
      <c r="C744" s="171">
        <v>0</v>
      </c>
      <c r="D744" s="134">
        <f t="shared" si="87"/>
        <v>297696.52</v>
      </c>
      <c r="E744" s="29">
        <f t="shared" si="88"/>
        <v>251366.75000000003</v>
      </c>
      <c r="F744" s="175">
        <f t="shared" si="89"/>
        <v>122.34099999999999</v>
      </c>
      <c r="G744" s="29">
        <f t="shared" si="86"/>
        <v>122.34</v>
      </c>
    </row>
    <row r="745" spans="1:7" x14ac:dyDescent="0.25">
      <c r="A745" s="47">
        <v>42540</v>
      </c>
      <c r="B745" s="48">
        <v>1</v>
      </c>
      <c r="C745" s="171">
        <v>0</v>
      </c>
      <c r="D745" s="134">
        <f t="shared" si="87"/>
        <v>297696.52</v>
      </c>
      <c r="E745" s="29">
        <f t="shared" si="88"/>
        <v>251366.75000000003</v>
      </c>
      <c r="F745" s="175">
        <f t="shared" si="89"/>
        <v>122.34099999999999</v>
      </c>
      <c r="G745" s="29">
        <f t="shared" si="86"/>
        <v>122.34</v>
      </c>
    </row>
    <row r="746" spans="1:7" x14ac:dyDescent="0.25">
      <c r="A746" s="47">
        <v>42541</v>
      </c>
      <c r="B746" s="48">
        <v>1</v>
      </c>
      <c r="C746" s="171">
        <v>0</v>
      </c>
      <c r="D746" s="134">
        <f t="shared" si="87"/>
        <v>297696.52</v>
      </c>
      <c r="E746" s="29">
        <f t="shared" si="88"/>
        <v>251366.75000000003</v>
      </c>
      <c r="F746" s="175">
        <f t="shared" si="89"/>
        <v>122.34099999999999</v>
      </c>
      <c r="G746" s="29">
        <f t="shared" si="86"/>
        <v>122.34</v>
      </c>
    </row>
    <row r="747" spans="1:7" x14ac:dyDescent="0.25">
      <c r="A747" s="47">
        <v>42542</v>
      </c>
      <c r="B747" s="48">
        <v>1</v>
      </c>
      <c r="C747" s="171">
        <v>0</v>
      </c>
      <c r="D747" s="134">
        <f t="shared" si="87"/>
        <v>297696.52</v>
      </c>
      <c r="E747" s="29">
        <f t="shared" si="88"/>
        <v>251366.75000000003</v>
      </c>
      <c r="F747" s="175">
        <f t="shared" si="89"/>
        <v>122.34099999999999</v>
      </c>
      <c r="G747" s="29">
        <f t="shared" si="86"/>
        <v>122.34</v>
      </c>
    </row>
    <row r="748" spans="1:7" x14ac:dyDescent="0.25">
      <c r="A748" s="47">
        <v>42543</v>
      </c>
      <c r="B748" s="48">
        <v>1</v>
      </c>
      <c r="C748" s="171">
        <v>0</v>
      </c>
      <c r="D748" s="134">
        <f t="shared" si="87"/>
        <v>297696.52</v>
      </c>
      <c r="E748" s="29">
        <f t="shared" si="88"/>
        <v>251366.75000000003</v>
      </c>
      <c r="F748" s="175">
        <f t="shared" si="89"/>
        <v>122.34099999999999</v>
      </c>
      <c r="G748" s="29">
        <f t="shared" si="86"/>
        <v>122.34</v>
      </c>
    </row>
    <row r="749" spans="1:7" x14ac:dyDescent="0.25">
      <c r="A749" s="47">
        <v>42544</v>
      </c>
      <c r="B749" s="48">
        <v>1</v>
      </c>
      <c r="C749" s="171">
        <v>0</v>
      </c>
      <c r="D749" s="134">
        <f t="shared" si="87"/>
        <v>297696.52</v>
      </c>
      <c r="E749" s="29">
        <f t="shared" si="88"/>
        <v>251366.75000000003</v>
      </c>
      <c r="F749" s="175">
        <f t="shared" si="89"/>
        <v>122.34099999999999</v>
      </c>
      <c r="G749" s="29">
        <f t="shared" si="86"/>
        <v>122.34</v>
      </c>
    </row>
    <row r="750" spans="1:7" x14ac:dyDescent="0.25">
      <c r="A750" s="47">
        <v>42545</v>
      </c>
      <c r="B750" s="48">
        <v>1</v>
      </c>
      <c r="C750" s="171">
        <v>0</v>
      </c>
      <c r="D750" s="134">
        <f t="shared" si="87"/>
        <v>297696.52</v>
      </c>
      <c r="E750" s="29">
        <f t="shared" si="88"/>
        <v>251366.75000000003</v>
      </c>
      <c r="F750" s="175">
        <f t="shared" si="89"/>
        <v>122.34099999999999</v>
      </c>
      <c r="G750" s="29">
        <f t="shared" si="86"/>
        <v>122.34</v>
      </c>
    </row>
    <row r="751" spans="1:7" x14ac:dyDescent="0.25">
      <c r="A751" s="47">
        <v>42546</v>
      </c>
      <c r="B751" s="48">
        <v>1</v>
      </c>
      <c r="C751" s="171">
        <v>0</v>
      </c>
      <c r="D751" s="134">
        <f t="shared" si="87"/>
        <v>297696.52</v>
      </c>
      <c r="E751" s="29">
        <f t="shared" si="88"/>
        <v>251366.75000000003</v>
      </c>
      <c r="F751" s="175">
        <f t="shared" si="89"/>
        <v>122.34099999999999</v>
      </c>
      <c r="G751" s="29">
        <f t="shared" si="86"/>
        <v>122.34</v>
      </c>
    </row>
    <row r="752" spans="1:7" x14ac:dyDescent="0.25">
      <c r="A752" s="47">
        <v>42547</v>
      </c>
      <c r="B752" s="48">
        <v>1</v>
      </c>
      <c r="C752" s="171">
        <v>0</v>
      </c>
      <c r="D752" s="134">
        <f t="shared" si="87"/>
        <v>297696.52</v>
      </c>
      <c r="E752" s="29">
        <f t="shared" si="88"/>
        <v>251366.75000000003</v>
      </c>
      <c r="F752" s="175">
        <f t="shared" si="89"/>
        <v>122.34099999999999</v>
      </c>
      <c r="G752" s="29">
        <f t="shared" si="86"/>
        <v>122.34</v>
      </c>
    </row>
    <row r="753" spans="1:7" x14ac:dyDescent="0.25">
      <c r="A753" s="47">
        <v>42548</v>
      </c>
      <c r="B753" s="48">
        <v>1</v>
      </c>
      <c r="C753" s="171">
        <v>0</v>
      </c>
      <c r="D753" s="134">
        <f t="shared" si="87"/>
        <v>297696.52</v>
      </c>
      <c r="E753" s="29">
        <f t="shared" si="88"/>
        <v>251366.75000000003</v>
      </c>
      <c r="F753" s="175">
        <f t="shared" si="89"/>
        <v>122.34099999999999</v>
      </c>
      <c r="G753" s="29">
        <f t="shared" si="86"/>
        <v>122.34</v>
      </c>
    </row>
    <row r="754" spans="1:7" x14ac:dyDescent="0.25">
      <c r="A754" s="47">
        <v>42549</v>
      </c>
      <c r="B754" s="48">
        <v>1</v>
      </c>
      <c r="C754" s="171">
        <v>0</v>
      </c>
      <c r="D754" s="134">
        <f t="shared" si="87"/>
        <v>297696.52</v>
      </c>
      <c r="E754" s="29">
        <f t="shared" si="88"/>
        <v>251366.75000000003</v>
      </c>
      <c r="F754" s="175">
        <f t="shared" si="89"/>
        <v>122.34099999999999</v>
      </c>
      <c r="G754" s="29">
        <f t="shared" si="86"/>
        <v>122.34</v>
      </c>
    </row>
    <row r="755" spans="1:7" x14ac:dyDescent="0.25">
      <c r="A755" s="47">
        <v>42550</v>
      </c>
      <c r="B755" s="48">
        <v>1</v>
      </c>
      <c r="C755" s="171">
        <v>0</v>
      </c>
      <c r="D755" s="134">
        <f t="shared" si="87"/>
        <v>297696.52</v>
      </c>
      <c r="E755" s="29">
        <f t="shared" si="88"/>
        <v>251366.75000000003</v>
      </c>
      <c r="F755" s="175">
        <f t="shared" si="89"/>
        <v>122.34099999999999</v>
      </c>
      <c r="G755" s="29">
        <f t="shared" si="86"/>
        <v>122.34</v>
      </c>
    </row>
    <row r="756" spans="1:7" x14ac:dyDescent="0.25">
      <c r="A756" s="47">
        <v>42551</v>
      </c>
      <c r="B756" s="48">
        <v>1</v>
      </c>
      <c r="C756" s="171">
        <v>0</v>
      </c>
      <c r="D756" s="134">
        <f t="shared" si="87"/>
        <v>297696.52</v>
      </c>
      <c r="E756" s="29">
        <f t="shared" si="88"/>
        <v>251366.75000000003</v>
      </c>
      <c r="F756" s="175">
        <f t="shared" si="89"/>
        <v>122.34099999999999</v>
      </c>
      <c r="G756" s="29">
        <f t="shared" si="86"/>
        <v>122.34</v>
      </c>
    </row>
    <row r="757" spans="1:7" x14ac:dyDescent="0.25">
      <c r="A757" s="47">
        <v>42552</v>
      </c>
      <c r="B757" s="48">
        <v>1</v>
      </c>
      <c r="C757" s="171">
        <v>0</v>
      </c>
      <c r="D757" s="134">
        <f t="shared" si="87"/>
        <v>297696.52</v>
      </c>
      <c r="E757" s="29">
        <f t="shared" si="88"/>
        <v>251366.75000000003</v>
      </c>
      <c r="F757" s="175">
        <f t="shared" si="89"/>
        <v>122.34099999999999</v>
      </c>
      <c r="G757" s="29">
        <f t="shared" si="86"/>
        <v>122.34</v>
      </c>
    </row>
    <row r="758" spans="1:7" x14ac:dyDescent="0.25">
      <c r="A758" s="47">
        <v>42553</v>
      </c>
      <c r="B758" s="48">
        <v>1</v>
      </c>
      <c r="C758" s="171">
        <v>0</v>
      </c>
      <c r="D758" s="134">
        <f t="shared" si="87"/>
        <v>297696.52</v>
      </c>
      <c r="E758" s="29">
        <f t="shared" si="88"/>
        <v>251366.75000000003</v>
      </c>
      <c r="F758" s="175">
        <f t="shared" si="89"/>
        <v>122.34099999999999</v>
      </c>
      <c r="G758" s="29">
        <f t="shared" si="86"/>
        <v>122.34</v>
      </c>
    </row>
    <row r="759" spans="1:7" x14ac:dyDescent="0.25">
      <c r="A759" s="47">
        <v>42554</v>
      </c>
      <c r="B759" s="48">
        <v>1</v>
      </c>
      <c r="C759" s="171">
        <v>0</v>
      </c>
      <c r="D759" s="134">
        <f t="shared" si="87"/>
        <v>297696.52</v>
      </c>
      <c r="E759" s="29">
        <f t="shared" si="88"/>
        <v>251366.75000000003</v>
      </c>
      <c r="F759" s="175">
        <f t="shared" si="89"/>
        <v>122.34099999999999</v>
      </c>
      <c r="G759" s="29">
        <f t="shared" si="86"/>
        <v>122.34</v>
      </c>
    </row>
    <row r="760" spans="1:7" x14ac:dyDescent="0.25">
      <c r="A760" s="47">
        <v>42555</v>
      </c>
      <c r="B760" s="48">
        <v>1</v>
      </c>
      <c r="C760" s="171">
        <v>0</v>
      </c>
      <c r="D760" s="134">
        <f t="shared" si="87"/>
        <v>297696.52</v>
      </c>
      <c r="E760" s="29">
        <f t="shared" si="88"/>
        <v>251366.75000000003</v>
      </c>
      <c r="F760" s="175">
        <f t="shared" si="89"/>
        <v>122.34099999999999</v>
      </c>
      <c r="G760" s="29">
        <f t="shared" si="86"/>
        <v>122.34</v>
      </c>
    </row>
    <row r="761" spans="1:7" x14ac:dyDescent="0.25">
      <c r="A761" s="47">
        <v>42556</v>
      </c>
      <c r="B761" s="48">
        <v>1</v>
      </c>
      <c r="C761" s="171">
        <v>0</v>
      </c>
      <c r="D761" s="134">
        <f t="shared" si="87"/>
        <v>297696.52</v>
      </c>
      <c r="E761" s="29">
        <f t="shared" si="88"/>
        <v>251366.75000000003</v>
      </c>
      <c r="F761" s="175">
        <f t="shared" si="89"/>
        <v>122.34099999999999</v>
      </c>
      <c r="G761" s="29">
        <f t="shared" si="86"/>
        <v>122.34</v>
      </c>
    </row>
    <row r="762" spans="1:7" x14ac:dyDescent="0.25">
      <c r="A762" s="47">
        <v>42557</v>
      </c>
      <c r="B762" s="48">
        <v>0</v>
      </c>
      <c r="C762" s="171">
        <v>1</v>
      </c>
      <c r="D762" s="134">
        <f>$E$761</f>
        <v>251366.75000000003</v>
      </c>
      <c r="E762" s="29">
        <f>$D$762-$D$51</f>
        <v>204569.09000000003</v>
      </c>
      <c r="F762" s="175">
        <f>($E$50/$B$50*0+($E$51/$B$51)*1)</f>
        <v>103.30129032258066</v>
      </c>
      <c r="G762" s="29">
        <f t="shared" si="86"/>
        <v>103.3</v>
      </c>
    </row>
    <row r="763" spans="1:7" x14ac:dyDescent="0.25">
      <c r="A763" s="47">
        <v>42558</v>
      </c>
      <c r="B763" s="48">
        <v>1</v>
      </c>
      <c r="C763" s="171">
        <v>0</v>
      </c>
      <c r="D763" s="134">
        <f t="shared" ref="D763:D792" si="90">$E$761</f>
        <v>251366.75000000003</v>
      </c>
      <c r="E763" s="29">
        <f t="shared" ref="E763:E792" si="91">$D$762-$D$51</f>
        <v>204569.09000000003</v>
      </c>
      <c r="F763" s="175">
        <f t="shared" ref="F763:F792" si="92">($E$50/$B$50*0+($E$51/$B$51)*1)</f>
        <v>103.30129032258066</v>
      </c>
      <c r="G763" s="29">
        <f t="shared" si="86"/>
        <v>103.3</v>
      </c>
    </row>
    <row r="764" spans="1:7" x14ac:dyDescent="0.25">
      <c r="A764" s="47">
        <v>42559</v>
      </c>
      <c r="B764" s="48">
        <v>1</v>
      </c>
      <c r="C764" s="171">
        <v>0</v>
      </c>
      <c r="D764" s="134">
        <f t="shared" si="90"/>
        <v>251366.75000000003</v>
      </c>
      <c r="E764" s="29">
        <f t="shared" si="91"/>
        <v>204569.09000000003</v>
      </c>
      <c r="F764" s="175">
        <f t="shared" si="92"/>
        <v>103.30129032258066</v>
      </c>
      <c r="G764" s="29">
        <f t="shared" si="86"/>
        <v>103.3</v>
      </c>
    </row>
    <row r="765" spans="1:7" x14ac:dyDescent="0.25">
      <c r="A765" s="47">
        <v>42560</v>
      </c>
      <c r="B765" s="48">
        <v>1</v>
      </c>
      <c r="C765" s="171">
        <v>0</v>
      </c>
      <c r="D765" s="134">
        <f t="shared" si="90"/>
        <v>251366.75000000003</v>
      </c>
      <c r="E765" s="29">
        <f t="shared" si="91"/>
        <v>204569.09000000003</v>
      </c>
      <c r="F765" s="175">
        <f t="shared" si="92"/>
        <v>103.30129032258066</v>
      </c>
      <c r="G765" s="29">
        <f t="shared" si="86"/>
        <v>103.3</v>
      </c>
    </row>
    <row r="766" spans="1:7" x14ac:dyDescent="0.25">
      <c r="A766" s="47">
        <v>42561</v>
      </c>
      <c r="B766" s="48">
        <v>1</v>
      </c>
      <c r="C766" s="171">
        <v>0</v>
      </c>
      <c r="D766" s="134">
        <f t="shared" si="90"/>
        <v>251366.75000000003</v>
      </c>
      <c r="E766" s="29">
        <f t="shared" si="91"/>
        <v>204569.09000000003</v>
      </c>
      <c r="F766" s="175">
        <f t="shared" si="92"/>
        <v>103.30129032258066</v>
      </c>
      <c r="G766" s="29">
        <f t="shared" ref="G766:G829" si="93">ROUND(F766,2)</f>
        <v>103.3</v>
      </c>
    </row>
    <row r="767" spans="1:7" x14ac:dyDescent="0.25">
      <c r="A767" s="47">
        <v>42562</v>
      </c>
      <c r="B767" s="48">
        <v>1</v>
      </c>
      <c r="C767" s="171">
        <v>0</v>
      </c>
      <c r="D767" s="134">
        <f t="shared" si="90"/>
        <v>251366.75000000003</v>
      </c>
      <c r="E767" s="29">
        <f t="shared" si="91"/>
        <v>204569.09000000003</v>
      </c>
      <c r="F767" s="175">
        <f t="shared" si="92"/>
        <v>103.30129032258066</v>
      </c>
      <c r="G767" s="29">
        <f t="shared" si="93"/>
        <v>103.3</v>
      </c>
    </row>
    <row r="768" spans="1:7" x14ac:dyDescent="0.25">
      <c r="A768" s="47">
        <v>42563</v>
      </c>
      <c r="B768" s="48">
        <v>1</v>
      </c>
      <c r="C768" s="171">
        <v>0</v>
      </c>
      <c r="D768" s="134">
        <f t="shared" si="90"/>
        <v>251366.75000000003</v>
      </c>
      <c r="E768" s="29">
        <f t="shared" si="91"/>
        <v>204569.09000000003</v>
      </c>
      <c r="F768" s="175">
        <f t="shared" si="92"/>
        <v>103.30129032258066</v>
      </c>
      <c r="G768" s="29">
        <f t="shared" si="93"/>
        <v>103.3</v>
      </c>
    </row>
    <row r="769" spans="1:7" x14ac:dyDescent="0.25">
      <c r="A769" s="47">
        <v>42564</v>
      </c>
      <c r="B769" s="48">
        <v>1</v>
      </c>
      <c r="C769" s="171">
        <v>0</v>
      </c>
      <c r="D769" s="134">
        <f t="shared" si="90"/>
        <v>251366.75000000003</v>
      </c>
      <c r="E769" s="29">
        <f t="shared" si="91"/>
        <v>204569.09000000003</v>
      </c>
      <c r="F769" s="175">
        <f t="shared" si="92"/>
        <v>103.30129032258066</v>
      </c>
      <c r="G769" s="29">
        <f t="shared" si="93"/>
        <v>103.3</v>
      </c>
    </row>
    <row r="770" spans="1:7" x14ac:dyDescent="0.25">
      <c r="A770" s="47">
        <v>42565</v>
      </c>
      <c r="B770" s="48">
        <v>1</v>
      </c>
      <c r="C770" s="171">
        <v>0</v>
      </c>
      <c r="D770" s="134">
        <f t="shared" si="90"/>
        <v>251366.75000000003</v>
      </c>
      <c r="E770" s="29">
        <f t="shared" si="91"/>
        <v>204569.09000000003</v>
      </c>
      <c r="F770" s="175">
        <f t="shared" si="92"/>
        <v>103.30129032258066</v>
      </c>
      <c r="G770" s="29">
        <f t="shared" si="93"/>
        <v>103.3</v>
      </c>
    </row>
    <row r="771" spans="1:7" x14ac:dyDescent="0.25">
      <c r="A771" s="47">
        <v>42566</v>
      </c>
      <c r="B771" s="48">
        <v>1</v>
      </c>
      <c r="C771" s="171">
        <v>0</v>
      </c>
      <c r="D771" s="134">
        <f t="shared" si="90"/>
        <v>251366.75000000003</v>
      </c>
      <c r="E771" s="29">
        <f t="shared" si="91"/>
        <v>204569.09000000003</v>
      </c>
      <c r="F771" s="175">
        <f t="shared" si="92"/>
        <v>103.30129032258066</v>
      </c>
      <c r="G771" s="29">
        <f t="shared" si="93"/>
        <v>103.3</v>
      </c>
    </row>
    <row r="772" spans="1:7" x14ac:dyDescent="0.25">
      <c r="A772" s="47">
        <v>42567</v>
      </c>
      <c r="B772" s="48">
        <v>1</v>
      </c>
      <c r="C772" s="171">
        <v>0</v>
      </c>
      <c r="D772" s="134">
        <f t="shared" si="90"/>
        <v>251366.75000000003</v>
      </c>
      <c r="E772" s="29">
        <f t="shared" si="91"/>
        <v>204569.09000000003</v>
      </c>
      <c r="F772" s="175">
        <f t="shared" si="92"/>
        <v>103.30129032258066</v>
      </c>
      <c r="G772" s="29">
        <f t="shared" si="93"/>
        <v>103.3</v>
      </c>
    </row>
    <row r="773" spans="1:7" x14ac:dyDescent="0.25">
      <c r="A773" s="47">
        <v>42568</v>
      </c>
      <c r="B773" s="48">
        <v>1</v>
      </c>
      <c r="C773" s="171">
        <v>0</v>
      </c>
      <c r="D773" s="134">
        <f t="shared" si="90"/>
        <v>251366.75000000003</v>
      </c>
      <c r="E773" s="29">
        <f t="shared" si="91"/>
        <v>204569.09000000003</v>
      </c>
      <c r="F773" s="175">
        <f t="shared" si="92"/>
        <v>103.30129032258066</v>
      </c>
      <c r="G773" s="29">
        <f t="shared" si="93"/>
        <v>103.3</v>
      </c>
    </row>
    <row r="774" spans="1:7" x14ac:dyDescent="0.25">
      <c r="A774" s="47">
        <v>42569</v>
      </c>
      <c r="B774" s="48">
        <v>1</v>
      </c>
      <c r="C774" s="171">
        <v>0</v>
      </c>
      <c r="D774" s="134">
        <f t="shared" si="90"/>
        <v>251366.75000000003</v>
      </c>
      <c r="E774" s="29">
        <f t="shared" si="91"/>
        <v>204569.09000000003</v>
      </c>
      <c r="F774" s="175">
        <f t="shared" si="92"/>
        <v>103.30129032258066</v>
      </c>
      <c r="G774" s="29">
        <f t="shared" si="93"/>
        <v>103.3</v>
      </c>
    </row>
    <row r="775" spans="1:7" x14ac:dyDescent="0.25">
      <c r="A775" s="47">
        <v>42570</v>
      </c>
      <c r="B775" s="48">
        <v>1</v>
      </c>
      <c r="C775" s="171">
        <v>0</v>
      </c>
      <c r="D775" s="134">
        <f t="shared" si="90"/>
        <v>251366.75000000003</v>
      </c>
      <c r="E775" s="29">
        <f t="shared" si="91"/>
        <v>204569.09000000003</v>
      </c>
      <c r="F775" s="175">
        <f t="shared" si="92"/>
        <v>103.30129032258066</v>
      </c>
      <c r="G775" s="29">
        <f t="shared" si="93"/>
        <v>103.3</v>
      </c>
    </row>
    <row r="776" spans="1:7" x14ac:dyDescent="0.25">
      <c r="A776" s="47">
        <v>42571</v>
      </c>
      <c r="B776" s="48">
        <v>1</v>
      </c>
      <c r="C776" s="171">
        <v>0</v>
      </c>
      <c r="D776" s="134">
        <f t="shared" si="90"/>
        <v>251366.75000000003</v>
      </c>
      <c r="E776" s="29">
        <f t="shared" si="91"/>
        <v>204569.09000000003</v>
      </c>
      <c r="F776" s="175">
        <f t="shared" si="92"/>
        <v>103.30129032258066</v>
      </c>
      <c r="G776" s="29">
        <f t="shared" si="93"/>
        <v>103.3</v>
      </c>
    </row>
    <row r="777" spans="1:7" x14ac:dyDescent="0.25">
      <c r="A777" s="47">
        <v>42572</v>
      </c>
      <c r="B777" s="48">
        <v>1</v>
      </c>
      <c r="C777" s="171">
        <v>0</v>
      </c>
      <c r="D777" s="134">
        <f t="shared" si="90"/>
        <v>251366.75000000003</v>
      </c>
      <c r="E777" s="29">
        <f t="shared" si="91"/>
        <v>204569.09000000003</v>
      </c>
      <c r="F777" s="175">
        <f t="shared" si="92"/>
        <v>103.30129032258066</v>
      </c>
      <c r="G777" s="29">
        <f t="shared" si="93"/>
        <v>103.3</v>
      </c>
    </row>
    <row r="778" spans="1:7" x14ac:dyDescent="0.25">
      <c r="A778" s="47">
        <v>42573</v>
      </c>
      <c r="B778" s="48">
        <v>1</v>
      </c>
      <c r="C778" s="171">
        <v>0</v>
      </c>
      <c r="D778" s="134">
        <f t="shared" si="90"/>
        <v>251366.75000000003</v>
      </c>
      <c r="E778" s="29">
        <f t="shared" si="91"/>
        <v>204569.09000000003</v>
      </c>
      <c r="F778" s="175">
        <f t="shared" si="92"/>
        <v>103.30129032258066</v>
      </c>
      <c r="G778" s="29">
        <f t="shared" si="93"/>
        <v>103.3</v>
      </c>
    </row>
    <row r="779" spans="1:7" x14ac:dyDescent="0.25">
      <c r="A779" s="47">
        <v>42574</v>
      </c>
      <c r="B779" s="48">
        <v>1</v>
      </c>
      <c r="C779" s="171">
        <v>0</v>
      </c>
      <c r="D779" s="134">
        <f t="shared" si="90"/>
        <v>251366.75000000003</v>
      </c>
      <c r="E779" s="29">
        <f t="shared" si="91"/>
        <v>204569.09000000003</v>
      </c>
      <c r="F779" s="175">
        <f t="shared" si="92"/>
        <v>103.30129032258066</v>
      </c>
      <c r="G779" s="29">
        <f t="shared" si="93"/>
        <v>103.3</v>
      </c>
    </row>
    <row r="780" spans="1:7" x14ac:dyDescent="0.25">
      <c r="A780" s="47">
        <v>42575</v>
      </c>
      <c r="B780" s="48">
        <v>1</v>
      </c>
      <c r="C780" s="171">
        <v>0</v>
      </c>
      <c r="D780" s="134">
        <f t="shared" si="90"/>
        <v>251366.75000000003</v>
      </c>
      <c r="E780" s="29">
        <f t="shared" si="91"/>
        <v>204569.09000000003</v>
      </c>
      <c r="F780" s="175">
        <f t="shared" si="92"/>
        <v>103.30129032258066</v>
      </c>
      <c r="G780" s="29">
        <f t="shared" si="93"/>
        <v>103.3</v>
      </c>
    </row>
    <row r="781" spans="1:7" x14ac:dyDescent="0.25">
      <c r="A781" s="47">
        <v>42576</v>
      </c>
      <c r="B781" s="48">
        <v>1</v>
      </c>
      <c r="C781" s="171">
        <v>0</v>
      </c>
      <c r="D781" s="134">
        <f t="shared" si="90"/>
        <v>251366.75000000003</v>
      </c>
      <c r="E781" s="29">
        <f t="shared" si="91"/>
        <v>204569.09000000003</v>
      </c>
      <c r="F781" s="175">
        <f t="shared" si="92"/>
        <v>103.30129032258066</v>
      </c>
      <c r="G781" s="29">
        <f t="shared" si="93"/>
        <v>103.3</v>
      </c>
    </row>
    <row r="782" spans="1:7" x14ac:dyDescent="0.25">
      <c r="A782" s="47">
        <v>42577</v>
      </c>
      <c r="B782" s="48">
        <v>1</v>
      </c>
      <c r="C782" s="171">
        <v>0</v>
      </c>
      <c r="D782" s="134">
        <f t="shared" si="90"/>
        <v>251366.75000000003</v>
      </c>
      <c r="E782" s="29">
        <f t="shared" si="91"/>
        <v>204569.09000000003</v>
      </c>
      <c r="F782" s="175">
        <f t="shared" si="92"/>
        <v>103.30129032258066</v>
      </c>
      <c r="G782" s="29">
        <f t="shared" si="93"/>
        <v>103.3</v>
      </c>
    </row>
    <row r="783" spans="1:7" x14ac:dyDescent="0.25">
      <c r="A783" s="47">
        <v>42578</v>
      </c>
      <c r="B783" s="48">
        <v>1</v>
      </c>
      <c r="C783" s="171">
        <v>0</v>
      </c>
      <c r="D783" s="134">
        <f t="shared" si="90"/>
        <v>251366.75000000003</v>
      </c>
      <c r="E783" s="29">
        <f t="shared" si="91"/>
        <v>204569.09000000003</v>
      </c>
      <c r="F783" s="175">
        <f t="shared" si="92"/>
        <v>103.30129032258066</v>
      </c>
      <c r="G783" s="29">
        <f t="shared" si="93"/>
        <v>103.3</v>
      </c>
    </row>
    <row r="784" spans="1:7" x14ac:dyDescent="0.25">
      <c r="A784" s="47">
        <v>42579</v>
      </c>
      <c r="B784" s="48">
        <v>1</v>
      </c>
      <c r="C784" s="171">
        <v>0</v>
      </c>
      <c r="D784" s="134">
        <f t="shared" si="90"/>
        <v>251366.75000000003</v>
      </c>
      <c r="E784" s="29">
        <f t="shared" si="91"/>
        <v>204569.09000000003</v>
      </c>
      <c r="F784" s="175">
        <f t="shared" si="92"/>
        <v>103.30129032258066</v>
      </c>
      <c r="G784" s="29">
        <f t="shared" si="93"/>
        <v>103.3</v>
      </c>
    </row>
    <row r="785" spans="1:7" x14ac:dyDescent="0.25">
      <c r="A785" s="47">
        <v>42580</v>
      </c>
      <c r="B785" s="48">
        <v>1</v>
      </c>
      <c r="C785" s="171">
        <v>0</v>
      </c>
      <c r="D785" s="134">
        <f t="shared" si="90"/>
        <v>251366.75000000003</v>
      </c>
      <c r="E785" s="29">
        <f t="shared" si="91"/>
        <v>204569.09000000003</v>
      </c>
      <c r="F785" s="175">
        <f t="shared" si="92"/>
        <v>103.30129032258066</v>
      </c>
      <c r="G785" s="29">
        <f t="shared" si="93"/>
        <v>103.3</v>
      </c>
    </row>
    <row r="786" spans="1:7" x14ac:dyDescent="0.25">
      <c r="A786" s="47">
        <v>42581</v>
      </c>
      <c r="B786" s="48">
        <v>1</v>
      </c>
      <c r="C786" s="171">
        <v>0</v>
      </c>
      <c r="D786" s="134">
        <f t="shared" si="90"/>
        <v>251366.75000000003</v>
      </c>
      <c r="E786" s="29">
        <f t="shared" si="91"/>
        <v>204569.09000000003</v>
      </c>
      <c r="F786" s="175">
        <f t="shared" si="92"/>
        <v>103.30129032258066</v>
      </c>
      <c r="G786" s="29">
        <f t="shared" si="93"/>
        <v>103.3</v>
      </c>
    </row>
    <row r="787" spans="1:7" x14ac:dyDescent="0.25">
      <c r="A787" s="47">
        <v>42582</v>
      </c>
      <c r="B787" s="48">
        <v>1</v>
      </c>
      <c r="C787" s="171">
        <v>0</v>
      </c>
      <c r="D787" s="134">
        <f t="shared" si="90"/>
        <v>251366.75000000003</v>
      </c>
      <c r="E787" s="29">
        <f t="shared" si="91"/>
        <v>204569.09000000003</v>
      </c>
      <c r="F787" s="175">
        <f t="shared" si="92"/>
        <v>103.30129032258066</v>
      </c>
      <c r="G787" s="29">
        <f t="shared" si="93"/>
        <v>103.3</v>
      </c>
    </row>
    <row r="788" spans="1:7" x14ac:dyDescent="0.25">
      <c r="A788" s="47">
        <v>42583</v>
      </c>
      <c r="B788" s="48">
        <v>1</v>
      </c>
      <c r="C788" s="171">
        <v>0</v>
      </c>
      <c r="D788" s="134">
        <f t="shared" si="90"/>
        <v>251366.75000000003</v>
      </c>
      <c r="E788" s="29">
        <f t="shared" si="91"/>
        <v>204569.09000000003</v>
      </c>
      <c r="F788" s="175">
        <f t="shared" si="92"/>
        <v>103.30129032258066</v>
      </c>
      <c r="G788" s="29">
        <f t="shared" si="93"/>
        <v>103.3</v>
      </c>
    </row>
    <row r="789" spans="1:7" x14ac:dyDescent="0.25">
      <c r="A789" s="47">
        <v>42584</v>
      </c>
      <c r="B789" s="48">
        <v>1</v>
      </c>
      <c r="C789" s="171">
        <v>0</v>
      </c>
      <c r="D789" s="134">
        <f t="shared" si="90"/>
        <v>251366.75000000003</v>
      </c>
      <c r="E789" s="29">
        <f t="shared" si="91"/>
        <v>204569.09000000003</v>
      </c>
      <c r="F789" s="175">
        <f t="shared" si="92"/>
        <v>103.30129032258066</v>
      </c>
      <c r="G789" s="29">
        <f t="shared" si="93"/>
        <v>103.3</v>
      </c>
    </row>
    <row r="790" spans="1:7" x14ac:dyDescent="0.25">
      <c r="A790" s="47">
        <v>42585</v>
      </c>
      <c r="B790" s="48">
        <v>1</v>
      </c>
      <c r="C790" s="171">
        <v>0</v>
      </c>
      <c r="D790" s="134">
        <f t="shared" si="90"/>
        <v>251366.75000000003</v>
      </c>
      <c r="E790" s="29">
        <f t="shared" si="91"/>
        <v>204569.09000000003</v>
      </c>
      <c r="F790" s="175">
        <f t="shared" si="92"/>
        <v>103.30129032258066</v>
      </c>
      <c r="G790" s="29">
        <f t="shared" si="93"/>
        <v>103.3</v>
      </c>
    </row>
    <row r="791" spans="1:7" x14ac:dyDescent="0.25">
      <c r="A791" s="47">
        <v>42586</v>
      </c>
      <c r="B791" s="48">
        <v>1</v>
      </c>
      <c r="C791" s="171">
        <v>0</v>
      </c>
      <c r="D791" s="134">
        <f t="shared" si="90"/>
        <v>251366.75000000003</v>
      </c>
      <c r="E791" s="29">
        <f t="shared" si="91"/>
        <v>204569.09000000003</v>
      </c>
      <c r="F791" s="175">
        <f t="shared" si="92"/>
        <v>103.30129032258066</v>
      </c>
      <c r="G791" s="29">
        <f t="shared" si="93"/>
        <v>103.3</v>
      </c>
    </row>
    <row r="792" spans="1:7" x14ac:dyDescent="0.25">
      <c r="A792" s="47">
        <v>42587</v>
      </c>
      <c r="B792" s="48">
        <v>1</v>
      </c>
      <c r="C792" s="171">
        <v>0</v>
      </c>
      <c r="D792" s="134">
        <f t="shared" si="90"/>
        <v>251366.75000000003</v>
      </c>
      <c r="E792" s="29">
        <f t="shared" si="91"/>
        <v>204569.09000000003</v>
      </c>
      <c r="F792" s="175">
        <f t="shared" si="92"/>
        <v>103.30129032258066</v>
      </c>
      <c r="G792" s="29">
        <f t="shared" si="93"/>
        <v>103.3</v>
      </c>
    </row>
    <row r="793" spans="1:7" x14ac:dyDescent="0.25">
      <c r="A793" s="47">
        <v>42588</v>
      </c>
      <c r="B793" s="48">
        <v>0</v>
      </c>
      <c r="C793" s="171">
        <v>1</v>
      </c>
      <c r="D793" s="134">
        <f>$E$792</f>
        <v>204569.09000000003</v>
      </c>
      <c r="E793" s="29">
        <f>$D$793-$D$52</f>
        <v>157175.24000000002</v>
      </c>
      <c r="F793" s="175">
        <f>($E$51/$B$51*0+($E$52/$B$52)*1)</f>
        <v>84.069354838709685</v>
      </c>
      <c r="G793" s="29">
        <f t="shared" si="93"/>
        <v>84.07</v>
      </c>
    </row>
    <row r="794" spans="1:7" x14ac:dyDescent="0.25">
      <c r="A794" s="47">
        <v>42589</v>
      </c>
      <c r="B794" s="48">
        <v>1</v>
      </c>
      <c r="C794" s="171">
        <v>0</v>
      </c>
      <c r="D794" s="134">
        <f t="shared" ref="D794:D823" si="94">$E$792</f>
        <v>204569.09000000003</v>
      </c>
      <c r="E794" s="29">
        <f t="shared" ref="E794:E823" si="95">$D$793-$D$52</f>
        <v>157175.24000000002</v>
      </c>
      <c r="F794" s="175">
        <f t="shared" ref="F794:F823" si="96">($E$51/$B$51*0+($E$52/$B$52)*1)</f>
        <v>84.069354838709685</v>
      </c>
      <c r="G794" s="29">
        <f t="shared" si="93"/>
        <v>84.07</v>
      </c>
    </row>
    <row r="795" spans="1:7" x14ac:dyDescent="0.25">
      <c r="A795" s="47">
        <v>42590</v>
      </c>
      <c r="B795" s="48">
        <v>1</v>
      </c>
      <c r="C795" s="171">
        <v>0</v>
      </c>
      <c r="D795" s="134">
        <f t="shared" si="94"/>
        <v>204569.09000000003</v>
      </c>
      <c r="E795" s="29">
        <f t="shared" si="95"/>
        <v>157175.24000000002</v>
      </c>
      <c r="F795" s="175">
        <f t="shared" si="96"/>
        <v>84.069354838709685</v>
      </c>
      <c r="G795" s="29">
        <f t="shared" si="93"/>
        <v>84.07</v>
      </c>
    </row>
    <row r="796" spans="1:7" x14ac:dyDescent="0.25">
      <c r="A796" s="47">
        <v>42591</v>
      </c>
      <c r="B796" s="48">
        <v>1</v>
      </c>
      <c r="C796" s="171">
        <v>0</v>
      </c>
      <c r="D796" s="134">
        <f t="shared" si="94"/>
        <v>204569.09000000003</v>
      </c>
      <c r="E796" s="29">
        <f t="shared" si="95"/>
        <v>157175.24000000002</v>
      </c>
      <c r="F796" s="175">
        <f t="shared" si="96"/>
        <v>84.069354838709685</v>
      </c>
      <c r="G796" s="29">
        <f t="shared" si="93"/>
        <v>84.07</v>
      </c>
    </row>
    <row r="797" spans="1:7" x14ac:dyDescent="0.25">
      <c r="A797" s="47">
        <v>42592</v>
      </c>
      <c r="B797" s="48">
        <v>1</v>
      </c>
      <c r="C797" s="171">
        <v>0</v>
      </c>
      <c r="D797" s="134">
        <f t="shared" si="94"/>
        <v>204569.09000000003</v>
      </c>
      <c r="E797" s="29">
        <f t="shared" si="95"/>
        <v>157175.24000000002</v>
      </c>
      <c r="F797" s="175">
        <f t="shared" si="96"/>
        <v>84.069354838709685</v>
      </c>
      <c r="G797" s="29">
        <f t="shared" si="93"/>
        <v>84.07</v>
      </c>
    </row>
    <row r="798" spans="1:7" x14ac:dyDescent="0.25">
      <c r="A798" s="47">
        <v>42593</v>
      </c>
      <c r="B798" s="48">
        <v>1</v>
      </c>
      <c r="C798" s="171">
        <v>0</v>
      </c>
      <c r="D798" s="134">
        <f t="shared" si="94"/>
        <v>204569.09000000003</v>
      </c>
      <c r="E798" s="29">
        <f t="shared" si="95"/>
        <v>157175.24000000002</v>
      </c>
      <c r="F798" s="175">
        <f t="shared" si="96"/>
        <v>84.069354838709685</v>
      </c>
      <c r="G798" s="29">
        <f t="shared" si="93"/>
        <v>84.07</v>
      </c>
    </row>
    <row r="799" spans="1:7" x14ac:dyDescent="0.25">
      <c r="A799" s="47">
        <v>42594</v>
      </c>
      <c r="B799" s="48">
        <v>1</v>
      </c>
      <c r="C799" s="171">
        <v>0</v>
      </c>
      <c r="D799" s="134">
        <f t="shared" si="94"/>
        <v>204569.09000000003</v>
      </c>
      <c r="E799" s="29">
        <f t="shared" si="95"/>
        <v>157175.24000000002</v>
      </c>
      <c r="F799" s="175">
        <f t="shared" si="96"/>
        <v>84.069354838709685</v>
      </c>
      <c r="G799" s="29">
        <f t="shared" si="93"/>
        <v>84.07</v>
      </c>
    </row>
    <row r="800" spans="1:7" x14ac:dyDescent="0.25">
      <c r="A800" s="47">
        <v>42595</v>
      </c>
      <c r="B800" s="48">
        <v>1</v>
      </c>
      <c r="C800" s="171">
        <v>0</v>
      </c>
      <c r="D800" s="134">
        <f t="shared" si="94"/>
        <v>204569.09000000003</v>
      </c>
      <c r="E800" s="29">
        <f t="shared" si="95"/>
        <v>157175.24000000002</v>
      </c>
      <c r="F800" s="175">
        <f t="shared" si="96"/>
        <v>84.069354838709685</v>
      </c>
      <c r="G800" s="29">
        <f t="shared" si="93"/>
        <v>84.07</v>
      </c>
    </row>
    <row r="801" spans="1:7" x14ac:dyDescent="0.25">
      <c r="A801" s="47">
        <v>42596</v>
      </c>
      <c r="B801" s="48">
        <v>1</v>
      </c>
      <c r="C801" s="171">
        <v>0</v>
      </c>
      <c r="D801" s="134">
        <f t="shared" si="94"/>
        <v>204569.09000000003</v>
      </c>
      <c r="E801" s="29">
        <f t="shared" si="95"/>
        <v>157175.24000000002</v>
      </c>
      <c r="F801" s="175">
        <f t="shared" si="96"/>
        <v>84.069354838709685</v>
      </c>
      <c r="G801" s="29">
        <f t="shared" si="93"/>
        <v>84.07</v>
      </c>
    </row>
    <row r="802" spans="1:7" x14ac:dyDescent="0.25">
      <c r="A802" s="47">
        <v>42597</v>
      </c>
      <c r="B802" s="48">
        <v>1</v>
      </c>
      <c r="C802" s="171">
        <v>0</v>
      </c>
      <c r="D802" s="134">
        <f t="shared" si="94"/>
        <v>204569.09000000003</v>
      </c>
      <c r="E802" s="29">
        <f t="shared" si="95"/>
        <v>157175.24000000002</v>
      </c>
      <c r="F802" s="175">
        <f t="shared" si="96"/>
        <v>84.069354838709685</v>
      </c>
      <c r="G802" s="29">
        <f t="shared" si="93"/>
        <v>84.07</v>
      </c>
    </row>
    <row r="803" spans="1:7" x14ac:dyDescent="0.25">
      <c r="A803" s="47">
        <v>42598</v>
      </c>
      <c r="B803" s="48">
        <v>1</v>
      </c>
      <c r="C803" s="171">
        <v>0</v>
      </c>
      <c r="D803" s="134">
        <f t="shared" si="94"/>
        <v>204569.09000000003</v>
      </c>
      <c r="E803" s="29">
        <f t="shared" si="95"/>
        <v>157175.24000000002</v>
      </c>
      <c r="F803" s="175">
        <f t="shared" si="96"/>
        <v>84.069354838709685</v>
      </c>
      <c r="G803" s="29">
        <f t="shared" si="93"/>
        <v>84.07</v>
      </c>
    </row>
    <row r="804" spans="1:7" x14ac:dyDescent="0.25">
      <c r="A804" s="47">
        <v>42599</v>
      </c>
      <c r="B804" s="48">
        <v>1</v>
      </c>
      <c r="C804" s="171">
        <v>0</v>
      </c>
      <c r="D804" s="134">
        <f t="shared" si="94"/>
        <v>204569.09000000003</v>
      </c>
      <c r="E804" s="29">
        <f t="shared" si="95"/>
        <v>157175.24000000002</v>
      </c>
      <c r="F804" s="175">
        <f t="shared" si="96"/>
        <v>84.069354838709685</v>
      </c>
      <c r="G804" s="29">
        <f t="shared" si="93"/>
        <v>84.07</v>
      </c>
    </row>
    <row r="805" spans="1:7" x14ac:dyDescent="0.25">
      <c r="A805" s="47">
        <v>42600</v>
      </c>
      <c r="B805" s="48">
        <v>1</v>
      </c>
      <c r="C805" s="171">
        <v>0</v>
      </c>
      <c r="D805" s="134">
        <f t="shared" si="94"/>
        <v>204569.09000000003</v>
      </c>
      <c r="E805" s="29">
        <f t="shared" si="95"/>
        <v>157175.24000000002</v>
      </c>
      <c r="F805" s="175">
        <f t="shared" si="96"/>
        <v>84.069354838709685</v>
      </c>
      <c r="G805" s="29">
        <f t="shared" si="93"/>
        <v>84.07</v>
      </c>
    </row>
    <row r="806" spans="1:7" x14ac:dyDescent="0.25">
      <c r="A806" s="47">
        <v>42601</v>
      </c>
      <c r="B806" s="48">
        <v>1</v>
      </c>
      <c r="C806" s="171">
        <v>0</v>
      </c>
      <c r="D806" s="134">
        <f t="shared" si="94"/>
        <v>204569.09000000003</v>
      </c>
      <c r="E806" s="29">
        <f t="shared" si="95"/>
        <v>157175.24000000002</v>
      </c>
      <c r="F806" s="175">
        <f t="shared" si="96"/>
        <v>84.069354838709685</v>
      </c>
      <c r="G806" s="29">
        <f t="shared" si="93"/>
        <v>84.07</v>
      </c>
    </row>
    <row r="807" spans="1:7" x14ac:dyDescent="0.25">
      <c r="A807" s="47">
        <v>42602</v>
      </c>
      <c r="B807" s="48">
        <v>1</v>
      </c>
      <c r="C807" s="171">
        <v>0</v>
      </c>
      <c r="D807" s="134">
        <f t="shared" si="94"/>
        <v>204569.09000000003</v>
      </c>
      <c r="E807" s="29">
        <f t="shared" si="95"/>
        <v>157175.24000000002</v>
      </c>
      <c r="F807" s="175">
        <f t="shared" si="96"/>
        <v>84.069354838709685</v>
      </c>
      <c r="G807" s="29">
        <f t="shared" si="93"/>
        <v>84.07</v>
      </c>
    </row>
    <row r="808" spans="1:7" x14ac:dyDescent="0.25">
      <c r="A808" s="47">
        <v>42603</v>
      </c>
      <c r="B808" s="48">
        <v>1</v>
      </c>
      <c r="C808" s="171">
        <v>0</v>
      </c>
      <c r="D808" s="134">
        <f t="shared" si="94"/>
        <v>204569.09000000003</v>
      </c>
      <c r="E808" s="29">
        <f t="shared" si="95"/>
        <v>157175.24000000002</v>
      </c>
      <c r="F808" s="175">
        <f t="shared" si="96"/>
        <v>84.069354838709685</v>
      </c>
      <c r="G808" s="29">
        <f t="shared" si="93"/>
        <v>84.07</v>
      </c>
    </row>
    <row r="809" spans="1:7" x14ac:dyDescent="0.25">
      <c r="A809" s="47">
        <v>42604</v>
      </c>
      <c r="B809" s="48">
        <v>1</v>
      </c>
      <c r="C809" s="171">
        <v>0</v>
      </c>
      <c r="D809" s="134">
        <f t="shared" si="94"/>
        <v>204569.09000000003</v>
      </c>
      <c r="E809" s="29">
        <f t="shared" si="95"/>
        <v>157175.24000000002</v>
      </c>
      <c r="F809" s="175">
        <f t="shared" si="96"/>
        <v>84.069354838709685</v>
      </c>
      <c r="G809" s="29">
        <f t="shared" si="93"/>
        <v>84.07</v>
      </c>
    </row>
    <row r="810" spans="1:7" x14ac:dyDescent="0.25">
      <c r="A810" s="47">
        <v>42605</v>
      </c>
      <c r="B810" s="48">
        <v>1</v>
      </c>
      <c r="C810" s="171">
        <v>0</v>
      </c>
      <c r="D810" s="134">
        <f t="shared" si="94"/>
        <v>204569.09000000003</v>
      </c>
      <c r="E810" s="29">
        <f t="shared" si="95"/>
        <v>157175.24000000002</v>
      </c>
      <c r="F810" s="175">
        <f t="shared" si="96"/>
        <v>84.069354838709685</v>
      </c>
      <c r="G810" s="29">
        <f t="shared" si="93"/>
        <v>84.07</v>
      </c>
    </row>
    <row r="811" spans="1:7" x14ac:dyDescent="0.25">
      <c r="A811" s="47">
        <v>42606</v>
      </c>
      <c r="B811" s="48">
        <v>1</v>
      </c>
      <c r="C811" s="171">
        <v>0</v>
      </c>
      <c r="D811" s="134">
        <f t="shared" si="94"/>
        <v>204569.09000000003</v>
      </c>
      <c r="E811" s="29">
        <f t="shared" si="95"/>
        <v>157175.24000000002</v>
      </c>
      <c r="F811" s="175">
        <f t="shared" si="96"/>
        <v>84.069354838709685</v>
      </c>
      <c r="G811" s="29">
        <f t="shared" si="93"/>
        <v>84.07</v>
      </c>
    </row>
    <row r="812" spans="1:7" x14ac:dyDescent="0.25">
      <c r="A812" s="47">
        <v>42607</v>
      </c>
      <c r="B812" s="48">
        <v>1</v>
      </c>
      <c r="C812" s="171">
        <v>0</v>
      </c>
      <c r="D812" s="134">
        <f t="shared" si="94"/>
        <v>204569.09000000003</v>
      </c>
      <c r="E812" s="29">
        <f t="shared" si="95"/>
        <v>157175.24000000002</v>
      </c>
      <c r="F812" s="175">
        <f t="shared" si="96"/>
        <v>84.069354838709685</v>
      </c>
      <c r="G812" s="29">
        <f t="shared" si="93"/>
        <v>84.07</v>
      </c>
    </row>
    <row r="813" spans="1:7" x14ac:dyDescent="0.25">
      <c r="A813" s="47">
        <v>42608</v>
      </c>
      <c r="B813" s="48">
        <v>1</v>
      </c>
      <c r="C813" s="171">
        <v>0</v>
      </c>
      <c r="D813" s="134">
        <f t="shared" si="94"/>
        <v>204569.09000000003</v>
      </c>
      <c r="E813" s="29">
        <f t="shared" si="95"/>
        <v>157175.24000000002</v>
      </c>
      <c r="F813" s="175">
        <f t="shared" si="96"/>
        <v>84.069354838709685</v>
      </c>
      <c r="G813" s="29">
        <f t="shared" si="93"/>
        <v>84.07</v>
      </c>
    </row>
    <row r="814" spans="1:7" x14ac:dyDescent="0.25">
      <c r="A814" s="47">
        <v>42609</v>
      </c>
      <c r="B814" s="48">
        <v>1</v>
      </c>
      <c r="C814" s="171">
        <v>0</v>
      </c>
      <c r="D814" s="134">
        <f t="shared" si="94"/>
        <v>204569.09000000003</v>
      </c>
      <c r="E814" s="29">
        <f t="shared" si="95"/>
        <v>157175.24000000002</v>
      </c>
      <c r="F814" s="175">
        <f t="shared" si="96"/>
        <v>84.069354838709685</v>
      </c>
      <c r="G814" s="29">
        <f t="shared" si="93"/>
        <v>84.07</v>
      </c>
    </row>
    <row r="815" spans="1:7" x14ac:dyDescent="0.25">
      <c r="A815" s="47">
        <v>42610</v>
      </c>
      <c r="B815" s="48">
        <v>1</v>
      </c>
      <c r="C815" s="171">
        <v>0</v>
      </c>
      <c r="D815" s="134">
        <f t="shared" si="94"/>
        <v>204569.09000000003</v>
      </c>
      <c r="E815" s="29">
        <f t="shared" si="95"/>
        <v>157175.24000000002</v>
      </c>
      <c r="F815" s="175">
        <f t="shared" si="96"/>
        <v>84.069354838709685</v>
      </c>
      <c r="G815" s="29">
        <f t="shared" si="93"/>
        <v>84.07</v>
      </c>
    </row>
    <row r="816" spans="1:7" x14ac:dyDescent="0.25">
      <c r="A816" s="47">
        <v>42611</v>
      </c>
      <c r="B816" s="48">
        <v>1</v>
      </c>
      <c r="C816" s="171">
        <v>0</v>
      </c>
      <c r="D816" s="134">
        <f t="shared" si="94"/>
        <v>204569.09000000003</v>
      </c>
      <c r="E816" s="29">
        <f t="shared" si="95"/>
        <v>157175.24000000002</v>
      </c>
      <c r="F816" s="175">
        <f t="shared" si="96"/>
        <v>84.069354838709685</v>
      </c>
      <c r="G816" s="29">
        <f t="shared" si="93"/>
        <v>84.07</v>
      </c>
    </row>
    <row r="817" spans="1:7" x14ac:dyDescent="0.25">
      <c r="A817" s="47">
        <v>42612</v>
      </c>
      <c r="B817" s="48">
        <v>1</v>
      </c>
      <c r="C817" s="171">
        <v>0</v>
      </c>
      <c r="D817" s="134">
        <f t="shared" si="94"/>
        <v>204569.09000000003</v>
      </c>
      <c r="E817" s="29">
        <f t="shared" si="95"/>
        <v>157175.24000000002</v>
      </c>
      <c r="F817" s="175">
        <f t="shared" si="96"/>
        <v>84.069354838709685</v>
      </c>
      <c r="G817" s="29">
        <f t="shared" si="93"/>
        <v>84.07</v>
      </c>
    </row>
    <row r="818" spans="1:7" x14ac:dyDescent="0.25">
      <c r="A818" s="47">
        <v>42613</v>
      </c>
      <c r="B818" s="48">
        <v>1</v>
      </c>
      <c r="C818" s="171">
        <v>0</v>
      </c>
      <c r="D818" s="134">
        <f t="shared" si="94"/>
        <v>204569.09000000003</v>
      </c>
      <c r="E818" s="29">
        <f t="shared" si="95"/>
        <v>157175.24000000002</v>
      </c>
      <c r="F818" s="175">
        <f t="shared" si="96"/>
        <v>84.069354838709685</v>
      </c>
      <c r="G818" s="29">
        <f t="shared" si="93"/>
        <v>84.07</v>
      </c>
    </row>
    <row r="819" spans="1:7" x14ac:dyDescent="0.25">
      <c r="A819" s="47">
        <v>42614</v>
      </c>
      <c r="B819" s="48">
        <v>1</v>
      </c>
      <c r="C819" s="171">
        <v>0</v>
      </c>
      <c r="D819" s="134">
        <f t="shared" si="94"/>
        <v>204569.09000000003</v>
      </c>
      <c r="E819" s="29">
        <f t="shared" si="95"/>
        <v>157175.24000000002</v>
      </c>
      <c r="F819" s="175">
        <f t="shared" si="96"/>
        <v>84.069354838709685</v>
      </c>
      <c r="G819" s="29">
        <f t="shared" si="93"/>
        <v>84.07</v>
      </c>
    </row>
    <row r="820" spans="1:7" x14ac:dyDescent="0.25">
      <c r="A820" s="47">
        <v>42615</v>
      </c>
      <c r="B820" s="48">
        <v>1</v>
      </c>
      <c r="C820" s="171">
        <v>0</v>
      </c>
      <c r="D820" s="134">
        <f t="shared" si="94"/>
        <v>204569.09000000003</v>
      </c>
      <c r="E820" s="29">
        <f t="shared" si="95"/>
        <v>157175.24000000002</v>
      </c>
      <c r="F820" s="175">
        <f t="shared" si="96"/>
        <v>84.069354838709685</v>
      </c>
      <c r="G820" s="29">
        <f t="shared" si="93"/>
        <v>84.07</v>
      </c>
    </row>
    <row r="821" spans="1:7" x14ac:dyDescent="0.25">
      <c r="A821" s="47">
        <v>42616</v>
      </c>
      <c r="B821" s="48">
        <v>1</v>
      </c>
      <c r="C821" s="171">
        <v>0</v>
      </c>
      <c r="D821" s="134">
        <f t="shared" si="94"/>
        <v>204569.09000000003</v>
      </c>
      <c r="E821" s="29">
        <f t="shared" si="95"/>
        <v>157175.24000000002</v>
      </c>
      <c r="F821" s="175">
        <f t="shared" si="96"/>
        <v>84.069354838709685</v>
      </c>
      <c r="G821" s="29">
        <f t="shared" si="93"/>
        <v>84.07</v>
      </c>
    </row>
    <row r="822" spans="1:7" x14ac:dyDescent="0.25">
      <c r="A822" s="47">
        <v>42617</v>
      </c>
      <c r="B822" s="48">
        <v>1</v>
      </c>
      <c r="C822" s="171">
        <v>0</v>
      </c>
      <c r="D822" s="134">
        <f t="shared" si="94"/>
        <v>204569.09000000003</v>
      </c>
      <c r="E822" s="29">
        <f t="shared" si="95"/>
        <v>157175.24000000002</v>
      </c>
      <c r="F822" s="175">
        <f t="shared" si="96"/>
        <v>84.069354838709685</v>
      </c>
      <c r="G822" s="29">
        <f t="shared" si="93"/>
        <v>84.07</v>
      </c>
    </row>
    <row r="823" spans="1:7" x14ac:dyDescent="0.25">
      <c r="A823" s="47">
        <v>42618</v>
      </c>
      <c r="B823" s="48">
        <v>1</v>
      </c>
      <c r="C823" s="171">
        <v>0</v>
      </c>
      <c r="D823" s="134">
        <f t="shared" si="94"/>
        <v>204569.09000000003</v>
      </c>
      <c r="E823" s="29">
        <f t="shared" si="95"/>
        <v>157175.24000000002</v>
      </c>
      <c r="F823" s="175">
        <f t="shared" si="96"/>
        <v>84.069354838709685</v>
      </c>
      <c r="G823" s="29">
        <f t="shared" si="93"/>
        <v>84.07</v>
      </c>
    </row>
    <row r="824" spans="1:7" x14ac:dyDescent="0.25">
      <c r="A824" s="47">
        <v>42619</v>
      </c>
      <c r="B824" s="48">
        <v>0</v>
      </c>
      <c r="C824" s="171">
        <v>1</v>
      </c>
      <c r="D824" s="134">
        <f>$E$823</f>
        <v>157175.24000000002</v>
      </c>
      <c r="E824" s="29">
        <f>$D$824-$D$53</f>
        <v>139113.02000000002</v>
      </c>
      <c r="F824" s="175">
        <f>($E$52/$B$52*0+($E$53/$B$53)*1)</f>
        <v>64.592666666666659</v>
      </c>
      <c r="G824" s="29">
        <f t="shared" si="93"/>
        <v>64.59</v>
      </c>
    </row>
    <row r="825" spans="1:7" x14ac:dyDescent="0.25">
      <c r="A825" s="47">
        <v>42620</v>
      </c>
      <c r="B825" s="48">
        <v>1</v>
      </c>
      <c r="C825" s="171">
        <v>0</v>
      </c>
      <c r="D825" s="134">
        <f t="shared" ref="D825:D853" si="97">$E$823</f>
        <v>157175.24000000002</v>
      </c>
      <c r="E825" s="29">
        <f t="shared" ref="E825:E853" si="98">$D$824-$D$53</f>
        <v>139113.02000000002</v>
      </c>
      <c r="F825" s="175">
        <f t="shared" ref="F825:F853" si="99">($E$52/$B$52*0+($E$53/$B$53)*1)</f>
        <v>64.592666666666659</v>
      </c>
      <c r="G825" s="29">
        <f t="shared" si="93"/>
        <v>64.59</v>
      </c>
    </row>
    <row r="826" spans="1:7" x14ac:dyDescent="0.25">
      <c r="A826" s="47">
        <v>42621</v>
      </c>
      <c r="B826" s="48">
        <v>1</v>
      </c>
      <c r="C826" s="171">
        <v>0</v>
      </c>
      <c r="D826" s="134">
        <f t="shared" si="97"/>
        <v>157175.24000000002</v>
      </c>
      <c r="E826" s="29">
        <f t="shared" si="98"/>
        <v>139113.02000000002</v>
      </c>
      <c r="F826" s="175">
        <f t="shared" si="99"/>
        <v>64.592666666666659</v>
      </c>
      <c r="G826" s="29">
        <f t="shared" si="93"/>
        <v>64.59</v>
      </c>
    </row>
    <row r="827" spans="1:7" x14ac:dyDescent="0.25">
      <c r="A827" s="47">
        <v>42622</v>
      </c>
      <c r="B827" s="48">
        <v>1</v>
      </c>
      <c r="C827" s="171">
        <v>0</v>
      </c>
      <c r="D827" s="134">
        <f t="shared" si="97"/>
        <v>157175.24000000002</v>
      </c>
      <c r="E827" s="29">
        <f t="shared" si="98"/>
        <v>139113.02000000002</v>
      </c>
      <c r="F827" s="175">
        <f t="shared" si="99"/>
        <v>64.592666666666659</v>
      </c>
      <c r="G827" s="29">
        <f t="shared" si="93"/>
        <v>64.59</v>
      </c>
    </row>
    <row r="828" spans="1:7" x14ac:dyDescent="0.25">
      <c r="A828" s="47">
        <v>42623</v>
      </c>
      <c r="B828" s="48">
        <v>1</v>
      </c>
      <c r="C828" s="171">
        <v>0</v>
      </c>
      <c r="D828" s="134">
        <f t="shared" si="97"/>
        <v>157175.24000000002</v>
      </c>
      <c r="E828" s="29">
        <f t="shared" si="98"/>
        <v>139113.02000000002</v>
      </c>
      <c r="F828" s="175">
        <f t="shared" si="99"/>
        <v>64.592666666666659</v>
      </c>
      <c r="G828" s="29">
        <f t="shared" si="93"/>
        <v>64.59</v>
      </c>
    </row>
    <row r="829" spans="1:7" x14ac:dyDescent="0.25">
      <c r="A829" s="47">
        <v>42624</v>
      </c>
      <c r="B829" s="48">
        <v>1</v>
      </c>
      <c r="C829" s="171">
        <v>0</v>
      </c>
      <c r="D829" s="134">
        <f t="shared" si="97"/>
        <v>157175.24000000002</v>
      </c>
      <c r="E829" s="29">
        <f t="shared" si="98"/>
        <v>139113.02000000002</v>
      </c>
      <c r="F829" s="175">
        <f t="shared" si="99"/>
        <v>64.592666666666659</v>
      </c>
      <c r="G829" s="29">
        <f t="shared" si="93"/>
        <v>64.59</v>
      </c>
    </row>
    <row r="830" spans="1:7" x14ac:dyDescent="0.25">
      <c r="A830" s="47">
        <v>42625</v>
      </c>
      <c r="B830" s="48">
        <v>1</v>
      </c>
      <c r="C830" s="171">
        <v>0</v>
      </c>
      <c r="D830" s="134">
        <f t="shared" si="97"/>
        <v>157175.24000000002</v>
      </c>
      <c r="E830" s="29">
        <f t="shared" si="98"/>
        <v>139113.02000000002</v>
      </c>
      <c r="F830" s="175">
        <f t="shared" si="99"/>
        <v>64.592666666666659</v>
      </c>
      <c r="G830" s="29">
        <f t="shared" ref="G830:G893" si="100">ROUND(F830,2)</f>
        <v>64.59</v>
      </c>
    </row>
    <row r="831" spans="1:7" x14ac:dyDescent="0.25">
      <c r="A831" s="47">
        <v>42626</v>
      </c>
      <c r="B831" s="48">
        <v>1</v>
      </c>
      <c r="C831" s="171">
        <v>0</v>
      </c>
      <c r="D831" s="134">
        <f t="shared" si="97"/>
        <v>157175.24000000002</v>
      </c>
      <c r="E831" s="29">
        <f t="shared" si="98"/>
        <v>139113.02000000002</v>
      </c>
      <c r="F831" s="175">
        <f t="shared" si="99"/>
        <v>64.592666666666659</v>
      </c>
      <c r="G831" s="29">
        <f t="shared" si="100"/>
        <v>64.59</v>
      </c>
    </row>
    <row r="832" spans="1:7" x14ac:dyDescent="0.25">
      <c r="A832" s="47">
        <v>42627</v>
      </c>
      <c r="B832" s="48">
        <v>1</v>
      </c>
      <c r="C832" s="171">
        <v>0</v>
      </c>
      <c r="D832" s="134">
        <f t="shared" si="97"/>
        <v>157175.24000000002</v>
      </c>
      <c r="E832" s="29">
        <f t="shared" si="98"/>
        <v>139113.02000000002</v>
      </c>
      <c r="F832" s="175">
        <f t="shared" si="99"/>
        <v>64.592666666666659</v>
      </c>
      <c r="G832" s="29">
        <f t="shared" si="100"/>
        <v>64.59</v>
      </c>
    </row>
    <row r="833" spans="1:7" x14ac:dyDescent="0.25">
      <c r="A833" s="47">
        <v>42628</v>
      </c>
      <c r="B833" s="48">
        <v>1</v>
      </c>
      <c r="C833" s="171">
        <v>0</v>
      </c>
      <c r="D833" s="134">
        <f t="shared" si="97"/>
        <v>157175.24000000002</v>
      </c>
      <c r="E833" s="29">
        <f t="shared" si="98"/>
        <v>139113.02000000002</v>
      </c>
      <c r="F833" s="175">
        <f t="shared" si="99"/>
        <v>64.592666666666659</v>
      </c>
      <c r="G833" s="29">
        <f t="shared" si="100"/>
        <v>64.59</v>
      </c>
    </row>
    <row r="834" spans="1:7" x14ac:dyDescent="0.25">
      <c r="A834" s="47">
        <v>42629</v>
      </c>
      <c r="B834" s="48">
        <v>1</v>
      </c>
      <c r="C834" s="171">
        <v>0</v>
      </c>
      <c r="D834" s="134">
        <f t="shared" si="97"/>
        <v>157175.24000000002</v>
      </c>
      <c r="E834" s="29">
        <f t="shared" si="98"/>
        <v>139113.02000000002</v>
      </c>
      <c r="F834" s="175">
        <f t="shared" si="99"/>
        <v>64.592666666666659</v>
      </c>
      <c r="G834" s="29">
        <f t="shared" si="100"/>
        <v>64.59</v>
      </c>
    </row>
    <row r="835" spans="1:7" x14ac:dyDescent="0.25">
      <c r="A835" s="47">
        <v>42630</v>
      </c>
      <c r="B835" s="48">
        <v>1</v>
      </c>
      <c r="C835" s="171">
        <v>0</v>
      </c>
      <c r="D835" s="134">
        <f t="shared" si="97"/>
        <v>157175.24000000002</v>
      </c>
      <c r="E835" s="29">
        <f t="shared" si="98"/>
        <v>139113.02000000002</v>
      </c>
      <c r="F835" s="175">
        <f t="shared" si="99"/>
        <v>64.592666666666659</v>
      </c>
      <c r="G835" s="29">
        <f t="shared" si="100"/>
        <v>64.59</v>
      </c>
    </row>
    <row r="836" spans="1:7" x14ac:dyDescent="0.25">
      <c r="A836" s="47">
        <v>42631</v>
      </c>
      <c r="B836" s="48">
        <v>1</v>
      </c>
      <c r="C836" s="171">
        <v>0</v>
      </c>
      <c r="D836" s="134">
        <f t="shared" si="97"/>
        <v>157175.24000000002</v>
      </c>
      <c r="E836" s="29">
        <f t="shared" si="98"/>
        <v>139113.02000000002</v>
      </c>
      <c r="F836" s="175">
        <f t="shared" si="99"/>
        <v>64.592666666666659</v>
      </c>
      <c r="G836" s="29">
        <f t="shared" si="100"/>
        <v>64.59</v>
      </c>
    </row>
    <row r="837" spans="1:7" x14ac:dyDescent="0.25">
      <c r="A837" s="47">
        <v>42632</v>
      </c>
      <c r="B837" s="48">
        <v>1</v>
      </c>
      <c r="C837" s="171">
        <v>0</v>
      </c>
      <c r="D837" s="134">
        <f t="shared" si="97"/>
        <v>157175.24000000002</v>
      </c>
      <c r="E837" s="29">
        <f t="shared" si="98"/>
        <v>139113.02000000002</v>
      </c>
      <c r="F837" s="175">
        <f t="shared" si="99"/>
        <v>64.592666666666659</v>
      </c>
      <c r="G837" s="29">
        <f t="shared" si="100"/>
        <v>64.59</v>
      </c>
    </row>
    <row r="838" spans="1:7" x14ac:dyDescent="0.25">
      <c r="A838" s="47">
        <v>42633</v>
      </c>
      <c r="B838" s="48">
        <v>1</v>
      </c>
      <c r="C838" s="171">
        <v>0</v>
      </c>
      <c r="D838" s="134">
        <f t="shared" si="97"/>
        <v>157175.24000000002</v>
      </c>
      <c r="E838" s="29">
        <f t="shared" si="98"/>
        <v>139113.02000000002</v>
      </c>
      <c r="F838" s="175">
        <f t="shared" si="99"/>
        <v>64.592666666666659</v>
      </c>
      <c r="G838" s="29">
        <f t="shared" si="100"/>
        <v>64.59</v>
      </c>
    </row>
    <row r="839" spans="1:7" x14ac:dyDescent="0.25">
      <c r="A839" s="47">
        <v>42634</v>
      </c>
      <c r="B839" s="48">
        <v>1</v>
      </c>
      <c r="C839" s="171">
        <v>0</v>
      </c>
      <c r="D839" s="134">
        <f t="shared" si="97"/>
        <v>157175.24000000002</v>
      </c>
      <c r="E839" s="29">
        <f t="shared" si="98"/>
        <v>139113.02000000002</v>
      </c>
      <c r="F839" s="175">
        <f t="shared" si="99"/>
        <v>64.592666666666659</v>
      </c>
      <c r="G839" s="29">
        <f t="shared" si="100"/>
        <v>64.59</v>
      </c>
    </row>
    <row r="840" spans="1:7" x14ac:dyDescent="0.25">
      <c r="A840" s="47">
        <v>42635</v>
      </c>
      <c r="B840" s="48">
        <v>1</v>
      </c>
      <c r="C840" s="171">
        <v>0</v>
      </c>
      <c r="D840" s="134">
        <f t="shared" si="97"/>
        <v>157175.24000000002</v>
      </c>
      <c r="E840" s="29">
        <f t="shared" si="98"/>
        <v>139113.02000000002</v>
      </c>
      <c r="F840" s="175">
        <f t="shared" si="99"/>
        <v>64.592666666666659</v>
      </c>
      <c r="G840" s="29">
        <f t="shared" si="100"/>
        <v>64.59</v>
      </c>
    </row>
    <row r="841" spans="1:7" x14ac:dyDescent="0.25">
      <c r="A841" s="47">
        <v>42636</v>
      </c>
      <c r="B841" s="48">
        <v>1</v>
      </c>
      <c r="C841" s="171">
        <v>0</v>
      </c>
      <c r="D841" s="134">
        <f t="shared" si="97"/>
        <v>157175.24000000002</v>
      </c>
      <c r="E841" s="29">
        <f t="shared" si="98"/>
        <v>139113.02000000002</v>
      </c>
      <c r="F841" s="175">
        <f t="shared" si="99"/>
        <v>64.592666666666659</v>
      </c>
      <c r="G841" s="29">
        <f t="shared" si="100"/>
        <v>64.59</v>
      </c>
    </row>
    <row r="842" spans="1:7" x14ac:dyDescent="0.25">
      <c r="A842" s="47">
        <v>42637</v>
      </c>
      <c r="B842" s="48">
        <v>1</v>
      </c>
      <c r="C842" s="171">
        <v>0</v>
      </c>
      <c r="D842" s="134">
        <f t="shared" si="97"/>
        <v>157175.24000000002</v>
      </c>
      <c r="E842" s="29">
        <f t="shared" si="98"/>
        <v>139113.02000000002</v>
      </c>
      <c r="F842" s="175">
        <f t="shared" si="99"/>
        <v>64.592666666666659</v>
      </c>
      <c r="G842" s="29">
        <f t="shared" si="100"/>
        <v>64.59</v>
      </c>
    </row>
    <row r="843" spans="1:7" x14ac:dyDescent="0.25">
      <c r="A843" s="47">
        <v>42638</v>
      </c>
      <c r="B843" s="48">
        <v>1</v>
      </c>
      <c r="C843" s="171">
        <v>0</v>
      </c>
      <c r="D843" s="134">
        <f t="shared" si="97"/>
        <v>157175.24000000002</v>
      </c>
      <c r="E843" s="29">
        <f t="shared" si="98"/>
        <v>139113.02000000002</v>
      </c>
      <c r="F843" s="175">
        <f t="shared" si="99"/>
        <v>64.592666666666659</v>
      </c>
      <c r="G843" s="29">
        <f t="shared" si="100"/>
        <v>64.59</v>
      </c>
    </row>
    <row r="844" spans="1:7" x14ac:dyDescent="0.25">
      <c r="A844" s="47">
        <v>42639</v>
      </c>
      <c r="B844" s="48">
        <v>1</v>
      </c>
      <c r="C844" s="171">
        <v>0</v>
      </c>
      <c r="D844" s="134">
        <f t="shared" si="97"/>
        <v>157175.24000000002</v>
      </c>
      <c r="E844" s="29">
        <f t="shared" si="98"/>
        <v>139113.02000000002</v>
      </c>
      <c r="F844" s="175">
        <f t="shared" si="99"/>
        <v>64.592666666666659</v>
      </c>
      <c r="G844" s="29">
        <f t="shared" si="100"/>
        <v>64.59</v>
      </c>
    </row>
    <row r="845" spans="1:7" x14ac:dyDescent="0.25">
      <c r="A845" s="47">
        <v>42640</v>
      </c>
      <c r="B845" s="48">
        <v>1</v>
      </c>
      <c r="C845" s="171">
        <v>0</v>
      </c>
      <c r="D845" s="134">
        <f t="shared" si="97"/>
        <v>157175.24000000002</v>
      </c>
      <c r="E845" s="29">
        <f t="shared" si="98"/>
        <v>139113.02000000002</v>
      </c>
      <c r="F845" s="175">
        <f t="shared" si="99"/>
        <v>64.592666666666659</v>
      </c>
      <c r="G845" s="29">
        <f t="shared" si="100"/>
        <v>64.59</v>
      </c>
    </row>
    <row r="846" spans="1:7" x14ac:dyDescent="0.25">
      <c r="A846" s="47">
        <v>42641</v>
      </c>
      <c r="B846" s="48">
        <v>1</v>
      </c>
      <c r="C846" s="171">
        <v>0</v>
      </c>
      <c r="D846" s="134">
        <f t="shared" si="97"/>
        <v>157175.24000000002</v>
      </c>
      <c r="E846" s="29">
        <f t="shared" si="98"/>
        <v>139113.02000000002</v>
      </c>
      <c r="F846" s="175">
        <f t="shared" si="99"/>
        <v>64.592666666666659</v>
      </c>
      <c r="G846" s="29">
        <f t="shared" si="100"/>
        <v>64.59</v>
      </c>
    </row>
    <row r="847" spans="1:7" x14ac:dyDescent="0.25">
      <c r="A847" s="47">
        <v>42642</v>
      </c>
      <c r="B847" s="48">
        <v>1</v>
      </c>
      <c r="C847" s="171">
        <v>0</v>
      </c>
      <c r="D847" s="134">
        <f t="shared" si="97"/>
        <v>157175.24000000002</v>
      </c>
      <c r="E847" s="29">
        <f t="shared" si="98"/>
        <v>139113.02000000002</v>
      </c>
      <c r="F847" s="175">
        <f t="shared" si="99"/>
        <v>64.592666666666659</v>
      </c>
      <c r="G847" s="29">
        <f t="shared" si="100"/>
        <v>64.59</v>
      </c>
    </row>
    <row r="848" spans="1:7" x14ac:dyDescent="0.25">
      <c r="A848" s="47">
        <v>42643</v>
      </c>
      <c r="B848" s="48">
        <v>1</v>
      </c>
      <c r="C848" s="171">
        <v>0</v>
      </c>
      <c r="D848" s="134">
        <f t="shared" si="97"/>
        <v>157175.24000000002</v>
      </c>
      <c r="E848" s="29">
        <f t="shared" si="98"/>
        <v>139113.02000000002</v>
      </c>
      <c r="F848" s="175">
        <f t="shared" si="99"/>
        <v>64.592666666666659</v>
      </c>
      <c r="G848" s="29">
        <f t="shared" si="100"/>
        <v>64.59</v>
      </c>
    </row>
    <row r="849" spans="1:7" x14ac:dyDescent="0.25">
      <c r="A849" s="47">
        <v>42644</v>
      </c>
      <c r="B849" s="48">
        <v>1</v>
      </c>
      <c r="C849" s="171">
        <v>0</v>
      </c>
      <c r="D849" s="134">
        <f t="shared" si="97"/>
        <v>157175.24000000002</v>
      </c>
      <c r="E849" s="29">
        <f t="shared" si="98"/>
        <v>139113.02000000002</v>
      </c>
      <c r="F849" s="175">
        <f t="shared" si="99"/>
        <v>64.592666666666659</v>
      </c>
      <c r="G849" s="29">
        <f t="shared" si="100"/>
        <v>64.59</v>
      </c>
    </row>
    <row r="850" spans="1:7" x14ac:dyDescent="0.25">
      <c r="A850" s="47">
        <v>42645</v>
      </c>
      <c r="B850" s="48">
        <v>1</v>
      </c>
      <c r="C850" s="171">
        <v>0</v>
      </c>
      <c r="D850" s="134">
        <f t="shared" si="97"/>
        <v>157175.24000000002</v>
      </c>
      <c r="E850" s="29">
        <f t="shared" si="98"/>
        <v>139113.02000000002</v>
      </c>
      <c r="F850" s="175">
        <f t="shared" si="99"/>
        <v>64.592666666666659</v>
      </c>
      <c r="G850" s="29">
        <f t="shared" si="100"/>
        <v>64.59</v>
      </c>
    </row>
    <row r="851" spans="1:7" x14ac:dyDescent="0.25">
      <c r="A851" s="47">
        <v>42646</v>
      </c>
      <c r="B851" s="48">
        <v>1</v>
      </c>
      <c r="C851" s="171">
        <v>0</v>
      </c>
      <c r="D851" s="134">
        <f t="shared" si="97"/>
        <v>157175.24000000002</v>
      </c>
      <c r="E851" s="29">
        <f t="shared" si="98"/>
        <v>139113.02000000002</v>
      </c>
      <c r="F851" s="175">
        <f t="shared" si="99"/>
        <v>64.592666666666659</v>
      </c>
      <c r="G851" s="29">
        <f t="shared" si="100"/>
        <v>64.59</v>
      </c>
    </row>
    <row r="852" spans="1:7" x14ac:dyDescent="0.25">
      <c r="A852" s="47">
        <v>42647</v>
      </c>
      <c r="B852" s="48">
        <v>1</v>
      </c>
      <c r="C852" s="171">
        <v>0</v>
      </c>
      <c r="D852" s="134">
        <f t="shared" si="97"/>
        <v>157175.24000000002</v>
      </c>
      <c r="E852" s="29">
        <f t="shared" si="98"/>
        <v>139113.02000000002</v>
      </c>
      <c r="F852" s="175">
        <f t="shared" si="99"/>
        <v>64.592666666666659</v>
      </c>
      <c r="G852" s="29">
        <f t="shared" si="100"/>
        <v>64.59</v>
      </c>
    </row>
    <row r="853" spans="1:7" x14ac:dyDescent="0.25">
      <c r="A853" s="47">
        <v>42648</v>
      </c>
      <c r="B853" s="48">
        <v>1</v>
      </c>
      <c r="C853" s="171">
        <v>0</v>
      </c>
      <c r="D853" s="134">
        <f t="shared" si="97"/>
        <v>157175.24000000002</v>
      </c>
      <c r="E853" s="29">
        <f t="shared" si="98"/>
        <v>139113.02000000002</v>
      </c>
      <c r="F853" s="175">
        <f t="shared" si="99"/>
        <v>64.592666666666659</v>
      </c>
      <c r="G853" s="29">
        <f t="shared" si="100"/>
        <v>64.59</v>
      </c>
    </row>
    <row r="854" spans="1:7" x14ac:dyDescent="0.25">
      <c r="A854" s="47">
        <v>42649</v>
      </c>
      <c r="B854" s="48">
        <v>0</v>
      </c>
      <c r="C854" s="171">
        <v>1</v>
      </c>
      <c r="D854" s="134">
        <f>$E$853</f>
        <v>139113.02000000002</v>
      </c>
      <c r="E854" s="29">
        <f>$D$854-$D$54</f>
        <v>120885.28000000001</v>
      </c>
      <c r="F854" s="175">
        <f>($E$53/$B$53*0+($E$54/$B$54)*1)</f>
        <v>57.169677419354841</v>
      </c>
      <c r="G854" s="29">
        <f t="shared" si="100"/>
        <v>57.17</v>
      </c>
    </row>
    <row r="855" spans="1:7" x14ac:dyDescent="0.25">
      <c r="A855" s="47">
        <v>42650</v>
      </c>
      <c r="B855" s="48">
        <v>1</v>
      </c>
      <c r="C855" s="171">
        <v>0</v>
      </c>
      <c r="D855" s="134">
        <f t="shared" ref="D855:D884" si="101">$E$853</f>
        <v>139113.02000000002</v>
      </c>
      <c r="E855" s="29">
        <f t="shared" ref="E855:E884" si="102">$D$854-$D$54</f>
        <v>120885.28000000001</v>
      </c>
      <c r="F855" s="175">
        <f t="shared" ref="F855:F884" si="103">($E$53/$B$53*0+($E$54/$B$54)*1)</f>
        <v>57.169677419354841</v>
      </c>
      <c r="G855" s="29">
        <f t="shared" si="100"/>
        <v>57.17</v>
      </c>
    </row>
    <row r="856" spans="1:7" x14ac:dyDescent="0.25">
      <c r="A856" s="47">
        <v>42651</v>
      </c>
      <c r="B856" s="48">
        <v>1</v>
      </c>
      <c r="C856" s="171">
        <v>0</v>
      </c>
      <c r="D856" s="134">
        <f t="shared" si="101"/>
        <v>139113.02000000002</v>
      </c>
      <c r="E856" s="29">
        <f t="shared" si="102"/>
        <v>120885.28000000001</v>
      </c>
      <c r="F856" s="175">
        <f t="shared" si="103"/>
        <v>57.169677419354841</v>
      </c>
      <c r="G856" s="29">
        <f t="shared" si="100"/>
        <v>57.17</v>
      </c>
    </row>
    <row r="857" spans="1:7" x14ac:dyDescent="0.25">
      <c r="A857" s="47">
        <v>42652</v>
      </c>
      <c r="B857" s="48">
        <v>1</v>
      </c>
      <c r="C857" s="171">
        <v>0</v>
      </c>
      <c r="D857" s="134">
        <f t="shared" si="101"/>
        <v>139113.02000000002</v>
      </c>
      <c r="E857" s="29">
        <f t="shared" si="102"/>
        <v>120885.28000000001</v>
      </c>
      <c r="F857" s="175">
        <f t="shared" si="103"/>
        <v>57.169677419354841</v>
      </c>
      <c r="G857" s="29">
        <f t="shared" si="100"/>
        <v>57.17</v>
      </c>
    </row>
    <row r="858" spans="1:7" x14ac:dyDescent="0.25">
      <c r="A858" s="47">
        <v>42653</v>
      </c>
      <c r="B858" s="48">
        <v>1</v>
      </c>
      <c r="C858" s="171">
        <v>0</v>
      </c>
      <c r="D858" s="134">
        <f t="shared" si="101"/>
        <v>139113.02000000002</v>
      </c>
      <c r="E858" s="29">
        <f t="shared" si="102"/>
        <v>120885.28000000001</v>
      </c>
      <c r="F858" s="175">
        <f t="shared" si="103"/>
        <v>57.169677419354841</v>
      </c>
      <c r="G858" s="29">
        <f t="shared" si="100"/>
        <v>57.17</v>
      </c>
    </row>
    <row r="859" spans="1:7" x14ac:dyDescent="0.25">
      <c r="A859" s="47">
        <v>42654</v>
      </c>
      <c r="B859" s="48">
        <v>1</v>
      </c>
      <c r="C859" s="171">
        <v>0</v>
      </c>
      <c r="D859" s="134">
        <f t="shared" si="101"/>
        <v>139113.02000000002</v>
      </c>
      <c r="E859" s="29">
        <f t="shared" si="102"/>
        <v>120885.28000000001</v>
      </c>
      <c r="F859" s="175">
        <f t="shared" si="103"/>
        <v>57.169677419354841</v>
      </c>
      <c r="G859" s="29">
        <f t="shared" si="100"/>
        <v>57.17</v>
      </c>
    </row>
    <row r="860" spans="1:7" x14ac:dyDescent="0.25">
      <c r="A860" s="47">
        <v>42655</v>
      </c>
      <c r="B860" s="48">
        <v>1</v>
      </c>
      <c r="C860" s="171">
        <v>0</v>
      </c>
      <c r="D860" s="134">
        <f t="shared" si="101"/>
        <v>139113.02000000002</v>
      </c>
      <c r="E860" s="29">
        <f t="shared" si="102"/>
        <v>120885.28000000001</v>
      </c>
      <c r="F860" s="175">
        <f t="shared" si="103"/>
        <v>57.169677419354841</v>
      </c>
      <c r="G860" s="29">
        <f t="shared" si="100"/>
        <v>57.17</v>
      </c>
    </row>
    <row r="861" spans="1:7" x14ac:dyDescent="0.25">
      <c r="A861" s="47">
        <v>42656</v>
      </c>
      <c r="B861" s="48">
        <v>1</v>
      </c>
      <c r="C861" s="171">
        <v>0</v>
      </c>
      <c r="D861" s="134">
        <f t="shared" si="101"/>
        <v>139113.02000000002</v>
      </c>
      <c r="E861" s="29">
        <f t="shared" si="102"/>
        <v>120885.28000000001</v>
      </c>
      <c r="F861" s="175">
        <f t="shared" si="103"/>
        <v>57.169677419354841</v>
      </c>
      <c r="G861" s="29">
        <f t="shared" si="100"/>
        <v>57.17</v>
      </c>
    </row>
    <row r="862" spans="1:7" x14ac:dyDescent="0.25">
      <c r="A862" s="47">
        <v>42657</v>
      </c>
      <c r="B862" s="48">
        <v>1</v>
      </c>
      <c r="C862" s="171">
        <v>0</v>
      </c>
      <c r="D862" s="134">
        <f t="shared" si="101"/>
        <v>139113.02000000002</v>
      </c>
      <c r="E862" s="29">
        <f t="shared" si="102"/>
        <v>120885.28000000001</v>
      </c>
      <c r="F862" s="175">
        <f t="shared" si="103"/>
        <v>57.169677419354841</v>
      </c>
      <c r="G862" s="29">
        <f t="shared" si="100"/>
        <v>57.17</v>
      </c>
    </row>
    <row r="863" spans="1:7" x14ac:dyDescent="0.25">
      <c r="A863" s="47">
        <v>42658</v>
      </c>
      <c r="B863" s="48">
        <v>1</v>
      </c>
      <c r="C863" s="171">
        <v>0</v>
      </c>
      <c r="D863" s="134">
        <f t="shared" si="101"/>
        <v>139113.02000000002</v>
      </c>
      <c r="E863" s="29">
        <f t="shared" si="102"/>
        <v>120885.28000000001</v>
      </c>
      <c r="F863" s="175">
        <f t="shared" si="103"/>
        <v>57.169677419354841</v>
      </c>
      <c r="G863" s="29">
        <f t="shared" si="100"/>
        <v>57.17</v>
      </c>
    </row>
    <row r="864" spans="1:7" x14ac:dyDescent="0.25">
      <c r="A864" s="47">
        <v>42659</v>
      </c>
      <c r="B864" s="48">
        <v>1</v>
      </c>
      <c r="C864" s="171">
        <v>0</v>
      </c>
      <c r="D864" s="134">
        <f t="shared" si="101"/>
        <v>139113.02000000002</v>
      </c>
      <c r="E864" s="29">
        <f t="shared" si="102"/>
        <v>120885.28000000001</v>
      </c>
      <c r="F864" s="175">
        <f t="shared" si="103"/>
        <v>57.169677419354841</v>
      </c>
      <c r="G864" s="29">
        <f t="shared" si="100"/>
        <v>57.17</v>
      </c>
    </row>
    <row r="865" spans="1:7" x14ac:dyDescent="0.25">
      <c r="A865" s="47">
        <v>42660</v>
      </c>
      <c r="B865" s="48">
        <v>1</v>
      </c>
      <c r="C865" s="171">
        <v>0</v>
      </c>
      <c r="D865" s="134">
        <f t="shared" si="101"/>
        <v>139113.02000000002</v>
      </c>
      <c r="E865" s="29">
        <f t="shared" si="102"/>
        <v>120885.28000000001</v>
      </c>
      <c r="F865" s="175">
        <f t="shared" si="103"/>
        <v>57.169677419354841</v>
      </c>
      <c r="G865" s="29">
        <f t="shared" si="100"/>
        <v>57.17</v>
      </c>
    </row>
    <row r="866" spans="1:7" x14ac:dyDescent="0.25">
      <c r="A866" s="47">
        <v>42661</v>
      </c>
      <c r="B866" s="48">
        <v>1</v>
      </c>
      <c r="C866" s="171">
        <v>0</v>
      </c>
      <c r="D866" s="134">
        <f t="shared" si="101"/>
        <v>139113.02000000002</v>
      </c>
      <c r="E866" s="29">
        <f t="shared" si="102"/>
        <v>120885.28000000001</v>
      </c>
      <c r="F866" s="175">
        <f t="shared" si="103"/>
        <v>57.169677419354841</v>
      </c>
      <c r="G866" s="29">
        <f t="shared" si="100"/>
        <v>57.17</v>
      </c>
    </row>
    <row r="867" spans="1:7" x14ac:dyDescent="0.25">
      <c r="A867" s="47">
        <v>42662</v>
      </c>
      <c r="B867" s="48">
        <v>1</v>
      </c>
      <c r="C867" s="171">
        <v>0</v>
      </c>
      <c r="D867" s="134">
        <f t="shared" si="101"/>
        <v>139113.02000000002</v>
      </c>
      <c r="E867" s="29">
        <f t="shared" si="102"/>
        <v>120885.28000000001</v>
      </c>
      <c r="F867" s="175">
        <f t="shared" si="103"/>
        <v>57.169677419354841</v>
      </c>
      <c r="G867" s="29">
        <f t="shared" si="100"/>
        <v>57.17</v>
      </c>
    </row>
    <row r="868" spans="1:7" x14ac:dyDescent="0.25">
      <c r="A868" s="47">
        <v>42663</v>
      </c>
      <c r="B868" s="48">
        <v>1</v>
      </c>
      <c r="C868" s="171">
        <v>0</v>
      </c>
      <c r="D868" s="134">
        <f t="shared" si="101"/>
        <v>139113.02000000002</v>
      </c>
      <c r="E868" s="29">
        <f t="shared" si="102"/>
        <v>120885.28000000001</v>
      </c>
      <c r="F868" s="175">
        <f t="shared" si="103"/>
        <v>57.169677419354841</v>
      </c>
      <c r="G868" s="29">
        <f t="shared" si="100"/>
        <v>57.17</v>
      </c>
    </row>
    <row r="869" spans="1:7" x14ac:dyDescent="0.25">
      <c r="A869" s="47">
        <v>42664</v>
      </c>
      <c r="B869" s="48">
        <v>1</v>
      </c>
      <c r="C869" s="171">
        <v>0</v>
      </c>
      <c r="D869" s="134">
        <f t="shared" si="101"/>
        <v>139113.02000000002</v>
      </c>
      <c r="E869" s="29">
        <f t="shared" si="102"/>
        <v>120885.28000000001</v>
      </c>
      <c r="F869" s="175">
        <f t="shared" si="103"/>
        <v>57.169677419354841</v>
      </c>
      <c r="G869" s="29">
        <f t="shared" si="100"/>
        <v>57.17</v>
      </c>
    </row>
    <row r="870" spans="1:7" x14ac:dyDescent="0.25">
      <c r="A870" s="47">
        <v>42665</v>
      </c>
      <c r="B870" s="48">
        <v>1</v>
      </c>
      <c r="C870" s="171">
        <v>0</v>
      </c>
      <c r="D870" s="134">
        <f t="shared" si="101"/>
        <v>139113.02000000002</v>
      </c>
      <c r="E870" s="29">
        <f t="shared" si="102"/>
        <v>120885.28000000001</v>
      </c>
      <c r="F870" s="175">
        <f t="shared" si="103"/>
        <v>57.169677419354841</v>
      </c>
      <c r="G870" s="29">
        <f t="shared" si="100"/>
        <v>57.17</v>
      </c>
    </row>
    <row r="871" spans="1:7" x14ac:dyDescent="0.25">
      <c r="A871" s="47">
        <v>42666</v>
      </c>
      <c r="B871" s="48">
        <v>1</v>
      </c>
      <c r="C871" s="171">
        <v>0</v>
      </c>
      <c r="D871" s="134">
        <f t="shared" si="101"/>
        <v>139113.02000000002</v>
      </c>
      <c r="E871" s="29">
        <f t="shared" si="102"/>
        <v>120885.28000000001</v>
      </c>
      <c r="F871" s="175">
        <f t="shared" si="103"/>
        <v>57.169677419354841</v>
      </c>
      <c r="G871" s="29">
        <f t="shared" si="100"/>
        <v>57.17</v>
      </c>
    </row>
    <row r="872" spans="1:7" x14ac:dyDescent="0.25">
      <c r="A872" s="47">
        <v>42667</v>
      </c>
      <c r="B872" s="48">
        <v>1</v>
      </c>
      <c r="C872" s="171">
        <v>0</v>
      </c>
      <c r="D872" s="134">
        <f t="shared" si="101"/>
        <v>139113.02000000002</v>
      </c>
      <c r="E872" s="29">
        <f t="shared" si="102"/>
        <v>120885.28000000001</v>
      </c>
      <c r="F872" s="175">
        <f t="shared" si="103"/>
        <v>57.169677419354841</v>
      </c>
      <c r="G872" s="29">
        <f t="shared" si="100"/>
        <v>57.17</v>
      </c>
    </row>
    <row r="873" spans="1:7" x14ac:dyDescent="0.25">
      <c r="A873" s="47">
        <v>42668</v>
      </c>
      <c r="B873" s="48">
        <v>1</v>
      </c>
      <c r="C873" s="171">
        <v>0</v>
      </c>
      <c r="D873" s="134">
        <f t="shared" si="101"/>
        <v>139113.02000000002</v>
      </c>
      <c r="E873" s="29">
        <f t="shared" si="102"/>
        <v>120885.28000000001</v>
      </c>
      <c r="F873" s="175">
        <f t="shared" si="103"/>
        <v>57.169677419354841</v>
      </c>
      <c r="G873" s="29">
        <f t="shared" si="100"/>
        <v>57.17</v>
      </c>
    </row>
    <row r="874" spans="1:7" x14ac:dyDescent="0.25">
      <c r="A874" s="47">
        <v>42669</v>
      </c>
      <c r="B874" s="48">
        <v>1</v>
      </c>
      <c r="C874" s="171">
        <v>0</v>
      </c>
      <c r="D874" s="134">
        <f t="shared" si="101"/>
        <v>139113.02000000002</v>
      </c>
      <c r="E874" s="29">
        <f t="shared" si="102"/>
        <v>120885.28000000001</v>
      </c>
      <c r="F874" s="175">
        <f t="shared" si="103"/>
        <v>57.169677419354841</v>
      </c>
      <c r="G874" s="29">
        <f t="shared" si="100"/>
        <v>57.17</v>
      </c>
    </row>
    <row r="875" spans="1:7" x14ac:dyDescent="0.25">
      <c r="A875" s="47">
        <v>42670</v>
      </c>
      <c r="B875" s="48">
        <v>1</v>
      </c>
      <c r="C875" s="171">
        <v>0</v>
      </c>
      <c r="D875" s="134">
        <f t="shared" si="101"/>
        <v>139113.02000000002</v>
      </c>
      <c r="E875" s="29">
        <f t="shared" si="102"/>
        <v>120885.28000000001</v>
      </c>
      <c r="F875" s="175">
        <f t="shared" si="103"/>
        <v>57.169677419354841</v>
      </c>
      <c r="G875" s="29">
        <f t="shared" si="100"/>
        <v>57.17</v>
      </c>
    </row>
    <row r="876" spans="1:7" x14ac:dyDescent="0.25">
      <c r="A876" s="47">
        <v>42671</v>
      </c>
      <c r="B876" s="48">
        <v>1</v>
      </c>
      <c r="C876" s="171">
        <v>0</v>
      </c>
      <c r="D876" s="134">
        <f t="shared" si="101"/>
        <v>139113.02000000002</v>
      </c>
      <c r="E876" s="29">
        <f t="shared" si="102"/>
        <v>120885.28000000001</v>
      </c>
      <c r="F876" s="175">
        <f t="shared" si="103"/>
        <v>57.169677419354841</v>
      </c>
      <c r="G876" s="29">
        <f t="shared" si="100"/>
        <v>57.17</v>
      </c>
    </row>
    <row r="877" spans="1:7" x14ac:dyDescent="0.25">
      <c r="A877" s="47">
        <v>42672</v>
      </c>
      <c r="B877" s="48">
        <v>1</v>
      </c>
      <c r="C877" s="171">
        <v>0</v>
      </c>
      <c r="D877" s="134">
        <f t="shared" si="101"/>
        <v>139113.02000000002</v>
      </c>
      <c r="E877" s="29">
        <f t="shared" si="102"/>
        <v>120885.28000000001</v>
      </c>
      <c r="F877" s="175">
        <f t="shared" si="103"/>
        <v>57.169677419354841</v>
      </c>
      <c r="G877" s="29">
        <f t="shared" si="100"/>
        <v>57.17</v>
      </c>
    </row>
    <row r="878" spans="1:7" x14ac:dyDescent="0.25">
      <c r="A878" s="47">
        <v>42673</v>
      </c>
      <c r="B878" s="48">
        <v>1</v>
      </c>
      <c r="C878" s="171">
        <v>0</v>
      </c>
      <c r="D878" s="134">
        <f t="shared" si="101"/>
        <v>139113.02000000002</v>
      </c>
      <c r="E878" s="29">
        <f t="shared" si="102"/>
        <v>120885.28000000001</v>
      </c>
      <c r="F878" s="175">
        <f t="shared" si="103"/>
        <v>57.169677419354841</v>
      </c>
      <c r="G878" s="29">
        <f t="shared" si="100"/>
        <v>57.17</v>
      </c>
    </row>
    <row r="879" spans="1:7" x14ac:dyDescent="0.25">
      <c r="A879" s="47">
        <v>42674</v>
      </c>
      <c r="B879" s="48">
        <v>1</v>
      </c>
      <c r="C879" s="171">
        <v>0</v>
      </c>
      <c r="D879" s="134">
        <f t="shared" si="101"/>
        <v>139113.02000000002</v>
      </c>
      <c r="E879" s="29">
        <f t="shared" si="102"/>
        <v>120885.28000000001</v>
      </c>
      <c r="F879" s="175">
        <f t="shared" si="103"/>
        <v>57.169677419354841</v>
      </c>
      <c r="G879" s="29">
        <f t="shared" si="100"/>
        <v>57.17</v>
      </c>
    </row>
    <row r="880" spans="1:7" x14ac:dyDescent="0.25">
      <c r="A880" s="47">
        <v>42675</v>
      </c>
      <c r="B880" s="48">
        <v>1</v>
      </c>
      <c r="C880" s="171">
        <v>0</v>
      </c>
      <c r="D880" s="134">
        <f t="shared" si="101"/>
        <v>139113.02000000002</v>
      </c>
      <c r="E880" s="29">
        <f t="shared" si="102"/>
        <v>120885.28000000001</v>
      </c>
      <c r="F880" s="175">
        <f t="shared" si="103"/>
        <v>57.169677419354841</v>
      </c>
      <c r="G880" s="29">
        <f t="shared" si="100"/>
        <v>57.17</v>
      </c>
    </row>
    <row r="881" spans="1:7" x14ac:dyDescent="0.25">
      <c r="A881" s="47">
        <v>42676</v>
      </c>
      <c r="B881" s="48">
        <v>1</v>
      </c>
      <c r="C881" s="171">
        <v>0</v>
      </c>
      <c r="D881" s="134">
        <f t="shared" si="101"/>
        <v>139113.02000000002</v>
      </c>
      <c r="E881" s="29">
        <f t="shared" si="102"/>
        <v>120885.28000000001</v>
      </c>
      <c r="F881" s="175">
        <f t="shared" si="103"/>
        <v>57.169677419354841</v>
      </c>
      <c r="G881" s="29">
        <f t="shared" si="100"/>
        <v>57.17</v>
      </c>
    </row>
    <row r="882" spans="1:7" x14ac:dyDescent="0.25">
      <c r="A882" s="47">
        <v>42677</v>
      </c>
      <c r="B882" s="48">
        <v>1</v>
      </c>
      <c r="C882" s="171">
        <v>0</v>
      </c>
      <c r="D882" s="134">
        <f t="shared" si="101"/>
        <v>139113.02000000002</v>
      </c>
      <c r="E882" s="29">
        <f t="shared" si="102"/>
        <v>120885.28000000001</v>
      </c>
      <c r="F882" s="175">
        <f t="shared" si="103"/>
        <v>57.169677419354841</v>
      </c>
      <c r="G882" s="29">
        <f t="shared" si="100"/>
        <v>57.17</v>
      </c>
    </row>
    <row r="883" spans="1:7" x14ac:dyDescent="0.25">
      <c r="A883" s="47">
        <v>42678</v>
      </c>
      <c r="B883" s="48">
        <v>1</v>
      </c>
      <c r="C883" s="171">
        <v>0</v>
      </c>
      <c r="D883" s="134">
        <f t="shared" si="101"/>
        <v>139113.02000000002</v>
      </c>
      <c r="E883" s="29">
        <f t="shared" si="102"/>
        <v>120885.28000000001</v>
      </c>
      <c r="F883" s="175">
        <f t="shared" si="103"/>
        <v>57.169677419354841</v>
      </c>
      <c r="G883" s="29">
        <f t="shared" si="100"/>
        <v>57.17</v>
      </c>
    </row>
    <row r="884" spans="1:7" x14ac:dyDescent="0.25">
      <c r="A884" s="47">
        <v>42679</v>
      </c>
      <c r="B884" s="48">
        <v>1</v>
      </c>
      <c r="C884" s="171">
        <v>0</v>
      </c>
      <c r="D884" s="134">
        <f t="shared" si="101"/>
        <v>139113.02000000002</v>
      </c>
      <c r="E884" s="29">
        <f t="shared" si="102"/>
        <v>120885.28000000001</v>
      </c>
      <c r="F884" s="175">
        <f t="shared" si="103"/>
        <v>57.169677419354841</v>
      </c>
      <c r="G884" s="29">
        <f t="shared" si="100"/>
        <v>57.17</v>
      </c>
    </row>
    <row r="885" spans="1:7" x14ac:dyDescent="0.25">
      <c r="A885" s="47">
        <v>42680</v>
      </c>
      <c r="B885" s="48">
        <v>0</v>
      </c>
      <c r="C885" s="171">
        <v>1</v>
      </c>
      <c r="D885" s="134">
        <f>$E$884</f>
        <v>120885.28000000001</v>
      </c>
      <c r="E885" s="29">
        <f>$D$885-$D$55</f>
        <v>102375.65000000001</v>
      </c>
      <c r="F885" s="175">
        <f>($E$54/$B$54*0+($E$55/$B$55)*1)</f>
        <v>49.678999999999995</v>
      </c>
      <c r="G885" s="29">
        <f t="shared" si="100"/>
        <v>49.68</v>
      </c>
    </row>
    <row r="886" spans="1:7" x14ac:dyDescent="0.25">
      <c r="A886" s="47">
        <v>42681</v>
      </c>
      <c r="B886" s="48">
        <v>1</v>
      </c>
      <c r="C886" s="171">
        <v>0</v>
      </c>
      <c r="D886" s="134">
        <f t="shared" ref="D886:D914" si="104">$E$884</f>
        <v>120885.28000000001</v>
      </c>
      <c r="E886" s="29">
        <f t="shared" ref="E886:E914" si="105">$D$885-$D$55</f>
        <v>102375.65000000001</v>
      </c>
      <c r="F886" s="175">
        <f t="shared" ref="F886:F914" si="106">($E$54/$B$54*0+($E$55/$B$55)*1)</f>
        <v>49.678999999999995</v>
      </c>
      <c r="G886" s="29">
        <f t="shared" si="100"/>
        <v>49.68</v>
      </c>
    </row>
    <row r="887" spans="1:7" x14ac:dyDescent="0.25">
      <c r="A887" s="47">
        <v>42682</v>
      </c>
      <c r="B887" s="48">
        <v>1</v>
      </c>
      <c r="C887" s="171">
        <v>0</v>
      </c>
      <c r="D887" s="134">
        <f t="shared" si="104"/>
        <v>120885.28000000001</v>
      </c>
      <c r="E887" s="29">
        <f t="shared" si="105"/>
        <v>102375.65000000001</v>
      </c>
      <c r="F887" s="175">
        <f t="shared" si="106"/>
        <v>49.678999999999995</v>
      </c>
      <c r="G887" s="29">
        <f t="shared" si="100"/>
        <v>49.68</v>
      </c>
    </row>
    <row r="888" spans="1:7" x14ac:dyDescent="0.25">
      <c r="A888" s="47">
        <v>42683</v>
      </c>
      <c r="B888" s="48">
        <v>1</v>
      </c>
      <c r="C888" s="171">
        <v>0</v>
      </c>
      <c r="D888" s="134">
        <f t="shared" si="104"/>
        <v>120885.28000000001</v>
      </c>
      <c r="E888" s="29">
        <f t="shared" si="105"/>
        <v>102375.65000000001</v>
      </c>
      <c r="F888" s="175">
        <f t="shared" si="106"/>
        <v>49.678999999999995</v>
      </c>
      <c r="G888" s="29">
        <f t="shared" si="100"/>
        <v>49.68</v>
      </c>
    </row>
    <row r="889" spans="1:7" x14ac:dyDescent="0.25">
      <c r="A889" s="47">
        <v>42684</v>
      </c>
      <c r="B889" s="48">
        <v>1</v>
      </c>
      <c r="C889" s="171">
        <v>0</v>
      </c>
      <c r="D889" s="134">
        <f t="shared" si="104"/>
        <v>120885.28000000001</v>
      </c>
      <c r="E889" s="29">
        <f t="shared" si="105"/>
        <v>102375.65000000001</v>
      </c>
      <c r="F889" s="175">
        <f t="shared" si="106"/>
        <v>49.678999999999995</v>
      </c>
      <c r="G889" s="29">
        <f t="shared" si="100"/>
        <v>49.68</v>
      </c>
    </row>
    <row r="890" spans="1:7" x14ac:dyDescent="0.25">
      <c r="A890" s="47">
        <v>42685</v>
      </c>
      <c r="B890" s="48">
        <v>1</v>
      </c>
      <c r="C890" s="171">
        <v>0</v>
      </c>
      <c r="D890" s="134">
        <f t="shared" si="104"/>
        <v>120885.28000000001</v>
      </c>
      <c r="E890" s="29">
        <f t="shared" si="105"/>
        <v>102375.65000000001</v>
      </c>
      <c r="F890" s="175">
        <f t="shared" si="106"/>
        <v>49.678999999999995</v>
      </c>
      <c r="G890" s="29">
        <f t="shared" si="100"/>
        <v>49.68</v>
      </c>
    </row>
    <row r="891" spans="1:7" x14ac:dyDescent="0.25">
      <c r="A891" s="47">
        <v>42686</v>
      </c>
      <c r="B891" s="48">
        <v>1</v>
      </c>
      <c r="C891" s="171">
        <v>0</v>
      </c>
      <c r="D891" s="134">
        <f t="shared" si="104"/>
        <v>120885.28000000001</v>
      </c>
      <c r="E891" s="29">
        <f t="shared" si="105"/>
        <v>102375.65000000001</v>
      </c>
      <c r="F891" s="175">
        <f t="shared" si="106"/>
        <v>49.678999999999995</v>
      </c>
      <c r="G891" s="29">
        <f t="shared" si="100"/>
        <v>49.68</v>
      </c>
    </row>
    <row r="892" spans="1:7" x14ac:dyDescent="0.25">
      <c r="A892" s="47">
        <v>42687</v>
      </c>
      <c r="B892" s="48">
        <v>1</v>
      </c>
      <c r="C892" s="171">
        <v>0</v>
      </c>
      <c r="D892" s="134">
        <f t="shared" si="104"/>
        <v>120885.28000000001</v>
      </c>
      <c r="E892" s="29">
        <f t="shared" si="105"/>
        <v>102375.65000000001</v>
      </c>
      <c r="F892" s="175">
        <f t="shared" si="106"/>
        <v>49.678999999999995</v>
      </c>
      <c r="G892" s="29">
        <f t="shared" si="100"/>
        <v>49.68</v>
      </c>
    </row>
    <row r="893" spans="1:7" x14ac:dyDescent="0.25">
      <c r="A893" s="47">
        <v>42688</v>
      </c>
      <c r="B893" s="48">
        <v>1</v>
      </c>
      <c r="C893" s="171">
        <v>0</v>
      </c>
      <c r="D893" s="134">
        <f t="shared" si="104"/>
        <v>120885.28000000001</v>
      </c>
      <c r="E893" s="29">
        <f t="shared" si="105"/>
        <v>102375.65000000001</v>
      </c>
      <c r="F893" s="175">
        <f t="shared" si="106"/>
        <v>49.678999999999995</v>
      </c>
      <c r="G893" s="29">
        <f t="shared" si="100"/>
        <v>49.68</v>
      </c>
    </row>
    <row r="894" spans="1:7" x14ac:dyDescent="0.25">
      <c r="A894" s="47">
        <v>42689</v>
      </c>
      <c r="B894" s="48">
        <v>1</v>
      </c>
      <c r="C894" s="171">
        <v>0</v>
      </c>
      <c r="D894" s="134">
        <f t="shared" si="104"/>
        <v>120885.28000000001</v>
      </c>
      <c r="E894" s="29">
        <f t="shared" si="105"/>
        <v>102375.65000000001</v>
      </c>
      <c r="F894" s="175">
        <f t="shared" si="106"/>
        <v>49.678999999999995</v>
      </c>
      <c r="G894" s="29">
        <f t="shared" ref="G894:G957" si="107">ROUND(F894,2)</f>
        <v>49.68</v>
      </c>
    </row>
    <row r="895" spans="1:7" x14ac:dyDescent="0.25">
      <c r="A895" s="47">
        <v>42690</v>
      </c>
      <c r="B895" s="48">
        <v>1</v>
      </c>
      <c r="C895" s="171">
        <v>0</v>
      </c>
      <c r="D895" s="134">
        <f t="shared" si="104"/>
        <v>120885.28000000001</v>
      </c>
      <c r="E895" s="29">
        <f t="shared" si="105"/>
        <v>102375.65000000001</v>
      </c>
      <c r="F895" s="175">
        <f t="shared" si="106"/>
        <v>49.678999999999995</v>
      </c>
      <c r="G895" s="29">
        <f t="shared" si="107"/>
        <v>49.68</v>
      </c>
    </row>
    <row r="896" spans="1:7" x14ac:dyDescent="0.25">
      <c r="A896" s="47">
        <v>42691</v>
      </c>
      <c r="B896" s="48">
        <v>1</v>
      </c>
      <c r="C896" s="171">
        <v>0</v>
      </c>
      <c r="D896" s="134">
        <f t="shared" si="104"/>
        <v>120885.28000000001</v>
      </c>
      <c r="E896" s="29">
        <f t="shared" si="105"/>
        <v>102375.65000000001</v>
      </c>
      <c r="F896" s="175">
        <f t="shared" si="106"/>
        <v>49.678999999999995</v>
      </c>
      <c r="G896" s="29">
        <f t="shared" si="107"/>
        <v>49.68</v>
      </c>
    </row>
    <row r="897" spans="1:7" x14ac:dyDescent="0.25">
      <c r="A897" s="47">
        <v>42692</v>
      </c>
      <c r="B897" s="48">
        <v>1</v>
      </c>
      <c r="C897" s="171">
        <v>0</v>
      </c>
      <c r="D897" s="134">
        <f t="shared" si="104"/>
        <v>120885.28000000001</v>
      </c>
      <c r="E897" s="29">
        <f t="shared" si="105"/>
        <v>102375.65000000001</v>
      </c>
      <c r="F897" s="175">
        <f t="shared" si="106"/>
        <v>49.678999999999995</v>
      </c>
      <c r="G897" s="29">
        <f t="shared" si="107"/>
        <v>49.68</v>
      </c>
    </row>
    <row r="898" spans="1:7" x14ac:dyDescent="0.25">
      <c r="A898" s="47">
        <v>42693</v>
      </c>
      <c r="B898" s="48">
        <v>1</v>
      </c>
      <c r="C898" s="171">
        <v>0</v>
      </c>
      <c r="D898" s="134">
        <f t="shared" si="104"/>
        <v>120885.28000000001</v>
      </c>
      <c r="E898" s="29">
        <f t="shared" si="105"/>
        <v>102375.65000000001</v>
      </c>
      <c r="F898" s="175">
        <f t="shared" si="106"/>
        <v>49.678999999999995</v>
      </c>
      <c r="G898" s="29">
        <f t="shared" si="107"/>
        <v>49.68</v>
      </c>
    </row>
    <row r="899" spans="1:7" x14ac:dyDescent="0.25">
      <c r="A899" s="47">
        <v>42694</v>
      </c>
      <c r="B899" s="48">
        <v>1</v>
      </c>
      <c r="C899" s="171">
        <v>0</v>
      </c>
      <c r="D899" s="134">
        <f t="shared" si="104"/>
        <v>120885.28000000001</v>
      </c>
      <c r="E899" s="29">
        <f t="shared" si="105"/>
        <v>102375.65000000001</v>
      </c>
      <c r="F899" s="175">
        <f t="shared" si="106"/>
        <v>49.678999999999995</v>
      </c>
      <c r="G899" s="29">
        <f t="shared" si="107"/>
        <v>49.68</v>
      </c>
    </row>
    <row r="900" spans="1:7" x14ac:dyDescent="0.25">
      <c r="A900" s="47">
        <v>42695</v>
      </c>
      <c r="B900" s="48">
        <v>1</v>
      </c>
      <c r="C900" s="171">
        <v>0</v>
      </c>
      <c r="D900" s="134">
        <f t="shared" si="104"/>
        <v>120885.28000000001</v>
      </c>
      <c r="E900" s="29">
        <f t="shared" si="105"/>
        <v>102375.65000000001</v>
      </c>
      <c r="F900" s="175">
        <f t="shared" si="106"/>
        <v>49.678999999999995</v>
      </c>
      <c r="G900" s="29">
        <f t="shared" si="107"/>
        <v>49.68</v>
      </c>
    </row>
    <row r="901" spans="1:7" x14ac:dyDescent="0.25">
      <c r="A901" s="47">
        <v>42696</v>
      </c>
      <c r="B901" s="48">
        <v>1</v>
      </c>
      <c r="C901" s="171">
        <v>0</v>
      </c>
      <c r="D901" s="134">
        <f t="shared" si="104"/>
        <v>120885.28000000001</v>
      </c>
      <c r="E901" s="29">
        <f t="shared" si="105"/>
        <v>102375.65000000001</v>
      </c>
      <c r="F901" s="175">
        <f t="shared" si="106"/>
        <v>49.678999999999995</v>
      </c>
      <c r="G901" s="29">
        <f t="shared" si="107"/>
        <v>49.68</v>
      </c>
    </row>
    <row r="902" spans="1:7" x14ac:dyDescent="0.25">
      <c r="A902" s="47">
        <v>42697</v>
      </c>
      <c r="B902" s="48">
        <v>1</v>
      </c>
      <c r="C902" s="171">
        <v>0</v>
      </c>
      <c r="D902" s="134">
        <f t="shared" si="104"/>
        <v>120885.28000000001</v>
      </c>
      <c r="E902" s="29">
        <f t="shared" si="105"/>
        <v>102375.65000000001</v>
      </c>
      <c r="F902" s="175">
        <f t="shared" si="106"/>
        <v>49.678999999999995</v>
      </c>
      <c r="G902" s="29">
        <f t="shared" si="107"/>
        <v>49.68</v>
      </c>
    </row>
    <row r="903" spans="1:7" x14ac:dyDescent="0.25">
      <c r="A903" s="47">
        <v>42698</v>
      </c>
      <c r="B903" s="48">
        <v>1</v>
      </c>
      <c r="C903" s="171">
        <v>0</v>
      </c>
      <c r="D903" s="134">
        <f t="shared" si="104"/>
        <v>120885.28000000001</v>
      </c>
      <c r="E903" s="29">
        <f t="shared" si="105"/>
        <v>102375.65000000001</v>
      </c>
      <c r="F903" s="175">
        <f t="shared" si="106"/>
        <v>49.678999999999995</v>
      </c>
      <c r="G903" s="29">
        <f t="shared" si="107"/>
        <v>49.68</v>
      </c>
    </row>
    <row r="904" spans="1:7" x14ac:dyDescent="0.25">
      <c r="A904" s="47">
        <v>42699</v>
      </c>
      <c r="B904" s="48">
        <v>1</v>
      </c>
      <c r="C904" s="171">
        <v>0</v>
      </c>
      <c r="D904" s="134">
        <f t="shared" si="104"/>
        <v>120885.28000000001</v>
      </c>
      <c r="E904" s="29">
        <f t="shared" si="105"/>
        <v>102375.65000000001</v>
      </c>
      <c r="F904" s="175">
        <f t="shared" si="106"/>
        <v>49.678999999999995</v>
      </c>
      <c r="G904" s="29">
        <f t="shared" si="107"/>
        <v>49.68</v>
      </c>
    </row>
    <row r="905" spans="1:7" x14ac:dyDescent="0.25">
      <c r="A905" s="47">
        <v>42700</v>
      </c>
      <c r="B905" s="48">
        <v>1</v>
      </c>
      <c r="C905" s="171">
        <v>0</v>
      </c>
      <c r="D905" s="134">
        <f t="shared" si="104"/>
        <v>120885.28000000001</v>
      </c>
      <c r="E905" s="29">
        <f t="shared" si="105"/>
        <v>102375.65000000001</v>
      </c>
      <c r="F905" s="175">
        <f t="shared" si="106"/>
        <v>49.678999999999995</v>
      </c>
      <c r="G905" s="29">
        <f t="shared" si="107"/>
        <v>49.68</v>
      </c>
    </row>
    <row r="906" spans="1:7" x14ac:dyDescent="0.25">
      <c r="A906" s="47">
        <v>42701</v>
      </c>
      <c r="B906" s="48">
        <v>1</v>
      </c>
      <c r="C906" s="171">
        <v>0</v>
      </c>
      <c r="D906" s="134">
        <f t="shared" si="104"/>
        <v>120885.28000000001</v>
      </c>
      <c r="E906" s="29">
        <f t="shared" si="105"/>
        <v>102375.65000000001</v>
      </c>
      <c r="F906" s="175">
        <f t="shared" si="106"/>
        <v>49.678999999999995</v>
      </c>
      <c r="G906" s="29">
        <f t="shared" si="107"/>
        <v>49.68</v>
      </c>
    </row>
    <row r="907" spans="1:7" x14ac:dyDescent="0.25">
      <c r="A907" s="47">
        <v>42702</v>
      </c>
      <c r="B907" s="48">
        <v>1</v>
      </c>
      <c r="C907" s="171">
        <v>0</v>
      </c>
      <c r="D907" s="134">
        <f t="shared" si="104"/>
        <v>120885.28000000001</v>
      </c>
      <c r="E907" s="29">
        <f t="shared" si="105"/>
        <v>102375.65000000001</v>
      </c>
      <c r="F907" s="175">
        <f t="shared" si="106"/>
        <v>49.678999999999995</v>
      </c>
      <c r="G907" s="29">
        <f t="shared" si="107"/>
        <v>49.68</v>
      </c>
    </row>
    <row r="908" spans="1:7" x14ac:dyDescent="0.25">
      <c r="A908" s="47">
        <v>42703</v>
      </c>
      <c r="B908" s="48">
        <v>1</v>
      </c>
      <c r="C908" s="171">
        <v>0</v>
      </c>
      <c r="D908" s="134">
        <f t="shared" si="104"/>
        <v>120885.28000000001</v>
      </c>
      <c r="E908" s="29">
        <f t="shared" si="105"/>
        <v>102375.65000000001</v>
      </c>
      <c r="F908" s="175">
        <f t="shared" si="106"/>
        <v>49.678999999999995</v>
      </c>
      <c r="G908" s="29">
        <f t="shared" si="107"/>
        <v>49.68</v>
      </c>
    </row>
    <row r="909" spans="1:7" x14ac:dyDescent="0.25">
      <c r="A909" s="47">
        <v>42704</v>
      </c>
      <c r="B909" s="48">
        <v>1</v>
      </c>
      <c r="C909" s="171">
        <v>0</v>
      </c>
      <c r="D909" s="134">
        <f t="shared" si="104"/>
        <v>120885.28000000001</v>
      </c>
      <c r="E909" s="29">
        <f t="shared" si="105"/>
        <v>102375.65000000001</v>
      </c>
      <c r="F909" s="175">
        <f t="shared" si="106"/>
        <v>49.678999999999995</v>
      </c>
      <c r="G909" s="29">
        <f t="shared" si="107"/>
        <v>49.68</v>
      </c>
    </row>
    <row r="910" spans="1:7" x14ac:dyDescent="0.25">
      <c r="A910" s="47">
        <v>42705</v>
      </c>
      <c r="B910" s="48">
        <v>1</v>
      </c>
      <c r="C910" s="171">
        <v>0</v>
      </c>
      <c r="D910" s="134">
        <f t="shared" si="104"/>
        <v>120885.28000000001</v>
      </c>
      <c r="E910" s="29">
        <f t="shared" si="105"/>
        <v>102375.65000000001</v>
      </c>
      <c r="F910" s="175">
        <f t="shared" si="106"/>
        <v>49.678999999999995</v>
      </c>
      <c r="G910" s="29">
        <f t="shared" si="107"/>
        <v>49.68</v>
      </c>
    </row>
    <row r="911" spans="1:7" x14ac:dyDescent="0.25">
      <c r="A911" s="47">
        <v>42706</v>
      </c>
      <c r="B911" s="48">
        <v>1</v>
      </c>
      <c r="C911" s="171">
        <v>0</v>
      </c>
      <c r="D911" s="134">
        <f t="shared" si="104"/>
        <v>120885.28000000001</v>
      </c>
      <c r="E911" s="29">
        <f t="shared" si="105"/>
        <v>102375.65000000001</v>
      </c>
      <c r="F911" s="175">
        <f t="shared" si="106"/>
        <v>49.678999999999995</v>
      </c>
      <c r="G911" s="29">
        <f t="shared" si="107"/>
        <v>49.68</v>
      </c>
    </row>
    <row r="912" spans="1:7" x14ac:dyDescent="0.25">
      <c r="A912" s="47">
        <v>42707</v>
      </c>
      <c r="B912" s="48">
        <v>1</v>
      </c>
      <c r="C912" s="171">
        <v>0</v>
      </c>
      <c r="D912" s="134">
        <f t="shared" si="104"/>
        <v>120885.28000000001</v>
      </c>
      <c r="E912" s="29">
        <f t="shared" si="105"/>
        <v>102375.65000000001</v>
      </c>
      <c r="F912" s="175">
        <f t="shared" si="106"/>
        <v>49.678999999999995</v>
      </c>
      <c r="G912" s="29">
        <f t="shared" si="107"/>
        <v>49.68</v>
      </c>
    </row>
    <row r="913" spans="1:7" x14ac:dyDescent="0.25">
      <c r="A913" s="47">
        <v>42708</v>
      </c>
      <c r="B913" s="48">
        <v>1</v>
      </c>
      <c r="C913" s="171">
        <v>0</v>
      </c>
      <c r="D913" s="134">
        <f t="shared" si="104"/>
        <v>120885.28000000001</v>
      </c>
      <c r="E913" s="29">
        <f t="shared" si="105"/>
        <v>102375.65000000001</v>
      </c>
      <c r="F913" s="175">
        <f t="shared" si="106"/>
        <v>49.678999999999995</v>
      </c>
      <c r="G913" s="29">
        <f t="shared" si="107"/>
        <v>49.68</v>
      </c>
    </row>
    <row r="914" spans="1:7" x14ac:dyDescent="0.25">
      <c r="A914" s="47">
        <v>42709</v>
      </c>
      <c r="B914" s="48">
        <v>1</v>
      </c>
      <c r="C914" s="171">
        <v>0</v>
      </c>
      <c r="D914" s="134">
        <f t="shared" si="104"/>
        <v>120885.28000000001</v>
      </c>
      <c r="E914" s="29">
        <f t="shared" si="105"/>
        <v>102375.65000000001</v>
      </c>
      <c r="F914" s="175">
        <f t="shared" si="106"/>
        <v>49.678999999999995</v>
      </c>
      <c r="G914" s="29">
        <f t="shared" si="107"/>
        <v>49.68</v>
      </c>
    </row>
    <row r="915" spans="1:7" x14ac:dyDescent="0.25">
      <c r="A915" s="47">
        <v>42710</v>
      </c>
      <c r="B915" s="48">
        <v>0</v>
      </c>
      <c r="C915" s="171">
        <v>1</v>
      </c>
      <c r="D915" s="134">
        <f>$E$914</f>
        <v>102375.65000000001</v>
      </c>
      <c r="E915" s="29">
        <f>$D$915-$D$56</f>
        <v>83679.890000000014</v>
      </c>
      <c r="F915" s="175">
        <f>($E$55/$B$55*0+($E$56/$B$56)*1)</f>
        <v>42.072258064516127</v>
      </c>
      <c r="G915" s="29">
        <f t="shared" si="107"/>
        <v>42.07</v>
      </c>
    </row>
    <row r="916" spans="1:7" x14ac:dyDescent="0.25">
      <c r="A916" s="47">
        <v>42711</v>
      </c>
      <c r="B916" s="48">
        <v>1</v>
      </c>
      <c r="C916" s="171">
        <v>0</v>
      </c>
      <c r="D916" s="134">
        <f t="shared" ref="D916:D945" si="108">$E$914</f>
        <v>102375.65000000001</v>
      </c>
      <c r="E916" s="29">
        <f t="shared" ref="E916:E945" si="109">$D$915-$D$56</f>
        <v>83679.890000000014</v>
      </c>
      <c r="F916" s="175">
        <f t="shared" ref="F916:F945" si="110">($E$55/$B$55*0+($E$56/$B$56)*1)</f>
        <v>42.072258064516127</v>
      </c>
      <c r="G916" s="29">
        <f t="shared" si="107"/>
        <v>42.07</v>
      </c>
    </row>
    <row r="917" spans="1:7" x14ac:dyDescent="0.25">
      <c r="A917" s="47">
        <v>42712</v>
      </c>
      <c r="B917" s="48">
        <v>1</v>
      </c>
      <c r="C917" s="171">
        <v>0</v>
      </c>
      <c r="D917" s="134">
        <f t="shared" si="108"/>
        <v>102375.65000000001</v>
      </c>
      <c r="E917" s="29">
        <f t="shared" si="109"/>
        <v>83679.890000000014</v>
      </c>
      <c r="F917" s="175">
        <f t="shared" si="110"/>
        <v>42.072258064516127</v>
      </c>
      <c r="G917" s="29">
        <f t="shared" si="107"/>
        <v>42.07</v>
      </c>
    </row>
    <row r="918" spans="1:7" x14ac:dyDescent="0.25">
      <c r="A918" s="47">
        <v>42713</v>
      </c>
      <c r="B918" s="48">
        <v>1</v>
      </c>
      <c r="C918" s="171">
        <v>0</v>
      </c>
      <c r="D918" s="134">
        <f t="shared" si="108"/>
        <v>102375.65000000001</v>
      </c>
      <c r="E918" s="29">
        <f t="shared" si="109"/>
        <v>83679.890000000014</v>
      </c>
      <c r="F918" s="175">
        <f t="shared" si="110"/>
        <v>42.072258064516127</v>
      </c>
      <c r="G918" s="29">
        <f t="shared" si="107"/>
        <v>42.07</v>
      </c>
    </row>
    <row r="919" spans="1:7" x14ac:dyDescent="0.25">
      <c r="A919" s="47">
        <v>42714</v>
      </c>
      <c r="B919" s="48">
        <v>1</v>
      </c>
      <c r="C919" s="171">
        <v>0</v>
      </c>
      <c r="D919" s="134">
        <f t="shared" si="108"/>
        <v>102375.65000000001</v>
      </c>
      <c r="E919" s="29">
        <f t="shared" si="109"/>
        <v>83679.890000000014</v>
      </c>
      <c r="F919" s="175">
        <f t="shared" si="110"/>
        <v>42.072258064516127</v>
      </c>
      <c r="G919" s="29">
        <f t="shared" si="107"/>
        <v>42.07</v>
      </c>
    </row>
    <row r="920" spans="1:7" x14ac:dyDescent="0.25">
      <c r="A920" s="47">
        <v>42715</v>
      </c>
      <c r="B920" s="48">
        <v>1</v>
      </c>
      <c r="C920" s="171">
        <v>0</v>
      </c>
      <c r="D920" s="134">
        <f t="shared" si="108"/>
        <v>102375.65000000001</v>
      </c>
      <c r="E920" s="29">
        <f t="shared" si="109"/>
        <v>83679.890000000014</v>
      </c>
      <c r="F920" s="175">
        <f t="shared" si="110"/>
        <v>42.072258064516127</v>
      </c>
      <c r="G920" s="29">
        <f t="shared" si="107"/>
        <v>42.07</v>
      </c>
    </row>
    <row r="921" spans="1:7" x14ac:dyDescent="0.25">
      <c r="A921" s="47">
        <v>42716</v>
      </c>
      <c r="B921" s="48">
        <v>1</v>
      </c>
      <c r="C921" s="171">
        <v>0</v>
      </c>
      <c r="D921" s="134">
        <f t="shared" si="108"/>
        <v>102375.65000000001</v>
      </c>
      <c r="E921" s="29">
        <f t="shared" si="109"/>
        <v>83679.890000000014</v>
      </c>
      <c r="F921" s="175">
        <f t="shared" si="110"/>
        <v>42.072258064516127</v>
      </c>
      <c r="G921" s="29">
        <f t="shared" si="107"/>
        <v>42.07</v>
      </c>
    </row>
    <row r="922" spans="1:7" x14ac:dyDescent="0.25">
      <c r="A922" s="47">
        <v>42717</v>
      </c>
      <c r="B922" s="48">
        <v>1</v>
      </c>
      <c r="C922" s="171">
        <v>0</v>
      </c>
      <c r="D922" s="134">
        <f t="shared" si="108"/>
        <v>102375.65000000001</v>
      </c>
      <c r="E922" s="29">
        <f t="shared" si="109"/>
        <v>83679.890000000014</v>
      </c>
      <c r="F922" s="175">
        <f t="shared" si="110"/>
        <v>42.072258064516127</v>
      </c>
      <c r="G922" s="29">
        <f t="shared" si="107"/>
        <v>42.07</v>
      </c>
    </row>
    <row r="923" spans="1:7" x14ac:dyDescent="0.25">
      <c r="A923" s="47">
        <v>42718</v>
      </c>
      <c r="B923" s="48">
        <v>1</v>
      </c>
      <c r="C923" s="171">
        <v>0</v>
      </c>
      <c r="D923" s="134">
        <f t="shared" si="108"/>
        <v>102375.65000000001</v>
      </c>
      <c r="E923" s="29">
        <f t="shared" si="109"/>
        <v>83679.890000000014</v>
      </c>
      <c r="F923" s="175">
        <f t="shared" si="110"/>
        <v>42.072258064516127</v>
      </c>
      <c r="G923" s="29">
        <f t="shared" si="107"/>
        <v>42.07</v>
      </c>
    </row>
    <row r="924" spans="1:7" x14ac:dyDescent="0.25">
      <c r="A924" s="47">
        <v>42719</v>
      </c>
      <c r="B924" s="48">
        <v>1</v>
      </c>
      <c r="C924" s="171">
        <v>0</v>
      </c>
      <c r="D924" s="134">
        <f t="shared" si="108"/>
        <v>102375.65000000001</v>
      </c>
      <c r="E924" s="29">
        <f t="shared" si="109"/>
        <v>83679.890000000014</v>
      </c>
      <c r="F924" s="175">
        <f t="shared" si="110"/>
        <v>42.072258064516127</v>
      </c>
      <c r="G924" s="29">
        <f t="shared" si="107"/>
        <v>42.07</v>
      </c>
    </row>
    <row r="925" spans="1:7" x14ac:dyDescent="0.25">
      <c r="A925" s="47">
        <v>42720</v>
      </c>
      <c r="B925" s="48">
        <v>1</v>
      </c>
      <c r="C925" s="171">
        <v>0</v>
      </c>
      <c r="D925" s="134">
        <f t="shared" si="108"/>
        <v>102375.65000000001</v>
      </c>
      <c r="E925" s="29">
        <f t="shared" si="109"/>
        <v>83679.890000000014</v>
      </c>
      <c r="F925" s="175">
        <f t="shared" si="110"/>
        <v>42.072258064516127</v>
      </c>
      <c r="G925" s="29">
        <f t="shared" si="107"/>
        <v>42.07</v>
      </c>
    </row>
    <row r="926" spans="1:7" x14ac:dyDescent="0.25">
      <c r="A926" s="47">
        <v>42721</v>
      </c>
      <c r="B926" s="48">
        <v>1</v>
      </c>
      <c r="C926" s="171">
        <v>0</v>
      </c>
      <c r="D926" s="134">
        <f t="shared" si="108"/>
        <v>102375.65000000001</v>
      </c>
      <c r="E926" s="29">
        <f t="shared" si="109"/>
        <v>83679.890000000014</v>
      </c>
      <c r="F926" s="175">
        <f t="shared" si="110"/>
        <v>42.072258064516127</v>
      </c>
      <c r="G926" s="29">
        <f t="shared" si="107"/>
        <v>42.07</v>
      </c>
    </row>
    <row r="927" spans="1:7" x14ac:dyDescent="0.25">
      <c r="A927" s="47">
        <v>42722</v>
      </c>
      <c r="B927" s="48">
        <v>1</v>
      </c>
      <c r="C927" s="171">
        <v>0</v>
      </c>
      <c r="D927" s="134">
        <f t="shared" si="108"/>
        <v>102375.65000000001</v>
      </c>
      <c r="E927" s="29">
        <f t="shared" si="109"/>
        <v>83679.890000000014</v>
      </c>
      <c r="F927" s="175">
        <f t="shared" si="110"/>
        <v>42.072258064516127</v>
      </c>
      <c r="G927" s="29">
        <f t="shared" si="107"/>
        <v>42.07</v>
      </c>
    </row>
    <row r="928" spans="1:7" x14ac:dyDescent="0.25">
      <c r="A928" s="47">
        <v>42723</v>
      </c>
      <c r="B928" s="48">
        <v>1</v>
      </c>
      <c r="C928" s="171">
        <v>0</v>
      </c>
      <c r="D928" s="134">
        <f t="shared" si="108"/>
        <v>102375.65000000001</v>
      </c>
      <c r="E928" s="29">
        <f t="shared" si="109"/>
        <v>83679.890000000014</v>
      </c>
      <c r="F928" s="175">
        <f t="shared" si="110"/>
        <v>42.072258064516127</v>
      </c>
      <c r="G928" s="29">
        <f t="shared" si="107"/>
        <v>42.07</v>
      </c>
    </row>
    <row r="929" spans="1:7" x14ac:dyDescent="0.25">
      <c r="A929" s="47">
        <v>42724</v>
      </c>
      <c r="B929" s="48">
        <v>1</v>
      </c>
      <c r="C929" s="171">
        <v>0</v>
      </c>
      <c r="D929" s="134">
        <f t="shared" si="108"/>
        <v>102375.65000000001</v>
      </c>
      <c r="E929" s="29">
        <f t="shared" si="109"/>
        <v>83679.890000000014</v>
      </c>
      <c r="F929" s="175">
        <f t="shared" si="110"/>
        <v>42.072258064516127</v>
      </c>
      <c r="G929" s="29">
        <f t="shared" si="107"/>
        <v>42.07</v>
      </c>
    </row>
    <row r="930" spans="1:7" x14ac:dyDescent="0.25">
      <c r="A930" s="47">
        <v>42725</v>
      </c>
      <c r="B930" s="48">
        <v>1</v>
      </c>
      <c r="C930" s="171">
        <v>0</v>
      </c>
      <c r="D930" s="134">
        <f t="shared" si="108"/>
        <v>102375.65000000001</v>
      </c>
      <c r="E930" s="29">
        <f t="shared" si="109"/>
        <v>83679.890000000014</v>
      </c>
      <c r="F930" s="175">
        <f t="shared" si="110"/>
        <v>42.072258064516127</v>
      </c>
      <c r="G930" s="29">
        <f t="shared" si="107"/>
        <v>42.07</v>
      </c>
    </row>
    <row r="931" spans="1:7" x14ac:dyDescent="0.25">
      <c r="A931" s="47">
        <v>42726</v>
      </c>
      <c r="B931" s="48">
        <v>1</v>
      </c>
      <c r="C931" s="171">
        <v>0</v>
      </c>
      <c r="D931" s="134">
        <f t="shared" si="108"/>
        <v>102375.65000000001</v>
      </c>
      <c r="E931" s="29">
        <f t="shared" si="109"/>
        <v>83679.890000000014</v>
      </c>
      <c r="F931" s="175">
        <f t="shared" si="110"/>
        <v>42.072258064516127</v>
      </c>
      <c r="G931" s="29">
        <f t="shared" si="107"/>
        <v>42.07</v>
      </c>
    </row>
    <row r="932" spans="1:7" x14ac:dyDescent="0.25">
      <c r="A932" s="47">
        <v>42727</v>
      </c>
      <c r="B932" s="48">
        <v>1</v>
      </c>
      <c r="C932" s="171">
        <v>0</v>
      </c>
      <c r="D932" s="134">
        <f t="shared" si="108"/>
        <v>102375.65000000001</v>
      </c>
      <c r="E932" s="29">
        <f t="shared" si="109"/>
        <v>83679.890000000014</v>
      </c>
      <c r="F932" s="175">
        <f t="shared" si="110"/>
        <v>42.072258064516127</v>
      </c>
      <c r="G932" s="29">
        <f t="shared" si="107"/>
        <v>42.07</v>
      </c>
    </row>
    <row r="933" spans="1:7" x14ac:dyDescent="0.25">
      <c r="A933" s="47">
        <v>42728</v>
      </c>
      <c r="B933" s="48">
        <v>1</v>
      </c>
      <c r="C933" s="171">
        <v>0</v>
      </c>
      <c r="D933" s="134">
        <f t="shared" si="108"/>
        <v>102375.65000000001</v>
      </c>
      <c r="E933" s="29">
        <f t="shared" si="109"/>
        <v>83679.890000000014</v>
      </c>
      <c r="F933" s="175">
        <f t="shared" si="110"/>
        <v>42.072258064516127</v>
      </c>
      <c r="G933" s="29">
        <f t="shared" si="107"/>
        <v>42.07</v>
      </c>
    </row>
    <row r="934" spans="1:7" x14ac:dyDescent="0.25">
      <c r="A934" s="47">
        <v>42729</v>
      </c>
      <c r="B934" s="48">
        <v>1</v>
      </c>
      <c r="C934" s="171">
        <v>0</v>
      </c>
      <c r="D934" s="134">
        <f t="shared" si="108"/>
        <v>102375.65000000001</v>
      </c>
      <c r="E934" s="29">
        <f t="shared" si="109"/>
        <v>83679.890000000014</v>
      </c>
      <c r="F934" s="175">
        <f t="shared" si="110"/>
        <v>42.072258064516127</v>
      </c>
      <c r="G934" s="29">
        <f t="shared" si="107"/>
        <v>42.07</v>
      </c>
    </row>
    <row r="935" spans="1:7" x14ac:dyDescent="0.25">
      <c r="A935" s="47">
        <v>42730</v>
      </c>
      <c r="B935" s="48">
        <v>1</v>
      </c>
      <c r="C935" s="171">
        <v>0</v>
      </c>
      <c r="D935" s="134">
        <f t="shared" si="108"/>
        <v>102375.65000000001</v>
      </c>
      <c r="E935" s="29">
        <f t="shared" si="109"/>
        <v>83679.890000000014</v>
      </c>
      <c r="F935" s="175">
        <f t="shared" si="110"/>
        <v>42.072258064516127</v>
      </c>
      <c r="G935" s="29">
        <f t="shared" si="107"/>
        <v>42.07</v>
      </c>
    </row>
    <row r="936" spans="1:7" x14ac:dyDescent="0.25">
      <c r="A936" s="47">
        <v>42731</v>
      </c>
      <c r="B936" s="48">
        <v>1</v>
      </c>
      <c r="C936" s="171">
        <v>0</v>
      </c>
      <c r="D936" s="134">
        <f t="shared" si="108"/>
        <v>102375.65000000001</v>
      </c>
      <c r="E936" s="29">
        <f t="shared" si="109"/>
        <v>83679.890000000014</v>
      </c>
      <c r="F936" s="175">
        <f t="shared" si="110"/>
        <v>42.072258064516127</v>
      </c>
      <c r="G936" s="29">
        <f t="shared" si="107"/>
        <v>42.07</v>
      </c>
    </row>
    <row r="937" spans="1:7" x14ac:dyDescent="0.25">
      <c r="A937" s="47">
        <v>42732</v>
      </c>
      <c r="B937" s="48">
        <v>1</v>
      </c>
      <c r="C937" s="171">
        <v>0</v>
      </c>
      <c r="D937" s="134">
        <f t="shared" si="108"/>
        <v>102375.65000000001</v>
      </c>
      <c r="E937" s="29">
        <f t="shared" si="109"/>
        <v>83679.890000000014</v>
      </c>
      <c r="F937" s="175">
        <f t="shared" si="110"/>
        <v>42.072258064516127</v>
      </c>
      <c r="G937" s="29">
        <f t="shared" si="107"/>
        <v>42.07</v>
      </c>
    </row>
    <row r="938" spans="1:7" x14ac:dyDescent="0.25">
      <c r="A938" s="47">
        <v>42733</v>
      </c>
      <c r="B938" s="48">
        <v>1</v>
      </c>
      <c r="C938" s="171">
        <v>0</v>
      </c>
      <c r="D938" s="134">
        <f t="shared" si="108"/>
        <v>102375.65000000001</v>
      </c>
      <c r="E938" s="29">
        <f t="shared" si="109"/>
        <v>83679.890000000014</v>
      </c>
      <c r="F938" s="175">
        <f t="shared" si="110"/>
        <v>42.072258064516127</v>
      </c>
      <c r="G938" s="29">
        <f t="shared" si="107"/>
        <v>42.07</v>
      </c>
    </row>
    <row r="939" spans="1:7" x14ac:dyDescent="0.25">
      <c r="A939" s="47">
        <v>42734</v>
      </c>
      <c r="B939" s="48">
        <v>1</v>
      </c>
      <c r="C939" s="171">
        <v>0</v>
      </c>
      <c r="D939" s="134">
        <f t="shared" si="108"/>
        <v>102375.65000000001</v>
      </c>
      <c r="E939" s="29">
        <f t="shared" si="109"/>
        <v>83679.890000000014</v>
      </c>
      <c r="F939" s="175">
        <f t="shared" si="110"/>
        <v>42.072258064516127</v>
      </c>
      <c r="G939" s="29">
        <f t="shared" si="107"/>
        <v>42.07</v>
      </c>
    </row>
    <row r="940" spans="1:7" x14ac:dyDescent="0.25">
      <c r="A940" s="47">
        <v>42735</v>
      </c>
      <c r="B940" s="48">
        <v>1</v>
      </c>
      <c r="C940" s="171">
        <v>0</v>
      </c>
      <c r="D940" s="134">
        <f t="shared" si="108"/>
        <v>102375.65000000001</v>
      </c>
      <c r="E940" s="29">
        <f t="shared" si="109"/>
        <v>83679.890000000014</v>
      </c>
      <c r="F940" s="175">
        <f t="shared" si="110"/>
        <v>42.072258064516127</v>
      </c>
      <c r="G940" s="29">
        <f t="shared" si="107"/>
        <v>42.07</v>
      </c>
    </row>
    <row r="941" spans="1:7" x14ac:dyDescent="0.25">
      <c r="A941" s="47">
        <v>42736</v>
      </c>
      <c r="B941" s="48">
        <v>1</v>
      </c>
      <c r="C941" s="171">
        <v>0</v>
      </c>
      <c r="D941" s="134">
        <f t="shared" si="108"/>
        <v>102375.65000000001</v>
      </c>
      <c r="E941" s="29">
        <f t="shared" si="109"/>
        <v>83679.890000000014</v>
      </c>
      <c r="F941" s="175">
        <f t="shared" si="110"/>
        <v>42.072258064516127</v>
      </c>
      <c r="G941" s="29">
        <f t="shared" si="107"/>
        <v>42.07</v>
      </c>
    </row>
    <row r="942" spans="1:7" x14ac:dyDescent="0.25">
      <c r="A942" s="47">
        <v>42737</v>
      </c>
      <c r="B942" s="48">
        <v>1</v>
      </c>
      <c r="C942" s="171">
        <v>0</v>
      </c>
      <c r="D942" s="134">
        <f t="shared" si="108"/>
        <v>102375.65000000001</v>
      </c>
      <c r="E942" s="29">
        <f t="shared" si="109"/>
        <v>83679.890000000014</v>
      </c>
      <c r="F942" s="175">
        <f t="shared" si="110"/>
        <v>42.072258064516127</v>
      </c>
      <c r="G942" s="29">
        <f t="shared" si="107"/>
        <v>42.07</v>
      </c>
    </row>
    <row r="943" spans="1:7" x14ac:dyDescent="0.25">
      <c r="A943" s="47">
        <v>42738</v>
      </c>
      <c r="B943" s="48">
        <v>1</v>
      </c>
      <c r="C943" s="171">
        <v>0</v>
      </c>
      <c r="D943" s="134">
        <f t="shared" si="108"/>
        <v>102375.65000000001</v>
      </c>
      <c r="E943" s="29">
        <f t="shared" si="109"/>
        <v>83679.890000000014</v>
      </c>
      <c r="F943" s="175">
        <f t="shared" si="110"/>
        <v>42.072258064516127</v>
      </c>
      <c r="G943" s="29">
        <f t="shared" si="107"/>
        <v>42.07</v>
      </c>
    </row>
    <row r="944" spans="1:7" x14ac:dyDescent="0.25">
      <c r="A944" s="47">
        <v>42739</v>
      </c>
      <c r="B944" s="48">
        <v>1</v>
      </c>
      <c r="C944" s="171">
        <v>0</v>
      </c>
      <c r="D944" s="134">
        <f t="shared" si="108"/>
        <v>102375.65000000001</v>
      </c>
      <c r="E944" s="29">
        <f t="shared" si="109"/>
        <v>83679.890000000014</v>
      </c>
      <c r="F944" s="175">
        <f t="shared" si="110"/>
        <v>42.072258064516127</v>
      </c>
      <c r="G944" s="29">
        <f t="shared" si="107"/>
        <v>42.07</v>
      </c>
    </row>
    <row r="945" spans="1:7" x14ac:dyDescent="0.25">
      <c r="A945" s="47">
        <v>42740</v>
      </c>
      <c r="B945" s="48">
        <v>1</v>
      </c>
      <c r="C945" s="171">
        <v>0</v>
      </c>
      <c r="D945" s="134">
        <f t="shared" si="108"/>
        <v>102375.65000000001</v>
      </c>
      <c r="E945" s="29">
        <f t="shared" si="109"/>
        <v>83679.890000000014</v>
      </c>
      <c r="F945" s="175">
        <f t="shared" si="110"/>
        <v>42.072258064516127</v>
      </c>
      <c r="G945" s="29">
        <f t="shared" si="107"/>
        <v>42.07</v>
      </c>
    </row>
    <row r="946" spans="1:7" x14ac:dyDescent="0.25">
      <c r="A946" s="47">
        <v>42741</v>
      </c>
      <c r="B946" s="48">
        <v>0</v>
      </c>
      <c r="C946" s="171">
        <v>1</v>
      </c>
      <c r="D946" s="134">
        <f>$E$944</f>
        <v>83679.890000000014</v>
      </c>
      <c r="E946" s="29">
        <f>$D$946-$D$57</f>
        <v>64745.950000000012</v>
      </c>
      <c r="F946" s="175">
        <f>($E$56/$B$56*0+($E$57/$B$57)*1)</f>
        <v>34.389032258064518</v>
      </c>
      <c r="G946" s="29">
        <f t="shared" si="107"/>
        <v>34.39</v>
      </c>
    </row>
    <row r="947" spans="1:7" x14ac:dyDescent="0.25">
      <c r="A947" s="47">
        <v>42742</v>
      </c>
      <c r="B947" s="48">
        <v>1</v>
      </c>
      <c r="C947" s="171">
        <v>0</v>
      </c>
      <c r="D947" s="134">
        <f t="shared" ref="D947:D976" si="111">$E$944</f>
        <v>83679.890000000014</v>
      </c>
      <c r="E947" s="29">
        <f t="shared" ref="E947:E976" si="112">$D$946-$D$57</f>
        <v>64745.950000000012</v>
      </c>
      <c r="F947" s="175">
        <f t="shared" ref="F947:F976" si="113">($E$56/$B$56*0+($E$57/$B$57)*1)</f>
        <v>34.389032258064518</v>
      </c>
      <c r="G947" s="29">
        <f t="shared" si="107"/>
        <v>34.39</v>
      </c>
    </row>
    <row r="948" spans="1:7" x14ac:dyDescent="0.25">
      <c r="A948" s="47">
        <v>42743</v>
      </c>
      <c r="B948" s="48">
        <v>1</v>
      </c>
      <c r="C948" s="171">
        <v>0</v>
      </c>
      <c r="D948" s="134">
        <f t="shared" si="111"/>
        <v>83679.890000000014</v>
      </c>
      <c r="E948" s="29">
        <f t="shared" si="112"/>
        <v>64745.950000000012</v>
      </c>
      <c r="F948" s="175">
        <f t="shared" si="113"/>
        <v>34.389032258064518</v>
      </c>
      <c r="G948" s="29">
        <f t="shared" si="107"/>
        <v>34.39</v>
      </c>
    </row>
    <row r="949" spans="1:7" x14ac:dyDescent="0.25">
      <c r="A949" s="47">
        <v>42744</v>
      </c>
      <c r="B949" s="48">
        <v>1</v>
      </c>
      <c r="C949" s="171">
        <v>0</v>
      </c>
      <c r="D949" s="134">
        <f t="shared" si="111"/>
        <v>83679.890000000014</v>
      </c>
      <c r="E949" s="29">
        <f t="shared" si="112"/>
        <v>64745.950000000012</v>
      </c>
      <c r="F949" s="175">
        <f t="shared" si="113"/>
        <v>34.389032258064518</v>
      </c>
      <c r="G949" s="29">
        <f t="shared" si="107"/>
        <v>34.39</v>
      </c>
    </row>
    <row r="950" spans="1:7" x14ac:dyDescent="0.25">
      <c r="A950" s="47">
        <v>42745</v>
      </c>
      <c r="B950" s="48">
        <v>1</v>
      </c>
      <c r="C950" s="171">
        <v>0</v>
      </c>
      <c r="D950" s="134">
        <f t="shared" si="111"/>
        <v>83679.890000000014</v>
      </c>
      <c r="E950" s="29">
        <f t="shared" si="112"/>
        <v>64745.950000000012</v>
      </c>
      <c r="F950" s="175">
        <f t="shared" si="113"/>
        <v>34.389032258064518</v>
      </c>
      <c r="G950" s="29">
        <f t="shared" si="107"/>
        <v>34.39</v>
      </c>
    </row>
    <row r="951" spans="1:7" x14ac:dyDescent="0.25">
      <c r="A951" s="47">
        <v>42746</v>
      </c>
      <c r="B951" s="48">
        <v>1</v>
      </c>
      <c r="C951" s="171">
        <v>0</v>
      </c>
      <c r="D951" s="134">
        <f t="shared" si="111"/>
        <v>83679.890000000014</v>
      </c>
      <c r="E951" s="29">
        <f t="shared" si="112"/>
        <v>64745.950000000012</v>
      </c>
      <c r="F951" s="175">
        <f t="shared" si="113"/>
        <v>34.389032258064518</v>
      </c>
      <c r="G951" s="29">
        <f t="shared" si="107"/>
        <v>34.39</v>
      </c>
    </row>
    <row r="952" spans="1:7" x14ac:dyDescent="0.25">
      <c r="A952" s="47">
        <v>42747</v>
      </c>
      <c r="B952" s="48">
        <v>1</v>
      </c>
      <c r="C952" s="171">
        <v>0</v>
      </c>
      <c r="D952" s="134">
        <f t="shared" si="111"/>
        <v>83679.890000000014</v>
      </c>
      <c r="E952" s="29">
        <f t="shared" si="112"/>
        <v>64745.950000000012</v>
      </c>
      <c r="F952" s="175">
        <f t="shared" si="113"/>
        <v>34.389032258064518</v>
      </c>
      <c r="G952" s="29">
        <f t="shared" si="107"/>
        <v>34.39</v>
      </c>
    </row>
    <row r="953" spans="1:7" x14ac:dyDescent="0.25">
      <c r="A953" s="47">
        <v>42748</v>
      </c>
      <c r="B953" s="48">
        <v>1</v>
      </c>
      <c r="C953" s="171">
        <v>0</v>
      </c>
      <c r="D953" s="134">
        <f t="shared" si="111"/>
        <v>83679.890000000014</v>
      </c>
      <c r="E953" s="29">
        <f t="shared" si="112"/>
        <v>64745.950000000012</v>
      </c>
      <c r="F953" s="175">
        <f t="shared" si="113"/>
        <v>34.389032258064518</v>
      </c>
      <c r="G953" s="29">
        <f t="shared" si="107"/>
        <v>34.39</v>
      </c>
    </row>
    <row r="954" spans="1:7" x14ac:dyDescent="0.25">
      <c r="A954" s="47">
        <v>42749</v>
      </c>
      <c r="B954" s="48">
        <v>1</v>
      </c>
      <c r="C954" s="171">
        <v>0</v>
      </c>
      <c r="D954" s="134">
        <f t="shared" si="111"/>
        <v>83679.890000000014</v>
      </c>
      <c r="E954" s="29">
        <f t="shared" si="112"/>
        <v>64745.950000000012</v>
      </c>
      <c r="F954" s="175">
        <f t="shared" si="113"/>
        <v>34.389032258064518</v>
      </c>
      <c r="G954" s="29">
        <f t="shared" si="107"/>
        <v>34.39</v>
      </c>
    </row>
    <row r="955" spans="1:7" x14ac:dyDescent="0.25">
      <c r="A955" s="47">
        <v>42750</v>
      </c>
      <c r="B955" s="48">
        <v>1</v>
      </c>
      <c r="C955" s="171">
        <v>0</v>
      </c>
      <c r="D955" s="134">
        <f t="shared" si="111"/>
        <v>83679.890000000014</v>
      </c>
      <c r="E955" s="29">
        <f t="shared" si="112"/>
        <v>64745.950000000012</v>
      </c>
      <c r="F955" s="175">
        <f t="shared" si="113"/>
        <v>34.389032258064518</v>
      </c>
      <c r="G955" s="29">
        <f t="shared" si="107"/>
        <v>34.39</v>
      </c>
    </row>
    <row r="956" spans="1:7" x14ac:dyDescent="0.25">
      <c r="A956" s="47">
        <v>42751</v>
      </c>
      <c r="B956" s="48">
        <v>1</v>
      </c>
      <c r="C956" s="171">
        <v>0</v>
      </c>
      <c r="D956" s="134">
        <f t="shared" si="111"/>
        <v>83679.890000000014</v>
      </c>
      <c r="E956" s="29">
        <f t="shared" si="112"/>
        <v>64745.950000000012</v>
      </c>
      <c r="F956" s="175">
        <f t="shared" si="113"/>
        <v>34.389032258064518</v>
      </c>
      <c r="G956" s="29">
        <f t="shared" si="107"/>
        <v>34.39</v>
      </c>
    </row>
    <row r="957" spans="1:7" x14ac:dyDescent="0.25">
      <c r="A957" s="47">
        <v>42752</v>
      </c>
      <c r="B957" s="48">
        <v>1</v>
      </c>
      <c r="C957" s="171">
        <v>0</v>
      </c>
      <c r="D957" s="134">
        <f t="shared" si="111"/>
        <v>83679.890000000014</v>
      </c>
      <c r="E957" s="29">
        <f t="shared" si="112"/>
        <v>64745.950000000012</v>
      </c>
      <c r="F957" s="175">
        <f t="shared" si="113"/>
        <v>34.389032258064518</v>
      </c>
      <c r="G957" s="29">
        <f t="shared" si="107"/>
        <v>34.39</v>
      </c>
    </row>
    <row r="958" spans="1:7" x14ac:dyDescent="0.25">
      <c r="A958" s="47">
        <v>42753</v>
      </c>
      <c r="B958" s="48">
        <v>1</v>
      </c>
      <c r="C958" s="171">
        <v>0</v>
      </c>
      <c r="D958" s="134">
        <f t="shared" si="111"/>
        <v>83679.890000000014</v>
      </c>
      <c r="E958" s="29">
        <f t="shared" si="112"/>
        <v>64745.950000000012</v>
      </c>
      <c r="F958" s="175">
        <f t="shared" si="113"/>
        <v>34.389032258064518</v>
      </c>
      <c r="G958" s="29">
        <f t="shared" ref="G958:G1021" si="114">ROUND(F958,2)</f>
        <v>34.39</v>
      </c>
    </row>
    <row r="959" spans="1:7" x14ac:dyDescent="0.25">
      <c r="A959" s="47">
        <v>42754</v>
      </c>
      <c r="B959" s="48">
        <v>1</v>
      </c>
      <c r="C959" s="171">
        <v>0</v>
      </c>
      <c r="D959" s="134">
        <f t="shared" si="111"/>
        <v>83679.890000000014</v>
      </c>
      <c r="E959" s="29">
        <f t="shared" si="112"/>
        <v>64745.950000000012</v>
      </c>
      <c r="F959" s="175">
        <f t="shared" si="113"/>
        <v>34.389032258064518</v>
      </c>
      <c r="G959" s="29">
        <f t="shared" si="114"/>
        <v>34.39</v>
      </c>
    </row>
    <row r="960" spans="1:7" x14ac:dyDescent="0.25">
      <c r="A960" s="47">
        <v>42755</v>
      </c>
      <c r="B960" s="48">
        <v>1</v>
      </c>
      <c r="C960" s="171">
        <v>0</v>
      </c>
      <c r="D960" s="134">
        <f t="shared" si="111"/>
        <v>83679.890000000014</v>
      </c>
      <c r="E960" s="29">
        <f t="shared" si="112"/>
        <v>64745.950000000012</v>
      </c>
      <c r="F960" s="175">
        <f t="shared" si="113"/>
        <v>34.389032258064518</v>
      </c>
      <c r="G960" s="29">
        <f t="shared" si="114"/>
        <v>34.39</v>
      </c>
    </row>
    <row r="961" spans="1:7" x14ac:dyDescent="0.25">
      <c r="A961" s="47">
        <v>42756</v>
      </c>
      <c r="B961" s="48">
        <v>1</v>
      </c>
      <c r="C961" s="171">
        <v>0</v>
      </c>
      <c r="D961" s="134">
        <f t="shared" si="111"/>
        <v>83679.890000000014</v>
      </c>
      <c r="E961" s="29">
        <f t="shared" si="112"/>
        <v>64745.950000000012</v>
      </c>
      <c r="F961" s="175">
        <f t="shared" si="113"/>
        <v>34.389032258064518</v>
      </c>
      <c r="G961" s="29">
        <f t="shared" si="114"/>
        <v>34.39</v>
      </c>
    </row>
    <row r="962" spans="1:7" x14ac:dyDescent="0.25">
      <c r="A962" s="47">
        <v>42757</v>
      </c>
      <c r="B962" s="48">
        <v>1</v>
      </c>
      <c r="C962" s="171">
        <v>0</v>
      </c>
      <c r="D962" s="134">
        <f t="shared" si="111"/>
        <v>83679.890000000014</v>
      </c>
      <c r="E962" s="29">
        <f t="shared" si="112"/>
        <v>64745.950000000012</v>
      </c>
      <c r="F962" s="175">
        <f t="shared" si="113"/>
        <v>34.389032258064518</v>
      </c>
      <c r="G962" s="29">
        <f t="shared" si="114"/>
        <v>34.39</v>
      </c>
    </row>
    <row r="963" spans="1:7" x14ac:dyDescent="0.25">
      <c r="A963" s="47">
        <v>42758</v>
      </c>
      <c r="B963" s="48">
        <v>1</v>
      </c>
      <c r="C963" s="171">
        <v>0</v>
      </c>
      <c r="D963" s="134">
        <f t="shared" si="111"/>
        <v>83679.890000000014</v>
      </c>
      <c r="E963" s="29">
        <f t="shared" si="112"/>
        <v>64745.950000000012</v>
      </c>
      <c r="F963" s="175">
        <f t="shared" si="113"/>
        <v>34.389032258064518</v>
      </c>
      <c r="G963" s="29">
        <f t="shared" si="114"/>
        <v>34.39</v>
      </c>
    </row>
    <row r="964" spans="1:7" x14ac:dyDescent="0.25">
      <c r="A964" s="47">
        <v>42759</v>
      </c>
      <c r="B964" s="48">
        <v>1</v>
      </c>
      <c r="C964" s="171">
        <v>0</v>
      </c>
      <c r="D964" s="134">
        <f t="shared" si="111"/>
        <v>83679.890000000014</v>
      </c>
      <c r="E964" s="29">
        <f t="shared" si="112"/>
        <v>64745.950000000012</v>
      </c>
      <c r="F964" s="175">
        <f t="shared" si="113"/>
        <v>34.389032258064518</v>
      </c>
      <c r="G964" s="29">
        <f t="shared" si="114"/>
        <v>34.39</v>
      </c>
    </row>
    <row r="965" spans="1:7" x14ac:dyDescent="0.25">
      <c r="A965" s="47">
        <v>42760</v>
      </c>
      <c r="B965" s="48">
        <v>1</v>
      </c>
      <c r="C965" s="171">
        <v>0</v>
      </c>
      <c r="D965" s="134">
        <f t="shared" si="111"/>
        <v>83679.890000000014</v>
      </c>
      <c r="E965" s="29">
        <f t="shared" si="112"/>
        <v>64745.950000000012</v>
      </c>
      <c r="F965" s="175">
        <f t="shared" si="113"/>
        <v>34.389032258064518</v>
      </c>
      <c r="G965" s="29">
        <f t="shared" si="114"/>
        <v>34.39</v>
      </c>
    </row>
    <row r="966" spans="1:7" x14ac:dyDescent="0.25">
      <c r="A966" s="47">
        <v>42761</v>
      </c>
      <c r="B966" s="48">
        <v>1</v>
      </c>
      <c r="C966" s="171">
        <v>0</v>
      </c>
      <c r="D966" s="134">
        <f t="shared" si="111"/>
        <v>83679.890000000014</v>
      </c>
      <c r="E966" s="29">
        <f t="shared" si="112"/>
        <v>64745.950000000012</v>
      </c>
      <c r="F966" s="175">
        <f t="shared" si="113"/>
        <v>34.389032258064518</v>
      </c>
      <c r="G966" s="29">
        <f t="shared" si="114"/>
        <v>34.39</v>
      </c>
    </row>
    <row r="967" spans="1:7" x14ac:dyDescent="0.25">
      <c r="A967" s="47">
        <v>42762</v>
      </c>
      <c r="B967" s="48">
        <v>1</v>
      </c>
      <c r="C967" s="171">
        <v>0</v>
      </c>
      <c r="D967" s="134">
        <f t="shared" si="111"/>
        <v>83679.890000000014</v>
      </c>
      <c r="E967" s="29">
        <f t="shared" si="112"/>
        <v>64745.950000000012</v>
      </c>
      <c r="F967" s="175">
        <f t="shared" si="113"/>
        <v>34.389032258064518</v>
      </c>
      <c r="G967" s="29">
        <f t="shared" si="114"/>
        <v>34.39</v>
      </c>
    </row>
    <row r="968" spans="1:7" x14ac:dyDescent="0.25">
      <c r="A968" s="47">
        <v>42763</v>
      </c>
      <c r="B968" s="48">
        <v>1</v>
      </c>
      <c r="C968" s="171">
        <v>0</v>
      </c>
      <c r="D968" s="134">
        <f t="shared" si="111"/>
        <v>83679.890000000014</v>
      </c>
      <c r="E968" s="29">
        <f t="shared" si="112"/>
        <v>64745.950000000012</v>
      </c>
      <c r="F968" s="175">
        <f t="shared" si="113"/>
        <v>34.389032258064518</v>
      </c>
      <c r="G968" s="29">
        <f t="shared" si="114"/>
        <v>34.39</v>
      </c>
    </row>
    <row r="969" spans="1:7" x14ac:dyDescent="0.25">
      <c r="A969" s="47">
        <v>42764</v>
      </c>
      <c r="B969" s="48">
        <v>1</v>
      </c>
      <c r="C969" s="171">
        <v>0</v>
      </c>
      <c r="D969" s="134">
        <f t="shared" si="111"/>
        <v>83679.890000000014</v>
      </c>
      <c r="E969" s="29">
        <f t="shared" si="112"/>
        <v>64745.950000000012</v>
      </c>
      <c r="F969" s="175">
        <f t="shared" si="113"/>
        <v>34.389032258064518</v>
      </c>
      <c r="G969" s="29">
        <f t="shared" si="114"/>
        <v>34.39</v>
      </c>
    </row>
    <row r="970" spans="1:7" x14ac:dyDescent="0.25">
      <c r="A970" s="47">
        <v>42765</v>
      </c>
      <c r="B970" s="48">
        <v>1</v>
      </c>
      <c r="C970" s="171">
        <v>0</v>
      </c>
      <c r="D970" s="134">
        <f t="shared" si="111"/>
        <v>83679.890000000014</v>
      </c>
      <c r="E970" s="29">
        <f t="shared" si="112"/>
        <v>64745.950000000012</v>
      </c>
      <c r="F970" s="175">
        <f t="shared" si="113"/>
        <v>34.389032258064518</v>
      </c>
      <c r="G970" s="29">
        <f t="shared" si="114"/>
        <v>34.39</v>
      </c>
    </row>
    <row r="971" spans="1:7" x14ac:dyDescent="0.25">
      <c r="A971" s="47">
        <v>42766</v>
      </c>
      <c r="B971" s="48">
        <v>1</v>
      </c>
      <c r="C971" s="171">
        <v>0</v>
      </c>
      <c r="D971" s="134">
        <f t="shared" si="111"/>
        <v>83679.890000000014</v>
      </c>
      <c r="E971" s="29">
        <f t="shared" si="112"/>
        <v>64745.950000000012</v>
      </c>
      <c r="F971" s="175">
        <f t="shared" si="113"/>
        <v>34.389032258064518</v>
      </c>
      <c r="G971" s="29">
        <f t="shared" si="114"/>
        <v>34.39</v>
      </c>
    </row>
    <row r="972" spans="1:7" x14ac:dyDescent="0.25">
      <c r="A972" s="47">
        <v>42767</v>
      </c>
      <c r="B972" s="48">
        <v>1</v>
      </c>
      <c r="C972" s="171">
        <v>0</v>
      </c>
      <c r="D972" s="134">
        <f t="shared" si="111"/>
        <v>83679.890000000014</v>
      </c>
      <c r="E972" s="29">
        <f t="shared" si="112"/>
        <v>64745.950000000012</v>
      </c>
      <c r="F972" s="175">
        <f t="shared" si="113"/>
        <v>34.389032258064518</v>
      </c>
      <c r="G972" s="29">
        <f t="shared" si="114"/>
        <v>34.39</v>
      </c>
    </row>
    <row r="973" spans="1:7" x14ac:dyDescent="0.25">
      <c r="A973" s="47">
        <v>42768</v>
      </c>
      <c r="B973" s="48">
        <v>1</v>
      </c>
      <c r="C973" s="171">
        <v>0</v>
      </c>
      <c r="D973" s="134">
        <f t="shared" si="111"/>
        <v>83679.890000000014</v>
      </c>
      <c r="E973" s="29">
        <f t="shared" si="112"/>
        <v>64745.950000000012</v>
      </c>
      <c r="F973" s="175">
        <f t="shared" si="113"/>
        <v>34.389032258064518</v>
      </c>
      <c r="G973" s="29">
        <f t="shared" si="114"/>
        <v>34.39</v>
      </c>
    </row>
    <row r="974" spans="1:7" x14ac:dyDescent="0.25">
      <c r="A974" s="47">
        <v>42769</v>
      </c>
      <c r="B974" s="48">
        <v>1</v>
      </c>
      <c r="C974" s="171">
        <v>0</v>
      </c>
      <c r="D974" s="134">
        <f t="shared" si="111"/>
        <v>83679.890000000014</v>
      </c>
      <c r="E974" s="29">
        <f t="shared" si="112"/>
        <v>64745.950000000012</v>
      </c>
      <c r="F974" s="175">
        <f t="shared" si="113"/>
        <v>34.389032258064518</v>
      </c>
      <c r="G974" s="29">
        <f t="shared" si="114"/>
        <v>34.39</v>
      </c>
    </row>
    <row r="975" spans="1:7" x14ac:dyDescent="0.25">
      <c r="A975" s="47">
        <v>42770</v>
      </c>
      <c r="B975" s="48">
        <v>1</v>
      </c>
      <c r="C975" s="171">
        <v>0</v>
      </c>
      <c r="D975" s="134">
        <f t="shared" si="111"/>
        <v>83679.890000000014</v>
      </c>
      <c r="E975" s="29">
        <f t="shared" si="112"/>
        <v>64745.950000000012</v>
      </c>
      <c r="F975" s="175">
        <f t="shared" si="113"/>
        <v>34.389032258064518</v>
      </c>
      <c r="G975" s="29">
        <f t="shared" si="114"/>
        <v>34.39</v>
      </c>
    </row>
    <row r="976" spans="1:7" x14ac:dyDescent="0.25">
      <c r="A976" s="47">
        <v>42771</v>
      </c>
      <c r="B976" s="48">
        <v>1</v>
      </c>
      <c r="C976" s="171">
        <v>0</v>
      </c>
      <c r="D976" s="134">
        <f t="shared" si="111"/>
        <v>83679.890000000014</v>
      </c>
      <c r="E976" s="29">
        <f t="shared" si="112"/>
        <v>64745.950000000012</v>
      </c>
      <c r="F976" s="175">
        <f t="shared" si="113"/>
        <v>34.389032258064518</v>
      </c>
      <c r="G976" s="29">
        <f t="shared" si="114"/>
        <v>34.39</v>
      </c>
    </row>
    <row r="977" spans="1:7" x14ac:dyDescent="0.25">
      <c r="A977" s="47">
        <v>42772</v>
      </c>
      <c r="B977" s="48">
        <v>0</v>
      </c>
      <c r="C977" s="171">
        <v>1</v>
      </c>
      <c r="D977" s="134">
        <f>$E$976</f>
        <v>64745.950000000012</v>
      </c>
      <c r="E977" s="29">
        <f>$D$977-$D$58</f>
        <v>45490.970000000016</v>
      </c>
      <c r="F977" s="175">
        <f>($E$57/$B$57*0+($E$58/$B$58)*1)</f>
        <v>26.607857142857142</v>
      </c>
      <c r="G977" s="29">
        <f t="shared" si="114"/>
        <v>26.61</v>
      </c>
    </row>
    <row r="978" spans="1:7" x14ac:dyDescent="0.25">
      <c r="A978" s="47">
        <v>42773</v>
      </c>
      <c r="B978" s="48">
        <v>1</v>
      </c>
      <c r="C978" s="171">
        <v>0</v>
      </c>
      <c r="D978" s="134">
        <f t="shared" ref="D978:D1004" si="115">$E$976</f>
        <v>64745.950000000012</v>
      </c>
      <c r="E978" s="29">
        <f t="shared" ref="E978:E1004" si="116">$D$977-$D$58</f>
        <v>45490.970000000016</v>
      </c>
      <c r="F978" s="175">
        <f t="shared" ref="F978:F1004" si="117">($E$57/$B$57*0+($E$58/$B$58)*1)</f>
        <v>26.607857142857142</v>
      </c>
      <c r="G978" s="29">
        <f t="shared" si="114"/>
        <v>26.61</v>
      </c>
    </row>
    <row r="979" spans="1:7" x14ac:dyDescent="0.25">
      <c r="A979" s="47">
        <v>42774</v>
      </c>
      <c r="B979" s="48">
        <v>1</v>
      </c>
      <c r="C979" s="171">
        <v>0</v>
      </c>
      <c r="D979" s="134">
        <f t="shared" si="115"/>
        <v>64745.950000000012</v>
      </c>
      <c r="E979" s="29">
        <f t="shared" si="116"/>
        <v>45490.970000000016</v>
      </c>
      <c r="F979" s="175">
        <f t="shared" si="117"/>
        <v>26.607857142857142</v>
      </c>
      <c r="G979" s="29">
        <f t="shared" si="114"/>
        <v>26.61</v>
      </c>
    </row>
    <row r="980" spans="1:7" x14ac:dyDescent="0.25">
      <c r="A980" s="47">
        <v>42775</v>
      </c>
      <c r="B980" s="48">
        <v>1</v>
      </c>
      <c r="C980" s="171">
        <v>0</v>
      </c>
      <c r="D980" s="134">
        <f t="shared" si="115"/>
        <v>64745.950000000012</v>
      </c>
      <c r="E980" s="29">
        <f t="shared" si="116"/>
        <v>45490.970000000016</v>
      </c>
      <c r="F980" s="175">
        <f t="shared" si="117"/>
        <v>26.607857142857142</v>
      </c>
      <c r="G980" s="29">
        <f t="shared" si="114"/>
        <v>26.61</v>
      </c>
    </row>
    <row r="981" spans="1:7" x14ac:dyDescent="0.25">
      <c r="A981" s="47">
        <v>42776</v>
      </c>
      <c r="B981" s="48">
        <v>1</v>
      </c>
      <c r="C981" s="171">
        <v>0</v>
      </c>
      <c r="D981" s="134">
        <f t="shared" si="115"/>
        <v>64745.950000000012</v>
      </c>
      <c r="E981" s="29">
        <f t="shared" si="116"/>
        <v>45490.970000000016</v>
      </c>
      <c r="F981" s="175">
        <f t="shared" si="117"/>
        <v>26.607857142857142</v>
      </c>
      <c r="G981" s="29">
        <f t="shared" si="114"/>
        <v>26.61</v>
      </c>
    </row>
    <row r="982" spans="1:7" x14ac:dyDescent="0.25">
      <c r="A982" s="47">
        <v>42777</v>
      </c>
      <c r="B982" s="48">
        <v>1</v>
      </c>
      <c r="C982" s="171">
        <v>0</v>
      </c>
      <c r="D982" s="134">
        <f t="shared" si="115"/>
        <v>64745.950000000012</v>
      </c>
      <c r="E982" s="29">
        <f t="shared" si="116"/>
        <v>45490.970000000016</v>
      </c>
      <c r="F982" s="175">
        <f t="shared" si="117"/>
        <v>26.607857142857142</v>
      </c>
      <c r="G982" s="29">
        <f t="shared" si="114"/>
        <v>26.61</v>
      </c>
    </row>
    <row r="983" spans="1:7" x14ac:dyDescent="0.25">
      <c r="A983" s="47">
        <v>42778</v>
      </c>
      <c r="B983" s="48">
        <v>1</v>
      </c>
      <c r="C983" s="171">
        <v>0</v>
      </c>
      <c r="D983" s="134">
        <f t="shared" si="115"/>
        <v>64745.950000000012</v>
      </c>
      <c r="E983" s="29">
        <f t="shared" si="116"/>
        <v>45490.970000000016</v>
      </c>
      <c r="F983" s="175">
        <f t="shared" si="117"/>
        <v>26.607857142857142</v>
      </c>
      <c r="G983" s="29">
        <f t="shared" si="114"/>
        <v>26.61</v>
      </c>
    </row>
    <row r="984" spans="1:7" x14ac:dyDescent="0.25">
      <c r="A984" s="47">
        <v>42779</v>
      </c>
      <c r="B984" s="48">
        <v>1</v>
      </c>
      <c r="C984" s="171">
        <v>0</v>
      </c>
      <c r="D984" s="134">
        <f t="shared" si="115"/>
        <v>64745.950000000012</v>
      </c>
      <c r="E984" s="29">
        <f t="shared" si="116"/>
        <v>45490.970000000016</v>
      </c>
      <c r="F984" s="175">
        <f t="shared" si="117"/>
        <v>26.607857142857142</v>
      </c>
      <c r="G984" s="29">
        <f t="shared" si="114"/>
        <v>26.61</v>
      </c>
    </row>
    <row r="985" spans="1:7" x14ac:dyDescent="0.25">
      <c r="A985" s="47">
        <v>42780</v>
      </c>
      <c r="B985" s="48">
        <v>1</v>
      </c>
      <c r="C985" s="171">
        <v>0</v>
      </c>
      <c r="D985" s="134">
        <f t="shared" si="115"/>
        <v>64745.950000000012</v>
      </c>
      <c r="E985" s="29">
        <f t="shared" si="116"/>
        <v>45490.970000000016</v>
      </c>
      <c r="F985" s="175">
        <f t="shared" si="117"/>
        <v>26.607857142857142</v>
      </c>
      <c r="G985" s="29">
        <f t="shared" si="114"/>
        <v>26.61</v>
      </c>
    </row>
    <row r="986" spans="1:7" x14ac:dyDescent="0.25">
      <c r="A986" s="47">
        <v>42781</v>
      </c>
      <c r="B986" s="48">
        <v>1</v>
      </c>
      <c r="C986" s="171">
        <v>0</v>
      </c>
      <c r="D986" s="134">
        <f t="shared" si="115"/>
        <v>64745.950000000012</v>
      </c>
      <c r="E986" s="29">
        <f t="shared" si="116"/>
        <v>45490.970000000016</v>
      </c>
      <c r="F986" s="175">
        <f t="shared" si="117"/>
        <v>26.607857142857142</v>
      </c>
      <c r="G986" s="29">
        <f t="shared" si="114"/>
        <v>26.61</v>
      </c>
    </row>
    <row r="987" spans="1:7" x14ac:dyDescent="0.25">
      <c r="A987" s="47">
        <v>42782</v>
      </c>
      <c r="B987" s="48">
        <v>1</v>
      </c>
      <c r="C987" s="171">
        <v>0</v>
      </c>
      <c r="D987" s="134">
        <f t="shared" si="115"/>
        <v>64745.950000000012</v>
      </c>
      <c r="E987" s="29">
        <f t="shared" si="116"/>
        <v>45490.970000000016</v>
      </c>
      <c r="F987" s="175">
        <f t="shared" si="117"/>
        <v>26.607857142857142</v>
      </c>
      <c r="G987" s="29">
        <f t="shared" si="114"/>
        <v>26.61</v>
      </c>
    </row>
    <row r="988" spans="1:7" x14ac:dyDescent="0.25">
      <c r="A988" s="47">
        <v>42783</v>
      </c>
      <c r="B988" s="48">
        <v>1</v>
      </c>
      <c r="C988" s="171">
        <v>0</v>
      </c>
      <c r="D988" s="134">
        <f t="shared" si="115"/>
        <v>64745.950000000012</v>
      </c>
      <c r="E988" s="29">
        <f t="shared" si="116"/>
        <v>45490.970000000016</v>
      </c>
      <c r="F988" s="175">
        <f t="shared" si="117"/>
        <v>26.607857142857142</v>
      </c>
      <c r="G988" s="29">
        <f t="shared" si="114"/>
        <v>26.61</v>
      </c>
    </row>
    <row r="989" spans="1:7" x14ac:dyDescent="0.25">
      <c r="A989" s="47">
        <v>42784</v>
      </c>
      <c r="B989" s="48">
        <v>1</v>
      </c>
      <c r="C989" s="171">
        <v>0</v>
      </c>
      <c r="D989" s="134">
        <f t="shared" si="115"/>
        <v>64745.950000000012</v>
      </c>
      <c r="E989" s="29">
        <f t="shared" si="116"/>
        <v>45490.970000000016</v>
      </c>
      <c r="F989" s="175">
        <f t="shared" si="117"/>
        <v>26.607857142857142</v>
      </c>
      <c r="G989" s="29">
        <f t="shared" si="114"/>
        <v>26.61</v>
      </c>
    </row>
    <row r="990" spans="1:7" x14ac:dyDescent="0.25">
      <c r="A990" s="47">
        <v>42785</v>
      </c>
      <c r="B990" s="48">
        <v>1</v>
      </c>
      <c r="C990" s="171">
        <v>0</v>
      </c>
      <c r="D990" s="134">
        <f t="shared" si="115"/>
        <v>64745.950000000012</v>
      </c>
      <c r="E990" s="29">
        <f t="shared" si="116"/>
        <v>45490.970000000016</v>
      </c>
      <c r="F990" s="175">
        <f t="shared" si="117"/>
        <v>26.607857142857142</v>
      </c>
      <c r="G990" s="29">
        <f t="shared" si="114"/>
        <v>26.61</v>
      </c>
    </row>
    <row r="991" spans="1:7" x14ac:dyDescent="0.25">
      <c r="A991" s="47">
        <v>42786</v>
      </c>
      <c r="B991" s="48">
        <v>1</v>
      </c>
      <c r="C991" s="171">
        <v>0</v>
      </c>
      <c r="D991" s="134">
        <f t="shared" si="115"/>
        <v>64745.950000000012</v>
      </c>
      <c r="E991" s="29">
        <f t="shared" si="116"/>
        <v>45490.970000000016</v>
      </c>
      <c r="F991" s="175">
        <f t="shared" si="117"/>
        <v>26.607857142857142</v>
      </c>
      <c r="G991" s="29">
        <f t="shared" si="114"/>
        <v>26.61</v>
      </c>
    </row>
    <row r="992" spans="1:7" x14ac:dyDescent="0.25">
      <c r="A992" s="47">
        <v>42787</v>
      </c>
      <c r="B992" s="48">
        <v>1</v>
      </c>
      <c r="C992" s="171">
        <v>0</v>
      </c>
      <c r="D992" s="134">
        <f t="shared" si="115"/>
        <v>64745.950000000012</v>
      </c>
      <c r="E992" s="29">
        <f t="shared" si="116"/>
        <v>45490.970000000016</v>
      </c>
      <c r="F992" s="175">
        <f t="shared" si="117"/>
        <v>26.607857142857142</v>
      </c>
      <c r="G992" s="29">
        <f t="shared" si="114"/>
        <v>26.61</v>
      </c>
    </row>
    <row r="993" spans="1:7" x14ac:dyDescent="0.25">
      <c r="A993" s="47">
        <v>42788</v>
      </c>
      <c r="B993" s="48">
        <v>1</v>
      </c>
      <c r="C993" s="171">
        <v>0</v>
      </c>
      <c r="D993" s="134">
        <f t="shared" si="115"/>
        <v>64745.950000000012</v>
      </c>
      <c r="E993" s="29">
        <f t="shared" si="116"/>
        <v>45490.970000000016</v>
      </c>
      <c r="F993" s="175">
        <f t="shared" si="117"/>
        <v>26.607857142857142</v>
      </c>
      <c r="G993" s="29">
        <f t="shared" si="114"/>
        <v>26.61</v>
      </c>
    </row>
    <row r="994" spans="1:7" x14ac:dyDescent="0.25">
      <c r="A994" s="47">
        <v>42789</v>
      </c>
      <c r="B994" s="48">
        <v>1</v>
      </c>
      <c r="C994" s="171">
        <v>0</v>
      </c>
      <c r="D994" s="134">
        <f t="shared" si="115"/>
        <v>64745.950000000012</v>
      </c>
      <c r="E994" s="29">
        <f t="shared" si="116"/>
        <v>45490.970000000016</v>
      </c>
      <c r="F994" s="175">
        <f t="shared" si="117"/>
        <v>26.607857142857142</v>
      </c>
      <c r="G994" s="29">
        <f t="shared" si="114"/>
        <v>26.61</v>
      </c>
    </row>
    <row r="995" spans="1:7" x14ac:dyDescent="0.25">
      <c r="A995" s="47">
        <v>42790</v>
      </c>
      <c r="B995" s="48">
        <v>1</v>
      </c>
      <c r="C995" s="171">
        <v>0</v>
      </c>
      <c r="D995" s="134">
        <f t="shared" si="115"/>
        <v>64745.950000000012</v>
      </c>
      <c r="E995" s="29">
        <f t="shared" si="116"/>
        <v>45490.970000000016</v>
      </c>
      <c r="F995" s="175">
        <f t="shared" si="117"/>
        <v>26.607857142857142</v>
      </c>
      <c r="G995" s="29">
        <f t="shared" si="114"/>
        <v>26.61</v>
      </c>
    </row>
    <row r="996" spans="1:7" x14ac:dyDescent="0.25">
      <c r="A996" s="47">
        <v>42791</v>
      </c>
      <c r="B996" s="48">
        <v>1</v>
      </c>
      <c r="C996" s="171">
        <v>0</v>
      </c>
      <c r="D996" s="134">
        <f t="shared" si="115"/>
        <v>64745.950000000012</v>
      </c>
      <c r="E996" s="29">
        <f t="shared" si="116"/>
        <v>45490.970000000016</v>
      </c>
      <c r="F996" s="175">
        <f t="shared" si="117"/>
        <v>26.607857142857142</v>
      </c>
      <c r="G996" s="29">
        <f t="shared" si="114"/>
        <v>26.61</v>
      </c>
    </row>
    <row r="997" spans="1:7" x14ac:dyDescent="0.25">
      <c r="A997" s="47">
        <v>42792</v>
      </c>
      <c r="B997" s="48">
        <v>1</v>
      </c>
      <c r="C997" s="171">
        <v>0</v>
      </c>
      <c r="D997" s="134">
        <f t="shared" si="115"/>
        <v>64745.950000000012</v>
      </c>
      <c r="E997" s="29">
        <f t="shared" si="116"/>
        <v>45490.970000000016</v>
      </c>
      <c r="F997" s="175">
        <f t="shared" si="117"/>
        <v>26.607857142857142</v>
      </c>
      <c r="G997" s="29">
        <f t="shared" si="114"/>
        <v>26.61</v>
      </c>
    </row>
    <row r="998" spans="1:7" x14ac:dyDescent="0.25">
      <c r="A998" s="47">
        <v>42793</v>
      </c>
      <c r="B998" s="48">
        <v>1</v>
      </c>
      <c r="C998" s="171">
        <v>0</v>
      </c>
      <c r="D998" s="134">
        <f t="shared" si="115"/>
        <v>64745.950000000012</v>
      </c>
      <c r="E998" s="29">
        <f t="shared" si="116"/>
        <v>45490.970000000016</v>
      </c>
      <c r="F998" s="175">
        <f t="shared" si="117"/>
        <v>26.607857142857142</v>
      </c>
      <c r="G998" s="29">
        <f t="shared" si="114"/>
        <v>26.61</v>
      </c>
    </row>
    <row r="999" spans="1:7" x14ac:dyDescent="0.25">
      <c r="A999" s="47">
        <v>42794</v>
      </c>
      <c r="B999" s="48">
        <v>1</v>
      </c>
      <c r="C999" s="171">
        <v>0</v>
      </c>
      <c r="D999" s="134">
        <f t="shared" si="115"/>
        <v>64745.950000000012</v>
      </c>
      <c r="E999" s="29">
        <f t="shared" si="116"/>
        <v>45490.970000000016</v>
      </c>
      <c r="F999" s="175">
        <f t="shared" si="117"/>
        <v>26.607857142857142</v>
      </c>
      <c r="G999" s="29">
        <f t="shared" si="114"/>
        <v>26.61</v>
      </c>
    </row>
    <row r="1000" spans="1:7" x14ac:dyDescent="0.25">
      <c r="A1000" s="47">
        <v>42795</v>
      </c>
      <c r="B1000" s="48">
        <v>1</v>
      </c>
      <c r="C1000" s="171">
        <v>0</v>
      </c>
      <c r="D1000" s="134">
        <f t="shared" si="115"/>
        <v>64745.950000000012</v>
      </c>
      <c r="E1000" s="29">
        <f t="shared" si="116"/>
        <v>45490.970000000016</v>
      </c>
      <c r="F1000" s="175">
        <f t="shared" si="117"/>
        <v>26.607857142857142</v>
      </c>
      <c r="G1000" s="29">
        <f t="shared" si="114"/>
        <v>26.61</v>
      </c>
    </row>
    <row r="1001" spans="1:7" x14ac:dyDescent="0.25">
      <c r="A1001" s="47">
        <v>42796</v>
      </c>
      <c r="B1001" s="48">
        <v>1</v>
      </c>
      <c r="C1001" s="171">
        <v>0</v>
      </c>
      <c r="D1001" s="134">
        <f t="shared" si="115"/>
        <v>64745.950000000012</v>
      </c>
      <c r="E1001" s="29">
        <f t="shared" si="116"/>
        <v>45490.970000000016</v>
      </c>
      <c r="F1001" s="175">
        <f t="shared" si="117"/>
        <v>26.607857142857142</v>
      </c>
      <c r="G1001" s="29">
        <f t="shared" si="114"/>
        <v>26.61</v>
      </c>
    </row>
    <row r="1002" spans="1:7" x14ac:dyDescent="0.25">
      <c r="A1002" s="47">
        <v>42797</v>
      </c>
      <c r="B1002" s="48">
        <v>1</v>
      </c>
      <c r="C1002" s="171">
        <v>0</v>
      </c>
      <c r="D1002" s="134">
        <f t="shared" si="115"/>
        <v>64745.950000000012</v>
      </c>
      <c r="E1002" s="29">
        <f t="shared" si="116"/>
        <v>45490.970000000016</v>
      </c>
      <c r="F1002" s="175">
        <f t="shared" si="117"/>
        <v>26.607857142857142</v>
      </c>
      <c r="G1002" s="29">
        <f t="shared" si="114"/>
        <v>26.61</v>
      </c>
    </row>
    <row r="1003" spans="1:7" x14ac:dyDescent="0.25">
      <c r="A1003" s="47">
        <v>42798</v>
      </c>
      <c r="B1003" s="48">
        <v>1</v>
      </c>
      <c r="C1003" s="171">
        <v>0</v>
      </c>
      <c r="D1003" s="134">
        <f t="shared" si="115"/>
        <v>64745.950000000012</v>
      </c>
      <c r="E1003" s="29">
        <f t="shared" si="116"/>
        <v>45490.970000000016</v>
      </c>
      <c r="F1003" s="175">
        <f t="shared" si="117"/>
        <v>26.607857142857142</v>
      </c>
      <c r="G1003" s="29">
        <f t="shared" si="114"/>
        <v>26.61</v>
      </c>
    </row>
    <row r="1004" spans="1:7" x14ac:dyDescent="0.25">
      <c r="A1004" s="47">
        <v>42799</v>
      </c>
      <c r="B1004" s="48">
        <v>1</v>
      </c>
      <c r="C1004" s="171">
        <v>0</v>
      </c>
      <c r="D1004" s="134">
        <f t="shared" si="115"/>
        <v>64745.950000000012</v>
      </c>
      <c r="E1004" s="29">
        <f t="shared" si="116"/>
        <v>45490.970000000016</v>
      </c>
      <c r="F1004" s="175">
        <f t="shared" si="117"/>
        <v>26.607857142857142</v>
      </c>
      <c r="G1004" s="29">
        <f t="shared" si="114"/>
        <v>26.61</v>
      </c>
    </row>
    <row r="1005" spans="1:7" x14ac:dyDescent="0.25">
      <c r="A1005" s="47">
        <v>42800</v>
      </c>
      <c r="B1005" s="48">
        <v>0</v>
      </c>
      <c r="C1005" s="171">
        <v>1</v>
      </c>
      <c r="D1005" s="134">
        <f>$E$1004</f>
        <v>45490.970000000016</v>
      </c>
      <c r="E1005" s="29">
        <f>$D$1005-$D$59</f>
        <v>26070.510000000017</v>
      </c>
      <c r="F1005" s="175">
        <f>($E$58/$B$58*0+($E$59/$B$59)*1)</f>
        <v>18.69483870967742</v>
      </c>
      <c r="G1005" s="29">
        <f t="shared" si="114"/>
        <v>18.690000000000001</v>
      </c>
    </row>
    <row r="1006" spans="1:7" x14ac:dyDescent="0.25">
      <c r="A1006" s="47">
        <v>42801</v>
      </c>
      <c r="B1006" s="48">
        <v>1</v>
      </c>
      <c r="C1006" s="171">
        <v>0</v>
      </c>
      <c r="D1006" s="134">
        <f t="shared" ref="D1006:D1035" si="118">$E$1004</f>
        <v>45490.970000000016</v>
      </c>
      <c r="E1006" s="29">
        <f t="shared" ref="E1006:E1035" si="119">$D$1005-$D$59</f>
        <v>26070.510000000017</v>
      </c>
      <c r="F1006" s="175">
        <f t="shared" ref="F1006:F1035" si="120">($E$58/$B$58*0+($E$59/$B$59)*1)</f>
        <v>18.69483870967742</v>
      </c>
      <c r="G1006" s="29">
        <f t="shared" si="114"/>
        <v>18.690000000000001</v>
      </c>
    </row>
    <row r="1007" spans="1:7" x14ac:dyDescent="0.25">
      <c r="A1007" s="47">
        <v>42802</v>
      </c>
      <c r="B1007" s="48">
        <v>1</v>
      </c>
      <c r="C1007" s="171">
        <v>0</v>
      </c>
      <c r="D1007" s="134">
        <f t="shared" si="118"/>
        <v>45490.970000000016</v>
      </c>
      <c r="E1007" s="29">
        <f t="shared" si="119"/>
        <v>26070.510000000017</v>
      </c>
      <c r="F1007" s="175">
        <f t="shared" si="120"/>
        <v>18.69483870967742</v>
      </c>
      <c r="G1007" s="29">
        <f t="shared" si="114"/>
        <v>18.690000000000001</v>
      </c>
    </row>
    <row r="1008" spans="1:7" x14ac:dyDescent="0.25">
      <c r="A1008" s="47">
        <v>42803</v>
      </c>
      <c r="B1008" s="48">
        <v>1</v>
      </c>
      <c r="C1008" s="171">
        <v>0</v>
      </c>
      <c r="D1008" s="134">
        <f t="shared" si="118"/>
        <v>45490.970000000016</v>
      </c>
      <c r="E1008" s="29">
        <f t="shared" si="119"/>
        <v>26070.510000000017</v>
      </c>
      <c r="F1008" s="175">
        <f t="shared" si="120"/>
        <v>18.69483870967742</v>
      </c>
      <c r="G1008" s="29">
        <f t="shared" si="114"/>
        <v>18.690000000000001</v>
      </c>
    </row>
    <row r="1009" spans="1:7" x14ac:dyDescent="0.25">
      <c r="A1009" s="47">
        <v>42804</v>
      </c>
      <c r="B1009" s="48">
        <v>1</v>
      </c>
      <c r="C1009" s="171">
        <v>0</v>
      </c>
      <c r="D1009" s="134">
        <f t="shared" si="118"/>
        <v>45490.970000000016</v>
      </c>
      <c r="E1009" s="29">
        <f t="shared" si="119"/>
        <v>26070.510000000017</v>
      </c>
      <c r="F1009" s="175">
        <f t="shared" si="120"/>
        <v>18.69483870967742</v>
      </c>
      <c r="G1009" s="29">
        <f t="shared" si="114"/>
        <v>18.690000000000001</v>
      </c>
    </row>
    <row r="1010" spans="1:7" x14ac:dyDescent="0.25">
      <c r="A1010" s="47">
        <v>42805</v>
      </c>
      <c r="B1010" s="48">
        <v>1</v>
      </c>
      <c r="C1010" s="171">
        <v>0</v>
      </c>
      <c r="D1010" s="134">
        <f t="shared" si="118"/>
        <v>45490.970000000016</v>
      </c>
      <c r="E1010" s="29">
        <f t="shared" si="119"/>
        <v>26070.510000000017</v>
      </c>
      <c r="F1010" s="175">
        <f t="shared" si="120"/>
        <v>18.69483870967742</v>
      </c>
      <c r="G1010" s="29">
        <f t="shared" si="114"/>
        <v>18.690000000000001</v>
      </c>
    </row>
    <row r="1011" spans="1:7" x14ac:dyDescent="0.25">
      <c r="A1011" s="47">
        <v>42806</v>
      </c>
      <c r="B1011" s="48">
        <v>1</v>
      </c>
      <c r="C1011" s="171">
        <v>0</v>
      </c>
      <c r="D1011" s="134">
        <f t="shared" si="118"/>
        <v>45490.970000000016</v>
      </c>
      <c r="E1011" s="29">
        <f t="shared" si="119"/>
        <v>26070.510000000017</v>
      </c>
      <c r="F1011" s="175">
        <f t="shared" si="120"/>
        <v>18.69483870967742</v>
      </c>
      <c r="G1011" s="29">
        <f t="shared" si="114"/>
        <v>18.690000000000001</v>
      </c>
    </row>
    <row r="1012" spans="1:7" x14ac:dyDescent="0.25">
      <c r="A1012" s="47">
        <v>42807</v>
      </c>
      <c r="B1012" s="48">
        <v>1</v>
      </c>
      <c r="C1012" s="171">
        <v>0</v>
      </c>
      <c r="D1012" s="134">
        <f t="shared" si="118"/>
        <v>45490.970000000016</v>
      </c>
      <c r="E1012" s="29">
        <f t="shared" si="119"/>
        <v>26070.510000000017</v>
      </c>
      <c r="F1012" s="175">
        <f t="shared" si="120"/>
        <v>18.69483870967742</v>
      </c>
      <c r="G1012" s="29">
        <f t="shared" si="114"/>
        <v>18.690000000000001</v>
      </c>
    </row>
    <row r="1013" spans="1:7" x14ac:dyDescent="0.25">
      <c r="A1013" s="47">
        <v>42808</v>
      </c>
      <c r="B1013" s="48">
        <v>1</v>
      </c>
      <c r="C1013" s="171">
        <v>0</v>
      </c>
      <c r="D1013" s="134">
        <f t="shared" si="118"/>
        <v>45490.970000000016</v>
      </c>
      <c r="E1013" s="29">
        <f t="shared" si="119"/>
        <v>26070.510000000017</v>
      </c>
      <c r="F1013" s="175">
        <f t="shared" si="120"/>
        <v>18.69483870967742</v>
      </c>
      <c r="G1013" s="29">
        <f t="shared" si="114"/>
        <v>18.690000000000001</v>
      </c>
    </row>
    <row r="1014" spans="1:7" x14ac:dyDescent="0.25">
      <c r="A1014" s="47">
        <v>42809</v>
      </c>
      <c r="B1014" s="48">
        <v>1</v>
      </c>
      <c r="C1014" s="171">
        <v>0</v>
      </c>
      <c r="D1014" s="134">
        <f t="shared" si="118"/>
        <v>45490.970000000016</v>
      </c>
      <c r="E1014" s="29">
        <f t="shared" si="119"/>
        <v>26070.510000000017</v>
      </c>
      <c r="F1014" s="175">
        <f t="shared" si="120"/>
        <v>18.69483870967742</v>
      </c>
      <c r="G1014" s="29">
        <f t="shared" si="114"/>
        <v>18.690000000000001</v>
      </c>
    </row>
    <row r="1015" spans="1:7" x14ac:dyDescent="0.25">
      <c r="A1015" s="47">
        <v>42810</v>
      </c>
      <c r="B1015" s="48">
        <v>1</v>
      </c>
      <c r="C1015" s="171">
        <v>0</v>
      </c>
      <c r="D1015" s="134">
        <f t="shared" si="118"/>
        <v>45490.970000000016</v>
      </c>
      <c r="E1015" s="29">
        <f t="shared" si="119"/>
        <v>26070.510000000017</v>
      </c>
      <c r="F1015" s="175">
        <f t="shared" si="120"/>
        <v>18.69483870967742</v>
      </c>
      <c r="G1015" s="29">
        <f t="shared" si="114"/>
        <v>18.690000000000001</v>
      </c>
    </row>
    <row r="1016" spans="1:7" x14ac:dyDescent="0.25">
      <c r="A1016" s="47">
        <v>42811</v>
      </c>
      <c r="B1016" s="48">
        <v>1</v>
      </c>
      <c r="C1016" s="171">
        <v>0</v>
      </c>
      <c r="D1016" s="134">
        <f t="shared" si="118"/>
        <v>45490.970000000016</v>
      </c>
      <c r="E1016" s="29">
        <f t="shared" si="119"/>
        <v>26070.510000000017</v>
      </c>
      <c r="F1016" s="175">
        <f t="shared" si="120"/>
        <v>18.69483870967742</v>
      </c>
      <c r="G1016" s="29">
        <f t="shared" si="114"/>
        <v>18.690000000000001</v>
      </c>
    </row>
    <row r="1017" spans="1:7" x14ac:dyDescent="0.25">
      <c r="A1017" s="47">
        <v>42812</v>
      </c>
      <c r="B1017" s="48">
        <v>1</v>
      </c>
      <c r="C1017" s="171">
        <v>0</v>
      </c>
      <c r="D1017" s="134">
        <f t="shared" si="118"/>
        <v>45490.970000000016</v>
      </c>
      <c r="E1017" s="29">
        <f t="shared" si="119"/>
        <v>26070.510000000017</v>
      </c>
      <c r="F1017" s="175">
        <f t="shared" si="120"/>
        <v>18.69483870967742</v>
      </c>
      <c r="G1017" s="29">
        <f t="shared" si="114"/>
        <v>18.690000000000001</v>
      </c>
    </row>
    <row r="1018" spans="1:7" x14ac:dyDescent="0.25">
      <c r="A1018" s="47">
        <v>42813</v>
      </c>
      <c r="B1018" s="48">
        <v>1</v>
      </c>
      <c r="C1018" s="171">
        <v>0</v>
      </c>
      <c r="D1018" s="134">
        <f t="shared" si="118"/>
        <v>45490.970000000016</v>
      </c>
      <c r="E1018" s="29">
        <f t="shared" si="119"/>
        <v>26070.510000000017</v>
      </c>
      <c r="F1018" s="175">
        <f t="shared" si="120"/>
        <v>18.69483870967742</v>
      </c>
      <c r="G1018" s="29">
        <f t="shared" si="114"/>
        <v>18.690000000000001</v>
      </c>
    </row>
    <row r="1019" spans="1:7" x14ac:dyDescent="0.25">
      <c r="A1019" s="47">
        <v>42814</v>
      </c>
      <c r="B1019" s="48">
        <v>1</v>
      </c>
      <c r="C1019" s="171">
        <v>0</v>
      </c>
      <c r="D1019" s="134">
        <f t="shared" si="118"/>
        <v>45490.970000000016</v>
      </c>
      <c r="E1019" s="29">
        <f t="shared" si="119"/>
        <v>26070.510000000017</v>
      </c>
      <c r="F1019" s="175">
        <f t="shared" si="120"/>
        <v>18.69483870967742</v>
      </c>
      <c r="G1019" s="29">
        <f t="shared" si="114"/>
        <v>18.690000000000001</v>
      </c>
    </row>
    <row r="1020" spans="1:7" x14ac:dyDescent="0.25">
      <c r="A1020" s="47">
        <v>42815</v>
      </c>
      <c r="B1020" s="48">
        <v>1</v>
      </c>
      <c r="C1020" s="171">
        <v>0</v>
      </c>
      <c r="D1020" s="134">
        <f t="shared" si="118"/>
        <v>45490.970000000016</v>
      </c>
      <c r="E1020" s="29">
        <f t="shared" si="119"/>
        <v>26070.510000000017</v>
      </c>
      <c r="F1020" s="175">
        <f t="shared" si="120"/>
        <v>18.69483870967742</v>
      </c>
      <c r="G1020" s="29">
        <f t="shared" si="114"/>
        <v>18.690000000000001</v>
      </c>
    </row>
    <row r="1021" spans="1:7" x14ac:dyDescent="0.25">
      <c r="A1021" s="47">
        <v>42816</v>
      </c>
      <c r="B1021" s="48">
        <v>1</v>
      </c>
      <c r="C1021" s="171">
        <v>0</v>
      </c>
      <c r="D1021" s="134">
        <f t="shared" si="118"/>
        <v>45490.970000000016</v>
      </c>
      <c r="E1021" s="29">
        <f t="shared" si="119"/>
        <v>26070.510000000017</v>
      </c>
      <c r="F1021" s="175">
        <f t="shared" si="120"/>
        <v>18.69483870967742</v>
      </c>
      <c r="G1021" s="29">
        <f t="shared" si="114"/>
        <v>18.690000000000001</v>
      </c>
    </row>
    <row r="1022" spans="1:7" x14ac:dyDescent="0.25">
      <c r="A1022" s="47">
        <v>42817</v>
      </c>
      <c r="B1022" s="48">
        <v>1</v>
      </c>
      <c r="C1022" s="171">
        <v>0</v>
      </c>
      <c r="D1022" s="134">
        <f t="shared" si="118"/>
        <v>45490.970000000016</v>
      </c>
      <c r="E1022" s="29">
        <f t="shared" si="119"/>
        <v>26070.510000000017</v>
      </c>
      <c r="F1022" s="175">
        <f t="shared" si="120"/>
        <v>18.69483870967742</v>
      </c>
      <c r="G1022" s="29">
        <f t="shared" ref="G1022:G1085" si="121">ROUND(F1022,2)</f>
        <v>18.690000000000001</v>
      </c>
    </row>
    <row r="1023" spans="1:7" x14ac:dyDescent="0.25">
      <c r="A1023" s="47">
        <v>42818</v>
      </c>
      <c r="B1023" s="48">
        <v>1</v>
      </c>
      <c r="C1023" s="171">
        <v>0</v>
      </c>
      <c r="D1023" s="134">
        <f t="shared" si="118"/>
        <v>45490.970000000016</v>
      </c>
      <c r="E1023" s="29">
        <f t="shared" si="119"/>
        <v>26070.510000000017</v>
      </c>
      <c r="F1023" s="175">
        <f t="shared" si="120"/>
        <v>18.69483870967742</v>
      </c>
      <c r="G1023" s="29">
        <f t="shared" si="121"/>
        <v>18.690000000000001</v>
      </c>
    </row>
    <row r="1024" spans="1:7" x14ac:dyDescent="0.25">
      <c r="A1024" s="47">
        <v>42819</v>
      </c>
      <c r="B1024" s="48">
        <v>1</v>
      </c>
      <c r="C1024" s="171">
        <v>0</v>
      </c>
      <c r="D1024" s="134">
        <f t="shared" si="118"/>
        <v>45490.970000000016</v>
      </c>
      <c r="E1024" s="29">
        <f t="shared" si="119"/>
        <v>26070.510000000017</v>
      </c>
      <c r="F1024" s="175">
        <f t="shared" si="120"/>
        <v>18.69483870967742</v>
      </c>
      <c r="G1024" s="29">
        <f t="shared" si="121"/>
        <v>18.690000000000001</v>
      </c>
    </row>
    <row r="1025" spans="1:7" x14ac:dyDescent="0.25">
      <c r="A1025" s="47">
        <v>42820</v>
      </c>
      <c r="B1025" s="48">
        <v>1</v>
      </c>
      <c r="C1025" s="171">
        <v>0</v>
      </c>
      <c r="D1025" s="134">
        <f t="shared" si="118"/>
        <v>45490.970000000016</v>
      </c>
      <c r="E1025" s="29">
        <f t="shared" si="119"/>
        <v>26070.510000000017</v>
      </c>
      <c r="F1025" s="175">
        <f t="shared" si="120"/>
        <v>18.69483870967742</v>
      </c>
      <c r="G1025" s="29">
        <f t="shared" si="121"/>
        <v>18.690000000000001</v>
      </c>
    </row>
    <row r="1026" spans="1:7" x14ac:dyDescent="0.25">
      <c r="A1026" s="47">
        <v>42821</v>
      </c>
      <c r="B1026" s="48">
        <v>1</v>
      </c>
      <c r="C1026" s="171">
        <v>0</v>
      </c>
      <c r="D1026" s="134">
        <f t="shared" si="118"/>
        <v>45490.970000000016</v>
      </c>
      <c r="E1026" s="29">
        <f t="shared" si="119"/>
        <v>26070.510000000017</v>
      </c>
      <c r="F1026" s="175">
        <f t="shared" si="120"/>
        <v>18.69483870967742</v>
      </c>
      <c r="G1026" s="29">
        <f t="shared" si="121"/>
        <v>18.690000000000001</v>
      </c>
    </row>
    <row r="1027" spans="1:7" x14ac:dyDescent="0.25">
      <c r="A1027" s="47">
        <v>42822</v>
      </c>
      <c r="B1027" s="48">
        <v>1</v>
      </c>
      <c r="C1027" s="171">
        <v>0</v>
      </c>
      <c r="D1027" s="134">
        <f t="shared" si="118"/>
        <v>45490.970000000016</v>
      </c>
      <c r="E1027" s="29">
        <f t="shared" si="119"/>
        <v>26070.510000000017</v>
      </c>
      <c r="F1027" s="175">
        <f t="shared" si="120"/>
        <v>18.69483870967742</v>
      </c>
      <c r="G1027" s="29">
        <f t="shared" si="121"/>
        <v>18.690000000000001</v>
      </c>
    </row>
    <row r="1028" spans="1:7" x14ac:dyDescent="0.25">
      <c r="A1028" s="47">
        <v>42823</v>
      </c>
      <c r="B1028" s="48">
        <v>1</v>
      </c>
      <c r="C1028" s="171">
        <v>0</v>
      </c>
      <c r="D1028" s="134">
        <f t="shared" si="118"/>
        <v>45490.970000000016</v>
      </c>
      <c r="E1028" s="29">
        <f t="shared" si="119"/>
        <v>26070.510000000017</v>
      </c>
      <c r="F1028" s="175">
        <f t="shared" si="120"/>
        <v>18.69483870967742</v>
      </c>
      <c r="G1028" s="29">
        <f t="shared" si="121"/>
        <v>18.690000000000001</v>
      </c>
    </row>
    <row r="1029" spans="1:7" x14ac:dyDescent="0.25">
      <c r="A1029" s="47">
        <v>42824</v>
      </c>
      <c r="B1029" s="48">
        <v>1</v>
      </c>
      <c r="C1029" s="171">
        <v>0</v>
      </c>
      <c r="D1029" s="134">
        <f t="shared" si="118"/>
        <v>45490.970000000016</v>
      </c>
      <c r="E1029" s="29">
        <f t="shared" si="119"/>
        <v>26070.510000000017</v>
      </c>
      <c r="F1029" s="175">
        <f t="shared" si="120"/>
        <v>18.69483870967742</v>
      </c>
      <c r="G1029" s="29">
        <f t="shared" si="121"/>
        <v>18.690000000000001</v>
      </c>
    </row>
    <row r="1030" spans="1:7" x14ac:dyDescent="0.25">
      <c r="A1030" s="47">
        <v>42825</v>
      </c>
      <c r="B1030" s="48">
        <v>1</v>
      </c>
      <c r="C1030" s="171">
        <v>0</v>
      </c>
      <c r="D1030" s="134">
        <f t="shared" si="118"/>
        <v>45490.970000000016</v>
      </c>
      <c r="E1030" s="29">
        <f t="shared" si="119"/>
        <v>26070.510000000017</v>
      </c>
      <c r="F1030" s="175">
        <f t="shared" si="120"/>
        <v>18.69483870967742</v>
      </c>
      <c r="G1030" s="29">
        <f t="shared" si="121"/>
        <v>18.690000000000001</v>
      </c>
    </row>
    <row r="1031" spans="1:7" x14ac:dyDescent="0.25">
      <c r="A1031" s="47">
        <v>42826</v>
      </c>
      <c r="B1031" s="48">
        <v>1</v>
      </c>
      <c r="C1031" s="171">
        <v>0</v>
      </c>
      <c r="D1031" s="134">
        <f t="shared" si="118"/>
        <v>45490.970000000016</v>
      </c>
      <c r="E1031" s="29">
        <f t="shared" si="119"/>
        <v>26070.510000000017</v>
      </c>
      <c r="F1031" s="175">
        <f t="shared" si="120"/>
        <v>18.69483870967742</v>
      </c>
      <c r="G1031" s="29">
        <f t="shared" si="121"/>
        <v>18.690000000000001</v>
      </c>
    </row>
    <row r="1032" spans="1:7" x14ac:dyDescent="0.25">
      <c r="A1032" s="47">
        <v>42827</v>
      </c>
      <c r="B1032" s="48">
        <v>1</v>
      </c>
      <c r="C1032" s="171">
        <v>0</v>
      </c>
      <c r="D1032" s="134">
        <f t="shared" si="118"/>
        <v>45490.970000000016</v>
      </c>
      <c r="E1032" s="29">
        <f t="shared" si="119"/>
        <v>26070.510000000017</v>
      </c>
      <c r="F1032" s="175">
        <f t="shared" si="120"/>
        <v>18.69483870967742</v>
      </c>
      <c r="G1032" s="29">
        <f t="shared" si="121"/>
        <v>18.690000000000001</v>
      </c>
    </row>
    <row r="1033" spans="1:7" x14ac:dyDescent="0.25">
      <c r="A1033" s="47">
        <v>42828</v>
      </c>
      <c r="B1033" s="48">
        <v>1</v>
      </c>
      <c r="C1033" s="171">
        <v>0</v>
      </c>
      <c r="D1033" s="134">
        <f t="shared" si="118"/>
        <v>45490.970000000016</v>
      </c>
      <c r="E1033" s="29">
        <f t="shared" si="119"/>
        <v>26070.510000000017</v>
      </c>
      <c r="F1033" s="175">
        <f t="shared" si="120"/>
        <v>18.69483870967742</v>
      </c>
      <c r="G1033" s="29">
        <f t="shared" si="121"/>
        <v>18.690000000000001</v>
      </c>
    </row>
    <row r="1034" spans="1:7" x14ac:dyDescent="0.25">
      <c r="A1034" s="47">
        <v>42829</v>
      </c>
      <c r="B1034" s="48">
        <v>1</v>
      </c>
      <c r="C1034" s="171">
        <v>0</v>
      </c>
      <c r="D1034" s="134">
        <f t="shared" si="118"/>
        <v>45490.970000000016</v>
      </c>
      <c r="E1034" s="29">
        <f t="shared" si="119"/>
        <v>26070.510000000017</v>
      </c>
      <c r="F1034" s="175">
        <f t="shared" si="120"/>
        <v>18.69483870967742</v>
      </c>
      <c r="G1034" s="29">
        <f t="shared" si="121"/>
        <v>18.690000000000001</v>
      </c>
    </row>
    <row r="1035" spans="1:7" x14ac:dyDescent="0.25">
      <c r="A1035" s="47">
        <v>42830</v>
      </c>
      <c r="B1035" s="48">
        <v>1</v>
      </c>
      <c r="C1035" s="171">
        <v>0</v>
      </c>
      <c r="D1035" s="134">
        <f t="shared" si="118"/>
        <v>45490.970000000016</v>
      </c>
      <c r="E1035" s="29">
        <f t="shared" si="119"/>
        <v>26070.510000000017</v>
      </c>
      <c r="F1035" s="175">
        <f t="shared" si="120"/>
        <v>18.69483870967742</v>
      </c>
      <c r="G1035" s="29">
        <f t="shared" si="121"/>
        <v>18.690000000000001</v>
      </c>
    </row>
    <row r="1036" spans="1:7" x14ac:dyDescent="0.25">
      <c r="A1036" s="47">
        <v>42831</v>
      </c>
      <c r="B1036" s="48">
        <v>0</v>
      </c>
      <c r="C1036" s="171">
        <v>1</v>
      </c>
      <c r="D1036" s="134">
        <f>$E$1035</f>
        <v>26070.510000000017</v>
      </c>
      <c r="E1036" s="29">
        <f>$D$1036-$D$60</f>
        <v>6391.9300000000148</v>
      </c>
      <c r="F1036" s="175">
        <f>($E$59/$B$59*0+($E$60/$B$60)*1)</f>
        <v>10.714</v>
      </c>
      <c r="G1036" s="29">
        <f t="shared" si="121"/>
        <v>10.71</v>
      </c>
    </row>
    <row r="1037" spans="1:7" x14ac:dyDescent="0.25">
      <c r="A1037" s="47">
        <v>42832</v>
      </c>
      <c r="B1037" s="48">
        <v>1</v>
      </c>
      <c r="C1037" s="171">
        <v>0</v>
      </c>
      <c r="D1037" s="134">
        <f t="shared" ref="D1037:D1065" si="122">$E$1035</f>
        <v>26070.510000000017</v>
      </c>
      <c r="E1037" s="29">
        <f t="shared" ref="E1037:E1065" si="123">$D$1036-$D$60</f>
        <v>6391.9300000000148</v>
      </c>
      <c r="F1037" s="175">
        <f t="shared" ref="F1037:F1065" si="124">($E$59/$B$59*0+($E$60/$B$60)*1)</f>
        <v>10.714</v>
      </c>
      <c r="G1037" s="29">
        <f t="shared" si="121"/>
        <v>10.71</v>
      </c>
    </row>
    <row r="1038" spans="1:7" x14ac:dyDescent="0.25">
      <c r="A1038" s="47">
        <v>42833</v>
      </c>
      <c r="B1038" s="48">
        <v>1</v>
      </c>
      <c r="C1038" s="171">
        <v>0</v>
      </c>
      <c r="D1038" s="134">
        <f t="shared" si="122"/>
        <v>26070.510000000017</v>
      </c>
      <c r="E1038" s="29">
        <f t="shared" si="123"/>
        <v>6391.9300000000148</v>
      </c>
      <c r="F1038" s="175">
        <f t="shared" si="124"/>
        <v>10.714</v>
      </c>
      <c r="G1038" s="29">
        <f t="shared" si="121"/>
        <v>10.71</v>
      </c>
    </row>
    <row r="1039" spans="1:7" x14ac:dyDescent="0.25">
      <c r="A1039" s="47">
        <v>42834</v>
      </c>
      <c r="B1039" s="48">
        <v>1</v>
      </c>
      <c r="C1039" s="171">
        <v>0</v>
      </c>
      <c r="D1039" s="134">
        <f t="shared" si="122"/>
        <v>26070.510000000017</v>
      </c>
      <c r="E1039" s="29">
        <f t="shared" si="123"/>
        <v>6391.9300000000148</v>
      </c>
      <c r="F1039" s="175">
        <f t="shared" si="124"/>
        <v>10.714</v>
      </c>
      <c r="G1039" s="29">
        <f t="shared" si="121"/>
        <v>10.71</v>
      </c>
    </row>
    <row r="1040" spans="1:7" x14ac:dyDescent="0.25">
      <c r="A1040" s="47">
        <v>42835</v>
      </c>
      <c r="B1040" s="48">
        <v>1</v>
      </c>
      <c r="C1040" s="171">
        <v>0</v>
      </c>
      <c r="D1040" s="134">
        <f t="shared" si="122"/>
        <v>26070.510000000017</v>
      </c>
      <c r="E1040" s="29">
        <f t="shared" si="123"/>
        <v>6391.9300000000148</v>
      </c>
      <c r="F1040" s="175">
        <f t="shared" si="124"/>
        <v>10.714</v>
      </c>
      <c r="G1040" s="29">
        <f t="shared" si="121"/>
        <v>10.71</v>
      </c>
    </row>
    <row r="1041" spans="1:7" x14ac:dyDescent="0.25">
      <c r="A1041" s="47">
        <v>42836</v>
      </c>
      <c r="B1041" s="48">
        <v>1</v>
      </c>
      <c r="C1041" s="171">
        <v>0</v>
      </c>
      <c r="D1041" s="134">
        <f t="shared" si="122"/>
        <v>26070.510000000017</v>
      </c>
      <c r="E1041" s="29">
        <f t="shared" si="123"/>
        <v>6391.9300000000148</v>
      </c>
      <c r="F1041" s="175">
        <f t="shared" si="124"/>
        <v>10.714</v>
      </c>
      <c r="G1041" s="29">
        <f t="shared" si="121"/>
        <v>10.71</v>
      </c>
    </row>
    <row r="1042" spans="1:7" x14ac:dyDescent="0.25">
      <c r="A1042" s="47">
        <v>42837</v>
      </c>
      <c r="B1042" s="48">
        <v>1</v>
      </c>
      <c r="C1042" s="171">
        <v>0</v>
      </c>
      <c r="D1042" s="134">
        <f t="shared" si="122"/>
        <v>26070.510000000017</v>
      </c>
      <c r="E1042" s="29">
        <f t="shared" si="123"/>
        <v>6391.9300000000148</v>
      </c>
      <c r="F1042" s="175">
        <f t="shared" si="124"/>
        <v>10.714</v>
      </c>
      <c r="G1042" s="29">
        <f t="shared" si="121"/>
        <v>10.71</v>
      </c>
    </row>
    <row r="1043" spans="1:7" x14ac:dyDescent="0.25">
      <c r="A1043" s="47">
        <v>42838</v>
      </c>
      <c r="B1043" s="48">
        <v>1</v>
      </c>
      <c r="C1043" s="171">
        <v>0</v>
      </c>
      <c r="D1043" s="134">
        <f t="shared" si="122"/>
        <v>26070.510000000017</v>
      </c>
      <c r="E1043" s="29">
        <f t="shared" si="123"/>
        <v>6391.9300000000148</v>
      </c>
      <c r="F1043" s="175">
        <f t="shared" si="124"/>
        <v>10.714</v>
      </c>
      <c r="G1043" s="29">
        <f t="shared" si="121"/>
        <v>10.71</v>
      </c>
    </row>
    <row r="1044" spans="1:7" x14ac:dyDescent="0.25">
      <c r="A1044" s="47">
        <v>42839</v>
      </c>
      <c r="B1044" s="48">
        <v>1</v>
      </c>
      <c r="C1044" s="171">
        <v>0</v>
      </c>
      <c r="D1044" s="134">
        <f t="shared" si="122"/>
        <v>26070.510000000017</v>
      </c>
      <c r="E1044" s="29">
        <f t="shared" si="123"/>
        <v>6391.9300000000148</v>
      </c>
      <c r="F1044" s="175">
        <f t="shared" si="124"/>
        <v>10.714</v>
      </c>
      <c r="G1044" s="29">
        <f t="shared" si="121"/>
        <v>10.71</v>
      </c>
    </row>
    <row r="1045" spans="1:7" x14ac:dyDescent="0.25">
      <c r="A1045" s="47">
        <v>42840</v>
      </c>
      <c r="B1045" s="48">
        <v>1</v>
      </c>
      <c r="C1045" s="171">
        <v>0</v>
      </c>
      <c r="D1045" s="134">
        <f t="shared" si="122"/>
        <v>26070.510000000017</v>
      </c>
      <c r="E1045" s="29">
        <f t="shared" si="123"/>
        <v>6391.9300000000148</v>
      </c>
      <c r="F1045" s="175">
        <f t="shared" si="124"/>
        <v>10.714</v>
      </c>
      <c r="G1045" s="29">
        <f t="shared" si="121"/>
        <v>10.71</v>
      </c>
    </row>
    <row r="1046" spans="1:7" x14ac:dyDescent="0.25">
      <c r="A1046" s="47">
        <v>42841</v>
      </c>
      <c r="B1046" s="48">
        <v>1</v>
      </c>
      <c r="C1046" s="171">
        <v>0</v>
      </c>
      <c r="D1046" s="134">
        <f t="shared" si="122"/>
        <v>26070.510000000017</v>
      </c>
      <c r="E1046" s="29">
        <f t="shared" si="123"/>
        <v>6391.9300000000148</v>
      </c>
      <c r="F1046" s="175">
        <f t="shared" si="124"/>
        <v>10.714</v>
      </c>
      <c r="G1046" s="29">
        <f t="shared" si="121"/>
        <v>10.71</v>
      </c>
    </row>
    <row r="1047" spans="1:7" x14ac:dyDescent="0.25">
      <c r="A1047" s="47">
        <v>42842</v>
      </c>
      <c r="B1047" s="48">
        <v>1</v>
      </c>
      <c r="C1047" s="171">
        <v>0</v>
      </c>
      <c r="D1047" s="134">
        <f t="shared" si="122"/>
        <v>26070.510000000017</v>
      </c>
      <c r="E1047" s="29">
        <f t="shared" si="123"/>
        <v>6391.9300000000148</v>
      </c>
      <c r="F1047" s="175">
        <f t="shared" si="124"/>
        <v>10.714</v>
      </c>
      <c r="G1047" s="29">
        <f t="shared" si="121"/>
        <v>10.71</v>
      </c>
    </row>
    <row r="1048" spans="1:7" x14ac:dyDescent="0.25">
      <c r="A1048" s="47">
        <v>42843</v>
      </c>
      <c r="B1048" s="48">
        <v>1</v>
      </c>
      <c r="C1048" s="171">
        <v>0</v>
      </c>
      <c r="D1048" s="134">
        <f t="shared" si="122"/>
        <v>26070.510000000017</v>
      </c>
      <c r="E1048" s="29">
        <f t="shared" si="123"/>
        <v>6391.9300000000148</v>
      </c>
      <c r="F1048" s="175">
        <f t="shared" si="124"/>
        <v>10.714</v>
      </c>
      <c r="G1048" s="29">
        <f t="shared" si="121"/>
        <v>10.71</v>
      </c>
    </row>
    <row r="1049" spans="1:7" x14ac:dyDescent="0.25">
      <c r="A1049" s="47">
        <v>42844</v>
      </c>
      <c r="B1049" s="48">
        <v>1</v>
      </c>
      <c r="C1049" s="171">
        <v>0</v>
      </c>
      <c r="D1049" s="134">
        <f t="shared" si="122"/>
        <v>26070.510000000017</v>
      </c>
      <c r="E1049" s="29">
        <f t="shared" si="123"/>
        <v>6391.9300000000148</v>
      </c>
      <c r="F1049" s="175">
        <f t="shared" si="124"/>
        <v>10.714</v>
      </c>
      <c r="G1049" s="29">
        <f t="shared" si="121"/>
        <v>10.71</v>
      </c>
    </row>
    <row r="1050" spans="1:7" x14ac:dyDescent="0.25">
      <c r="A1050" s="47">
        <v>42845</v>
      </c>
      <c r="B1050" s="48">
        <v>1</v>
      </c>
      <c r="C1050" s="171">
        <v>0</v>
      </c>
      <c r="D1050" s="134">
        <f t="shared" si="122"/>
        <v>26070.510000000017</v>
      </c>
      <c r="E1050" s="29">
        <f t="shared" si="123"/>
        <v>6391.9300000000148</v>
      </c>
      <c r="F1050" s="175">
        <f t="shared" si="124"/>
        <v>10.714</v>
      </c>
      <c r="G1050" s="29">
        <f t="shared" si="121"/>
        <v>10.71</v>
      </c>
    </row>
    <row r="1051" spans="1:7" x14ac:dyDescent="0.25">
      <c r="A1051" s="47">
        <v>42846</v>
      </c>
      <c r="B1051" s="48">
        <v>1</v>
      </c>
      <c r="C1051" s="171">
        <v>0</v>
      </c>
      <c r="D1051" s="134">
        <f t="shared" si="122"/>
        <v>26070.510000000017</v>
      </c>
      <c r="E1051" s="29">
        <f t="shared" si="123"/>
        <v>6391.9300000000148</v>
      </c>
      <c r="F1051" s="175">
        <f t="shared" si="124"/>
        <v>10.714</v>
      </c>
      <c r="G1051" s="29">
        <f t="shared" si="121"/>
        <v>10.71</v>
      </c>
    </row>
    <row r="1052" spans="1:7" x14ac:dyDescent="0.25">
      <c r="A1052" s="47">
        <v>42847</v>
      </c>
      <c r="B1052" s="48">
        <v>1</v>
      </c>
      <c r="C1052" s="171">
        <v>0</v>
      </c>
      <c r="D1052" s="134">
        <f t="shared" si="122"/>
        <v>26070.510000000017</v>
      </c>
      <c r="E1052" s="29">
        <f t="shared" si="123"/>
        <v>6391.9300000000148</v>
      </c>
      <c r="F1052" s="175">
        <f t="shared" si="124"/>
        <v>10.714</v>
      </c>
      <c r="G1052" s="29">
        <f t="shared" si="121"/>
        <v>10.71</v>
      </c>
    </row>
    <row r="1053" spans="1:7" x14ac:dyDescent="0.25">
      <c r="A1053" s="47">
        <v>42848</v>
      </c>
      <c r="B1053" s="48">
        <v>1</v>
      </c>
      <c r="C1053" s="171">
        <v>0</v>
      </c>
      <c r="D1053" s="134">
        <f t="shared" si="122"/>
        <v>26070.510000000017</v>
      </c>
      <c r="E1053" s="29">
        <f t="shared" si="123"/>
        <v>6391.9300000000148</v>
      </c>
      <c r="F1053" s="175">
        <f t="shared" si="124"/>
        <v>10.714</v>
      </c>
      <c r="G1053" s="29">
        <f t="shared" si="121"/>
        <v>10.71</v>
      </c>
    </row>
    <row r="1054" spans="1:7" x14ac:dyDescent="0.25">
      <c r="A1054" s="47">
        <v>42849</v>
      </c>
      <c r="B1054" s="48">
        <v>1</v>
      </c>
      <c r="C1054" s="171">
        <v>0</v>
      </c>
      <c r="D1054" s="134">
        <f t="shared" si="122"/>
        <v>26070.510000000017</v>
      </c>
      <c r="E1054" s="29">
        <f t="shared" si="123"/>
        <v>6391.9300000000148</v>
      </c>
      <c r="F1054" s="175">
        <f t="shared" si="124"/>
        <v>10.714</v>
      </c>
      <c r="G1054" s="29">
        <f t="shared" si="121"/>
        <v>10.71</v>
      </c>
    </row>
    <row r="1055" spans="1:7" x14ac:dyDescent="0.25">
      <c r="A1055" s="47">
        <v>42850</v>
      </c>
      <c r="B1055" s="48">
        <v>1</v>
      </c>
      <c r="C1055" s="171">
        <v>0</v>
      </c>
      <c r="D1055" s="134">
        <f t="shared" si="122"/>
        <v>26070.510000000017</v>
      </c>
      <c r="E1055" s="29">
        <f t="shared" si="123"/>
        <v>6391.9300000000148</v>
      </c>
      <c r="F1055" s="175">
        <f t="shared" si="124"/>
        <v>10.714</v>
      </c>
      <c r="G1055" s="29">
        <f t="shared" si="121"/>
        <v>10.71</v>
      </c>
    </row>
    <row r="1056" spans="1:7" x14ac:dyDescent="0.25">
      <c r="A1056" s="47">
        <v>42851</v>
      </c>
      <c r="B1056" s="48">
        <v>1</v>
      </c>
      <c r="C1056" s="171">
        <v>0</v>
      </c>
      <c r="D1056" s="134">
        <f t="shared" si="122"/>
        <v>26070.510000000017</v>
      </c>
      <c r="E1056" s="29">
        <f t="shared" si="123"/>
        <v>6391.9300000000148</v>
      </c>
      <c r="F1056" s="175">
        <f t="shared" si="124"/>
        <v>10.714</v>
      </c>
      <c r="G1056" s="29">
        <f t="shared" si="121"/>
        <v>10.71</v>
      </c>
    </row>
    <row r="1057" spans="1:7" x14ac:dyDescent="0.25">
      <c r="A1057" s="47">
        <v>42852</v>
      </c>
      <c r="B1057" s="48">
        <v>1</v>
      </c>
      <c r="C1057" s="171">
        <v>0</v>
      </c>
      <c r="D1057" s="134">
        <f t="shared" si="122"/>
        <v>26070.510000000017</v>
      </c>
      <c r="E1057" s="29">
        <f t="shared" si="123"/>
        <v>6391.9300000000148</v>
      </c>
      <c r="F1057" s="175">
        <f t="shared" si="124"/>
        <v>10.714</v>
      </c>
      <c r="G1057" s="29">
        <f t="shared" si="121"/>
        <v>10.71</v>
      </c>
    </row>
    <row r="1058" spans="1:7" x14ac:dyDescent="0.25">
      <c r="A1058" s="47">
        <v>42853</v>
      </c>
      <c r="B1058" s="48">
        <v>1</v>
      </c>
      <c r="C1058" s="171">
        <v>0</v>
      </c>
      <c r="D1058" s="134">
        <f t="shared" si="122"/>
        <v>26070.510000000017</v>
      </c>
      <c r="E1058" s="29">
        <f t="shared" si="123"/>
        <v>6391.9300000000148</v>
      </c>
      <c r="F1058" s="175">
        <f t="shared" si="124"/>
        <v>10.714</v>
      </c>
      <c r="G1058" s="29">
        <f t="shared" si="121"/>
        <v>10.71</v>
      </c>
    </row>
    <row r="1059" spans="1:7" x14ac:dyDescent="0.25">
      <c r="A1059" s="47">
        <v>42854</v>
      </c>
      <c r="B1059" s="48">
        <v>1</v>
      </c>
      <c r="C1059" s="171">
        <v>0</v>
      </c>
      <c r="D1059" s="134">
        <f t="shared" si="122"/>
        <v>26070.510000000017</v>
      </c>
      <c r="E1059" s="29">
        <f t="shared" si="123"/>
        <v>6391.9300000000148</v>
      </c>
      <c r="F1059" s="175">
        <f t="shared" si="124"/>
        <v>10.714</v>
      </c>
      <c r="G1059" s="29">
        <f t="shared" si="121"/>
        <v>10.71</v>
      </c>
    </row>
    <row r="1060" spans="1:7" x14ac:dyDescent="0.25">
      <c r="A1060" s="47">
        <v>42855</v>
      </c>
      <c r="B1060" s="48">
        <v>1</v>
      </c>
      <c r="C1060" s="171">
        <v>0</v>
      </c>
      <c r="D1060" s="134">
        <f t="shared" si="122"/>
        <v>26070.510000000017</v>
      </c>
      <c r="E1060" s="29">
        <f t="shared" si="123"/>
        <v>6391.9300000000148</v>
      </c>
      <c r="F1060" s="175">
        <f t="shared" si="124"/>
        <v>10.714</v>
      </c>
      <c r="G1060" s="29">
        <f t="shared" si="121"/>
        <v>10.71</v>
      </c>
    </row>
    <row r="1061" spans="1:7" x14ac:dyDescent="0.25">
      <c r="A1061" s="47">
        <v>42856</v>
      </c>
      <c r="B1061" s="48">
        <v>1</v>
      </c>
      <c r="C1061" s="171">
        <v>0</v>
      </c>
      <c r="D1061" s="134">
        <f t="shared" si="122"/>
        <v>26070.510000000017</v>
      </c>
      <c r="E1061" s="29">
        <f t="shared" si="123"/>
        <v>6391.9300000000148</v>
      </c>
      <c r="F1061" s="175">
        <f t="shared" si="124"/>
        <v>10.714</v>
      </c>
      <c r="G1061" s="29">
        <f t="shared" si="121"/>
        <v>10.71</v>
      </c>
    </row>
    <row r="1062" spans="1:7" x14ac:dyDescent="0.25">
      <c r="A1062" s="47">
        <v>42857</v>
      </c>
      <c r="B1062" s="48">
        <v>1</v>
      </c>
      <c r="C1062" s="171">
        <v>0</v>
      </c>
      <c r="D1062" s="134">
        <f t="shared" si="122"/>
        <v>26070.510000000017</v>
      </c>
      <c r="E1062" s="29">
        <f t="shared" si="123"/>
        <v>6391.9300000000148</v>
      </c>
      <c r="F1062" s="175">
        <f t="shared" si="124"/>
        <v>10.714</v>
      </c>
      <c r="G1062" s="29">
        <f t="shared" si="121"/>
        <v>10.71</v>
      </c>
    </row>
    <row r="1063" spans="1:7" x14ac:dyDescent="0.25">
      <c r="A1063" s="47">
        <v>42858</v>
      </c>
      <c r="B1063" s="48">
        <v>1</v>
      </c>
      <c r="C1063" s="171">
        <v>0</v>
      </c>
      <c r="D1063" s="134">
        <f t="shared" si="122"/>
        <v>26070.510000000017</v>
      </c>
      <c r="E1063" s="29">
        <f t="shared" si="123"/>
        <v>6391.9300000000148</v>
      </c>
      <c r="F1063" s="175">
        <f t="shared" si="124"/>
        <v>10.714</v>
      </c>
      <c r="G1063" s="29">
        <f t="shared" si="121"/>
        <v>10.71</v>
      </c>
    </row>
    <row r="1064" spans="1:7" x14ac:dyDescent="0.25">
      <c r="A1064" s="47">
        <v>42859</v>
      </c>
      <c r="B1064" s="48">
        <v>1</v>
      </c>
      <c r="C1064" s="171">
        <v>0</v>
      </c>
      <c r="D1064" s="134">
        <f t="shared" si="122"/>
        <v>26070.510000000017</v>
      </c>
      <c r="E1064" s="29">
        <f t="shared" si="123"/>
        <v>6391.9300000000148</v>
      </c>
      <c r="F1064" s="175">
        <f t="shared" si="124"/>
        <v>10.714</v>
      </c>
      <c r="G1064" s="29">
        <f t="shared" si="121"/>
        <v>10.71</v>
      </c>
    </row>
    <row r="1065" spans="1:7" x14ac:dyDescent="0.25">
      <c r="A1065" s="47">
        <v>42860</v>
      </c>
      <c r="B1065" s="48">
        <v>1</v>
      </c>
      <c r="C1065" s="171">
        <v>0</v>
      </c>
      <c r="D1065" s="134">
        <f t="shared" si="122"/>
        <v>26070.510000000017</v>
      </c>
      <c r="E1065" s="29">
        <f t="shared" si="123"/>
        <v>6391.9300000000148</v>
      </c>
      <c r="F1065" s="175">
        <f t="shared" si="124"/>
        <v>10.714</v>
      </c>
      <c r="G1065" s="29">
        <f t="shared" si="121"/>
        <v>10.71</v>
      </c>
    </row>
    <row r="1066" spans="1:7" x14ac:dyDescent="0.25">
      <c r="A1066" s="47">
        <v>42861</v>
      </c>
      <c r="B1066" s="48">
        <v>0</v>
      </c>
      <c r="C1066" s="171">
        <v>1</v>
      </c>
      <c r="D1066" s="134">
        <f>$E$1065</f>
        <v>6391.9300000000148</v>
      </c>
      <c r="E1066" s="29">
        <f>$D$1066-$D$61</f>
        <v>1.546140993013978E-11</v>
      </c>
      <c r="F1066" s="175">
        <f>($E$60/$B$60*0+($E$61/$B$61)*1)</f>
        <v>2.6267741935483873</v>
      </c>
      <c r="G1066" s="29">
        <f t="shared" si="121"/>
        <v>2.63</v>
      </c>
    </row>
    <row r="1067" spans="1:7" x14ac:dyDescent="0.25">
      <c r="A1067" s="47">
        <v>42862</v>
      </c>
      <c r="B1067" s="48">
        <v>1</v>
      </c>
      <c r="C1067" s="171">
        <v>0</v>
      </c>
      <c r="D1067" s="134">
        <f t="shared" ref="D1067:D1096" si="125">$E$1065</f>
        <v>6391.9300000000148</v>
      </c>
      <c r="E1067" s="29">
        <f t="shared" ref="E1067:E1096" si="126">$D$1066-$D$61</f>
        <v>1.546140993013978E-11</v>
      </c>
      <c r="F1067" s="175">
        <f t="shared" ref="F1067:F1096" si="127">($E$60/$B$60*0+($E$61/$B$61)*1)</f>
        <v>2.6267741935483873</v>
      </c>
      <c r="G1067" s="29">
        <f t="shared" si="121"/>
        <v>2.63</v>
      </c>
    </row>
    <row r="1068" spans="1:7" x14ac:dyDescent="0.25">
      <c r="A1068" s="47">
        <v>42863</v>
      </c>
      <c r="B1068" s="48">
        <v>1</v>
      </c>
      <c r="C1068" s="171">
        <v>0</v>
      </c>
      <c r="D1068" s="134">
        <f t="shared" si="125"/>
        <v>6391.9300000000148</v>
      </c>
      <c r="E1068" s="29">
        <f t="shared" si="126"/>
        <v>1.546140993013978E-11</v>
      </c>
      <c r="F1068" s="175">
        <f t="shared" si="127"/>
        <v>2.6267741935483873</v>
      </c>
      <c r="G1068" s="29">
        <f t="shared" si="121"/>
        <v>2.63</v>
      </c>
    </row>
    <row r="1069" spans="1:7" x14ac:dyDescent="0.25">
      <c r="A1069" s="47">
        <v>42864</v>
      </c>
      <c r="B1069" s="48">
        <v>1</v>
      </c>
      <c r="C1069" s="171">
        <v>0</v>
      </c>
      <c r="D1069" s="134">
        <f t="shared" si="125"/>
        <v>6391.9300000000148</v>
      </c>
      <c r="E1069" s="29">
        <f t="shared" si="126"/>
        <v>1.546140993013978E-11</v>
      </c>
      <c r="F1069" s="175">
        <f t="shared" si="127"/>
        <v>2.6267741935483873</v>
      </c>
      <c r="G1069" s="29">
        <f t="shared" si="121"/>
        <v>2.63</v>
      </c>
    </row>
    <row r="1070" spans="1:7" x14ac:dyDescent="0.25">
      <c r="A1070" s="47">
        <v>42865</v>
      </c>
      <c r="B1070" s="48">
        <v>1</v>
      </c>
      <c r="C1070" s="171">
        <v>0</v>
      </c>
      <c r="D1070" s="134">
        <f t="shared" si="125"/>
        <v>6391.9300000000148</v>
      </c>
      <c r="E1070" s="29">
        <f t="shared" si="126"/>
        <v>1.546140993013978E-11</v>
      </c>
      <c r="F1070" s="175">
        <f t="shared" si="127"/>
        <v>2.6267741935483873</v>
      </c>
      <c r="G1070" s="29">
        <f t="shared" si="121"/>
        <v>2.63</v>
      </c>
    </row>
    <row r="1071" spans="1:7" x14ac:dyDescent="0.25">
      <c r="A1071" s="47">
        <v>42866</v>
      </c>
      <c r="B1071" s="48">
        <v>1</v>
      </c>
      <c r="C1071" s="171">
        <v>0</v>
      </c>
      <c r="D1071" s="134">
        <f t="shared" si="125"/>
        <v>6391.9300000000148</v>
      </c>
      <c r="E1071" s="29">
        <f t="shared" si="126"/>
        <v>1.546140993013978E-11</v>
      </c>
      <c r="F1071" s="175">
        <f t="shared" si="127"/>
        <v>2.6267741935483873</v>
      </c>
      <c r="G1071" s="29">
        <f t="shared" si="121"/>
        <v>2.63</v>
      </c>
    </row>
    <row r="1072" spans="1:7" x14ac:dyDescent="0.25">
      <c r="A1072" s="47">
        <v>42867</v>
      </c>
      <c r="B1072" s="48">
        <v>1</v>
      </c>
      <c r="C1072" s="171">
        <v>0</v>
      </c>
      <c r="D1072" s="134">
        <f t="shared" si="125"/>
        <v>6391.9300000000148</v>
      </c>
      <c r="E1072" s="29">
        <f t="shared" si="126"/>
        <v>1.546140993013978E-11</v>
      </c>
      <c r="F1072" s="175">
        <f t="shared" si="127"/>
        <v>2.6267741935483873</v>
      </c>
      <c r="G1072" s="29">
        <f t="shared" si="121"/>
        <v>2.63</v>
      </c>
    </row>
    <row r="1073" spans="1:7" x14ac:dyDescent="0.25">
      <c r="A1073" s="47">
        <v>42868</v>
      </c>
      <c r="B1073" s="48">
        <v>1</v>
      </c>
      <c r="C1073" s="171">
        <v>0</v>
      </c>
      <c r="D1073" s="134">
        <f t="shared" si="125"/>
        <v>6391.9300000000148</v>
      </c>
      <c r="E1073" s="29">
        <f t="shared" si="126"/>
        <v>1.546140993013978E-11</v>
      </c>
      <c r="F1073" s="175">
        <f t="shared" si="127"/>
        <v>2.6267741935483873</v>
      </c>
      <c r="G1073" s="29">
        <f t="shared" si="121"/>
        <v>2.63</v>
      </c>
    </row>
    <row r="1074" spans="1:7" x14ac:dyDescent="0.25">
      <c r="A1074" s="47">
        <v>42869</v>
      </c>
      <c r="B1074" s="48">
        <v>1</v>
      </c>
      <c r="C1074" s="171">
        <v>0</v>
      </c>
      <c r="D1074" s="134">
        <f t="shared" si="125"/>
        <v>6391.9300000000148</v>
      </c>
      <c r="E1074" s="29">
        <f t="shared" si="126"/>
        <v>1.546140993013978E-11</v>
      </c>
      <c r="F1074" s="175">
        <f t="shared" si="127"/>
        <v>2.6267741935483873</v>
      </c>
      <c r="G1074" s="29">
        <f t="shared" si="121"/>
        <v>2.63</v>
      </c>
    </row>
    <row r="1075" spans="1:7" x14ac:dyDescent="0.25">
      <c r="A1075" s="47">
        <v>42870</v>
      </c>
      <c r="B1075" s="48">
        <v>1</v>
      </c>
      <c r="C1075" s="171">
        <v>0</v>
      </c>
      <c r="D1075" s="134">
        <f t="shared" si="125"/>
        <v>6391.9300000000148</v>
      </c>
      <c r="E1075" s="29">
        <f t="shared" si="126"/>
        <v>1.546140993013978E-11</v>
      </c>
      <c r="F1075" s="175">
        <f t="shared" si="127"/>
        <v>2.6267741935483873</v>
      </c>
      <c r="G1075" s="29">
        <f t="shared" si="121"/>
        <v>2.63</v>
      </c>
    </row>
    <row r="1076" spans="1:7" x14ac:dyDescent="0.25">
      <c r="A1076" s="47">
        <v>42871</v>
      </c>
      <c r="B1076" s="48">
        <v>1</v>
      </c>
      <c r="C1076" s="171">
        <v>0</v>
      </c>
      <c r="D1076" s="134">
        <f t="shared" si="125"/>
        <v>6391.9300000000148</v>
      </c>
      <c r="E1076" s="29">
        <f t="shared" si="126"/>
        <v>1.546140993013978E-11</v>
      </c>
      <c r="F1076" s="175">
        <f t="shared" si="127"/>
        <v>2.6267741935483873</v>
      </c>
      <c r="G1076" s="29">
        <f t="shared" si="121"/>
        <v>2.63</v>
      </c>
    </row>
    <row r="1077" spans="1:7" x14ac:dyDescent="0.25">
      <c r="A1077" s="47">
        <v>42872</v>
      </c>
      <c r="B1077" s="48">
        <v>1</v>
      </c>
      <c r="C1077" s="171">
        <v>0</v>
      </c>
      <c r="D1077" s="134">
        <f t="shared" si="125"/>
        <v>6391.9300000000148</v>
      </c>
      <c r="E1077" s="29">
        <f t="shared" si="126"/>
        <v>1.546140993013978E-11</v>
      </c>
      <c r="F1077" s="175">
        <f t="shared" si="127"/>
        <v>2.6267741935483873</v>
      </c>
      <c r="G1077" s="29">
        <f t="shared" si="121"/>
        <v>2.63</v>
      </c>
    </row>
    <row r="1078" spans="1:7" x14ac:dyDescent="0.25">
      <c r="A1078" s="47">
        <v>42873</v>
      </c>
      <c r="B1078" s="48">
        <v>1</v>
      </c>
      <c r="C1078" s="171">
        <v>0</v>
      </c>
      <c r="D1078" s="134">
        <f t="shared" si="125"/>
        <v>6391.9300000000148</v>
      </c>
      <c r="E1078" s="29">
        <f t="shared" si="126"/>
        <v>1.546140993013978E-11</v>
      </c>
      <c r="F1078" s="175">
        <f t="shared" si="127"/>
        <v>2.6267741935483873</v>
      </c>
      <c r="G1078" s="29">
        <f t="shared" si="121"/>
        <v>2.63</v>
      </c>
    </row>
    <row r="1079" spans="1:7" x14ac:dyDescent="0.25">
      <c r="A1079" s="47">
        <v>42874</v>
      </c>
      <c r="B1079" s="48">
        <v>1</v>
      </c>
      <c r="C1079" s="171">
        <v>0</v>
      </c>
      <c r="D1079" s="134">
        <f t="shared" si="125"/>
        <v>6391.9300000000148</v>
      </c>
      <c r="E1079" s="29">
        <f t="shared" si="126"/>
        <v>1.546140993013978E-11</v>
      </c>
      <c r="F1079" s="175">
        <f t="shared" si="127"/>
        <v>2.6267741935483873</v>
      </c>
      <c r="G1079" s="29">
        <f t="shared" si="121"/>
        <v>2.63</v>
      </c>
    </row>
    <row r="1080" spans="1:7" x14ac:dyDescent="0.25">
      <c r="A1080" s="47">
        <v>42875</v>
      </c>
      <c r="B1080" s="48">
        <v>1</v>
      </c>
      <c r="C1080" s="171">
        <v>0</v>
      </c>
      <c r="D1080" s="134">
        <f t="shared" si="125"/>
        <v>6391.9300000000148</v>
      </c>
      <c r="E1080" s="29">
        <f t="shared" si="126"/>
        <v>1.546140993013978E-11</v>
      </c>
      <c r="F1080" s="175">
        <f t="shared" si="127"/>
        <v>2.6267741935483873</v>
      </c>
      <c r="G1080" s="29">
        <f t="shared" si="121"/>
        <v>2.63</v>
      </c>
    </row>
    <row r="1081" spans="1:7" x14ac:dyDescent="0.25">
      <c r="A1081" s="47">
        <v>42876</v>
      </c>
      <c r="B1081" s="48">
        <v>1</v>
      </c>
      <c r="C1081" s="171">
        <v>0</v>
      </c>
      <c r="D1081" s="134">
        <f t="shared" si="125"/>
        <v>6391.9300000000148</v>
      </c>
      <c r="E1081" s="29">
        <f t="shared" si="126"/>
        <v>1.546140993013978E-11</v>
      </c>
      <c r="F1081" s="175">
        <f t="shared" si="127"/>
        <v>2.6267741935483873</v>
      </c>
      <c r="G1081" s="29">
        <f t="shared" si="121"/>
        <v>2.63</v>
      </c>
    </row>
    <row r="1082" spans="1:7" x14ac:dyDescent="0.25">
      <c r="A1082" s="47">
        <v>42877</v>
      </c>
      <c r="B1082" s="48">
        <v>1</v>
      </c>
      <c r="C1082" s="171">
        <v>0</v>
      </c>
      <c r="D1082" s="134">
        <f t="shared" si="125"/>
        <v>6391.9300000000148</v>
      </c>
      <c r="E1082" s="29">
        <f t="shared" si="126"/>
        <v>1.546140993013978E-11</v>
      </c>
      <c r="F1082" s="175">
        <f t="shared" si="127"/>
        <v>2.6267741935483873</v>
      </c>
      <c r="G1082" s="29">
        <f t="shared" si="121"/>
        <v>2.63</v>
      </c>
    </row>
    <row r="1083" spans="1:7" x14ac:dyDescent="0.25">
      <c r="A1083" s="47">
        <v>42878</v>
      </c>
      <c r="B1083" s="48">
        <v>1</v>
      </c>
      <c r="C1083" s="171">
        <v>0</v>
      </c>
      <c r="D1083" s="134">
        <f t="shared" si="125"/>
        <v>6391.9300000000148</v>
      </c>
      <c r="E1083" s="29">
        <f t="shared" si="126"/>
        <v>1.546140993013978E-11</v>
      </c>
      <c r="F1083" s="175">
        <f t="shared" si="127"/>
        <v>2.6267741935483873</v>
      </c>
      <c r="G1083" s="29">
        <f t="shared" si="121"/>
        <v>2.63</v>
      </c>
    </row>
    <row r="1084" spans="1:7" x14ac:dyDescent="0.25">
      <c r="A1084" s="47">
        <v>42879</v>
      </c>
      <c r="B1084" s="48">
        <v>1</v>
      </c>
      <c r="C1084" s="171">
        <v>0</v>
      </c>
      <c r="D1084" s="134">
        <f t="shared" si="125"/>
        <v>6391.9300000000148</v>
      </c>
      <c r="E1084" s="29">
        <f t="shared" si="126"/>
        <v>1.546140993013978E-11</v>
      </c>
      <c r="F1084" s="175">
        <f t="shared" si="127"/>
        <v>2.6267741935483873</v>
      </c>
      <c r="G1084" s="29">
        <f t="shared" si="121"/>
        <v>2.63</v>
      </c>
    </row>
    <row r="1085" spans="1:7" x14ac:dyDescent="0.25">
      <c r="A1085" s="47">
        <v>42880</v>
      </c>
      <c r="B1085" s="48">
        <v>1</v>
      </c>
      <c r="C1085" s="171">
        <v>0</v>
      </c>
      <c r="D1085" s="134">
        <f t="shared" si="125"/>
        <v>6391.9300000000148</v>
      </c>
      <c r="E1085" s="29">
        <f t="shared" si="126"/>
        <v>1.546140993013978E-11</v>
      </c>
      <c r="F1085" s="175">
        <f t="shared" si="127"/>
        <v>2.6267741935483873</v>
      </c>
      <c r="G1085" s="29">
        <f t="shared" si="121"/>
        <v>2.63</v>
      </c>
    </row>
    <row r="1086" spans="1:7" x14ac:dyDescent="0.25">
      <c r="A1086" s="47">
        <v>42881</v>
      </c>
      <c r="B1086" s="48">
        <v>1</v>
      </c>
      <c r="C1086" s="171">
        <v>0</v>
      </c>
      <c r="D1086" s="134">
        <f t="shared" si="125"/>
        <v>6391.9300000000148</v>
      </c>
      <c r="E1086" s="29">
        <f t="shared" si="126"/>
        <v>1.546140993013978E-11</v>
      </c>
      <c r="F1086" s="175">
        <f t="shared" si="127"/>
        <v>2.6267741935483873</v>
      </c>
      <c r="G1086" s="29">
        <f t="shared" ref="G1086:G1096" si="128">ROUND(F1086,2)</f>
        <v>2.63</v>
      </c>
    </row>
    <row r="1087" spans="1:7" x14ac:dyDescent="0.25">
      <c r="A1087" s="47">
        <v>42882</v>
      </c>
      <c r="B1087" s="48">
        <v>1</v>
      </c>
      <c r="C1087" s="171">
        <v>0</v>
      </c>
      <c r="D1087" s="134">
        <f t="shared" si="125"/>
        <v>6391.9300000000148</v>
      </c>
      <c r="E1087" s="29">
        <f t="shared" si="126"/>
        <v>1.546140993013978E-11</v>
      </c>
      <c r="F1087" s="175">
        <f t="shared" si="127"/>
        <v>2.6267741935483873</v>
      </c>
      <c r="G1087" s="29">
        <f t="shared" si="128"/>
        <v>2.63</v>
      </c>
    </row>
    <row r="1088" spans="1:7" x14ac:dyDescent="0.25">
      <c r="A1088" s="47">
        <v>42883</v>
      </c>
      <c r="B1088" s="48">
        <v>1</v>
      </c>
      <c r="C1088" s="171">
        <v>0</v>
      </c>
      <c r="D1088" s="134">
        <f t="shared" si="125"/>
        <v>6391.9300000000148</v>
      </c>
      <c r="E1088" s="29">
        <f t="shared" si="126"/>
        <v>1.546140993013978E-11</v>
      </c>
      <c r="F1088" s="175">
        <f t="shared" si="127"/>
        <v>2.6267741935483873</v>
      </c>
      <c r="G1088" s="29">
        <f t="shared" si="128"/>
        <v>2.63</v>
      </c>
    </row>
    <row r="1089" spans="1:7" x14ac:dyDescent="0.25">
      <c r="A1089" s="47">
        <v>42884</v>
      </c>
      <c r="B1089" s="48">
        <v>1</v>
      </c>
      <c r="C1089" s="171">
        <v>0</v>
      </c>
      <c r="D1089" s="134">
        <f t="shared" si="125"/>
        <v>6391.9300000000148</v>
      </c>
      <c r="E1089" s="29">
        <f t="shared" si="126"/>
        <v>1.546140993013978E-11</v>
      </c>
      <c r="F1089" s="175">
        <f t="shared" si="127"/>
        <v>2.6267741935483873</v>
      </c>
      <c r="G1089" s="29">
        <f t="shared" si="128"/>
        <v>2.63</v>
      </c>
    </row>
    <row r="1090" spans="1:7" x14ac:dyDescent="0.25">
      <c r="A1090" s="47">
        <v>42885</v>
      </c>
      <c r="B1090" s="48">
        <v>1</v>
      </c>
      <c r="C1090" s="171">
        <v>0</v>
      </c>
      <c r="D1090" s="134">
        <f t="shared" si="125"/>
        <v>6391.9300000000148</v>
      </c>
      <c r="E1090" s="29">
        <f t="shared" si="126"/>
        <v>1.546140993013978E-11</v>
      </c>
      <c r="F1090" s="175">
        <f t="shared" si="127"/>
        <v>2.6267741935483873</v>
      </c>
      <c r="G1090" s="29">
        <f t="shared" si="128"/>
        <v>2.63</v>
      </c>
    </row>
    <row r="1091" spans="1:7" x14ac:dyDescent="0.25">
      <c r="A1091" s="47">
        <v>42886</v>
      </c>
      <c r="B1091" s="48">
        <v>1</v>
      </c>
      <c r="C1091" s="171">
        <v>0</v>
      </c>
      <c r="D1091" s="134">
        <f t="shared" si="125"/>
        <v>6391.9300000000148</v>
      </c>
      <c r="E1091" s="29">
        <f t="shared" si="126"/>
        <v>1.546140993013978E-11</v>
      </c>
      <c r="F1091" s="175">
        <f t="shared" si="127"/>
        <v>2.6267741935483873</v>
      </c>
      <c r="G1091" s="29">
        <f t="shared" si="128"/>
        <v>2.63</v>
      </c>
    </row>
    <row r="1092" spans="1:7" x14ac:dyDescent="0.25">
      <c r="A1092" s="47">
        <v>42887</v>
      </c>
      <c r="B1092" s="48">
        <v>1</v>
      </c>
      <c r="C1092" s="171">
        <v>0</v>
      </c>
      <c r="D1092" s="134">
        <f t="shared" si="125"/>
        <v>6391.9300000000148</v>
      </c>
      <c r="E1092" s="29">
        <f t="shared" si="126"/>
        <v>1.546140993013978E-11</v>
      </c>
      <c r="F1092" s="175">
        <f t="shared" si="127"/>
        <v>2.6267741935483873</v>
      </c>
      <c r="G1092" s="29">
        <f t="shared" si="128"/>
        <v>2.63</v>
      </c>
    </row>
    <row r="1093" spans="1:7" x14ac:dyDescent="0.25">
      <c r="A1093" s="47">
        <v>42888</v>
      </c>
      <c r="B1093" s="48">
        <v>1</v>
      </c>
      <c r="C1093" s="171">
        <v>0</v>
      </c>
      <c r="D1093" s="134">
        <f t="shared" si="125"/>
        <v>6391.9300000000148</v>
      </c>
      <c r="E1093" s="29">
        <f t="shared" si="126"/>
        <v>1.546140993013978E-11</v>
      </c>
      <c r="F1093" s="175">
        <f t="shared" si="127"/>
        <v>2.6267741935483873</v>
      </c>
      <c r="G1093" s="29">
        <f t="shared" si="128"/>
        <v>2.63</v>
      </c>
    </row>
    <row r="1094" spans="1:7" x14ac:dyDescent="0.25">
      <c r="A1094" s="47">
        <v>42889</v>
      </c>
      <c r="B1094" s="48">
        <v>1</v>
      </c>
      <c r="C1094" s="171">
        <v>0</v>
      </c>
      <c r="D1094" s="134">
        <f t="shared" si="125"/>
        <v>6391.9300000000148</v>
      </c>
      <c r="E1094" s="29">
        <f t="shared" si="126"/>
        <v>1.546140993013978E-11</v>
      </c>
      <c r="F1094" s="175">
        <f t="shared" si="127"/>
        <v>2.6267741935483873</v>
      </c>
      <c r="G1094" s="29">
        <f t="shared" si="128"/>
        <v>2.63</v>
      </c>
    </row>
    <row r="1095" spans="1:7" x14ac:dyDescent="0.25">
      <c r="A1095" s="47">
        <v>42890</v>
      </c>
      <c r="B1095" s="48">
        <v>1</v>
      </c>
      <c r="C1095" s="171">
        <v>0</v>
      </c>
      <c r="D1095" s="134">
        <f t="shared" si="125"/>
        <v>6391.9300000000148</v>
      </c>
      <c r="E1095" s="29">
        <f t="shared" si="126"/>
        <v>1.546140993013978E-11</v>
      </c>
      <c r="F1095" s="175">
        <f t="shared" si="127"/>
        <v>2.6267741935483873</v>
      </c>
      <c r="G1095" s="29">
        <f t="shared" si="128"/>
        <v>2.63</v>
      </c>
    </row>
    <row r="1096" spans="1:7" x14ac:dyDescent="0.25">
      <c r="A1096" s="47">
        <v>42891</v>
      </c>
      <c r="B1096" s="48">
        <v>1</v>
      </c>
      <c r="C1096" s="171">
        <v>0</v>
      </c>
      <c r="D1096" s="134">
        <f t="shared" si="125"/>
        <v>6391.9300000000148</v>
      </c>
      <c r="E1096" s="29">
        <f t="shared" si="126"/>
        <v>1.546140993013978E-11</v>
      </c>
      <c r="F1096" s="175">
        <f t="shared" si="127"/>
        <v>2.6267741935483873</v>
      </c>
      <c r="G1096" s="29">
        <f t="shared" si="128"/>
        <v>2.63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853A-2367-422D-9DA1-188C4014D8B4}">
  <dimension ref="A1:AB2"/>
  <sheetViews>
    <sheetView workbookViewId="0">
      <selection activeCell="H2" sqref="H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6.28515625" bestFit="1" customWidth="1"/>
    <col min="14" max="14" width="19.85546875" bestFit="1" customWidth="1"/>
    <col min="15" max="15" width="12.85546875" bestFit="1" customWidth="1"/>
    <col min="16" max="17" width="17" bestFit="1" customWidth="1"/>
    <col min="18" max="18" width="16.85546875" bestFit="1" customWidth="1"/>
    <col min="19" max="20" width="17" bestFit="1" customWidth="1"/>
    <col min="21" max="21" width="16.85546875" customWidth="1"/>
    <col min="22" max="23" width="17" bestFit="1" customWidth="1"/>
    <col min="24" max="24" width="16.85546875" customWidth="1"/>
    <col min="25" max="26" width="17" bestFit="1" customWidth="1"/>
    <col min="27" max="27" width="16.85546875" bestFit="1" customWidth="1"/>
    <col min="28" max="28" width="145.140625" bestFit="1" customWidth="1"/>
  </cols>
  <sheetData>
    <row r="1" spans="1:28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108</v>
      </c>
      <c r="W1" s="6" t="s">
        <v>109</v>
      </c>
      <c r="X1" s="6" t="s">
        <v>110</v>
      </c>
      <c r="Y1" s="6" t="s">
        <v>128</v>
      </c>
      <c r="Z1" s="6" t="s">
        <v>129</v>
      </c>
      <c r="AA1" s="6" t="s">
        <v>130</v>
      </c>
      <c r="AB1" s="6" t="s">
        <v>32</v>
      </c>
    </row>
    <row r="2" spans="1:28" x14ac:dyDescent="0.25">
      <c r="A2" s="12" t="s">
        <v>0</v>
      </c>
      <c r="B2" s="7" t="s">
        <v>9</v>
      </c>
      <c r="C2" s="7" t="s">
        <v>55</v>
      </c>
      <c r="D2" s="8" t="s">
        <v>107</v>
      </c>
      <c r="E2" s="8" t="s">
        <v>23</v>
      </c>
      <c r="F2" s="8" t="s">
        <v>38</v>
      </c>
      <c r="G2" s="8" t="s">
        <v>24</v>
      </c>
      <c r="H2" s="8" t="s">
        <v>131</v>
      </c>
      <c r="I2" s="8" t="s">
        <v>29</v>
      </c>
      <c r="J2" s="8" t="s">
        <v>39</v>
      </c>
      <c r="K2" s="8" t="s">
        <v>25</v>
      </c>
      <c r="L2" s="8" t="s">
        <v>26</v>
      </c>
      <c r="M2" s="9" t="s">
        <v>26</v>
      </c>
      <c r="N2" s="8" t="s">
        <v>27</v>
      </c>
      <c r="O2" s="7" t="s">
        <v>29</v>
      </c>
      <c r="P2" s="7" t="s">
        <v>132</v>
      </c>
      <c r="Q2" s="7" t="s">
        <v>21</v>
      </c>
      <c r="R2" s="7" t="s">
        <v>57</v>
      </c>
      <c r="S2" s="7" t="s">
        <v>133</v>
      </c>
      <c r="T2" s="7" t="s">
        <v>42</v>
      </c>
      <c r="U2" s="7" t="s">
        <v>96</v>
      </c>
      <c r="V2" s="7" t="s">
        <v>104</v>
      </c>
      <c r="W2" s="7" t="s">
        <v>95</v>
      </c>
      <c r="X2" s="7" t="s">
        <v>134</v>
      </c>
      <c r="Y2" s="7" t="s">
        <v>135</v>
      </c>
      <c r="Z2" s="7" t="s">
        <v>59</v>
      </c>
      <c r="AA2" s="7" t="s">
        <v>136</v>
      </c>
      <c r="AB2" s="79" t="s">
        <v>137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87DF-5A8D-4CCA-9600-6069B1FE67BE}">
  <dimension ref="A1:P204"/>
  <sheetViews>
    <sheetView zoomScale="80" zoomScaleNormal="80" workbookViewId="0">
      <pane ySplit="3" topLeftCell="A194" activePane="bottomLeft" state="frozen"/>
      <selection activeCell="A2" sqref="A2"/>
      <selection pane="bottomLeft" activeCell="A132" sqref="A132"/>
    </sheetView>
  </sheetViews>
  <sheetFormatPr defaultColWidth="13.42578125" defaultRowHeight="15" x14ac:dyDescent="0.25"/>
  <cols>
    <col min="1" max="1" width="16.7109375" customWidth="1"/>
    <col min="2" max="2" width="13.5703125" bestFit="1" customWidth="1"/>
    <col min="3" max="3" width="25.140625" bestFit="1" customWidth="1"/>
    <col min="4" max="4" width="13.5703125" bestFit="1" customWidth="1"/>
    <col min="5" max="5" width="18.7109375" bestFit="1" customWidth="1"/>
    <col min="6" max="6" width="17" bestFit="1" customWidth="1"/>
    <col min="7" max="7" width="18.7109375" bestFit="1" customWidth="1"/>
    <col min="8" max="8" width="16.7109375" bestFit="1" customWidth="1"/>
    <col min="9" max="9" width="17.42578125" bestFit="1" customWidth="1"/>
    <col min="10" max="10" width="9.28515625" bestFit="1" customWidth="1"/>
    <col min="11" max="11" width="18.7109375" bestFit="1" customWidth="1"/>
    <col min="12" max="12" width="10.85546875" bestFit="1" customWidth="1"/>
    <col min="13" max="13" width="17.42578125" bestFit="1" customWidth="1"/>
    <col min="14" max="14" width="6.5703125" bestFit="1" customWidth="1"/>
    <col min="15" max="15" width="15.85546875" bestFit="1" customWidth="1"/>
    <col min="16" max="16" width="6.5703125" bestFit="1" customWidth="1"/>
  </cols>
  <sheetData>
    <row r="1" spans="1:16" x14ac:dyDescent="0.25">
      <c r="A1" s="14" t="s">
        <v>33</v>
      </c>
      <c r="B1" s="80">
        <v>41856</v>
      </c>
      <c r="C1" s="14" t="s">
        <v>35</v>
      </c>
      <c r="D1" s="81">
        <f>ROUNDUP(23797.2324459771,0)</f>
        <v>23798</v>
      </c>
      <c r="E1" s="82" t="s">
        <v>138</v>
      </c>
      <c r="F1" s="85">
        <v>42009</v>
      </c>
      <c r="G1" s="82" t="s">
        <v>139</v>
      </c>
      <c r="H1" s="81">
        <f>ROUNDUP(26303.509131071,0)</f>
        <v>26304</v>
      </c>
      <c r="I1" s="82" t="s">
        <v>140</v>
      </c>
      <c r="J1" s="116">
        <v>0.2</v>
      </c>
      <c r="K1" s="82" t="s">
        <v>141</v>
      </c>
      <c r="L1" s="85">
        <v>42129</v>
      </c>
      <c r="M1" s="82" t="s">
        <v>142</v>
      </c>
      <c r="N1" s="117">
        <f>ROUNDUP(24839.1092297972,0)</f>
        <v>24840</v>
      </c>
      <c r="O1" s="82" t="s">
        <v>143</v>
      </c>
      <c r="P1" s="82">
        <v>50000</v>
      </c>
    </row>
    <row r="2" spans="1:16" x14ac:dyDescent="0.25">
      <c r="A2" s="86" t="s">
        <v>34</v>
      </c>
      <c r="B2" s="87">
        <v>0.15</v>
      </c>
      <c r="C2" s="82" t="s">
        <v>113</v>
      </c>
      <c r="D2" s="85">
        <v>42495</v>
      </c>
      <c r="E2" s="82" t="s">
        <v>144</v>
      </c>
      <c r="F2" s="117">
        <v>30000</v>
      </c>
      <c r="G2" s="82" t="s">
        <v>145</v>
      </c>
      <c r="H2" s="85">
        <v>42860</v>
      </c>
      <c r="I2" s="82" t="s">
        <v>146</v>
      </c>
      <c r="J2" s="118">
        <f>ROUNDUP(16437.3579334102,0)</f>
        <v>16438</v>
      </c>
      <c r="K2" s="82" t="s">
        <v>147</v>
      </c>
      <c r="L2" s="82">
        <v>72</v>
      </c>
    </row>
    <row r="3" spans="1:16" x14ac:dyDescent="0.25">
      <c r="A3" s="90" t="s">
        <v>17</v>
      </c>
      <c r="B3" s="90" t="s">
        <v>18</v>
      </c>
      <c r="C3" s="90" t="s">
        <v>14</v>
      </c>
      <c r="D3" s="90" t="s">
        <v>22</v>
      </c>
      <c r="E3" s="90" t="s">
        <v>21</v>
      </c>
      <c r="F3" s="90" t="s">
        <v>19</v>
      </c>
      <c r="G3" s="90" t="s">
        <v>20</v>
      </c>
      <c r="H3" s="91" t="s">
        <v>120</v>
      </c>
      <c r="I3" s="91" t="s">
        <v>121</v>
      </c>
    </row>
    <row r="4" spans="1:16" x14ac:dyDescent="0.25">
      <c r="A4" s="28">
        <v>41887</v>
      </c>
      <c r="B4" s="92">
        <f>A4-B1</f>
        <v>31</v>
      </c>
      <c r="C4" s="29">
        <f>$D$1</f>
        <v>23798</v>
      </c>
      <c r="D4" s="93">
        <f t="shared" ref="D4:D63" si="0">C4-E4</f>
        <v>11058.27</v>
      </c>
      <c r="E4" s="94">
        <f t="shared" ref="E4:E62" si="1">ROUND(F4*$B$2*B4/365,2)</f>
        <v>12739.73</v>
      </c>
      <c r="F4" s="29">
        <v>1000000</v>
      </c>
      <c r="G4" s="29">
        <f t="shared" ref="G4:G67" si="2">F4-D4</f>
        <v>988941.73</v>
      </c>
    </row>
    <row r="5" spans="1:16" x14ac:dyDescent="0.25">
      <c r="A5" s="28">
        <v>41917</v>
      </c>
      <c r="B5" s="92">
        <f>A5-A4</f>
        <v>30</v>
      </c>
      <c r="C5" s="29">
        <f t="shared" ref="C5:C64" si="3">$D$1</f>
        <v>23798</v>
      </c>
      <c r="D5" s="93">
        <f t="shared" si="0"/>
        <v>11605.57</v>
      </c>
      <c r="E5" s="94">
        <f t="shared" si="1"/>
        <v>12192.43</v>
      </c>
      <c r="F5" s="29">
        <f>G4</f>
        <v>988941.73</v>
      </c>
      <c r="G5" s="29">
        <f t="shared" si="2"/>
        <v>977336.16</v>
      </c>
    </row>
    <row r="6" spans="1:16" x14ac:dyDescent="0.25">
      <c r="A6" s="28">
        <v>41948</v>
      </c>
      <c r="B6" s="92">
        <f t="shared" ref="B6:B69" si="4">A6-A5</f>
        <v>31</v>
      </c>
      <c r="C6" s="29">
        <f t="shared" si="3"/>
        <v>23798</v>
      </c>
      <c r="D6" s="93">
        <f t="shared" si="0"/>
        <v>11347.01</v>
      </c>
      <c r="E6" s="94">
        <f t="shared" si="1"/>
        <v>12450.99</v>
      </c>
      <c r="F6" s="29">
        <f t="shared" ref="F6:F68" si="5">G5</f>
        <v>977336.16</v>
      </c>
      <c r="G6" s="29">
        <f t="shared" si="2"/>
        <v>965989.15</v>
      </c>
    </row>
    <row r="7" spans="1:16" x14ac:dyDescent="0.25">
      <c r="A7" s="28">
        <v>41978</v>
      </c>
      <c r="B7" s="92">
        <f t="shared" si="4"/>
        <v>30</v>
      </c>
      <c r="C7" s="29">
        <f t="shared" si="3"/>
        <v>23798</v>
      </c>
      <c r="D7" s="93">
        <f t="shared" si="0"/>
        <v>11888.54</v>
      </c>
      <c r="E7" s="94">
        <f t="shared" si="1"/>
        <v>11909.46</v>
      </c>
      <c r="F7" s="29">
        <f t="shared" si="5"/>
        <v>965989.15</v>
      </c>
      <c r="G7" s="29">
        <f t="shared" si="2"/>
        <v>954100.61</v>
      </c>
    </row>
    <row r="8" spans="1:16" x14ac:dyDescent="0.25">
      <c r="A8" s="28">
        <v>42009</v>
      </c>
      <c r="B8" s="92">
        <f t="shared" si="4"/>
        <v>31</v>
      </c>
      <c r="C8" s="29">
        <f t="shared" si="3"/>
        <v>23798</v>
      </c>
      <c r="D8" s="93">
        <f t="shared" si="0"/>
        <v>11643.02</v>
      </c>
      <c r="E8" s="94">
        <f t="shared" si="1"/>
        <v>12154.98</v>
      </c>
      <c r="F8" s="29">
        <f t="shared" si="5"/>
        <v>954100.61</v>
      </c>
      <c r="G8" s="29">
        <f t="shared" si="2"/>
        <v>942457.59</v>
      </c>
    </row>
    <row r="9" spans="1:16" x14ac:dyDescent="0.25">
      <c r="A9" s="28">
        <v>42040</v>
      </c>
      <c r="B9" s="92">
        <f t="shared" si="4"/>
        <v>31</v>
      </c>
      <c r="C9" s="29">
        <f t="shared" si="3"/>
        <v>23798</v>
      </c>
      <c r="D9" s="93">
        <f t="shared" si="0"/>
        <v>11791.35</v>
      </c>
      <c r="E9" s="94">
        <f t="shared" si="1"/>
        <v>12006.65</v>
      </c>
      <c r="F9" s="29">
        <f t="shared" si="5"/>
        <v>942457.59</v>
      </c>
      <c r="G9" s="29">
        <f t="shared" si="2"/>
        <v>930666.24</v>
      </c>
    </row>
    <row r="10" spans="1:16" x14ac:dyDescent="0.25">
      <c r="A10" s="28">
        <v>42068</v>
      </c>
      <c r="B10" s="92">
        <f t="shared" si="4"/>
        <v>28</v>
      </c>
      <c r="C10" s="29">
        <f t="shared" si="3"/>
        <v>23798</v>
      </c>
      <c r="D10" s="93">
        <f t="shared" si="0"/>
        <v>13088.96</v>
      </c>
      <c r="E10" s="94">
        <f t="shared" si="1"/>
        <v>10709.04</v>
      </c>
      <c r="F10" s="29">
        <f t="shared" si="5"/>
        <v>930666.24</v>
      </c>
      <c r="G10" s="29">
        <f t="shared" si="2"/>
        <v>917577.28</v>
      </c>
    </row>
    <row r="11" spans="1:16" x14ac:dyDescent="0.25">
      <c r="A11" s="28">
        <v>42099</v>
      </c>
      <c r="B11" s="92">
        <f t="shared" si="4"/>
        <v>31</v>
      </c>
      <c r="C11" s="29">
        <f t="shared" si="3"/>
        <v>23798</v>
      </c>
      <c r="D11" s="93">
        <f t="shared" si="0"/>
        <v>12108.32</v>
      </c>
      <c r="E11" s="94">
        <f t="shared" si="1"/>
        <v>11689.68</v>
      </c>
      <c r="F11" s="29">
        <f t="shared" si="5"/>
        <v>917577.28</v>
      </c>
      <c r="G11" s="29">
        <f t="shared" si="2"/>
        <v>905468.96000000008</v>
      </c>
    </row>
    <row r="12" spans="1:16" x14ac:dyDescent="0.25">
      <c r="A12" s="28">
        <v>42129</v>
      </c>
      <c r="B12" s="92">
        <f t="shared" si="4"/>
        <v>30</v>
      </c>
      <c r="C12" s="29">
        <f t="shared" si="3"/>
        <v>23798</v>
      </c>
      <c r="D12" s="93">
        <f t="shared" si="0"/>
        <v>12634.68</v>
      </c>
      <c r="E12" s="94">
        <f t="shared" si="1"/>
        <v>11163.32</v>
      </c>
      <c r="F12" s="29">
        <f t="shared" si="5"/>
        <v>905468.96000000008</v>
      </c>
      <c r="G12" s="29">
        <f t="shared" si="2"/>
        <v>892834.28</v>
      </c>
    </row>
    <row r="13" spans="1:16" x14ac:dyDescent="0.25">
      <c r="A13" s="28">
        <v>42160</v>
      </c>
      <c r="B13" s="92">
        <f t="shared" si="4"/>
        <v>31</v>
      </c>
      <c r="C13" s="29">
        <f t="shared" si="3"/>
        <v>23798</v>
      </c>
      <c r="D13" s="93">
        <f t="shared" si="0"/>
        <v>12423.54</v>
      </c>
      <c r="E13" s="94">
        <f t="shared" si="1"/>
        <v>11374.46</v>
      </c>
      <c r="F13" s="29">
        <f t="shared" si="5"/>
        <v>892834.28</v>
      </c>
      <c r="G13" s="29">
        <f t="shared" si="2"/>
        <v>880410.74</v>
      </c>
    </row>
    <row r="14" spans="1:16" x14ac:dyDescent="0.25">
      <c r="A14" s="28">
        <v>42190</v>
      </c>
      <c r="B14" s="92">
        <f t="shared" si="4"/>
        <v>30</v>
      </c>
      <c r="C14" s="29">
        <f t="shared" si="3"/>
        <v>23798</v>
      </c>
      <c r="D14" s="93">
        <f t="shared" si="0"/>
        <v>12943.62</v>
      </c>
      <c r="E14" s="94">
        <f t="shared" si="1"/>
        <v>10854.38</v>
      </c>
      <c r="F14" s="29">
        <f t="shared" si="5"/>
        <v>880410.74</v>
      </c>
      <c r="G14" s="29">
        <f t="shared" si="2"/>
        <v>867467.12</v>
      </c>
    </row>
    <row r="15" spans="1:16" x14ac:dyDescent="0.25">
      <c r="A15" s="28">
        <v>42221</v>
      </c>
      <c r="B15" s="92">
        <f t="shared" si="4"/>
        <v>31</v>
      </c>
      <c r="C15" s="29">
        <f t="shared" si="3"/>
        <v>23798</v>
      </c>
      <c r="D15" s="93">
        <f t="shared" si="0"/>
        <v>12746.71</v>
      </c>
      <c r="E15" s="94">
        <f t="shared" si="1"/>
        <v>11051.29</v>
      </c>
      <c r="F15" s="29">
        <f t="shared" si="5"/>
        <v>867467.12</v>
      </c>
      <c r="G15" s="29">
        <f t="shared" si="2"/>
        <v>854720.41</v>
      </c>
    </row>
    <row r="16" spans="1:16" x14ac:dyDescent="0.25">
      <c r="A16" s="28">
        <v>42252</v>
      </c>
      <c r="B16" s="92">
        <f t="shared" si="4"/>
        <v>31</v>
      </c>
      <c r="C16" s="29">
        <f t="shared" si="3"/>
        <v>23798</v>
      </c>
      <c r="D16" s="93">
        <f t="shared" si="0"/>
        <v>12909.1</v>
      </c>
      <c r="E16" s="94">
        <f t="shared" si="1"/>
        <v>10888.9</v>
      </c>
      <c r="F16" s="29">
        <f t="shared" si="5"/>
        <v>854720.41</v>
      </c>
      <c r="G16" s="29">
        <f t="shared" si="2"/>
        <v>841811.31</v>
      </c>
    </row>
    <row r="17" spans="1:7" x14ac:dyDescent="0.25">
      <c r="A17" s="28">
        <v>42282</v>
      </c>
      <c r="B17" s="92">
        <f t="shared" si="4"/>
        <v>30</v>
      </c>
      <c r="C17" s="29">
        <f t="shared" si="3"/>
        <v>23798</v>
      </c>
      <c r="D17" s="93">
        <f t="shared" si="0"/>
        <v>13419.5</v>
      </c>
      <c r="E17" s="94">
        <f t="shared" si="1"/>
        <v>10378.5</v>
      </c>
      <c r="F17" s="29">
        <f t="shared" si="5"/>
        <v>841811.31</v>
      </c>
      <c r="G17" s="29">
        <f t="shared" si="2"/>
        <v>828391.81</v>
      </c>
    </row>
    <row r="18" spans="1:7" x14ac:dyDescent="0.25">
      <c r="A18" s="28">
        <v>42313</v>
      </c>
      <c r="B18" s="92">
        <f t="shared" si="4"/>
        <v>31</v>
      </c>
      <c r="C18" s="29">
        <f t="shared" si="3"/>
        <v>23798</v>
      </c>
      <c r="D18" s="93">
        <f t="shared" si="0"/>
        <v>13244.52</v>
      </c>
      <c r="E18" s="94">
        <f t="shared" si="1"/>
        <v>10553.48</v>
      </c>
      <c r="F18" s="29">
        <f t="shared" si="5"/>
        <v>828391.81</v>
      </c>
      <c r="G18" s="29">
        <f t="shared" si="2"/>
        <v>815147.29</v>
      </c>
    </row>
    <row r="19" spans="1:7" x14ac:dyDescent="0.25">
      <c r="A19" s="28">
        <v>42343</v>
      </c>
      <c r="B19" s="92">
        <f t="shared" si="4"/>
        <v>30</v>
      </c>
      <c r="C19" s="29">
        <f t="shared" si="3"/>
        <v>23798</v>
      </c>
      <c r="D19" s="93">
        <f t="shared" si="0"/>
        <v>13748.24</v>
      </c>
      <c r="E19" s="94">
        <f t="shared" si="1"/>
        <v>10049.76</v>
      </c>
      <c r="F19" s="29">
        <f t="shared" si="5"/>
        <v>815147.29</v>
      </c>
      <c r="G19" s="29">
        <f t="shared" si="2"/>
        <v>801399.05</v>
      </c>
    </row>
    <row r="20" spans="1:7" x14ac:dyDescent="0.25">
      <c r="A20" s="28">
        <v>42374</v>
      </c>
      <c r="B20" s="92">
        <f t="shared" si="4"/>
        <v>31</v>
      </c>
      <c r="C20" s="29">
        <f t="shared" si="3"/>
        <v>23798</v>
      </c>
      <c r="D20" s="93">
        <f t="shared" si="0"/>
        <v>13588.4</v>
      </c>
      <c r="E20" s="94">
        <f t="shared" si="1"/>
        <v>10209.6</v>
      </c>
      <c r="F20" s="29">
        <f t="shared" si="5"/>
        <v>801399.05</v>
      </c>
      <c r="G20" s="29">
        <f t="shared" si="2"/>
        <v>787810.65</v>
      </c>
    </row>
    <row r="21" spans="1:7" x14ac:dyDescent="0.25">
      <c r="A21" s="28">
        <v>42405</v>
      </c>
      <c r="B21" s="92">
        <f t="shared" si="4"/>
        <v>31</v>
      </c>
      <c r="C21" s="29">
        <f t="shared" si="3"/>
        <v>23798</v>
      </c>
      <c r="D21" s="93">
        <f t="shared" si="0"/>
        <v>13761.51</v>
      </c>
      <c r="E21" s="94">
        <f t="shared" si="1"/>
        <v>10036.49</v>
      </c>
      <c r="F21" s="29">
        <f t="shared" si="5"/>
        <v>787810.65</v>
      </c>
      <c r="G21" s="29">
        <f t="shared" si="2"/>
        <v>774049.14</v>
      </c>
    </row>
    <row r="22" spans="1:7" x14ac:dyDescent="0.25">
      <c r="A22" s="28">
        <v>42434</v>
      </c>
      <c r="B22" s="92">
        <f t="shared" si="4"/>
        <v>29</v>
      </c>
      <c r="C22" s="29">
        <f t="shared" si="3"/>
        <v>23798</v>
      </c>
      <c r="D22" s="93">
        <f t="shared" si="0"/>
        <v>14573.03</v>
      </c>
      <c r="E22" s="94">
        <f t="shared" si="1"/>
        <v>9224.9699999999993</v>
      </c>
      <c r="F22" s="29">
        <f t="shared" si="5"/>
        <v>774049.14</v>
      </c>
      <c r="G22" s="29">
        <f t="shared" si="2"/>
        <v>759476.11</v>
      </c>
    </row>
    <row r="23" spans="1:7" x14ac:dyDescent="0.25">
      <c r="A23" s="28">
        <v>42465</v>
      </c>
      <c r="B23" s="92">
        <f t="shared" si="4"/>
        <v>31</v>
      </c>
      <c r="C23" s="29">
        <f t="shared" si="3"/>
        <v>23798</v>
      </c>
      <c r="D23" s="93">
        <f t="shared" si="0"/>
        <v>14122.48</v>
      </c>
      <c r="E23" s="94">
        <f t="shared" si="1"/>
        <v>9675.52</v>
      </c>
      <c r="F23" s="29">
        <f t="shared" si="5"/>
        <v>759476.11</v>
      </c>
      <c r="G23" s="29">
        <f t="shared" si="2"/>
        <v>745353.63</v>
      </c>
    </row>
    <row r="24" spans="1:7" x14ac:dyDescent="0.25">
      <c r="A24" s="28">
        <v>42495</v>
      </c>
      <c r="B24" s="92">
        <f t="shared" si="4"/>
        <v>30</v>
      </c>
      <c r="C24" s="29">
        <f t="shared" si="3"/>
        <v>23798</v>
      </c>
      <c r="D24" s="93">
        <f t="shared" si="0"/>
        <v>14608.71</v>
      </c>
      <c r="E24" s="94">
        <f t="shared" si="1"/>
        <v>9189.2900000000009</v>
      </c>
      <c r="F24" s="29">
        <f t="shared" si="5"/>
        <v>745353.63</v>
      </c>
      <c r="G24" s="29">
        <f t="shared" si="2"/>
        <v>730744.92</v>
      </c>
    </row>
    <row r="25" spans="1:7" x14ac:dyDescent="0.25">
      <c r="A25" s="28">
        <v>42526</v>
      </c>
      <c r="B25" s="92">
        <f t="shared" si="4"/>
        <v>31</v>
      </c>
      <c r="C25" s="29">
        <f t="shared" si="3"/>
        <v>23798</v>
      </c>
      <c r="D25" s="93">
        <f t="shared" si="0"/>
        <v>14488.51</v>
      </c>
      <c r="E25" s="94">
        <f t="shared" si="1"/>
        <v>9309.49</v>
      </c>
      <c r="F25" s="29">
        <f t="shared" si="5"/>
        <v>730744.92</v>
      </c>
      <c r="G25" s="29">
        <f t="shared" si="2"/>
        <v>716256.41</v>
      </c>
    </row>
    <row r="26" spans="1:7" x14ac:dyDescent="0.25">
      <c r="A26" s="28">
        <v>42556</v>
      </c>
      <c r="B26" s="92">
        <f t="shared" si="4"/>
        <v>30</v>
      </c>
      <c r="C26" s="29">
        <f t="shared" si="3"/>
        <v>23798</v>
      </c>
      <c r="D26" s="93">
        <f t="shared" si="0"/>
        <v>14967.44</v>
      </c>
      <c r="E26" s="94">
        <f t="shared" si="1"/>
        <v>8830.56</v>
      </c>
      <c r="F26" s="29">
        <f t="shared" si="5"/>
        <v>716256.41</v>
      </c>
      <c r="G26" s="29">
        <f t="shared" si="2"/>
        <v>701288.97000000009</v>
      </c>
    </row>
    <row r="27" spans="1:7" x14ac:dyDescent="0.25">
      <c r="A27" s="28">
        <v>42587</v>
      </c>
      <c r="B27" s="92">
        <f t="shared" si="4"/>
        <v>31</v>
      </c>
      <c r="C27" s="29">
        <f t="shared" si="3"/>
        <v>23798</v>
      </c>
      <c r="D27" s="93">
        <f t="shared" si="0"/>
        <v>14863.77</v>
      </c>
      <c r="E27" s="94">
        <f t="shared" si="1"/>
        <v>8934.23</v>
      </c>
      <c r="F27" s="29">
        <f t="shared" si="5"/>
        <v>701288.97000000009</v>
      </c>
      <c r="G27" s="29">
        <f t="shared" si="2"/>
        <v>686425.20000000007</v>
      </c>
    </row>
    <row r="28" spans="1:7" x14ac:dyDescent="0.25">
      <c r="A28" s="28">
        <v>42618</v>
      </c>
      <c r="B28" s="92">
        <f t="shared" si="4"/>
        <v>31</v>
      </c>
      <c r="C28" s="29">
        <f t="shared" si="3"/>
        <v>23798</v>
      </c>
      <c r="D28" s="93">
        <f t="shared" si="0"/>
        <v>15053.13</v>
      </c>
      <c r="E28" s="94">
        <f t="shared" si="1"/>
        <v>8744.8700000000008</v>
      </c>
      <c r="F28" s="29">
        <f t="shared" si="5"/>
        <v>686425.20000000007</v>
      </c>
      <c r="G28" s="29">
        <f t="shared" si="2"/>
        <v>671372.07000000007</v>
      </c>
    </row>
    <row r="29" spans="1:7" x14ac:dyDescent="0.25">
      <c r="A29" s="28">
        <v>42648</v>
      </c>
      <c r="B29" s="92">
        <f t="shared" si="4"/>
        <v>30</v>
      </c>
      <c r="C29" s="29">
        <f t="shared" si="3"/>
        <v>23798</v>
      </c>
      <c r="D29" s="93">
        <f t="shared" si="0"/>
        <v>15520.81</v>
      </c>
      <c r="E29" s="94">
        <f t="shared" si="1"/>
        <v>8277.19</v>
      </c>
      <c r="F29" s="29">
        <f t="shared" si="5"/>
        <v>671372.07000000007</v>
      </c>
      <c r="G29" s="29">
        <f t="shared" si="2"/>
        <v>655851.26</v>
      </c>
    </row>
    <row r="30" spans="1:7" x14ac:dyDescent="0.25">
      <c r="A30" s="28">
        <v>42679</v>
      </c>
      <c r="B30" s="92">
        <f t="shared" si="4"/>
        <v>31</v>
      </c>
      <c r="C30" s="29">
        <f t="shared" si="3"/>
        <v>23798</v>
      </c>
      <c r="D30" s="93">
        <f t="shared" si="0"/>
        <v>15442.63</v>
      </c>
      <c r="E30" s="94">
        <f t="shared" si="1"/>
        <v>8355.3700000000008</v>
      </c>
      <c r="F30" s="29">
        <f t="shared" si="5"/>
        <v>655851.26</v>
      </c>
      <c r="G30" s="29">
        <f t="shared" si="2"/>
        <v>640408.63</v>
      </c>
    </row>
    <row r="31" spans="1:7" x14ac:dyDescent="0.25">
      <c r="A31" s="28">
        <v>42709</v>
      </c>
      <c r="B31" s="92">
        <f t="shared" si="4"/>
        <v>30</v>
      </c>
      <c r="C31" s="29">
        <f t="shared" si="3"/>
        <v>23798</v>
      </c>
      <c r="D31" s="93">
        <f t="shared" si="0"/>
        <v>15902.55</v>
      </c>
      <c r="E31" s="94">
        <f t="shared" si="1"/>
        <v>7895.45</v>
      </c>
      <c r="F31" s="29">
        <f t="shared" si="5"/>
        <v>640408.63</v>
      </c>
      <c r="G31" s="29">
        <f t="shared" si="2"/>
        <v>624506.07999999996</v>
      </c>
    </row>
    <row r="32" spans="1:7" x14ac:dyDescent="0.25">
      <c r="A32" s="28">
        <v>42740</v>
      </c>
      <c r="B32" s="92">
        <f t="shared" si="4"/>
        <v>31</v>
      </c>
      <c r="C32" s="29">
        <f t="shared" si="3"/>
        <v>23798</v>
      </c>
      <c r="D32" s="93">
        <f t="shared" si="0"/>
        <v>15841.96</v>
      </c>
      <c r="E32" s="94">
        <f t="shared" si="1"/>
        <v>7956.04</v>
      </c>
      <c r="F32" s="29">
        <f t="shared" si="5"/>
        <v>624506.07999999996</v>
      </c>
      <c r="G32" s="29">
        <f t="shared" si="2"/>
        <v>608664.12</v>
      </c>
    </row>
    <row r="33" spans="1:7" x14ac:dyDescent="0.25">
      <c r="A33" s="28">
        <v>42771</v>
      </c>
      <c r="B33" s="92">
        <f t="shared" si="4"/>
        <v>31</v>
      </c>
      <c r="C33" s="29">
        <f t="shared" si="3"/>
        <v>23798</v>
      </c>
      <c r="D33" s="93">
        <f t="shared" si="0"/>
        <v>16043.79</v>
      </c>
      <c r="E33" s="94">
        <f t="shared" si="1"/>
        <v>7754.21</v>
      </c>
      <c r="F33" s="29">
        <f t="shared" si="5"/>
        <v>608664.12</v>
      </c>
      <c r="G33" s="29">
        <f t="shared" si="2"/>
        <v>592620.32999999996</v>
      </c>
    </row>
    <row r="34" spans="1:7" x14ac:dyDescent="0.25">
      <c r="A34" s="28">
        <v>42799</v>
      </c>
      <c r="B34" s="92">
        <f t="shared" si="4"/>
        <v>28</v>
      </c>
      <c r="C34" s="29">
        <f t="shared" si="3"/>
        <v>23798</v>
      </c>
      <c r="D34" s="93">
        <f t="shared" si="0"/>
        <v>16978.810000000001</v>
      </c>
      <c r="E34" s="94">
        <f t="shared" si="1"/>
        <v>6819.19</v>
      </c>
      <c r="F34" s="29">
        <f t="shared" si="5"/>
        <v>592620.32999999996</v>
      </c>
      <c r="G34" s="29">
        <f t="shared" si="2"/>
        <v>575641.5199999999</v>
      </c>
    </row>
    <row r="35" spans="1:7" x14ac:dyDescent="0.25">
      <c r="A35" s="28">
        <v>42830</v>
      </c>
      <c r="B35" s="92">
        <f t="shared" si="4"/>
        <v>31</v>
      </c>
      <c r="C35" s="29">
        <f t="shared" si="3"/>
        <v>23798</v>
      </c>
      <c r="D35" s="93">
        <f t="shared" si="0"/>
        <v>16464.48</v>
      </c>
      <c r="E35" s="94">
        <f t="shared" si="1"/>
        <v>7333.52</v>
      </c>
      <c r="F35" s="29">
        <f t="shared" si="5"/>
        <v>575641.5199999999</v>
      </c>
      <c r="G35" s="29">
        <f t="shared" si="2"/>
        <v>559177.03999999992</v>
      </c>
    </row>
    <row r="36" spans="1:7" x14ac:dyDescent="0.25">
      <c r="A36" s="28">
        <v>42860</v>
      </c>
      <c r="B36" s="92">
        <f t="shared" si="4"/>
        <v>30</v>
      </c>
      <c r="C36" s="29">
        <f t="shared" si="3"/>
        <v>23798</v>
      </c>
      <c r="D36" s="93">
        <f t="shared" si="0"/>
        <v>16904.04</v>
      </c>
      <c r="E36" s="94">
        <f t="shared" si="1"/>
        <v>6893.96</v>
      </c>
      <c r="F36" s="29">
        <f t="shared" si="5"/>
        <v>559177.03999999992</v>
      </c>
      <c r="G36" s="29">
        <f t="shared" si="2"/>
        <v>542272.99999999988</v>
      </c>
    </row>
    <row r="37" spans="1:7" x14ac:dyDescent="0.25">
      <c r="A37" s="28">
        <v>42891</v>
      </c>
      <c r="B37" s="92">
        <f t="shared" si="4"/>
        <v>31</v>
      </c>
      <c r="C37" s="29">
        <f t="shared" si="3"/>
        <v>23798</v>
      </c>
      <c r="D37" s="93">
        <f t="shared" si="0"/>
        <v>16889.59</v>
      </c>
      <c r="E37" s="94">
        <f t="shared" si="1"/>
        <v>6908.41</v>
      </c>
      <c r="F37" s="29">
        <f t="shared" si="5"/>
        <v>542272.99999999988</v>
      </c>
      <c r="G37" s="29">
        <f t="shared" si="2"/>
        <v>525383.40999999992</v>
      </c>
    </row>
    <row r="38" spans="1:7" x14ac:dyDescent="0.25">
      <c r="A38" s="28">
        <v>42921</v>
      </c>
      <c r="B38" s="92">
        <f t="shared" si="4"/>
        <v>30</v>
      </c>
      <c r="C38" s="29">
        <f t="shared" si="3"/>
        <v>23798</v>
      </c>
      <c r="D38" s="93">
        <f t="shared" si="0"/>
        <v>17320.669999999998</v>
      </c>
      <c r="E38" s="94">
        <f t="shared" si="1"/>
        <v>6477.33</v>
      </c>
      <c r="F38" s="29">
        <f t="shared" si="5"/>
        <v>525383.40999999992</v>
      </c>
      <c r="G38" s="29">
        <f t="shared" si="2"/>
        <v>508062.73999999993</v>
      </c>
    </row>
    <row r="39" spans="1:7" x14ac:dyDescent="0.25">
      <c r="A39" s="28">
        <v>42952</v>
      </c>
      <c r="B39" s="92">
        <f t="shared" si="4"/>
        <v>31</v>
      </c>
      <c r="C39" s="29">
        <f t="shared" si="3"/>
        <v>23798</v>
      </c>
      <c r="D39" s="93">
        <f t="shared" si="0"/>
        <v>17325.419999999998</v>
      </c>
      <c r="E39" s="94">
        <f t="shared" si="1"/>
        <v>6472.58</v>
      </c>
      <c r="F39" s="29">
        <f t="shared" si="5"/>
        <v>508062.73999999993</v>
      </c>
      <c r="G39" s="29">
        <f t="shared" si="2"/>
        <v>490737.31999999995</v>
      </c>
    </row>
    <row r="40" spans="1:7" x14ac:dyDescent="0.25">
      <c r="A40" s="28">
        <v>42983</v>
      </c>
      <c r="B40" s="92">
        <f t="shared" si="4"/>
        <v>31</v>
      </c>
      <c r="C40" s="29">
        <f t="shared" si="3"/>
        <v>23798</v>
      </c>
      <c r="D40" s="93">
        <f t="shared" si="0"/>
        <v>17546.14</v>
      </c>
      <c r="E40" s="94">
        <f t="shared" si="1"/>
        <v>6251.86</v>
      </c>
      <c r="F40" s="29">
        <f t="shared" si="5"/>
        <v>490737.31999999995</v>
      </c>
      <c r="G40" s="29">
        <f t="shared" si="2"/>
        <v>473191.17999999993</v>
      </c>
    </row>
    <row r="41" spans="1:7" x14ac:dyDescent="0.25">
      <c r="A41" s="28">
        <v>43013</v>
      </c>
      <c r="B41" s="92">
        <f t="shared" si="4"/>
        <v>30</v>
      </c>
      <c r="C41" s="29">
        <f t="shared" si="3"/>
        <v>23798</v>
      </c>
      <c r="D41" s="93">
        <f t="shared" si="0"/>
        <v>17964.14</v>
      </c>
      <c r="E41" s="94">
        <f t="shared" si="1"/>
        <v>5833.86</v>
      </c>
      <c r="F41" s="29">
        <f t="shared" si="5"/>
        <v>473191.17999999993</v>
      </c>
      <c r="G41" s="29">
        <f t="shared" si="2"/>
        <v>455227.03999999992</v>
      </c>
    </row>
    <row r="42" spans="1:7" x14ac:dyDescent="0.25">
      <c r="A42" s="28">
        <v>43044</v>
      </c>
      <c r="B42" s="92">
        <f t="shared" si="4"/>
        <v>31</v>
      </c>
      <c r="C42" s="29">
        <f t="shared" si="3"/>
        <v>23798</v>
      </c>
      <c r="D42" s="93">
        <f t="shared" si="0"/>
        <v>17998.53</v>
      </c>
      <c r="E42" s="94">
        <f t="shared" si="1"/>
        <v>5799.47</v>
      </c>
      <c r="F42" s="29">
        <f t="shared" si="5"/>
        <v>455227.03999999992</v>
      </c>
      <c r="G42" s="29">
        <f t="shared" si="2"/>
        <v>437228.50999999989</v>
      </c>
    </row>
    <row r="43" spans="1:7" x14ac:dyDescent="0.25">
      <c r="A43" s="28">
        <v>43074</v>
      </c>
      <c r="B43" s="92">
        <f t="shared" si="4"/>
        <v>30</v>
      </c>
      <c r="C43" s="29">
        <f t="shared" si="3"/>
        <v>23798</v>
      </c>
      <c r="D43" s="93">
        <f t="shared" si="0"/>
        <v>18407.510000000002</v>
      </c>
      <c r="E43" s="94">
        <f t="shared" si="1"/>
        <v>5390.49</v>
      </c>
      <c r="F43" s="29">
        <f t="shared" si="5"/>
        <v>437228.50999999989</v>
      </c>
      <c r="G43" s="29">
        <f t="shared" si="2"/>
        <v>418820.99999999988</v>
      </c>
    </row>
    <row r="44" spans="1:7" x14ac:dyDescent="0.25">
      <c r="A44" s="28">
        <v>43105</v>
      </c>
      <c r="B44" s="92">
        <f t="shared" si="4"/>
        <v>31</v>
      </c>
      <c r="C44" s="29">
        <f t="shared" si="3"/>
        <v>23798</v>
      </c>
      <c r="D44" s="93">
        <f t="shared" si="0"/>
        <v>18462.34</v>
      </c>
      <c r="E44" s="94">
        <f t="shared" si="1"/>
        <v>5335.66</v>
      </c>
      <c r="F44" s="29">
        <f t="shared" si="5"/>
        <v>418820.99999999988</v>
      </c>
      <c r="G44" s="29">
        <f t="shared" si="2"/>
        <v>400358.65999999986</v>
      </c>
    </row>
    <row r="45" spans="1:7" x14ac:dyDescent="0.25">
      <c r="A45" s="28">
        <v>43136</v>
      </c>
      <c r="B45" s="92">
        <f t="shared" si="4"/>
        <v>31</v>
      </c>
      <c r="C45" s="29">
        <f t="shared" si="3"/>
        <v>23798</v>
      </c>
      <c r="D45" s="93">
        <f t="shared" si="0"/>
        <v>18697.54</v>
      </c>
      <c r="E45" s="94">
        <f t="shared" si="1"/>
        <v>5100.46</v>
      </c>
      <c r="F45" s="29">
        <f t="shared" si="5"/>
        <v>400358.65999999986</v>
      </c>
      <c r="G45" s="29">
        <f t="shared" si="2"/>
        <v>381661.11999999988</v>
      </c>
    </row>
    <row r="46" spans="1:7" x14ac:dyDescent="0.25">
      <c r="A46" s="28">
        <v>43164</v>
      </c>
      <c r="B46" s="92">
        <f t="shared" si="4"/>
        <v>28</v>
      </c>
      <c r="C46" s="29">
        <f t="shared" si="3"/>
        <v>23798</v>
      </c>
      <c r="D46" s="93">
        <f t="shared" si="0"/>
        <v>19406.28</v>
      </c>
      <c r="E46" s="94">
        <f t="shared" si="1"/>
        <v>4391.72</v>
      </c>
      <c r="F46" s="29">
        <f t="shared" si="5"/>
        <v>381661.11999999988</v>
      </c>
      <c r="G46" s="29">
        <f t="shared" si="2"/>
        <v>362254.83999999985</v>
      </c>
    </row>
    <row r="47" spans="1:7" x14ac:dyDescent="0.25">
      <c r="A47" s="28">
        <v>43195</v>
      </c>
      <c r="B47" s="92">
        <f t="shared" si="4"/>
        <v>31</v>
      </c>
      <c r="C47" s="29">
        <f t="shared" si="3"/>
        <v>23798</v>
      </c>
      <c r="D47" s="93">
        <f t="shared" si="0"/>
        <v>19182.97</v>
      </c>
      <c r="E47" s="94">
        <f t="shared" si="1"/>
        <v>4615.03</v>
      </c>
      <c r="F47" s="29">
        <f t="shared" si="5"/>
        <v>362254.83999999985</v>
      </c>
      <c r="G47" s="29">
        <f t="shared" si="2"/>
        <v>343071.86999999988</v>
      </c>
    </row>
    <row r="48" spans="1:7" x14ac:dyDescent="0.25">
      <c r="A48" s="28">
        <v>43225</v>
      </c>
      <c r="B48" s="92">
        <f t="shared" si="4"/>
        <v>30</v>
      </c>
      <c r="C48" s="29">
        <f t="shared" si="3"/>
        <v>23798</v>
      </c>
      <c r="D48" s="93">
        <f t="shared" si="0"/>
        <v>19568.349999999999</v>
      </c>
      <c r="E48" s="94">
        <f t="shared" si="1"/>
        <v>4229.6499999999996</v>
      </c>
      <c r="F48" s="29">
        <f t="shared" si="5"/>
        <v>343071.86999999988</v>
      </c>
      <c r="G48" s="29">
        <f t="shared" si="2"/>
        <v>323503.5199999999</v>
      </c>
    </row>
    <row r="49" spans="1:7" x14ac:dyDescent="0.25">
      <c r="A49" s="28">
        <v>43256</v>
      </c>
      <c r="B49" s="92">
        <f t="shared" si="4"/>
        <v>31</v>
      </c>
      <c r="C49" s="29">
        <f t="shared" si="3"/>
        <v>23798</v>
      </c>
      <c r="D49" s="93">
        <f t="shared" si="0"/>
        <v>19676.650000000001</v>
      </c>
      <c r="E49" s="94">
        <f t="shared" si="1"/>
        <v>4121.3500000000004</v>
      </c>
      <c r="F49" s="29">
        <f t="shared" si="5"/>
        <v>323503.5199999999</v>
      </c>
      <c r="G49" s="29">
        <f t="shared" si="2"/>
        <v>303826.86999999988</v>
      </c>
    </row>
    <row r="50" spans="1:7" x14ac:dyDescent="0.25">
      <c r="A50" s="28">
        <v>43286</v>
      </c>
      <c r="B50" s="92">
        <f t="shared" si="4"/>
        <v>30</v>
      </c>
      <c r="C50" s="29">
        <f t="shared" si="3"/>
        <v>23798</v>
      </c>
      <c r="D50" s="93">
        <f t="shared" si="0"/>
        <v>20052.189999999999</v>
      </c>
      <c r="E50" s="94">
        <f t="shared" si="1"/>
        <v>3745.81</v>
      </c>
      <c r="F50" s="29">
        <f t="shared" si="5"/>
        <v>303826.86999999988</v>
      </c>
      <c r="G50" s="29">
        <f t="shared" si="2"/>
        <v>283774.67999999988</v>
      </c>
    </row>
    <row r="51" spans="1:7" x14ac:dyDescent="0.25">
      <c r="A51" s="28">
        <v>43317</v>
      </c>
      <c r="B51" s="92">
        <f t="shared" si="4"/>
        <v>31</v>
      </c>
      <c r="C51" s="29">
        <f t="shared" si="3"/>
        <v>23798</v>
      </c>
      <c r="D51" s="93">
        <f t="shared" si="0"/>
        <v>20182.79</v>
      </c>
      <c r="E51" s="94">
        <f t="shared" si="1"/>
        <v>3615.21</v>
      </c>
      <c r="F51" s="29">
        <f t="shared" si="5"/>
        <v>283774.67999999988</v>
      </c>
      <c r="G51" s="29">
        <f t="shared" si="2"/>
        <v>263591.8899999999</v>
      </c>
    </row>
    <row r="52" spans="1:7" x14ac:dyDescent="0.25">
      <c r="A52" s="28">
        <v>43348</v>
      </c>
      <c r="B52" s="92">
        <f t="shared" si="4"/>
        <v>31</v>
      </c>
      <c r="C52" s="29">
        <f t="shared" si="3"/>
        <v>23798</v>
      </c>
      <c r="D52" s="93">
        <f t="shared" si="0"/>
        <v>20439.91</v>
      </c>
      <c r="E52" s="94">
        <f t="shared" si="1"/>
        <v>3358.09</v>
      </c>
      <c r="F52" s="29">
        <f t="shared" si="5"/>
        <v>263591.8899999999</v>
      </c>
      <c r="G52" s="29">
        <f t="shared" si="2"/>
        <v>243151.97999999989</v>
      </c>
    </row>
    <row r="53" spans="1:7" x14ac:dyDescent="0.25">
      <c r="A53" s="28">
        <v>43378</v>
      </c>
      <c r="B53" s="92">
        <f t="shared" si="4"/>
        <v>30</v>
      </c>
      <c r="C53" s="29">
        <f t="shared" si="3"/>
        <v>23798</v>
      </c>
      <c r="D53" s="93">
        <f t="shared" si="0"/>
        <v>20800.239999999998</v>
      </c>
      <c r="E53" s="94">
        <f t="shared" si="1"/>
        <v>2997.76</v>
      </c>
      <c r="F53" s="29">
        <f t="shared" si="5"/>
        <v>243151.97999999989</v>
      </c>
      <c r="G53" s="29">
        <f t="shared" si="2"/>
        <v>222351.7399999999</v>
      </c>
    </row>
    <row r="54" spans="1:7" x14ac:dyDescent="0.25">
      <c r="A54" s="28">
        <v>43409</v>
      </c>
      <c r="B54" s="92">
        <f t="shared" si="4"/>
        <v>31</v>
      </c>
      <c r="C54" s="29">
        <f t="shared" si="3"/>
        <v>23798</v>
      </c>
      <c r="D54" s="93">
        <f t="shared" si="0"/>
        <v>20965.3</v>
      </c>
      <c r="E54" s="94">
        <f t="shared" si="1"/>
        <v>2832.7</v>
      </c>
      <c r="F54" s="29">
        <f t="shared" si="5"/>
        <v>222351.7399999999</v>
      </c>
      <c r="G54" s="29">
        <f t="shared" si="2"/>
        <v>201386.43999999992</v>
      </c>
    </row>
    <row r="55" spans="1:7" x14ac:dyDescent="0.25">
      <c r="A55" s="28">
        <v>43439</v>
      </c>
      <c r="B55" s="92">
        <f t="shared" si="4"/>
        <v>30</v>
      </c>
      <c r="C55" s="29">
        <f t="shared" si="3"/>
        <v>23798</v>
      </c>
      <c r="D55" s="93">
        <f t="shared" si="0"/>
        <v>21315.15</v>
      </c>
      <c r="E55" s="94">
        <f t="shared" si="1"/>
        <v>2482.85</v>
      </c>
      <c r="F55" s="29">
        <f t="shared" si="5"/>
        <v>201386.43999999992</v>
      </c>
      <c r="G55" s="29">
        <f t="shared" si="2"/>
        <v>180071.28999999992</v>
      </c>
    </row>
    <row r="56" spans="1:7" x14ac:dyDescent="0.25">
      <c r="A56" s="28">
        <v>43470</v>
      </c>
      <c r="B56" s="92">
        <f t="shared" si="4"/>
        <v>31</v>
      </c>
      <c r="C56" s="29">
        <f t="shared" si="3"/>
        <v>23798</v>
      </c>
      <c r="D56" s="93">
        <f t="shared" si="0"/>
        <v>21503.94</v>
      </c>
      <c r="E56" s="94">
        <f t="shared" si="1"/>
        <v>2294.06</v>
      </c>
      <c r="F56" s="29">
        <f t="shared" si="5"/>
        <v>180071.28999999992</v>
      </c>
      <c r="G56" s="29">
        <f t="shared" si="2"/>
        <v>158567.34999999992</v>
      </c>
    </row>
    <row r="57" spans="1:7" x14ac:dyDescent="0.25">
      <c r="A57" s="28">
        <v>43501</v>
      </c>
      <c r="B57" s="92">
        <f t="shared" si="4"/>
        <v>31</v>
      </c>
      <c r="C57" s="29">
        <f t="shared" si="3"/>
        <v>23798</v>
      </c>
      <c r="D57" s="93">
        <f t="shared" si="0"/>
        <v>21777.9</v>
      </c>
      <c r="E57" s="94">
        <f t="shared" si="1"/>
        <v>2020.1</v>
      </c>
      <c r="F57" s="29">
        <f t="shared" si="5"/>
        <v>158567.34999999992</v>
      </c>
      <c r="G57" s="29">
        <f t="shared" si="2"/>
        <v>136789.44999999992</v>
      </c>
    </row>
    <row r="58" spans="1:7" x14ac:dyDescent="0.25">
      <c r="A58" s="28">
        <v>43529</v>
      </c>
      <c r="B58" s="92">
        <f t="shared" si="4"/>
        <v>28</v>
      </c>
      <c r="C58" s="29">
        <f t="shared" si="3"/>
        <v>23798</v>
      </c>
      <c r="D58" s="93">
        <f t="shared" si="0"/>
        <v>22223.98</v>
      </c>
      <c r="E58" s="94">
        <f t="shared" si="1"/>
        <v>1574.02</v>
      </c>
      <c r="F58" s="29">
        <f t="shared" si="5"/>
        <v>136789.44999999992</v>
      </c>
      <c r="G58" s="29">
        <f t="shared" si="2"/>
        <v>114565.46999999993</v>
      </c>
    </row>
    <row r="59" spans="1:7" x14ac:dyDescent="0.25">
      <c r="A59" s="28">
        <v>43560</v>
      </c>
      <c r="B59" s="92">
        <f t="shared" si="4"/>
        <v>31</v>
      </c>
      <c r="C59" s="29">
        <f t="shared" si="3"/>
        <v>23798</v>
      </c>
      <c r="D59" s="93">
        <f t="shared" si="0"/>
        <v>22338.47</v>
      </c>
      <c r="E59" s="94">
        <f t="shared" si="1"/>
        <v>1459.53</v>
      </c>
      <c r="F59" s="29">
        <f t="shared" si="5"/>
        <v>114565.46999999993</v>
      </c>
      <c r="G59" s="29">
        <f t="shared" si="2"/>
        <v>92226.999999999927</v>
      </c>
    </row>
    <row r="60" spans="1:7" x14ac:dyDescent="0.25">
      <c r="A60" s="28">
        <v>43590</v>
      </c>
      <c r="B60" s="92">
        <f t="shared" si="4"/>
        <v>30</v>
      </c>
      <c r="C60" s="29">
        <f t="shared" si="3"/>
        <v>23798</v>
      </c>
      <c r="D60" s="93">
        <f t="shared" si="0"/>
        <v>22660.95</v>
      </c>
      <c r="E60" s="94">
        <f t="shared" si="1"/>
        <v>1137.05</v>
      </c>
      <c r="F60" s="29">
        <f t="shared" si="5"/>
        <v>92226.999999999927</v>
      </c>
      <c r="G60" s="29">
        <f t="shared" si="2"/>
        <v>69566.04999999993</v>
      </c>
    </row>
    <row r="61" spans="1:7" x14ac:dyDescent="0.25">
      <c r="A61" s="28">
        <v>43621</v>
      </c>
      <c r="B61" s="92">
        <f t="shared" si="4"/>
        <v>31</v>
      </c>
      <c r="C61" s="29">
        <f t="shared" si="3"/>
        <v>23798</v>
      </c>
      <c r="D61" s="93">
        <f t="shared" si="0"/>
        <v>22911.75</v>
      </c>
      <c r="E61" s="94">
        <f t="shared" si="1"/>
        <v>886.25</v>
      </c>
      <c r="F61" s="29">
        <f t="shared" si="5"/>
        <v>69566.04999999993</v>
      </c>
      <c r="G61" s="29">
        <f t="shared" si="2"/>
        <v>46654.29999999993</v>
      </c>
    </row>
    <row r="62" spans="1:7" x14ac:dyDescent="0.25">
      <c r="A62" s="28">
        <v>43651</v>
      </c>
      <c r="B62" s="92">
        <f t="shared" si="4"/>
        <v>30</v>
      </c>
      <c r="C62" s="29">
        <f t="shared" si="3"/>
        <v>23798</v>
      </c>
      <c r="D62" s="93">
        <f t="shared" si="0"/>
        <v>23222.81</v>
      </c>
      <c r="E62" s="94">
        <f t="shared" si="1"/>
        <v>575.19000000000005</v>
      </c>
      <c r="F62" s="29">
        <f t="shared" si="5"/>
        <v>46654.29999999993</v>
      </c>
      <c r="G62" s="29">
        <f t="shared" si="2"/>
        <v>23431.489999999929</v>
      </c>
    </row>
    <row r="63" spans="1:7" x14ac:dyDescent="0.25">
      <c r="A63" s="28">
        <v>43682</v>
      </c>
      <c r="B63" s="92">
        <f t="shared" si="4"/>
        <v>31</v>
      </c>
      <c r="C63" s="29">
        <f t="shared" si="3"/>
        <v>23798</v>
      </c>
      <c r="D63" s="93">
        <f t="shared" si="0"/>
        <v>23431.489999999929</v>
      </c>
      <c r="E63" s="94">
        <v>366.51000000007275</v>
      </c>
      <c r="F63" s="29">
        <f t="shared" si="5"/>
        <v>23431.489999999929</v>
      </c>
      <c r="G63" s="29">
        <f t="shared" si="2"/>
        <v>0</v>
      </c>
    </row>
    <row r="64" spans="1:7" x14ac:dyDescent="0.25">
      <c r="A64" s="119">
        <v>42009</v>
      </c>
      <c r="B64" s="92">
        <f>A8-A7</f>
        <v>31</v>
      </c>
      <c r="C64" s="29">
        <f t="shared" si="3"/>
        <v>23798</v>
      </c>
      <c r="D64" s="93">
        <f>C8-E8</f>
        <v>11643.02</v>
      </c>
      <c r="E64" s="94">
        <f>ROUND(F8*$B$2*B8/365,2)</f>
        <v>12154.98</v>
      </c>
      <c r="F64" s="29">
        <f>G7</f>
        <v>954100.61</v>
      </c>
      <c r="G64" s="29">
        <f t="shared" si="2"/>
        <v>942457.59</v>
      </c>
    </row>
    <row r="65" spans="1:7" x14ac:dyDescent="0.25">
      <c r="A65" s="119">
        <v>42040</v>
      </c>
      <c r="B65" s="120">
        <f t="shared" si="4"/>
        <v>31</v>
      </c>
      <c r="C65" s="121">
        <f t="shared" ref="C65:C68" si="6">$H$1</f>
        <v>26304</v>
      </c>
      <c r="D65" s="122">
        <f t="shared" ref="D65:D128" si="7">C65-E65</f>
        <v>10295.129999999999</v>
      </c>
      <c r="E65" s="121">
        <f>ROUND(F65*$J$1*B65/365,2)</f>
        <v>16008.87</v>
      </c>
      <c r="F65" s="121">
        <f t="shared" si="5"/>
        <v>942457.59</v>
      </c>
      <c r="G65" s="121">
        <f t="shared" si="2"/>
        <v>932162.46</v>
      </c>
    </row>
    <row r="66" spans="1:7" x14ac:dyDescent="0.25">
      <c r="A66" s="119">
        <v>42068</v>
      </c>
      <c r="B66" s="92">
        <f t="shared" si="4"/>
        <v>28</v>
      </c>
      <c r="C66" s="29">
        <f t="shared" si="6"/>
        <v>26304</v>
      </c>
      <c r="D66" s="93">
        <f t="shared" si="7"/>
        <v>12002.33</v>
      </c>
      <c r="E66" s="94">
        <f t="shared" ref="E66:E129" si="8">ROUND(F66*$J$1*B66/365,2)</f>
        <v>14301.67</v>
      </c>
      <c r="F66" s="29">
        <f t="shared" si="5"/>
        <v>932162.46</v>
      </c>
      <c r="G66" s="29">
        <f t="shared" si="2"/>
        <v>920160.13</v>
      </c>
    </row>
    <row r="67" spans="1:7" x14ac:dyDescent="0.25">
      <c r="A67" s="119">
        <v>42099</v>
      </c>
      <c r="B67" s="92">
        <f t="shared" si="4"/>
        <v>31</v>
      </c>
      <c r="C67" s="29">
        <f t="shared" si="6"/>
        <v>26304</v>
      </c>
      <c r="D67" s="93">
        <f t="shared" si="7"/>
        <v>10673.88</v>
      </c>
      <c r="E67" s="94">
        <f t="shared" si="8"/>
        <v>15630.12</v>
      </c>
      <c r="F67" s="29">
        <f t="shared" si="5"/>
        <v>920160.13</v>
      </c>
      <c r="G67" s="29">
        <f t="shared" si="2"/>
        <v>909486.25</v>
      </c>
    </row>
    <row r="68" spans="1:7" x14ac:dyDescent="0.25">
      <c r="A68" s="119">
        <v>42129</v>
      </c>
      <c r="B68" s="92">
        <f t="shared" si="4"/>
        <v>30</v>
      </c>
      <c r="C68" s="29">
        <f t="shared" si="6"/>
        <v>26304</v>
      </c>
      <c r="D68" s="93">
        <f t="shared" si="7"/>
        <v>11353.54</v>
      </c>
      <c r="E68" s="94">
        <f t="shared" si="8"/>
        <v>14950.46</v>
      </c>
      <c r="F68" s="29">
        <f t="shared" si="5"/>
        <v>909486.25</v>
      </c>
      <c r="G68" s="29">
        <f t="shared" ref="G68:G131" si="9">F68-D68</f>
        <v>898132.71</v>
      </c>
    </row>
    <row r="69" spans="1:7" x14ac:dyDescent="0.25">
      <c r="A69" s="119">
        <v>42160</v>
      </c>
      <c r="B69" s="120">
        <f t="shared" si="4"/>
        <v>31</v>
      </c>
      <c r="C69" s="121">
        <f>$N$1</f>
        <v>24840</v>
      </c>
      <c r="D69" s="122">
        <f t="shared" si="7"/>
        <v>10433.36</v>
      </c>
      <c r="E69" s="121">
        <f t="shared" si="8"/>
        <v>14406.64</v>
      </c>
      <c r="F69" s="121">
        <f>G68-P1</f>
        <v>848132.71</v>
      </c>
      <c r="G69" s="121">
        <f t="shared" si="9"/>
        <v>837699.35</v>
      </c>
    </row>
    <row r="70" spans="1:7" x14ac:dyDescent="0.25">
      <c r="A70" s="119">
        <v>42190</v>
      </c>
      <c r="B70" s="92">
        <f t="shared" ref="B70:B131" si="10">A70-A69</f>
        <v>30</v>
      </c>
      <c r="C70" s="94">
        <f t="shared" ref="C70:C80" si="11">$N$1</f>
        <v>24840</v>
      </c>
      <c r="D70" s="93">
        <f t="shared" si="7"/>
        <v>11069.6</v>
      </c>
      <c r="E70" s="94">
        <f t="shared" si="8"/>
        <v>13770.4</v>
      </c>
      <c r="F70" s="29">
        <f t="shared" ref="F70:F131" si="12">G69</f>
        <v>837699.35</v>
      </c>
      <c r="G70" s="29">
        <f t="shared" si="9"/>
        <v>826629.75</v>
      </c>
    </row>
    <row r="71" spans="1:7" x14ac:dyDescent="0.25">
      <c r="A71" s="119">
        <v>42221</v>
      </c>
      <c r="B71" s="92">
        <f t="shared" si="10"/>
        <v>31</v>
      </c>
      <c r="C71" s="94">
        <f t="shared" si="11"/>
        <v>24840</v>
      </c>
      <c r="D71" s="93">
        <f t="shared" si="7"/>
        <v>10798.62</v>
      </c>
      <c r="E71" s="94">
        <f t="shared" si="8"/>
        <v>14041.38</v>
      </c>
      <c r="F71" s="29">
        <f t="shared" si="12"/>
        <v>826629.75</v>
      </c>
      <c r="G71" s="29">
        <f t="shared" si="9"/>
        <v>815831.13</v>
      </c>
    </row>
    <row r="72" spans="1:7" x14ac:dyDescent="0.25">
      <c r="A72" s="119">
        <v>42252</v>
      </c>
      <c r="B72" s="92">
        <f t="shared" si="10"/>
        <v>31</v>
      </c>
      <c r="C72" s="94">
        <f t="shared" si="11"/>
        <v>24840</v>
      </c>
      <c r="D72" s="93">
        <f t="shared" si="7"/>
        <v>10982.05</v>
      </c>
      <c r="E72" s="94">
        <f t="shared" si="8"/>
        <v>13857.95</v>
      </c>
      <c r="F72" s="29">
        <f t="shared" si="12"/>
        <v>815831.13</v>
      </c>
      <c r="G72" s="29">
        <f t="shared" si="9"/>
        <v>804849.08</v>
      </c>
    </row>
    <row r="73" spans="1:7" x14ac:dyDescent="0.25">
      <c r="A73" s="119">
        <v>42282</v>
      </c>
      <c r="B73" s="92">
        <f t="shared" si="10"/>
        <v>30</v>
      </c>
      <c r="C73" s="94">
        <f t="shared" si="11"/>
        <v>24840</v>
      </c>
      <c r="D73" s="93">
        <f t="shared" si="7"/>
        <v>11609.6</v>
      </c>
      <c r="E73" s="94">
        <f t="shared" si="8"/>
        <v>13230.4</v>
      </c>
      <c r="F73" s="29">
        <f t="shared" si="12"/>
        <v>804849.08</v>
      </c>
      <c r="G73" s="29">
        <f t="shared" si="9"/>
        <v>793239.48</v>
      </c>
    </row>
    <row r="74" spans="1:7" x14ac:dyDescent="0.25">
      <c r="A74" s="119">
        <v>42313</v>
      </c>
      <c r="B74" s="92">
        <f t="shared" si="10"/>
        <v>31</v>
      </c>
      <c r="C74" s="94">
        <f t="shared" si="11"/>
        <v>24840</v>
      </c>
      <c r="D74" s="93">
        <f t="shared" si="7"/>
        <v>11365.8</v>
      </c>
      <c r="E74" s="94">
        <f t="shared" si="8"/>
        <v>13474.2</v>
      </c>
      <c r="F74" s="29">
        <f t="shared" si="12"/>
        <v>793239.48</v>
      </c>
      <c r="G74" s="29">
        <f t="shared" si="9"/>
        <v>781873.67999999993</v>
      </c>
    </row>
    <row r="75" spans="1:7" x14ac:dyDescent="0.25">
      <c r="A75" s="119">
        <v>42343</v>
      </c>
      <c r="B75" s="92">
        <f t="shared" si="10"/>
        <v>30</v>
      </c>
      <c r="C75" s="94">
        <f t="shared" si="11"/>
        <v>24840</v>
      </c>
      <c r="D75" s="93">
        <f t="shared" si="7"/>
        <v>11987.28</v>
      </c>
      <c r="E75" s="94">
        <f t="shared" si="8"/>
        <v>12852.72</v>
      </c>
      <c r="F75" s="29">
        <f t="shared" si="12"/>
        <v>781873.67999999993</v>
      </c>
      <c r="G75" s="29">
        <f t="shared" si="9"/>
        <v>769886.39999999991</v>
      </c>
    </row>
    <row r="76" spans="1:7" x14ac:dyDescent="0.25">
      <c r="A76" s="119">
        <v>42374</v>
      </c>
      <c r="B76" s="92">
        <f t="shared" si="10"/>
        <v>31</v>
      </c>
      <c r="C76" s="94">
        <f t="shared" si="11"/>
        <v>24840</v>
      </c>
      <c r="D76" s="93">
        <f t="shared" si="7"/>
        <v>11762.48</v>
      </c>
      <c r="E76" s="94">
        <f t="shared" si="8"/>
        <v>13077.52</v>
      </c>
      <c r="F76" s="29">
        <f t="shared" si="12"/>
        <v>769886.39999999991</v>
      </c>
      <c r="G76" s="29">
        <f t="shared" si="9"/>
        <v>758123.91999999993</v>
      </c>
    </row>
    <row r="77" spans="1:7" x14ac:dyDescent="0.25">
      <c r="A77" s="119">
        <v>42405</v>
      </c>
      <c r="B77" s="92">
        <f t="shared" si="10"/>
        <v>31</v>
      </c>
      <c r="C77" s="94">
        <f t="shared" si="11"/>
        <v>24840</v>
      </c>
      <c r="D77" s="93">
        <f t="shared" si="7"/>
        <v>11962.28</v>
      </c>
      <c r="E77" s="94">
        <f t="shared" si="8"/>
        <v>12877.72</v>
      </c>
      <c r="F77" s="29">
        <f t="shared" si="12"/>
        <v>758123.91999999993</v>
      </c>
      <c r="G77" s="29">
        <f t="shared" si="9"/>
        <v>746161.6399999999</v>
      </c>
    </row>
    <row r="78" spans="1:7" x14ac:dyDescent="0.25">
      <c r="A78" s="119">
        <v>42434</v>
      </c>
      <c r="B78" s="92">
        <f t="shared" si="10"/>
        <v>29</v>
      </c>
      <c r="C78" s="94">
        <f t="shared" si="11"/>
        <v>24840</v>
      </c>
      <c r="D78" s="93">
        <f t="shared" si="7"/>
        <v>12983.18</v>
      </c>
      <c r="E78" s="94">
        <f t="shared" si="8"/>
        <v>11856.82</v>
      </c>
      <c r="F78" s="29">
        <f t="shared" si="12"/>
        <v>746161.6399999999</v>
      </c>
      <c r="G78" s="29">
        <f t="shared" si="9"/>
        <v>733178.45999999985</v>
      </c>
    </row>
    <row r="79" spans="1:7" x14ac:dyDescent="0.25">
      <c r="A79" s="119">
        <v>42465</v>
      </c>
      <c r="B79" s="92">
        <f t="shared" si="10"/>
        <v>31</v>
      </c>
      <c r="C79" s="94">
        <f t="shared" si="11"/>
        <v>24840</v>
      </c>
      <c r="D79" s="93">
        <f t="shared" si="7"/>
        <v>12386.01</v>
      </c>
      <c r="E79" s="94">
        <f t="shared" si="8"/>
        <v>12453.99</v>
      </c>
      <c r="F79" s="29">
        <f t="shared" si="12"/>
        <v>733178.45999999985</v>
      </c>
      <c r="G79" s="29">
        <f t="shared" si="9"/>
        <v>720792.44999999984</v>
      </c>
    </row>
    <row r="80" spans="1:7" x14ac:dyDescent="0.25">
      <c r="A80" s="119">
        <v>42495</v>
      </c>
      <c r="B80" s="92">
        <f t="shared" si="10"/>
        <v>30</v>
      </c>
      <c r="C80" s="94">
        <f t="shared" si="11"/>
        <v>24840</v>
      </c>
      <c r="D80" s="93">
        <f t="shared" si="7"/>
        <v>12991.36</v>
      </c>
      <c r="E80" s="94">
        <f t="shared" si="8"/>
        <v>11848.64</v>
      </c>
      <c r="F80" s="29">
        <f t="shared" si="12"/>
        <v>720792.44999999984</v>
      </c>
      <c r="G80" s="29">
        <f t="shared" si="9"/>
        <v>707801.08999999985</v>
      </c>
    </row>
    <row r="81" spans="1:7" x14ac:dyDescent="0.25">
      <c r="A81" s="119">
        <v>42526</v>
      </c>
      <c r="B81" s="120">
        <f t="shared" si="10"/>
        <v>31</v>
      </c>
      <c r="C81" s="121">
        <f>$F$2</f>
        <v>30000</v>
      </c>
      <c r="D81" s="122">
        <f t="shared" si="7"/>
        <v>17977.080000000002</v>
      </c>
      <c r="E81" s="121">
        <f t="shared" si="8"/>
        <v>12022.92</v>
      </c>
      <c r="F81" s="121">
        <f t="shared" si="12"/>
        <v>707801.08999999985</v>
      </c>
      <c r="G81" s="121">
        <f t="shared" si="9"/>
        <v>689824.00999999989</v>
      </c>
    </row>
    <row r="82" spans="1:7" x14ac:dyDescent="0.25">
      <c r="A82" s="119">
        <v>42556</v>
      </c>
      <c r="B82" s="92">
        <f t="shared" si="10"/>
        <v>30</v>
      </c>
      <c r="C82" s="94">
        <f t="shared" ref="C82:C92" si="13">$F$2</f>
        <v>30000</v>
      </c>
      <c r="D82" s="93">
        <f t="shared" si="7"/>
        <v>18660.43</v>
      </c>
      <c r="E82" s="94">
        <f t="shared" si="8"/>
        <v>11339.57</v>
      </c>
      <c r="F82" s="29">
        <f t="shared" si="12"/>
        <v>689824.00999999989</v>
      </c>
      <c r="G82" s="29">
        <f t="shared" si="9"/>
        <v>671163.57999999984</v>
      </c>
    </row>
    <row r="83" spans="1:7" x14ac:dyDescent="0.25">
      <c r="A83" s="119">
        <v>42587</v>
      </c>
      <c r="B83" s="92">
        <f t="shared" si="10"/>
        <v>31</v>
      </c>
      <c r="C83" s="94">
        <f t="shared" si="13"/>
        <v>30000</v>
      </c>
      <c r="D83" s="93">
        <f t="shared" si="7"/>
        <v>18599.41</v>
      </c>
      <c r="E83" s="94">
        <f t="shared" si="8"/>
        <v>11400.59</v>
      </c>
      <c r="F83" s="29">
        <f t="shared" si="12"/>
        <v>671163.57999999984</v>
      </c>
      <c r="G83" s="29">
        <f t="shared" si="9"/>
        <v>652564.16999999981</v>
      </c>
    </row>
    <row r="84" spans="1:7" x14ac:dyDescent="0.25">
      <c r="A84" s="119">
        <v>42618</v>
      </c>
      <c r="B84" s="92">
        <f t="shared" si="10"/>
        <v>31</v>
      </c>
      <c r="C84" s="94">
        <f t="shared" si="13"/>
        <v>30000</v>
      </c>
      <c r="D84" s="93">
        <f t="shared" si="7"/>
        <v>18915.349999999999</v>
      </c>
      <c r="E84" s="94">
        <f t="shared" si="8"/>
        <v>11084.65</v>
      </c>
      <c r="F84" s="29">
        <f t="shared" si="12"/>
        <v>652564.16999999981</v>
      </c>
      <c r="G84" s="29">
        <f t="shared" si="9"/>
        <v>633648.81999999983</v>
      </c>
    </row>
    <row r="85" spans="1:7" x14ac:dyDescent="0.25">
      <c r="A85" s="119">
        <v>42648</v>
      </c>
      <c r="B85" s="92">
        <f t="shared" si="10"/>
        <v>30</v>
      </c>
      <c r="C85" s="94">
        <f t="shared" si="13"/>
        <v>30000</v>
      </c>
      <c r="D85" s="93">
        <f t="shared" si="7"/>
        <v>19583.86</v>
      </c>
      <c r="E85" s="94">
        <f t="shared" si="8"/>
        <v>10416.14</v>
      </c>
      <c r="F85" s="29">
        <f t="shared" si="12"/>
        <v>633648.81999999983</v>
      </c>
      <c r="G85" s="29">
        <f t="shared" si="9"/>
        <v>614064.95999999985</v>
      </c>
    </row>
    <row r="86" spans="1:7" x14ac:dyDescent="0.25">
      <c r="A86" s="119">
        <v>42679</v>
      </c>
      <c r="B86" s="92">
        <f t="shared" si="10"/>
        <v>31</v>
      </c>
      <c r="C86" s="94">
        <f t="shared" si="13"/>
        <v>30000</v>
      </c>
      <c r="D86" s="93">
        <f t="shared" si="7"/>
        <v>19569.309999999998</v>
      </c>
      <c r="E86" s="94">
        <f t="shared" si="8"/>
        <v>10430.69</v>
      </c>
      <c r="F86" s="29">
        <f t="shared" si="12"/>
        <v>614064.95999999985</v>
      </c>
      <c r="G86" s="29">
        <f t="shared" si="9"/>
        <v>594495.64999999991</v>
      </c>
    </row>
    <row r="87" spans="1:7" x14ac:dyDescent="0.25">
      <c r="A87" s="119">
        <v>42709</v>
      </c>
      <c r="B87" s="92">
        <f t="shared" si="10"/>
        <v>30</v>
      </c>
      <c r="C87" s="94">
        <f t="shared" si="13"/>
        <v>30000</v>
      </c>
      <c r="D87" s="93">
        <f t="shared" si="7"/>
        <v>20227.47</v>
      </c>
      <c r="E87" s="94">
        <f t="shared" si="8"/>
        <v>9772.5300000000007</v>
      </c>
      <c r="F87" s="29">
        <f t="shared" si="12"/>
        <v>594495.64999999991</v>
      </c>
      <c r="G87" s="29">
        <f t="shared" si="9"/>
        <v>574268.17999999993</v>
      </c>
    </row>
    <row r="88" spans="1:7" x14ac:dyDescent="0.25">
      <c r="A88" s="119">
        <v>42740</v>
      </c>
      <c r="B88" s="92">
        <f t="shared" si="10"/>
        <v>31</v>
      </c>
      <c r="C88" s="94">
        <f t="shared" si="13"/>
        <v>30000</v>
      </c>
      <c r="D88" s="93">
        <f t="shared" si="7"/>
        <v>20245.309999999998</v>
      </c>
      <c r="E88" s="94">
        <f t="shared" si="8"/>
        <v>9754.69</v>
      </c>
      <c r="F88" s="29">
        <f t="shared" si="12"/>
        <v>574268.17999999993</v>
      </c>
      <c r="G88" s="29">
        <f t="shared" si="9"/>
        <v>554022.86999999988</v>
      </c>
    </row>
    <row r="89" spans="1:7" x14ac:dyDescent="0.25">
      <c r="A89" s="119">
        <v>42771</v>
      </c>
      <c r="B89" s="92">
        <f t="shared" si="10"/>
        <v>31</v>
      </c>
      <c r="C89" s="94">
        <f t="shared" si="13"/>
        <v>30000</v>
      </c>
      <c r="D89" s="93">
        <f t="shared" si="7"/>
        <v>20589.2</v>
      </c>
      <c r="E89" s="94">
        <f t="shared" si="8"/>
        <v>9410.7999999999993</v>
      </c>
      <c r="F89" s="29">
        <f t="shared" si="12"/>
        <v>554022.86999999988</v>
      </c>
      <c r="G89" s="29">
        <f t="shared" si="9"/>
        <v>533433.66999999993</v>
      </c>
    </row>
    <row r="90" spans="1:7" x14ac:dyDescent="0.25">
      <c r="A90" s="119">
        <v>42799</v>
      </c>
      <c r="B90" s="92">
        <f t="shared" si="10"/>
        <v>28</v>
      </c>
      <c r="C90" s="94">
        <f t="shared" si="13"/>
        <v>30000</v>
      </c>
      <c r="D90" s="93">
        <f t="shared" si="7"/>
        <v>21815.81</v>
      </c>
      <c r="E90" s="94">
        <f t="shared" si="8"/>
        <v>8184.19</v>
      </c>
      <c r="F90" s="29">
        <f t="shared" si="12"/>
        <v>533433.66999999993</v>
      </c>
      <c r="G90" s="29">
        <f t="shared" si="9"/>
        <v>511617.85999999993</v>
      </c>
    </row>
    <row r="91" spans="1:7" x14ac:dyDescent="0.25">
      <c r="A91" s="119">
        <v>42830</v>
      </c>
      <c r="B91" s="92">
        <f t="shared" si="10"/>
        <v>31</v>
      </c>
      <c r="C91" s="94">
        <f t="shared" si="13"/>
        <v>30000</v>
      </c>
      <c r="D91" s="93">
        <f t="shared" si="7"/>
        <v>21309.5</v>
      </c>
      <c r="E91" s="94">
        <f t="shared" si="8"/>
        <v>8690.5</v>
      </c>
      <c r="F91" s="29">
        <f t="shared" si="12"/>
        <v>511617.85999999993</v>
      </c>
      <c r="G91" s="29">
        <f t="shared" si="9"/>
        <v>490308.35999999993</v>
      </c>
    </row>
    <row r="92" spans="1:7" x14ac:dyDescent="0.25">
      <c r="A92" s="119">
        <v>42860</v>
      </c>
      <c r="B92" s="92">
        <f t="shared" si="10"/>
        <v>30</v>
      </c>
      <c r="C92" s="94">
        <f t="shared" si="13"/>
        <v>30000</v>
      </c>
      <c r="D92" s="93">
        <f t="shared" si="7"/>
        <v>21940.14</v>
      </c>
      <c r="E92" s="94">
        <f t="shared" si="8"/>
        <v>8059.86</v>
      </c>
      <c r="F92" s="29">
        <f t="shared" si="12"/>
        <v>490308.35999999993</v>
      </c>
      <c r="G92" s="29">
        <f t="shared" si="9"/>
        <v>468368.21999999991</v>
      </c>
    </row>
    <row r="93" spans="1:7" x14ac:dyDescent="0.25">
      <c r="A93" s="119">
        <v>42891</v>
      </c>
      <c r="B93" s="92">
        <f t="shared" si="10"/>
        <v>31</v>
      </c>
      <c r="C93" s="29">
        <f>$J$2</f>
        <v>16438</v>
      </c>
      <c r="D93" s="93">
        <f t="shared" si="7"/>
        <v>8482.16</v>
      </c>
      <c r="E93" s="94">
        <f t="shared" si="8"/>
        <v>7955.84</v>
      </c>
      <c r="F93" s="29">
        <f t="shared" si="12"/>
        <v>468368.21999999991</v>
      </c>
      <c r="G93" s="29">
        <f t="shared" si="9"/>
        <v>459886.05999999994</v>
      </c>
    </row>
    <row r="94" spans="1:7" x14ac:dyDescent="0.25">
      <c r="A94" s="119">
        <v>42921</v>
      </c>
      <c r="B94" s="92">
        <f t="shared" si="10"/>
        <v>30</v>
      </c>
      <c r="C94" s="29">
        <f t="shared" ref="C94:C131" si="14">$J$2</f>
        <v>16438</v>
      </c>
      <c r="D94" s="93">
        <f t="shared" si="7"/>
        <v>8878.23</v>
      </c>
      <c r="E94" s="94">
        <f t="shared" si="8"/>
        <v>7559.77</v>
      </c>
      <c r="F94" s="29">
        <f t="shared" si="12"/>
        <v>459886.05999999994</v>
      </c>
      <c r="G94" s="29">
        <f t="shared" si="9"/>
        <v>451007.82999999996</v>
      </c>
    </row>
    <row r="95" spans="1:7" x14ac:dyDescent="0.25">
      <c r="A95" s="119">
        <v>42952</v>
      </c>
      <c r="B95" s="92">
        <f t="shared" si="10"/>
        <v>31</v>
      </c>
      <c r="C95" s="29">
        <f t="shared" si="14"/>
        <v>16438</v>
      </c>
      <c r="D95" s="93">
        <f t="shared" si="7"/>
        <v>8777.0499999999993</v>
      </c>
      <c r="E95" s="94">
        <f t="shared" si="8"/>
        <v>7660.95</v>
      </c>
      <c r="F95" s="29">
        <f t="shared" si="12"/>
        <v>451007.82999999996</v>
      </c>
      <c r="G95" s="29">
        <f t="shared" si="9"/>
        <v>442230.77999999997</v>
      </c>
    </row>
    <row r="96" spans="1:7" x14ac:dyDescent="0.25">
      <c r="A96" s="119">
        <v>42983</v>
      </c>
      <c r="B96" s="92">
        <f t="shared" si="10"/>
        <v>31</v>
      </c>
      <c r="C96" s="29">
        <f t="shared" si="14"/>
        <v>16438</v>
      </c>
      <c r="D96" s="93">
        <f t="shared" si="7"/>
        <v>8926.130000000001</v>
      </c>
      <c r="E96" s="94">
        <f t="shared" si="8"/>
        <v>7511.87</v>
      </c>
      <c r="F96" s="29">
        <f t="shared" si="12"/>
        <v>442230.77999999997</v>
      </c>
      <c r="G96" s="29">
        <f t="shared" si="9"/>
        <v>433304.64999999997</v>
      </c>
    </row>
    <row r="97" spans="1:7" x14ac:dyDescent="0.25">
      <c r="A97" s="119">
        <v>43013</v>
      </c>
      <c r="B97" s="92">
        <f t="shared" si="10"/>
        <v>30</v>
      </c>
      <c r="C97" s="29">
        <f t="shared" si="14"/>
        <v>16438</v>
      </c>
      <c r="D97" s="93">
        <f t="shared" si="7"/>
        <v>9315.18</v>
      </c>
      <c r="E97" s="94">
        <f t="shared" si="8"/>
        <v>7122.82</v>
      </c>
      <c r="F97" s="29">
        <f t="shared" si="12"/>
        <v>433304.64999999997</v>
      </c>
      <c r="G97" s="29">
        <f t="shared" si="9"/>
        <v>423989.47</v>
      </c>
    </row>
    <row r="98" spans="1:7" x14ac:dyDescent="0.25">
      <c r="A98" s="119">
        <v>43044</v>
      </c>
      <c r="B98" s="92">
        <f t="shared" si="10"/>
        <v>31</v>
      </c>
      <c r="C98" s="29">
        <f t="shared" si="14"/>
        <v>16438</v>
      </c>
      <c r="D98" s="93">
        <f t="shared" si="7"/>
        <v>9235.99</v>
      </c>
      <c r="E98" s="94">
        <f t="shared" si="8"/>
        <v>7202.01</v>
      </c>
      <c r="F98" s="29">
        <f t="shared" si="12"/>
        <v>423989.47</v>
      </c>
      <c r="G98" s="29">
        <f t="shared" si="9"/>
        <v>414753.48</v>
      </c>
    </row>
    <row r="99" spans="1:7" x14ac:dyDescent="0.25">
      <c r="A99" s="119">
        <v>43074</v>
      </c>
      <c r="B99" s="92">
        <f t="shared" si="10"/>
        <v>30</v>
      </c>
      <c r="C99" s="29">
        <f t="shared" si="14"/>
        <v>16438</v>
      </c>
      <c r="D99" s="93">
        <f t="shared" si="7"/>
        <v>9620.130000000001</v>
      </c>
      <c r="E99" s="94">
        <f t="shared" si="8"/>
        <v>6817.87</v>
      </c>
      <c r="F99" s="29">
        <f t="shared" si="12"/>
        <v>414753.48</v>
      </c>
      <c r="G99" s="29">
        <f t="shared" si="9"/>
        <v>405133.35</v>
      </c>
    </row>
    <row r="100" spans="1:7" x14ac:dyDescent="0.25">
      <c r="A100" s="119">
        <v>43105</v>
      </c>
      <c r="B100" s="92">
        <f t="shared" si="10"/>
        <v>31</v>
      </c>
      <c r="C100" s="29">
        <f t="shared" si="14"/>
        <v>16438</v>
      </c>
      <c r="D100" s="93">
        <f t="shared" si="7"/>
        <v>9556.2799999999988</v>
      </c>
      <c r="E100" s="94">
        <f t="shared" si="8"/>
        <v>6881.72</v>
      </c>
      <c r="F100" s="29">
        <f t="shared" si="12"/>
        <v>405133.35</v>
      </c>
      <c r="G100" s="29">
        <f t="shared" si="9"/>
        <v>395577.06999999995</v>
      </c>
    </row>
    <row r="101" spans="1:7" x14ac:dyDescent="0.25">
      <c r="A101" s="119">
        <v>43136</v>
      </c>
      <c r="B101" s="92">
        <f t="shared" si="10"/>
        <v>31</v>
      </c>
      <c r="C101" s="29">
        <f t="shared" si="14"/>
        <v>16438</v>
      </c>
      <c r="D101" s="93">
        <f t="shared" si="7"/>
        <v>9718.61</v>
      </c>
      <c r="E101" s="94">
        <f t="shared" si="8"/>
        <v>6719.39</v>
      </c>
      <c r="F101" s="29">
        <f t="shared" si="12"/>
        <v>395577.06999999995</v>
      </c>
      <c r="G101" s="29">
        <f t="shared" si="9"/>
        <v>385858.45999999996</v>
      </c>
    </row>
    <row r="102" spans="1:7" x14ac:dyDescent="0.25">
      <c r="A102" s="119">
        <v>43164</v>
      </c>
      <c r="B102" s="92">
        <f t="shared" si="10"/>
        <v>28</v>
      </c>
      <c r="C102" s="29">
        <f t="shared" si="14"/>
        <v>16438</v>
      </c>
      <c r="D102" s="93">
        <f t="shared" si="7"/>
        <v>10517.98</v>
      </c>
      <c r="E102" s="94">
        <f t="shared" si="8"/>
        <v>5920.02</v>
      </c>
      <c r="F102" s="29">
        <f t="shared" si="12"/>
        <v>385858.45999999996</v>
      </c>
      <c r="G102" s="29">
        <f t="shared" si="9"/>
        <v>375340.48</v>
      </c>
    </row>
    <row r="103" spans="1:7" x14ac:dyDescent="0.25">
      <c r="A103" s="119">
        <v>43195</v>
      </c>
      <c r="B103" s="92">
        <f t="shared" si="10"/>
        <v>31</v>
      </c>
      <c r="C103" s="29">
        <f t="shared" si="14"/>
        <v>16438</v>
      </c>
      <c r="D103" s="93">
        <f t="shared" si="7"/>
        <v>10062.35</v>
      </c>
      <c r="E103" s="94">
        <f t="shared" si="8"/>
        <v>6375.65</v>
      </c>
      <c r="F103" s="29">
        <f t="shared" si="12"/>
        <v>375340.48</v>
      </c>
      <c r="G103" s="29">
        <f t="shared" si="9"/>
        <v>365278.13</v>
      </c>
    </row>
    <row r="104" spans="1:7" x14ac:dyDescent="0.25">
      <c r="A104" s="119">
        <v>43225</v>
      </c>
      <c r="B104" s="92">
        <f t="shared" si="10"/>
        <v>30</v>
      </c>
      <c r="C104" s="29">
        <f t="shared" si="14"/>
        <v>16438</v>
      </c>
      <c r="D104" s="93">
        <f t="shared" si="7"/>
        <v>10433.43</v>
      </c>
      <c r="E104" s="94">
        <f t="shared" si="8"/>
        <v>6004.57</v>
      </c>
      <c r="F104" s="29">
        <f t="shared" si="12"/>
        <v>365278.13</v>
      </c>
      <c r="G104" s="29">
        <f t="shared" si="9"/>
        <v>354844.7</v>
      </c>
    </row>
    <row r="105" spans="1:7" x14ac:dyDescent="0.25">
      <c r="A105" s="119">
        <v>43256</v>
      </c>
      <c r="B105" s="92">
        <f t="shared" si="10"/>
        <v>31</v>
      </c>
      <c r="C105" s="29">
        <f t="shared" si="14"/>
        <v>16438</v>
      </c>
      <c r="D105" s="93">
        <f t="shared" si="7"/>
        <v>10410.5</v>
      </c>
      <c r="E105" s="94">
        <f t="shared" si="8"/>
        <v>6027.5</v>
      </c>
      <c r="F105" s="29">
        <f t="shared" si="12"/>
        <v>354844.7</v>
      </c>
      <c r="G105" s="29">
        <f t="shared" si="9"/>
        <v>344434.2</v>
      </c>
    </row>
    <row r="106" spans="1:7" x14ac:dyDescent="0.25">
      <c r="A106" s="119">
        <v>43286</v>
      </c>
      <c r="B106" s="92">
        <f t="shared" si="10"/>
        <v>30</v>
      </c>
      <c r="C106" s="29">
        <f t="shared" si="14"/>
        <v>16438</v>
      </c>
      <c r="D106" s="93">
        <f t="shared" si="7"/>
        <v>10776.07</v>
      </c>
      <c r="E106" s="94">
        <f t="shared" si="8"/>
        <v>5661.93</v>
      </c>
      <c r="F106" s="29">
        <f t="shared" si="12"/>
        <v>344434.2</v>
      </c>
      <c r="G106" s="29">
        <f t="shared" si="9"/>
        <v>333658.13</v>
      </c>
    </row>
    <row r="107" spans="1:7" x14ac:dyDescent="0.25">
      <c r="A107" s="119">
        <v>43317</v>
      </c>
      <c r="B107" s="92">
        <f t="shared" si="10"/>
        <v>31</v>
      </c>
      <c r="C107" s="29">
        <f t="shared" si="14"/>
        <v>16438</v>
      </c>
      <c r="D107" s="93">
        <f t="shared" si="7"/>
        <v>10770.380000000001</v>
      </c>
      <c r="E107" s="94">
        <f t="shared" si="8"/>
        <v>5667.62</v>
      </c>
      <c r="F107" s="29">
        <f t="shared" si="12"/>
        <v>333658.13</v>
      </c>
      <c r="G107" s="29">
        <f t="shared" si="9"/>
        <v>322887.75</v>
      </c>
    </row>
    <row r="108" spans="1:7" x14ac:dyDescent="0.25">
      <c r="A108" s="119">
        <v>43348</v>
      </c>
      <c r="B108" s="92">
        <f t="shared" si="10"/>
        <v>31</v>
      </c>
      <c r="C108" s="29">
        <f t="shared" si="14"/>
        <v>16438</v>
      </c>
      <c r="D108" s="93">
        <f t="shared" si="7"/>
        <v>10953.33</v>
      </c>
      <c r="E108" s="94">
        <f t="shared" si="8"/>
        <v>5484.67</v>
      </c>
      <c r="F108" s="29">
        <f t="shared" si="12"/>
        <v>322887.75</v>
      </c>
      <c r="G108" s="29">
        <f t="shared" si="9"/>
        <v>311934.42</v>
      </c>
    </row>
    <row r="109" spans="1:7" x14ac:dyDescent="0.25">
      <c r="A109" s="119">
        <v>43378</v>
      </c>
      <c r="B109" s="92">
        <f t="shared" si="10"/>
        <v>30</v>
      </c>
      <c r="C109" s="29">
        <f t="shared" si="14"/>
        <v>16438</v>
      </c>
      <c r="D109" s="93">
        <f t="shared" si="7"/>
        <v>11310.310000000001</v>
      </c>
      <c r="E109" s="94">
        <f t="shared" si="8"/>
        <v>5127.6899999999996</v>
      </c>
      <c r="F109" s="29">
        <f t="shared" si="12"/>
        <v>311934.42</v>
      </c>
      <c r="G109" s="29">
        <f t="shared" si="9"/>
        <v>300624.11</v>
      </c>
    </row>
    <row r="110" spans="1:7" x14ac:dyDescent="0.25">
      <c r="A110" s="119">
        <v>43409</v>
      </c>
      <c r="B110" s="92">
        <f t="shared" si="10"/>
        <v>31</v>
      </c>
      <c r="C110" s="29">
        <f t="shared" si="14"/>
        <v>16438</v>
      </c>
      <c r="D110" s="93">
        <f t="shared" si="7"/>
        <v>11331.51</v>
      </c>
      <c r="E110" s="94">
        <f t="shared" si="8"/>
        <v>5106.49</v>
      </c>
      <c r="F110" s="29">
        <f t="shared" si="12"/>
        <v>300624.11</v>
      </c>
      <c r="G110" s="29">
        <f t="shared" si="9"/>
        <v>289292.59999999998</v>
      </c>
    </row>
    <row r="111" spans="1:7" x14ac:dyDescent="0.25">
      <c r="A111" s="119">
        <v>43439</v>
      </c>
      <c r="B111" s="92">
        <f t="shared" si="10"/>
        <v>30</v>
      </c>
      <c r="C111" s="29">
        <f t="shared" si="14"/>
        <v>16438</v>
      </c>
      <c r="D111" s="93">
        <f t="shared" si="7"/>
        <v>11682.51</v>
      </c>
      <c r="E111" s="94">
        <f t="shared" si="8"/>
        <v>4755.49</v>
      </c>
      <c r="F111" s="29">
        <f t="shared" si="12"/>
        <v>289292.59999999998</v>
      </c>
      <c r="G111" s="29">
        <f t="shared" si="9"/>
        <v>277610.08999999997</v>
      </c>
    </row>
    <row r="112" spans="1:7" x14ac:dyDescent="0.25">
      <c r="A112" s="119">
        <v>43470</v>
      </c>
      <c r="B112" s="92">
        <f t="shared" si="10"/>
        <v>31</v>
      </c>
      <c r="C112" s="29">
        <f t="shared" si="14"/>
        <v>16438</v>
      </c>
      <c r="D112" s="93">
        <f t="shared" si="7"/>
        <v>11722.43</v>
      </c>
      <c r="E112" s="94">
        <f t="shared" si="8"/>
        <v>4715.57</v>
      </c>
      <c r="F112" s="29">
        <f t="shared" si="12"/>
        <v>277610.08999999997</v>
      </c>
      <c r="G112" s="29">
        <f t="shared" si="9"/>
        <v>265887.65999999997</v>
      </c>
    </row>
    <row r="113" spans="1:7" x14ac:dyDescent="0.25">
      <c r="A113" s="119">
        <v>43501</v>
      </c>
      <c r="B113" s="92">
        <f t="shared" si="10"/>
        <v>31</v>
      </c>
      <c r="C113" s="29">
        <f t="shared" si="14"/>
        <v>16438</v>
      </c>
      <c r="D113" s="93">
        <f t="shared" si="7"/>
        <v>11921.55</v>
      </c>
      <c r="E113" s="94">
        <f t="shared" si="8"/>
        <v>4516.45</v>
      </c>
      <c r="F113" s="29">
        <f t="shared" si="12"/>
        <v>265887.65999999997</v>
      </c>
      <c r="G113" s="29">
        <f t="shared" si="9"/>
        <v>253966.11</v>
      </c>
    </row>
    <row r="114" spans="1:7" x14ac:dyDescent="0.25">
      <c r="A114" s="119">
        <v>43529</v>
      </c>
      <c r="B114" s="92">
        <f t="shared" si="10"/>
        <v>28</v>
      </c>
      <c r="C114" s="29">
        <f t="shared" si="14"/>
        <v>16438</v>
      </c>
      <c r="D114" s="93">
        <f t="shared" si="7"/>
        <v>12541.53</v>
      </c>
      <c r="E114" s="94">
        <f t="shared" si="8"/>
        <v>3896.47</v>
      </c>
      <c r="F114" s="29">
        <f t="shared" si="12"/>
        <v>253966.11</v>
      </c>
      <c r="G114" s="29">
        <f t="shared" si="9"/>
        <v>241424.58</v>
      </c>
    </row>
    <row r="115" spans="1:7" x14ac:dyDescent="0.25">
      <c r="A115" s="119">
        <v>43560</v>
      </c>
      <c r="B115" s="92">
        <f t="shared" si="10"/>
        <v>31</v>
      </c>
      <c r="C115" s="29">
        <f t="shared" si="14"/>
        <v>16438</v>
      </c>
      <c r="D115" s="93">
        <f t="shared" si="7"/>
        <v>12337.09</v>
      </c>
      <c r="E115" s="94">
        <f t="shared" si="8"/>
        <v>4100.91</v>
      </c>
      <c r="F115" s="29">
        <f t="shared" si="12"/>
        <v>241424.58</v>
      </c>
      <c r="G115" s="29">
        <f t="shared" si="9"/>
        <v>229087.49</v>
      </c>
    </row>
    <row r="116" spans="1:7" x14ac:dyDescent="0.25">
      <c r="A116" s="119">
        <v>43590</v>
      </c>
      <c r="B116" s="92">
        <f t="shared" si="10"/>
        <v>30</v>
      </c>
      <c r="C116" s="29">
        <f t="shared" si="14"/>
        <v>16438</v>
      </c>
      <c r="D116" s="93">
        <f t="shared" si="7"/>
        <v>12672.18</v>
      </c>
      <c r="E116" s="94">
        <f t="shared" si="8"/>
        <v>3765.82</v>
      </c>
      <c r="F116" s="29">
        <f t="shared" si="12"/>
        <v>229087.49</v>
      </c>
      <c r="G116" s="29">
        <f t="shared" si="9"/>
        <v>216415.31</v>
      </c>
    </row>
    <row r="117" spans="1:7" x14ac:dyDescent="0.25">
      <c r="A117" s="119">
        <v>43621</v>
      </c>
      <c r="B117" s="92">
        <f t="shared" si="10"/>
        <v>31</v>
      </c>
      <c r="C117" s="29">
        <f t="shared" si="14"/>
        <v>16438</v>
      </c>
      <c r="D117" s="93">
        <f t="shared" si="7"/>
        <v>12761.9</v>
      </c>
      <c r="E117" s="94">
        <f t="shared" si="8"/>
        <v>3676.1</v>
      </c>
      <c r="F117" s="29">
        <f t="shared" si="12"/>
        <v>216415.31</v>
      </c>
      <c r="G117" s="29">
        <f t="shared" si="9"/>
        <v>203653.41</v>
      </c>
    </row>
    <row r="118" spans="1:7" x14ac:dyDescent="0.25">
      <c r="A118" s="119">
        <v>43651</v>
      </c>
      <c r="B118" s="92">
        <f t="shared" si="10"/>
        <v>30</v>
      </c>
      <c r="C118" s="29">
        <f t="shared" si="14"/>
        <v>16438</v>
      </c>
      <c r="D118" s="93">
        <f t="shared" si="7"/>
        <v>13090.27</v>
      </c>
      <c r="E118" s="94">
        <f t="shared" si="8"/>
        <v>3347.73</v>
      </c>
      <c r="F118" s="29">
        <f t="shared" si="12"/>
        <v>203653.41</v>
      </c>
      <c r="G118" s="29">
        <f t="shared" si="9"/>
        <v>190563.14</v>
      </c>
    </row>
    <row r="119" spans="1:7" x14ac:dyDescent="0.25">
      <c r="A119" s="119">
        <v>43682</v>
      </c>
      <c r="B119" s="92">
        <f t="shared" si="10"/>
        <v>31</v>
      </c>
      <c r="C119" s="29">
        <f t="shared" si="14"/>
        <v>16438</v>
      </c>
      <c r="D119" s="93">
        <f t="shared" si="7"/>
        <v>13201.04</v>
      </c>
      <c r="E119" s="94">
        <f t="shared" si="8"/>
        <v>3236.96</v>
      </c>
      <c r="F119" s="29">
        <f t="shared" si="12"/>
        <v>190563.14</v>
      </c>
      <c r="G119" s="29">
        <f t="shared" si="9"/>
        <v>177362.1</v>
      </c>
    </row>
    <row r="120" spans="1:7" x14ac:dyDescent="0.25">
      <c r="A120" s="119">
        <v>43713</v>
      </c>
      <c r="B120" s="92">
        <f t="shared" si="10"/>
        <v>31</v>
      </c>
      <c r="C120" s="29">
        <f t="shared" si="14"/>
        <v>16438</v>
      </c>
      <c r="D120" s="93">
        <f t="shared" si="7"/>
        <v>13425.27</v>
      </c>
      <c r="E120" s="94">
        <f t="shared" si="8"/>
        <v>3012.73</v>
      </c>
      <c r="F120" s="29">
        <f t="shared" si="12"/>
        <v>177362.1</v>
      </c>
      <c r="G120" s="29">
        <f t="shared" si="9"/>
        <v>163936.83000000002</v>
      </c>
    </row>
    <row r="121" spans="1:7" x14ac:dyDescent="0.25">
      <c r="A121" s="119">
        <v>43743</v>
      </c>
      <c r="B121" s="92">
        <f t="shared" si="10"/>
        <v>30</v>
      </c>
      <c r="C121" s="29">
        <f t="shared" si="14"/>
        <v>16438</v>
      </c>
      <c r="D121" s="93">
        <f t="shared" si="7"/>
        <v>13743.15</v>
      </c>
      <c r="E121" s="94">
        <f t="shared" si="8"/>
        <v>2694.85</v>
      </c>
      <c r="F121" s="29">
        <f t="shared" si="12"/>
        <v>163936.83000000002</v>
      </c>
      <c r="G121" s="29">
        <f t="shared" si="9"/>
        <v>150193.68000000002</v>
      </c>
    </row>
    <row r="122" spans="1:7" x14ac:dyDescent="0.25">
      <c r="A122" s="119">
        <v>43774</v>
      </c>
      <c r="B122" s="92">
        <f t="shared" si="10"/>
        <v>31</v>
      </c>
      <c r="C122" s="29">
        <f t="shared" si="14"/>
        <v>16438</v>
      </c>
      <c r="D122" s="93">
        <f t="shared" si="7"/>
        <v>13886.76</v>
      </c>
      <c r="E122" s="94">
        <f t="shared" si="8"/>
        <v>2551.2399999999998</v>
      </c>
      <c r="F122" s="29">
        <f t="shared" si="12"/>
        <v>150193.68000000002</v>
      </c>
      <c r="G122" s="29">
        <f t="shared" si="9"/>
        <v>136306.92000000001</v>
      </c>
    </row>
    <row r="123" spans="1:7" x14ac:dyDescent="0.25">
      <c r="A123" s="119">
        <v>43804</v>
      </c>
      <c r="B123" s="92">
        <f t="shared" si="10"/>
        <v>30</v>
      </c>
      <c r="C123" s="29">
        <f t="shared" si="14"/>
        <v>16438</v>
      </c>
      <c r="D123" s="93">
        <f t="shared" si="7"/>
        <v>14197.34</v>
      </c>
      <c r="E123" s="94">
        <f t="shared" si="8"/>
        <v>2240.66</v>
      </c>
      <c r="F123" s="29">
        <f t="shared" si="12"/>
        <v>136306.92000000001</v>
      </c>
      <c r="G123" s="29">
        <f t="shared" si="9"/>
        <v>122109.58000000002</v>
      </c>
    </row>
    <row r="124" spans="1:7" x14ac:dyDescent="0.25">
      <c r="A124" s="119">
        <v>43835</v>
      </c>
      <c r="B124" s="92">
        <f t="shared" si="10"/>
        <v>31</v>
      </c>
      <c r="C124" s="29">
        <f t="shared" si="14"/>
        <v>16438</v>
      </c>
      <c r="D124" s="93">
        <f t="shared" si="7"/>
        <v>14363.81</v>
      </c>
      <c r="E124" s="94">
        <f t="shared" si="8"/>
        <v>2074.19</v>
      </c>
      <c r="F124" s="29">
        <f t="shared" si="12"/>
        <v>122109.58000000002</v>
      </c>
      <c r="G124" s="29">
        <f t="shared" si="9"/>
        <v>107745.77000000002</v>
      </c>
    </row>
    <row r="125" spans="1:7" x14ac:dyDescent="0.25">
      <c r="A125" s="119">
        <v>43866</v>
      </c>
      <c r="B125" s="92">
        <f t="shared" si="10"/>
        <v>31</v>
      </c>
      <c r="C125" s="29">
        <f t="shared" si="14"/>
        <v>16438</v>
      </c>
      <c r="D125" s="93">
        <f t="shared" si="7"/>
        <v>14607.8</v>
      </c>
      <c r="E125" s="94">
        <f t="shared" si="8"/>
        <v>1830.2</v>
      </c>
      <c r="F125" s="29">
        <f t="shared" si="12"/>
        <v>107745.77000000002</v>
      </c>
      <c r="G125" s="29">
        <f t="shared" si="9"/>
        <v>93137.970000000016</v>
      </c>
    </row>
    <row r="126" spans="1:7" x14ac:dyDescent="0.25">
      <c r="A126" s="119">
        <v>43895</v>
      </c>
      <c r="B126" s="92">
        <f t="shared" si="10"/>
        <v>29</v>
      </c>
      <c r="C126" s="29">
        <f t="shared" si="14"/>
        <v>16438</v>
      </c>
      <c r="D126" s="93">
        <f t="shared" si="7"/>
        <v>14958</v>
      </c>
      <c r="E126" s="94">
        <f t="shared" si="8"/>
        <v>1480</v>
      </c>
      <c r="F126" s="29">
        <f t="shared" si="12"/>
        <v>93137.970000000016</v>
      </c>
      <c r="G126" s="29">
        <f t="shared" si="9"/>
        <v>78179.970000000016</v>
      </c>
    </row>
    <row r="127" spans="1:7" x14ac:dyDescent="0.25">
      <c r="A127" s="119">
        <v>43926</v>
      </c>
      <c r="B127" s="92">
        <f t="shared" si="10"/>
        <v>31</v>
      </c>
      <c r="C127" s="29">
        <f t="shared" si="14"/>
        <v>16438</v>
      </c>
      <c r="D127" s="93">
        <f t="shared" si="7"/>
        <v>15110.01</v>
      </c>
      <c r="E127" s="94">
        <f t="shared" si="8"/>
        <v>1327.99</v>
      </c>
      <c r="F127" s="29">
        <f t="shared" si="12"/>
        <v>78179.970000000016</v>
      </c>
      <c r="G127" s="29">
        <f t="shared" si="9"/>
        <v>63069.960000000014</v>
      </c>
    </row>
    <row r="128" spans="1:7" x14ac:dyDescent="0.25">
      <c r="A128" s="119">
        <v>43956</v>
      </c>
      <c r="B128" s="92">
        <f t="shared" si="10"/>
        <v>30</v>
      </c>
      <c r="C128" s="29">
        <f t="shared" si="14"/>
        <v>16438</v>
      </c>
      <c r="D128" s="93">
        <f t="shared" si="7"/>
        <v>15401.23</v>
      </c>
      <c r="E128" s="94">
        <f t="shared" si="8"/>
        <v>1036.77</v>
      </c>
      <c r="F128" s="29">
        <f t="shared" si="12"/>
        <v>63069.960000000014</v>
      </c>
      <c r="G128" s="29">
        <f t="shared" si="9"/>
        <v>47668.73000000001</v>
      </c>
    </row>
    <row r="129" spans="1:7" x14ac:dyDescent="0.25">
      <c r="A129" s="119">
        <v>43987</v>
      </c>
      <c r="B129" s="92">
        <f t="shared" si="10"/>
        <v>31</v>
      </c>
      <c r="C129" s="29">
        <f t="shared" si="14"/>
        <v>16438</v>
      </c>
      <c r="D129" s="93">
        <f t="shared" ref="D129:D131" si="15">C129-E129</f>
        <v>15628.28</v>
      </c>
      <c r="E129" s="94">
        <f t="shared" si="8"/>
        <v>809.72</v>
      </c>
      <c r="F129" s="29">
        <f t="shared" si="12"/>
        <v>47668.73000000001</v>
      </c>
      <c r="G129" s="29">
        <f t="shared" si="9"/>
        <v>32040.450000000012</v>
      </c>
    </row>
    <row r="130" spans="1:7" x14ac:dyDescent="0.25">
      <c r="A130" s="119">
        <v>44017</v>
      </c>
      <c r="B130" s="92">
        <f t="shared" si="10"/>
        <v>30</v>
      </c>
      <c r="C130" s="29">
        <f t="shared" si="14"/>
        <v>16438</v>
      </c>
      <c r="D130" s="93">
        <f t="shared" si="15"/>
        <v>15911.31</v>
      </c>
      <c r="E130" s="94">
        <f t="shared" ref="E130" si="16">ROUND(F130*$J$1*B130/365,2)</f>
        <v>526.69000000000005</v>
      </c>
      <c r="F130" s="29">
        <f t="shared" si="12"/>
        <v>32040.450000000012</v>
      </c>
      <c r="G130" s="29">
        <f t="shared" si="9"/>
        <v>16129.140000000012</v>
      </c>
    </row>
    <row r="131" spans="1:7" x14ac:dyDescent="0.25">
      <c r="A131" s="119">
        <v>44048</v>
      </c>
      <c r="B131" s="92">
        <f t="shared" si="10"/>
        <v>31</v>
      </c>
      <c r="C131" s="29">
        <f t="shared" si="14"/>
        <v>16438</v>
      </c>
      <c r="D131" s="93">
        <f t="shared" si="15"/>
        <v>16129.140000000012</v>
      </c>
      <c r="E131" s="94">
        <v>308.85999999998853</v>
      </c>
      <c r="F131" s="29">
        <f t="shared" si="12"/>
        <v>16129.140000000012</v>
      </c>
      <c r="G131" s="29">
        <f t="shared" si="9"/>
        <v>0</v>
      </c>
    </row>
    <row r="132" spans="1:7" x14ac:dyDescent="0.25">
      <c r="A132" s="44">
        <v>41882</v>
      </c>
      <c r="B132" s="48">
        <v>0</v>
      </c>
      <c r="C132" s="48">
        <f>_xlfn.DAYS(A132,B1)+1</f>
        <v>27</v>
      </c>
      <c r="D132" s="29">
        <v>1000000</v>
      </c>
      <c r="E132" s="29">
        <v>1000000</v>
      </c>
      <c r="F132" s="99">
        <f>(E4/B4)*C132</f>
        <v>11095.893870967742</v>
      </c>
      <c r="G132" s="29">
        <f t="shared" ref="G132:G165" si="17">ROUND(F132,2)</f>
        <v>11095.89</v>
      </c>
    </row>
    <row r="133" spans="1:7" x14ac:dyDescent="0.25">
      <c r="A133" s="47">
        <v>41912</v>
      </c>
      <c r="B133" s="48">
        <f>_xlfn.DAYS(A4,A132)-1</f>
        <v>4</v>
      </c>
      <c r="C133" s="48">
        <f>_xlfn.DAYS(A133,A4)+1</f>
        <v>26</v>
      </c>
      <c r="D133" s="29">
        <f t="shared" ref="D133:D165" si="18">E132</f>
        <v>1000000</v>
      </c>
      <c r="E133" s="99">
        <f>D133-D4</f>
        <v>988941.73</v>
      </c>
      <c r="F133" s="46">
        <f>(E4/B4)*B133+(E5/B5)*C133</f>
        <v>12210.608795698923</v>
      </c>
      <c r="G133" s="29">
        <f t="shared" si="17"/>
        <v>12210.61</v>
      </c>
    </row>
    <row r="134" spans="1:7" x14ac:dyDescent="0.25">
      <c r="A134" s="44">
        <v>41943</v>
      </c>
      <c r="B134" s="48">
        <f t="shared" ref="B134:B192" si="19">_xlfn.DAYS(A5,A133)-1</f>
        <v>4</v>
      </c>
      <c r="C134" s="48">
        <f t="shared" ref="C134:C165" si="20">_xlfn.DAYS(A134,A5)+1</f>
        <v>27</v>
      </c>
      <c r="D134" s="29">
        <f t="shared" si="18"/>
        <v>988941.73</v>
      </c>
      <c r="E134" s="99">
        <f t="shared" ref="E134:E137" si="21">D134-D5</f>
        <v>977336.16</v>
      </c>
      <c r="F134" s="46">
        <f t="shared" ref="F134:F136" si="22">(E5/B5)*B134+(E6/B6)*C134</f>
        <v>12470.067978494622</v>
      </c>
      <c r="G134" s="29">
        <f t="shared" si="17"/>
        <v>12470.07</v>
      </c>
    </row>
    <row r="135" spans="1:7" x14ac:dyDescent="0.25">
      <c r="A135" s="47">
        <v>41973</v>
      </c>
      <c r="B135" s="48">
        <f t="shared" si="19"/>
        <v>4</v>
      </c>
      <c r="C135" s="48">
        <f t="shared" si="20"/>
        <v>26</v>
      </c>
      <c r="D135" s="29">
        <f t="shared" si="18"/>
        <v>977336.16</v>
      </c>
      <c r="E135" s="99">
        <f t="shared" si="21"/>
        <v>965989.15</v>
      </c>
      <c r="F135" s="46">
        <f t="shared" si="22"/>
        <v>11928.111354838709</v>
      </c>
      <c r="G135" s="29">
        <f t="shared" si="17"/>
        <v>11928.11</v>
      </c>
    </row>
    <row r="136" spans="1:7" x14ac:dyDescent="0.25">
      <c r="A136" s="44">
        <v>42004</v>
      </c>
      <c r="B136" s="48">
        <f t="shared" si="19"/>
        <v>4</v>
      </c>
      <c r="C136" s="48">
        <f t="shared" si="20"/>
        <v>27</v>
      </c>
      <c r="D136" s="29">
        <f t="shared" si="18"/>
        <v>965989.15</v>
      </c>
      <c r="E136" s="99">
        <f t="shared" si="21"/>
        <v>954100.61</v>
      </c>
      <c r="F136" s="46">
        <f t="shared" si="22"/>
        <v>12174.523483870968</v>
      </c>
      <c r="G136" s="29">
        <f t="shared" si="17"/>
        <v>12174.52</v>
      </c>
    </row>
    <row r="137" spans="1:7" x14ac:dyDescent="0.25">
      <c r="A137" s="168">
        <v>42035</v>
      </c>
      <c r="B137" s="48">
        <f t="shared" si="19"/>
        <v>4</v>
      </c>
      <c r="C137" s="48">
        <f t="shared" si="20"/>
        <v>27</v>
      </c>
      <c r="D137" s="94">
        <f t="shared" si="18"/>
        <v>954100.61</v>
      </c>
      <c r="E137" s="99">
        <f t="shared" si="21"/>
        <v>942457.59</v>
      </c>
      <c r="F137" s="46">
        <f>(E8/B8)*B137+(E65/B65)*C137</f>
        <v>15511.593870967743</v>
      </c>
      <c r="G137" s="94">
        <f t="shared" si="17"/>
        <v>15511.59</v>
      </c>
    </row>
    <row r="138" spans="1:7" x14ac:dyDescent="0.25">
      <c r="A138" s="169">
        <v>42063</v>
      </c>
      <c r="B138" s="48">
        <f t="shared" si="19"/>
        <v>4</v>
      </c>
      <c r="C138" s="48">
        <f t="shared" si="20"/>
        <v>24</v>
      </c>
      <c r="D138" s="94">
        <f t="shared" si="18"/>
        <v>942457.59</v>
      </c>
      <c r="E138" s="99">
        <f>D138-D65</f>
        <v>932162.46</v>
      </c>
      <c r="F138" s="46">
        <f>(E65/B65)*B138+(E66/B66)*C138</f>
        <v>14324.234930875577</v>
      </c>
      <c r="G138" s="94">
        <f t="shared" si="17"/>
        <v>14324.23</v>
      </c>
    </row>
    <row r="139" spans="1:7" x14ac:dyDescent="0.25">
      <c r="A139" s="168">
        <v>42094</v>
      </c>
      <c r="B139" s="48">
        <f t="shared" si="19"/>
        <v>4</v>
      </c>
      <c r="C139" s="48">
        <f t="shared" si="20"/>
        <v>27</v>
      </c>
      <c r="D139" s="94">
        <f t="shared" si="18"/>
        <v>932162.46</v>
      </c>
      <c r="E139" s="99">
        <f t="shared" ref="E139:E202" si="23">D139-D66</f>
        <v>920160.13</v>
      </c>
      <c r="F139" s="46">
        <f t="shared" ref="F139:F202" si="24">(E66/B66)*B139+(E67/B67)*C139</f>
        <v>15656.426036866362</v>
      </c>
      <c r="G139" s="94">
        <f t="shared" si="17"/>
        <v>15656.43</v>
      </c>
    </row>
    <row r="140" spans="1:7" x14ac:dyDescent="0.25">
      <c r="A140" s="169">
        <v>42124</v>
      </c>
      <c r="B140" s="48">
        <f t="shared" si="19"/>
        <v>4</v>
      </c>
      <c r="C140" s="48">
        <f t="shared" si="20"/>
        <v>26</v>
      </c>
      <c r="D140" s="94">
        <f t="shared" si="18"/>
        <v>920160.13</v>
      </c>
      <c r="E140" s="99">
        <f t="shared" si="23"/>
        <v>909486.25</v>
      </c>
      <c r="F140" s="46">
        <f t="shared" si="24"/>
        <v>14973.855010752686</v>
      </c>
      <c r="G140" s="94">
        <f t="shared" si="17"/>
        <v>14973.86</v>
      </c>
    </row>
    <row r="141" spans="1:7" x14ac:dyDescent="0.25">
      <c r="A141" s="168">
        <v>42155</v>
      </c>
      <c r="B141" s="48">
        <f t="shared" si="19"/>
        <v>4</v>
      </c>
      <c r="C141" s="48">
        <f t="shared" si="20"/>
        <v>27</v>
      </c>
      <c r="D141" s="94">
        <f t="shared" si="18"/>
        <v>909486.25</v>
      </c>
      <c r="E141" s="99">
        <f t="shared" si="23"/>
        <v>898132.71</v>
      </c>
      <c r="F141" s="46">
        <f t="shared" si="24"/>
        <v>14541.113376344085</v>
      </c>
      <c r="G141" s="94">
        <f t="shared" si="17"/>
        <v>14541.11</v>
      </c>
    </row>
    <row r="142" spans="1:7" x14ac:dyDescent="0.25">
      <c r="A142" s="169">
        <v>42185</v>
      </c>
      <c r="B142" s="48">
        <f t="shared" si="19"/>
        <v>4</v>
      </c>
      <c r="C142" s="48">
        <f t="shared" si="20"/>
        <v>26</v>
      </c>
      <c r="D142" s="94">
        <f>E141-P1</f>
        <v>848132.71</v>
      </c>
      <c r="E142" s="99">
        <f t="shared" si="23"/>
        <v>837699.35</v>
      </c>
      <c r="F142" s="46">
        <f t="shared" si="24"/>
        <v>13793.267956989246</v>
      </c>
      <c r="G142" s="94">
        <f t="shared" si="17"/>
        <v>13793.27</v>
      </c>
    </row>
    <row r="143" spans="1:7" x14ac:dyDescent="0.25">
      <c r="A143" s="168">
        <v>42216</v>
      </c>
      <c r="B143" s="48">
        <f t="shared" si="19"/>
        <v>4</v>
      </c>
      <c r="C143" s="48">
        <f t="shared" si="20"/>
        <v>27</v>
      </c>
      <c r="D143" s="94">
        <f t="shared" si="18"/>
        <v>837699.35</v>
      </c>
      <c r="E143" s="99">
        <f t="shared" si="23"/>
        <v>826629.75</v>
      </c>
      <c r="F143" s="46">
        <f t="shared" si="24"/>
        <v>14065.642365591397</v>
      </c>
      <c r="G143" s="94">
        <f t="shared" si="17"/>
        <v>14065.64</v>
      </c>
    </row>
    <row r="144" spans="1:7" x14ac:dyDescent="0.25">
      <c r="A144" s="169">
        <v>42247</v>
      </c>
      <c r="B144" s="48">
        <f t="shared" si="19"/>
        <v>4</v>
      </c>
      <c r="C144" s="48">
        <f t="shared" si="20"/>
        <v>27</v>
      </c>
      <c r="D144" s="94">
        <f t="shared" si="18"/>
        <v>826629.75</v>
      </c>
      <c r="E144" s="99">
        <f t="shared" si="23"/>
        <v>815831.13</v>
      </c>
      <c r="F144" s="46">
        <f t="shared" si="24"/>
        <v>13881.618387096774</v>
      </c>
      <c r="G144" s="94">
        <f t="shared" si="17"/>
        <v>13881.62</v>
      </c>
    </row>
    <row r="145" spans="1:7" x14ac:dyDescent="0.25">
      <c r="A145" s="168">
        <v>42277</v>
      </c>
      <c r="B145" s="48">
        <f t="shared" si="19"/>
        <v>4</v>
      </c>
      <c r="C145" s="48">
        <f t="shared" si="20"/>
        <v>26</v>
      </c>
      <c r="D145" s="94">
        <f t="shared" si="18"/>
        <v>815831.13</v>
      </c>
      <c r="E145" s="99">
        <f t="shared" si="23"/>
        <v>804849.08</v>
      </c>
      <c r="F145" s="46">
        <f t="shared" si="24"/>
        <v>13254.469247311828</v>
      </c>
      <c r="G145" s="94">
        <f t="shared" si="17"/>
        <v>13254.47</v>
      </c>
    </row>
    <row r="146" spans="1:7" x14ac:dyDescent="0.25">
      <c r="A146" s="169">
        <v>42308</v>
      </c>
      <c r="B146" s="48">
        <f t="shared" si="19"/>
        <v>4</v>
      </c>
      <c r="C146" s="48">
        <f t="shared" si="20"/>
        <v>27</v>
      </c>
      <c r="D146" s="94">
        <f t="shared" si="18"/>
        <v>804849.08</v>
      </c>
      <c r="E146" s="99">
        <f t="shared" si="23"/>
        <v>793239.48</v>
      </c>
      <c r="F146" s="46">
        <f t="shared" si="24"/>
        <v>13499.646881720431</v>
      </c>
      <c r="G146" s="94">
        <f t="shared" si="17"/>
        <v>13499.65</v>
      </c>
    </row>
    <row r="147" spans="1:7" x14ac:dyDescent="0.25">
      <c r="A147" s="168">
        <v>42338</v>
      </c>
      <c r="B147" s="48">
        <f t="shared" si="19"/>
        <v>4</v>
      </c>
      <c r="C147" s="48">
        <f t="shared" si="20"/>
        <v>26</v>
      </c>
      <c r="D147" s="94">
        <f t="shared" si="18"/>
        <v>793239.48</v>
      </c>
      <c r="E147" s="99">
        <f t="shared" si="23"/>
        <v>781873.67999999993</v>
      </c>
      <c r="F147" s="46">
        <f t="shared" si="24"/>
        <v>12877.630451612902</v>
      </c>
      <c r="G147" s="94">
        <f t="shared" si="17"/>
        <v>12877.63</v>
      </c>
    </row>
    <row r="148" spans="1:7" x14ac:dyDescent="0.25">
      <c r="A148" s="169">
        <v>42369</v>
      </c>
      <c r="B148" s="48">
        <f t="shared" si="19"/>
        <v>4</v>
      </c>
      <c r="C148" s="48">
        <f t="shared" si="20"/>
        <v>27</v>
      </c>
      <c r="D148" s="94">
        <f t="shared" si="18"/>
        <v>781873.67999999993</v>
      </c>
      <c r="E148" s="99">
        <f t="shared" si="23"/>
        <v>769886.39999999991</v>
      </c>
      <c r="F148" s="46">
        <f t="shared" si="24"/>
        <v>13103.794064516129</v>
      </c>
      <c r="G148" s="94">
        <f t="shared" si="17"/>
        <v>13103.79</v>
      </c>
    </row>
    <row r="149" spans="1:7" x14ac:dyDescent="0.25">
      <c r="A149" s="168">
        <v>42400</v>
      </c>
      <c r="B149" s="48">
        <f t="shared" si="19"/>
        <v>4</v>
      </c>
      <c r="C149" s="48">
        <f t="shared" si="20"/>
        <v>27</v>
      </c>
      <c r="D149" s="94">
        <f t="shared" si="18"/>
        <v>769886.39999999991</v>
      </c>
      <c r="E149" s="99">
        <f t="shared" si="23"/>
        <v>758123.91999999993</v>
      </c>
      <c r="F149" s="46">
        <f t="shared" si="24"/>
        <v>12903.50064516129</v>
      </c>
      <c r="G149" s="94">
        <f t="shared" si="17"/>
        <v>12903.5</v>
      </c>
    </row>
    <row r="150" spans="1:7" x14ac:dyDescent="0.25">
      <c r="A150" s="169">
        <v>42429</v>
      </c>
      <c r="B150" s="48">
        <f t="shared" si="19"/>
        <v>4</v>
      </c>
      <c r="C150" s="48">
        <f t="shared" si="20"/>
        <v>25</v>
      </c>
      <c r="D150" s="94">
        <f t="shared" si="18"/>
        <v>758123.91999999993</v>
      </c>
      <c r="E150" s="99">
        <f t="shared" si="23"/>
        <v>746161.6399999999</v>
      </c>
      <c r="F150" s="46">
        <f t="shared" si="24"/>
        <v>11883.037842046719</v>
      </c>
      <c r="G150" s="94">
        <f t="shared" si="17"/>
        <v>11883.04</v>
      </c>
    </row>
    <row r="151" spans="1:7" x14ac:dyDescent="0.25">
      <c r="A151" s="168">
        <v>42460</v>
      </c>
      <c r="B151" s="48">
        <f t="shared" si="19"/>
        <v>4</v>
      </c>
      <c r="C151" s="48">
        <f t="shared" si="20"/>
        <v>27</v>
      </c>
      <c r="D151" s="94">
        <f t="shared" si="18"/>
        <v>746161.6399999999</v>
      </c>
      <c r="E151" s="99">
        <f t="shared" si="23"/>
        <v>733178.45999999985</v>
      </c>
      <c r="F151" s="46">
        <f t="shared" si="24"/>
        <v>12482.446996662959</v>
      </c>
      <c r="G151" s="94">
        <f t="shared" si="17"/>
        <v>12482.45</v>
      </c>
    </row>
    <row r="152" spans="1:7" x14ac:dyDescent="0.25">
      <c r="A152" s="44">
        <v>42490</v>
      </c>
      <c r="B152" s="48">
        <f t="shared" si="19"/>
        <v>4</v>
      </c>
      <c r="C152" s="48">
        <f t="shared" si="20"/>
        <v>26</v>
      </c>
      <c r="D152" s="29">
        <f t="shared" si="18"/>
        <v>733178.45999999985</v>
      </c>
      <c r="E152" s="99">
        <f t="shared" si="23"/>
        <v>720792.44999999984</v>
      </c>
      <c r="F152" s="46">
        <f t="shared" si="24"/>
        <v>11875.787784946237</v>
      </c>
      <c r="G152" s="29">
        <f t="shared" si="17"/>
        <v>11875.79</v>
      </c>
    </row>
    <row r="153" spans="1:7" x14ac:dyDescent="0.25">
      <c r="A153" s="47">
        <v>42521</v>
      </c>
      <c r="B153" s="48">
        <f t="shared" si="19"/>
        <v>4</v>
      </c>
      <c r="C153" s="48">
        <f t="shared" si="20"/>
        <v>27</v>
      </c>
      <c r="D153" s="29">
        <f t="shared" si="18"/>
        <v>720792.44999999984</v>
      </c>
      <c r="E153" s="99">
        <f t="shared" si="23"/>
        <v>707801.08999999985</v>
      </c>
      <c r="F153" s="46">
        <f t="shared" si="24"/>
        <v>12051.394150537633</v>
      </c>
      <c r="G153" s="29">
        <f t="shared" si="17"/>
        <v>12051.39</v>
      </c>
    </row>
    <row r="154" spans="1:7" x14ac:dyDescent="0.25">
      <c r="A154" s="44">
        <v>42551</v>
      </c>
      <c r="B154" s="48">
        <f t="shared" si="19"/>
        <v>4</v>
      </c>
      <c r="C154" s="48">
        <f t="shared" si="20"/>
        <v>26</v>
      </c>
      <c r="D154" s="29">
        <f t="shared" si="18"/>
        <v>707801.08999999985</v>
      </c>
      <c r="E154" s="99">
        <f t="shared" si="23"/>
        <v>689824.00999999989</v>
      </c>
      <c r="F154" s="46">
        <f t="shared" si="24"/>
        <v>11378.971849462365</v>
      </c>
      <c r="G154" s="29">
        <f t="shared" si="17"/>
        <v>11378.97</v>
      </c>
    </row>
    <row r="155" spans="1:7" x14ac:dyDescent="0.25">
      <c r="A155" s="47">
        <v>42582</v>
      </c>
      <c r="B155" s="48">
        <f t="shared" si="19"/>
        <v>4</v>
      </c>
      <c r="C155" s="48">
        <f t="shared" si="20"/>
        <v>27</v>
      </c>
      <c r="D155" s="29">
        <f t="shared" si="18"/>
        <v>689824.00999999989</v>
      </c>
      <c r="E155" s="99">
        <f t="shared" si="23"/>
        <v>671163.57999999984</v>
      </c>
      <c r="F155" s="46">
        <f t="shared" si="24"/>
        <v>11441.488795698924</v>
      </c>
      <c r="G155" s="29">
        <f t="shared" si="17"/>
        <v>11441.49</v>
      </c>
    </row>
    <row r="156" spans="1:7" x14ac:dyDescent="0.25">
      <c r="A156" s="44">
        <v>42613</v>
      </c>
      <c r="B156" s="48">
        <f t="shared" si="19"/>
        <v>4</v>
      </c>
      <c r="C156" s="48">
        <f t="shared" si="20"/>
        <v>27</v>
      </c>
      <c r="D156" s="29">
        <f t="shared" si="18"/>
        <v>671163.57999999984</v>
      </c>
      <c r="E156" s="99">
        <f t="shared" si="23"/>
        <v>652564.16999999981</v>
      </c>
      <c r="F156" s="46">
        <f t="shared" si="24"/>
        <v>11125.416451612902</v>
      </c>
      <c r="G156" s="29">
        <f t="shared" si="17"/>
        <v>11125.42</v>
      </c>
    </row>
    <row r="157" spans="1:7" x14ac:dyDescent="0.25">
      <c r="A157" s="47">
        <v>42643</v>
      </c>
      <c r="B157" s="48">
        <f t="shared" si="19"/>
        <v>4</v>
      </c>
      <c r="C157" s="48">
        <f t="shared" si="20"/>
        <v>26</v>
      </c>
      <c r="D157" s="29">
        <f t="shared" si="18"/>
        <v>652564.16999999981</v>
      </c>
      <c r="E157" s="99">
        <f t="shared" si="23"/>
        <v>633648.81999999983</v>
      </c>
      <c r="F157" s="46">
        <f t="shared" si="24"/>
        <v>10457.598752688173</v>
      </c>
      <c r="G157" s="29">
        <f t="shared" si="17"/>
        <v>10457.6</v>
      </c>
    </row>
    <row r="158" spans="1:7" x14ac:dyDescent="0.25">
      <c r="A158" s="44">
        <v>42674</v>
      </c>
      <c r="B158" s="48">
        <f t="shared" si="19"/>
        <v>4</v>
      </c>
      <c r="C158" s="48">
        <f t="shared" si="20"/>
        <v>27</v>
      </c>
      <c r="D158" s="29">
        <f t="shared" si="18"/>
        <v>633648.81999999983</v>
      </c>
      <c r="E158" s="99">
        <f t="shared" si="23"/>
        <v>614064.95999999985</v>
      </c>
      <c r="F158" s="46">
        <f t="shared" si="24"/>
        <v>10473.6131827957</v>
      </c>
      <c r="G158" s="29">
        <f t="shared" si="17"/>
        <v>10473.61</v>
      </c>
    </row>
    <row r="159" spans="1:7" x14ac:dyDescent="0.25">
      <c r="A159" s="47">
        <v>42704</v>
      </c>
      <c r="B159" s="48">
        <f t="shared" si="19"/>
        <v>4</v>
      </c>
      <c r="C159" s="48">
        <f t="shared" si="20"/>
        <v>26</v>
      </c>
      <c r="D159" s="29">
        <f t="shared" si="18"/>
        <v>614064.95999999985</v>
      </c>
      <c r="E159" s="99">
        <f t="shared" si="23"/>
        <v>594495.64999999991</v>
      </c>
      <c r="F159" s="46">
        <f t="shared" si="24"/>
        <v>9815.4214838709704</v>
      </c>
      <c r="G159" s="29">
        <f t="shared" si="17"/>
        <v>9815.42</v>
      </c>
    </row>
    <row r="160" spans="1:7" x14ac:dyDescent="0.25">
      <c r="A160" s="44">
        <v>42735</v>
      </c>
      <c r="B160" s="48">
        <f t="shared" si="19"/>
        <v>4</v>
      </c>
      <c r="C160" s="48">
        <f t="shared" si="20"/>
        <v>27</v>
      </c>
      <c r="D160" s="29">
        <f t="shared" si="18"/>
        <v>594495.64999999991</v>
      </c>
      <c r="E160" s="99">
        <f t="shared" si="23"/>
        <v>574268.17999999993</v>
      </c>
      <c r="F160" s="46">
        <f t="shared" si="24"/>
        <v>9799.0243225806462</v>
      </c>
      <c r="G160" s="29">
        <f t="shared" si="17"/>
        <v>9799.02</v>
      </c>
    </row>
    <row r="161" spans="1:7" x14ac:dyDescent="0.25">
      <c r="A161" s="47">
        <v>42766</v>
      </c>
      <c r="B161" s="48">
        <f t="shared" si="19"/>
        <v>4</v>
      </c>
      <c r="C161" s="48">
        <f t="shared" si="20"/>
        <v>27</v>
      </c>
      <c r="D161" s="29">
        <f t="shared" si="18"/>
        <v>574268.17999999993</v>
      </c>
      <c r="E161" s="99">
        <f t="shared" si="23"/>
        <v>554022.86999999988</v>
      </c>
      <c r="F161" s="46">
        <f t="shared" si="24"/>
        <v>9455.1729032258063</v>
      </c>
      <c r="G161" s="29">
        <f t="shared" si="17"/>
        <v>9455.17</v>
      </c>
    </row>
    <row r="162" spans="1:7" x14ac:dyDescent="0.25">
      <c r="A162" s="44">
        <v>42794</v>
      </c>
      <c r="B162" s="48">
        <f t="shared" si="19"/>
        <v>4</v>
      </c>
      <c r="C162" s="48">
        <f t="shared" si="20"/>
        <v>24</v>
      </c>
      <c r="D162" s="29">
        <f t="shared" si="18"/>
        <v>554022.86999999988</v>
      </c>
      <c r="E162" s="99">
        <f t="shared" si="23"/>
        <v>533433.66999999993</v>
      </c>
      <c r="F162" s="46">
        <f t="shared" si="24"/>
        <v>8229.3167741935467</v>
      </c>
      <c r="G162" s="29">
        <f t="shared" si="17"/>
        <v>8229.32</v>
      </c>
    </row>
    <row r="163" spans="1:7" x14ac:dyDescent="0.25">
      <c r="A163" s="47">
        <v>42825</v>
      </c>
      <c r="B163" s="48">
        <f t="shared" si="19"/>
        <v>4</v>
      </c>
      <c r="C163" s="48">
        <f t="shared" si="20"/>
        <v>27</v>
      </c>
      <c r="D163" s="29">
        <f t="shared" si="18"/>
        <v>533433.66999999993</v>
      </c>
      <c r="E163" s="99">
        <f t="shared" si="23"/>
        <v>511617.85999999993</v>
      </c>
      <c r="F163" s="46">
        <f t="shared" si="24"/>
        <v>8738.3151612903221</v>
      </c>
      <c r="G163" s="29">
        <f t="shared" si="17"/>
        <v>8738.32</v>
      </c>
    </row>
    <row r="164" spans="1:7" x14ac:dyDescent="0.25">
      <c r="A164" s="44">
        <v>42855</v>
      </c>
      <c r="B164" s="48">
        <f t="shared" si="19"/>
        <v>4</v>
      </c>
      <c r="C164" s="48">
        <f t="shared" si="20"/>
        <v>26</v>
      </c>
      <c r="D164" s="29">
        <f t="shared" si="18"/>
        <v>511617.85999999993</v>
      </c>
      <c r="E164" s="99">
        <f t="shared" si="23"/>
        <v>490308.35999999993</v>
      </c>
      <c r="F164" s="46">
        <f t="shared" si="24"/>
        <v>8106.5668387096766</v>
      </c>
      <c r="G164" s="29">
        <f t="shared" si="17"/>
        <v>8106.57</v>
      </c>
    </row>
    <row r="165" spans="1:7" x14ac:dyDescent="0.25">
      <c r="A165" s="44">
        <v>42886</v>
      </c>
      <c r="B165" s="48">
        <f t="shared" si="19"/>
        <v>4</v>
      </c>
      <c r="C165" s="48">
        <f t="shared" si="20"/>
        <v>27</v>
      </c>
      <c r="D165" s="29">
        <f t="shared" si="18"/>
        <v>490308.35999999993</v>
      </c>
      <c r="E165" s="99">
        <f t="shared" si="23"/>
        <v>468368.21999999991</v>
      </c>
      <c r="F165" s="46">
        <f t="shared" si="24"/>
        <v>8003.9279999999999</v>
      </c>
      <c r="G165" s="29">
        <f t="shared" si="17"/>
        <v>8003.93</v>
      </c>
    </row>
    <row r="166" spans="1:7" x14ac:dyDescent="0.25">
      <c r="A166" s="47">
        <v>42916</v>
      </c>
      <c r="B166" s="48">
        <f t="shared" si="19"/>
        <v>4</v>
      </c>
      <c r="C166" s="48">
        <f t="shared" ref="C166:C167" si="25">_xlfn.DAYS(A166,A37)+1</f>
        <v>26</v>
      </c>
      <c r="D166" s="29">
        <f t="shared" ref="D166:D167" si="26">E165</f>
        <v>468368.21999999991</v>
      </c>
      <c r="E166" s="99">
        <f t="shared" si="23"/>
        <v>459886.05999999994</v>
      </c>
      <c r="F166" s="46">
        <f t="shared" si="24"/>
        <v>7578.3606666666674</v>
      </c>
      <c r="G166" s="29">
        <f t="shared" ref="G166:G167" si="27">ROUND(F166,2)</f>
        <v>7578.36</v>
      </c>
    </row>
    <row r="167" spans="1:7" x14ac:dyDescent="0.25">
      <c r="A167" s="44">
        <v>42947</v>
      </c>
      <c r="B167" s="48">
        <f t="shared" si="19"/>
        <v>4</v>
      </c>
      <c r="C167" s="48">
        <f t="shared" si="25"/>
        <v>27</v>
      </c>
      <c r="D167" s="29">
        <f t="shared" si="26"/>
        <v>459886.05999999994</v>
      </c>
      <c r="E167" s="99">
        <f t="shared" si="23"/>
        <v>451007.82999999996</v>
      </c>
      <c r="F167" s="46">
        <f t="shared" si="24"/>
        <v>7680.4096559139789</v>
      </c>
      <c r="G167" s="29">
        <f t="shared" si="27"/>
        <v>7680.41</v>
      </c>
    </row>
    <row r="168" spans="1:7" x14ac:dyDescent="0.25">
      <c r="A168" s="47">
        <v>42978</v>
      </c>
      <c r="B168" s="48">
        <f t="shared" si="19"/>
        <v>4</v>
      </c>
      <c r="C168" s="48">
        <f t="shared" ref="C168:C192" si="28">_xlfn.DAYS(A168,A39)+1</f>
        <v>27</v>
      </c>
      <c r="D168" s="29">
        <f t="shared" ref="D168:D204" si="29">E167</f>
        <v>451007.82999999996</v>
      </c>
      <c r="E168" s="99">
        <f t="shared" si="23"/>
        <v>442230.77999999997</v>
      </c>
      <c r="F168" s="46">
        <f t="shared" si="24"/>
        <v>7531.1061290322577</v>
      </c>
      <c r="G168" s="29">
        <f t="shared" ref="G168:G204" si="30">ROUND(F168,2)</f>
        <v>7531.11</v>
      </c>
    </row>
    <row r="169" spans="1:7" x14ac:dyDescent="0.25">
      <c r="A169" s="44">
        <v>43008</v>
      </c>
      <c r="B169" s="48">
        <f t="shared" si="19"/>
        <v>4</v>
      </c>
      <c r="C169" s="48">
        <f t="shared" si="28"/>
        <v>26</v>
      </c>
      <c r="D169" s="29">
        <f t="shared" si="29"/>
        <v>442230.77999999997</v>
      </c>
      <c r="E169" s="99">
        <f t="shared" si="23"/>
        <v>433304.64999999997</v>
      </c>
      <c r="F169" s="46">
        <f t="shared" si="24"/>
        <v>7142.384215053763</v>
      </c>
      <c r="G169" s="29">
        <f t="shared" si="30"/>
        <v>7142.38</v>
      </c>
    </row>
    <row r="170" spans="1:7" x14ac:dyDescent="0.25">
      <c r="A170" s="47">
        <v>43039</v>
      </c>
      <c r="B170" s="48">
        <f t="shared" si="19"/>
        <v>4</v>
      </c>
      <c r="C170" s="48">
        <f t="shared" si="28"/>
        <v>27</v>
      </c>
      <c r="D170" s="29">
        <f t="shared" si="29"/>
        <v>433304.64999999997</v>
      </c>
      <c r="E170" s="99">
        <f t="shared" si="23"/>
        <v>423989.47</v>
      </c>
      <c r="F170" s="46">
        <f t="shared" si="24"/>
        <v>7222.4277204301079</v>
      </c>
      <c r="G170" s="29">
        <f t="shared" si="30"/>
        <v>7222.43</v>
      </c>
    </row>
    <row r="171" spans="1:7" x14ac:dyDescent="0.25">
      <c r="A171" s="44">
        <v>43069</v>
      </c>
      <c r="B171" s="48">
        <f t="shared" si="19"/>
        <v>4</v>
      </c>
      <c r="C171" s="48">
        <f t="shared" si="28"/>
        <v>26</v>
      </c>
      <c r="D171" s="29">
        <f t="shared" si="29"/>
        <v>423989.47</v>
      </c>
      <c r="E171" s="99">
        <f t="shared" si="23"/>
        <v>414753.48</v>
      </c>
      <c r="F171" s="46">
        <f t="shared" si="24"/>
        <v>6838.1122795698921</v>
      </c>
      <c r="G171" s="29">
        <f t="shared" si="30"/>
        <v>6838.11</v>
      </c>
    </row>
    <row r="172" spans="1:7" x14ac:dyDescent="0.25">
      <c r="A172" s="47">
        <v>43100</v>
      </c>
      <c r="B172" s="48">
        <f t="shared" si="19"/>
        <v>4</v>
      </c>
      <c r="C172" s="48">
        <f t="shared" si="28"/>
        <v>27</v>
      </c>
      <c r="D172" s="29">
        <f t="shared" si="29"/>
        <v>414753.48</v>
      </c>
      <c r="E172" s="99">
        <f t="shared" si="23"/>
        <v>405133.35</v>
      </c>
      <c r="F172" s="46">
        <f t="shared" si="24"/>
        <v>6902.8054623655917</v>
      </c>
      <c r="G172" s="29">
        <f t="shared" si="30"/>
        <v>6902.81</v>
      </c>
    </row>
    <row r="173" spans="1:7" x14ac:dyDescent="0.25">
      <c r="A173" s="44">
        <v>43131</v>
      </c>
      <c r="B173" s="48">
        <f t="shared" si="19"/>
        <v>4</v>
      </c>
      <c r="C173" s="48">
        <f t="shared" si="28"/>
        <v>27</v>
      </c>
      <c r="D173" s="29">
        <f t="shared" si="29"/>
        <v>405133.35</v>
      </c>
      <c r="E173" s="99">
        <f t="shared" si="23"/>
        <v>395577.06999999995</v>
      </c>
      <c r="F173" s="46">
        <f t="shared" si="24"/>
        <v>6740.3358064516133</v>
      </c>
      <c r="G173" s="29">
        <f t="shared" si="30"/>
        <v>6740.34</v>
      </c>
    </row>
    <row r="174" spans="1:7" x14ac:dyDescent="0.25">
      <c r="A174" s="47">
        <v>43159</v>
      </c>
      <c r="B174" s="48">
        <f t="shared" si="19"/>
        <v>4</v>
      </c>
      <c r="C174" s="48">
        <f t="shared" si="28"/>
        <v>24</v>
      </c>
      <c r="D174" s="29">
        <f t="shared" si="29"/>
        <v>395577.06999999995</v>
      </c>
      <c r="E174" s="99">
        <f t="shared" si="23"/>
        <v>385858.45999999996</v>
      </c>
      <c r="F174" s="46">
        <f t="shared" si="24"/>
        <v>5941.3209216589867</v>
      </c>
      <c r="G174" s="29">
        <f t="shared" si="30"/>
        <v>5941.32</v>
      </c>
    </row>
    <row r="175" spans="1:7" x14ac:dyDescent="0.25">
      <c r="A175" s="44">
        <v>43190</v>
      </c>
      <c r="B175" s="48">
        <f t="shared" si="19"/>
        <v>4</v>
      </c>
      <c r="C175" s="48">
        <f t="shared" si="28"/>
        <v>27</v>
      </c>
      <c r="D175" s="29">
        <f t="shared" si="29"/>
        <v>385858.45999999996</v>
      </c>
      <c r="E175" s="99">
        <f t="shared" si="23"/>
        <v>375340.48</v>
      </c>
      <c r="F175" s="46">
        <f t="shared" si="24"/>
        <v>6398.7026267281099</v>
      </c>
      <c r="G175" s="29">
        <f t="shared" si="30"/>
        <v>6398.7</v>
      </c>
    </row>
    <row r="176" spans="1:7" x14ac:dyDescent="0.25">
      <c r="A176" s="47">
        <v>43220</v>
      </c>
      <c r="B176" s="48">
        <f t="shared" si="19"/>
        <v>4</v>
      </c>
      <c r="C176" s="48">
        <f t="shared" si="28"/>
        <v>26</v>
      </c>
      <c r="D176" s="29">
        <f t="shared" si="29"/>
        <v>375340.48</v>
      </c>
      <c r="E176" s="99">
        <f t="shared" si="23"/>
        <v>365278.13</v>
      </c>
      <c r="F176" s="46">
        <f t="shared" si="24"/>
        <v>6026.6251827956994</v>
      </c>
      <c r="G176" s="29">
        <f t="shared" si="30"/>
        <v>6026.63</v>
      </c>
    </row>
    <row r="177" spans="1:7" x14ac:dyDescent="0.25">
      <c r="A177" s="44">
        <v>43251</v>
      </c>
      <c r="B177" s="48">
        <f t="shared" si="19"/>
        <v>4</v>
      </c>
      <c r="C177" s="48">
        <f t="shared" si="28"/>
        <v>27</v>
      </c>
      <c r="D177" s="29">
        <f t="shared" si="29"/>
        <v>365278.13</v>
      </c>
      <c r="E177" s="99">
        <f t="shared" si="23"/>
        <v>354844.7</v>
      </c>
      <c r="F177" s="46">
        <f t="shared" si="24"/>
        <v>6050.3673978494626</v>
      </c>
      <c r="G177" s="29">
        <f t="shared" si="30"/>
        <v>6050.37</v>
      </c>
    </row>
    <row r="178" spans="1:7" x14ac:dyDescent="0.25">
      <c r="A178" s="47">
        <v>43281</v>
      </c>
      <c r="B178" s="48">
        <f t="shared" si="19"/>
        <v>4</v>
      </c>
      <c r="C178" s="48">
        <f t="shared" si="28"/>
        <v>26</v>
      </c>
      <c r="D178" s="29">
        <f t="shared" si="29"/>
        <v>354844.7</v>
      </c>
      <c r="E178" s="99">
        <f t="shared" si="23"/>
        <v>344434.2</v>
      </c>
      <c r="F178" s="46">
        <f t="shared" si="24"/>
        <v>5684.7479354838715</v>
      </c>
      <c r="G178" s="29">
        <f t="shared" si="30"/>
        <v>5684.75</v>
      </c>
    </row>
    <row r="179" spans="1:7" x14ac:dyDescent="0.25">
      <c r="A179" s="44">
        <v>43312</v>
      </c>
      <c r="B179" s="48">
        <f t="shared" si="19"/>
        <v>4</v>
      </c>
      <c r="C179" s="48">
        <f t="shared" si="28"/>
        <v>27</v>
      </c>
      <c r="D179" s="29">
        <f t="shared" si="29"/>
        <v>344434.2</v>
      </c>
      <c r="E179" s="99">
        <f t="shared" si="23"/>
        <v>333658.13</v>
      </c>
      <c r="F179" s="46">
        <f t="shared" si="24"/>
        <v>5691.2381935483863</v>
      </c>
      <c r="G179" s="29">
        <f t="shared" si="30"/>
        <v>5691.24</v>
      </c>
    </row>
    <row r="180" spans="1:7" x14ac:dyDescent="0.25">
      <c r="A180" s="47">
        <v>43343</v>
      </c>
      <c r="B180" s="48">
        <f t="shared" si="19"/>
        <v>4</v>
      </c>
      <c r="C180" s="48">
        <f t="shared" si="28"/>
        <v>27</v>
      </c>
      <c r="D180" s="29">
        <f t="shared" si="29"/>
        <v>333658.13</v>
      </c>
      <c r="E180" s="99">
        <f t="shared" si="23"/>
        <v>322887.75</v>
      </c>
      <c r="F180" s="46">
        <f t="shared" si="24"/>
        <v>5508.2764516129037</v>
      </c>
      <c r="G180" s="29">
        <f t="shared" si="30"/>
        <v>5508.28</v>
      </c>
    </row>
    <row r="181" spans="1:7" x14ac:dyDescent="0.25">
      <c r="A181" s="44">
        <v>43373</v>
      </c>
      <c r="B181" s="48">
        <f t="shared" si="19"/>
        <v>4</v>
      </c>
      <c r="C181" s="48">
        <f t="shared" si="28"/>
        <v>26</v>
      </c>
      <c r="D181" s="29">
        <f t="shared" si="29"/>
        <v>322887.75</v>
      </c>
      <c r="E181" s="99">
        <f t="shared" si="23"/>
        <v>311934.42</v>
      </c>
      <c r="F181" s="46">
        <f t="shared" si="24"/>
        <v>5151.6973548387095</v>
      </c>
      <c r="G181" s="29">
        <f t="shared" si="30"/>
        <v>5151.7</v>
      </c>
    </row>
    <row r="182" spans="1:7" x14ac:dyDescent="0.25">
      <c r="A182" s="47">
        <v>43404</v>
      </c>
      <c r="B182" s="48">
        <f t="shared" si="19"/>
        <v>4</v>
      </c>
      <c r="C182" s="48">
        <f t="shared" si="28"/>
        <v>27</v>
      </c>
      <c r="D182" s="29">
        <f t="shared" si="29"/>
        <v>311934.42</v>
      </c>
      <c r="E182" s="99">
        <f t="shared" si="23"/>
        <v>300624.11</v>
      </c>
      <c r="F182" s="46">
        <f t="shared" si="24"/>
        <v>5131.2800645161287</v>
      </c>
      <c r="G182" s="29">
        <f t="shared" si="30"/>
        <v>5131.28</v>
      </c>
    </row>
    <row r="183" spans="1:7" x14ac:dyDescent="0.25">
      <c r="A183" s="44">
        <v>43434</v>
      </c>
      <c r="B183" s="48">
        <f t="shared" si="19"/>
        <v>4</v>
      </c>
      <c r="C183" s="48">
        <f t="shared" si="28"/>
        <v>26</v>
      </c>
      <c r="D183" s="29">
        <f t="shared" si="29"/>
        <v>300624.11</v>
      </c>
      <c r="E183" s="99">
        <f t="shared" si="23"/>
        <v>289292.59999999998</v>
      </c>
      <c r="F183" s="46">
        <f t="shared" si="24"/>
        <v>4780.3266021505378</v>
      </c>
      <c r="G183" s="29">
        <f t="shared" si="30"/>
        <v>4780.33</v>
      </c>
    </row>
    <row r="184" spans="1:7" x14ac:dyDescent="0.25">
      <c r="A184" s="47">
        <v>43465</v>
      </c>
      <c r="B184" s="48">
        <f t="shared" si="19"/>
        <v>4</v>
      </c>
      <c r="C184" s="48">
        <f t="shared" si="28"/>
        <v>27</v>
      </c>
      <c r="D184" s="29">
        <f t="shared" si="29"/>
        <v>289292.59999999998</v>
      </c>
      <c r="E184" s="99">
        <f t="shared" si="23"/>
        <v>277610.08999999997</v>
      </c>
      <c r="F184" s="46">
        <f t="shared" si="24"/>
        <v>4741.1746881720419</v>
      </c>
      <c r="G184" s="29">
        <f t="shared" si="30"/>
        <v>4741.17</v>
      </c>
    </row>
    <row r="185" spans="1:7" x14ac:dyDescent="0.25">
      <c r="A185" s="44">
        <v>43496</v>
      </c>
      <c r="B185" s="48">
        <f t="shared" si="19"/>
        <v>4</v>
      </c>
      <c r="C185" s="48">
        <f t="shared" si="28"/>
        <v>27</v>
      </c>
      <c r="D185" s="29">
        <f t="shared" si="29"/>
        <v>277610.08999999997</v>
      </c>
      <c r="E185" s="99">
        <f t="shared" si="23"/>
        <v>265887.65999999997</v>
      </c>
      <c r="F185" s="46">
        <f t="shared" si="24"/>
        <v>4542.1429032258065</v>
      </c>
      <c r="G185" s="29">
        <f t="shared" si="30"/>
        <v>4542.1400000000003</v>
      </c>
    </row>
    <row r="186" spans="1:7" x14ac:dyDescent="0.25">
      <c r="A186" s="47">
        <v>43524</v>
      </c>
      <c r="B186" s="48">
        <f t="shared" si="19"/>
        <v>4</v>
      </c>
      <c r="C186" s="48">
        <f t="shared" si="28"/>
        <v>24</v>
      </c>
      <c r="D186" s="29">
        <f t="shared" si="29"/>
        <v>265887.65999999997</v>
      </c>
      <c r="E186" s="99">
        <f t="shared" si="23"/>
        <v>253966.11</v>
      </c>
      <c r="F186" s="46">
        <f t="shared" si="24"/>
        <v>3922.5991705069118</v>
      </c>
      <c r="G186" s="29">
        <f t="shared" si="30"/>
        <v>3922.6</v>
      </c>
    </row>
    <row r="187" spans="1:7" x14ac:dyDescent="0.25">
      <c r="A187" s="44">
        <v>43555</v>
      </c>
      <c r="B187" s="48">
        <f t="shared" si="19"/>
        <v>4</v>
      </c>
      <c r="C187" s="48">
        <f t="shared" si="28"/>
        <v>27</v>
      </c>
      <c r="D187" s="29">
        <f t="shared" si="29"/>
        <v>253966.11</v>
      </c>
      <c r="E187" s="99">
        <f t="shared" si="23"/>
        <v>241424.58</v>
      </c>
      <c r="F187" s="46">
        <f t="shared" si="24"/>
        <v>4128.3988940092167</v>
      </c>
      <c r="G187" s="29">
        <f t="shared" si="30"/>
        <v>4128.3999999999996</v>
      </c>
    </row>
    <row r="188" spans="1:7" x14ac:dyDescent="0.25">
      <c r="A188" s="47">
        <v>43585</v>
      </c>
      <c r="B188" s="48">
        <f t="shared" si="19"/>
        <v>4</v>
      </c>
      <c r="C188" s="48">
        <f t="shared" si="28"/>
        <v>26</v>
      </c>
      <c r="D188" s="29">
        <f t="shared" si="29"/>
        <v>241424.58</v>
      </c>
      <c r="E188" s="99">
        <f t="shared" si="23"/>
        <v>229087.49</v>
      </c>
      <c r="F188" s="46">
        <f t="shared" si="24"/>
        <v>3792.8603440860215</v>
      </c>
      <c r="G188" s="29">
        <f t="shared" si="30"/>
        <v>3792.86</v>
      </c>
    </row>
    <row r="189" spans="1:7" x14ac:dyDescent="0.25">
      <c r="A189" s="44">
        <v>43616</v>
      </c>
      <c r="B189" s="48">
        <f t="shared" si="19"/>
        <v>4</v>
      </c>
      <c r="C189" s="48">
        <f t="shared" si="28"/>
        <v>27</v>
      </c>
      <c r="D189" s="29">
        <f t="shared" si="29"/>
        <v>229087.49</v>
      </c>
      <c r="E189" s="99">
        <f t="shared" si="23"/>
        <v>216415.31</v>
      </c>
      <c r="F189" s="46">
        <f t="shared" si="24"/>
        <v>3703.8738494623653</v>
      </c>
      <c r="G189" s="29">
        <f t="shared" si="30"/>
        <v>3703.87</v>
      </c>
    </row>
    <row r="190" spans="1:7" x14ac:dyDescent="0.25">
      <c r="A190" s="47">
        <v>43646</v>
      </c>
      <c r="B190" s="48">
        <f t="shared" si="19"/>
        <v>4</v>
      </c>
      <c r="C190" s="48">
        <f t="shared" si="28"/>
        <v>26</v>
      </c>
      <c r="D190" s="29">
        <f t="shared" si="29"/>
        <v>216415.31</v>
      </c>
      <c r="E190" s="99">
        <f t="shared" si="23"/>
        <v>203653.41</v>
      </c>
      <c r="F190" s="46">
        <f t="shared" si="24"/>
        <v>3375.7014838709679</v>
      </c>
      <c r="G190" s="29">
        <f t="shared" si="30"/>
        <v>3375.7</v>
      </c>
    </row>
    <row r="191" spans="1:7" x14ac:dyDescent="0.25">
      <c r="A191" s="44">
        <v>43677</v>
      </c>
      <c r="B191" s="48">
        <f t="shared" si="19"/>
        <v>4</v>
      </c>
      <c r="C191" s="48">
        <f t="shared" si="28"/>
        <v>27</v>
      </c>
      <c r="D191" s="29">
        <f t="shared" si="29"/>
        <v>203653.41</v>
      </c>
      <c r="E191" s="99">
        <f t="shared" si="23"/>
        <v>190563.14</v>
      </c>
      <c r="F191" s="46">
        <f t="shared" si="24"/>
        <v>3265.6517419354841</v>
      </c>
      <c r="G191" s="29">
        <f t="shared" si="30"/>
        <v>3265.65</v>
      </c>
    </row>
    <row r="192" spans="1:7" x14ac:dyDescent="0.25">
      <c r="A192" s="47">
        <v>43708</v>
      </c>
      <c r="B192" s="48">
        <f t="shared" si="19"/>
        <v>4</v>
      </c>
      <c r="C192" s="48">
        <f t="shared" si="28"/>
        <v>27</v>
      </c>
      <c r="D192" s="29">
        <f t="shared" si="29"/>
        <v>190563.14</v>
      </c>
      <c r="E192" s="99">
        <f t="shared" si="23"/>
        <v>177362.1</v>
      </c>
      <c r="F192" s="46">
        <f t="shared" si="24"/>
        <v>3041.6629032258065</v>
      </c>
      <c r="G192" s="29">
        <f t="shared" si="30"/>
        <v>3041.66</v>
      </c>
    </row>
    <row r="193" spans="1:7" x14ac:dyDescent="0.25">
      <c r="A193" s="44">
        <v>43738</v>
      </c>
      <c r="B193" s="48">
        <f>_xlfn.DAYS(A120,A192)-1</f>
        <v>4</v>
      </c>
      <c r="C193" s="48">
        <f>_xlfn.DAYS(A193,A120)+1</f>
        <v>26</v>
      </c>
      <c r="D193" s="29">
        <f t="shared" si="29"/>
        <v>177362.1</v>
      </c>
      <c r="E193" s="99">
        <f t="shared" si="23"/>
        <v>163936.83000000002</v>
      </c>
      <c r="F193" s="46">
        <f t="shared" si="24"/>
        <v>2724.2760215053768</v>
      </c>
      <c r="G193" s="29">
        <f t="shared" si="30"/>
        <v>2724.28</v>
      </c>
    </row>
    <row r="194" spans="1:7" x14ac:dyDescent="0.25">
      <c r="A194" s="47">
        <v>43769</v>
      </c>
      <c r="B194" s="48">
        <f t="shared" ref="B194:B204" si="31">_xlfn.DAYS(A121,A193)-1</f>
        <v>4</v>
      </c>
      <c r="C194" s="48">
        <f t="shared" ref="C194:C204" si="32">_xlfn.DAYS(A194,A121)+1</f>
        <v>27</v>
      </c>
      <c r="D194" s="29">
        <f t="shared" si="29"/>
        <v>163936.83000000002</v>
      </c>
      <c r="E194" s="99">
        <f t="shared" si="23"/>
        <v>150193.68000000002</v>
      </c>
      <c r="F194" s="46">
        <f t="shared" si="24"/>
        <v>2581.3610752688173</v>
      </c>
      <c r="G194" s="29">
        <f t="shared" si="30"/>
        <v>2581.36</v>
      </c>
    </row>
    <row r="195" spans="1:7" x14ac:dyDescent="0.25">
      <c r="A195" s="44">
        <v>43799</v>
      </c>
      <c r="B195" s="48">
        <f t="shared" si="31"/>
        <v>4</v>
      </c>
      <c r="C195" s="48">
        <f t="shared" si="32"/>
        <v>26</v>
      </c>
      <c r="D195" s="29">
        <f t="shared" si="29"/>
        <v>150193.68000000002</v>
      </c>
      <c r="E195" s="99">
        <f t="shared" si="23"/>
        <v>136306.92000000001</v>
      </c>
      <c r="F195" s="46">
        <f t="shared" si="24"/>
        <v>2271.0975913978491</v>
      </c>
      <c r="G195" s="29">
        <f t="shared" si="30"/>
        <v>2271.1</v>
      </c>
    </row>
    <row r="196" spans="1:7" x14ac:dyDescent="0.25">
      <c r="A196" s="47">
        <v>43830</v>
      </c>
      <c r="B196" s="48">
        <f t="shared" si="31"/>
        <v>4</v>
      </c>
      <c r="C196" s="48">
        <f t="shared" si="32"/>
        <v>27</v>
      </c>
      <c r="D196" s="29">
        <f t="shared" si="29"/>
        <v>136306.92000000001</v>
      </c>
      <c r="E196" s="99">
        <f t="shared" si="23"/>
        <v>122109.58000000002</v>
      </c>
      <c r="F196" s="46">
        <f t="shared" si="24"/>
        <v>2105.3072473118277</v>
      </c>
      <c r="G196" s="29">
        <f t="shared" si="30"/>
        <v>2105.31</v>
      </c>
    </row>
    <row r="197" spans="1:7" x14ac:dyDescent="0.25">
      <c r="A197" s="44">
        <v>43861</v>
      </c>
      <c r="B197" s="48">
        <f t="shared" si="31"/>
        <v>4</v>
      </c>
      <c r="C197" s="48">
        <f t="shared" si="32"/>
        <v>27</v>
      </c>
      <c r="D197" s="29">
        <f t="shared" si="29"/>
        <v>122109.58000000002</v>
      </c>
      <c r="E197" s="99">
        <f t="shared" si="23"/>
        <v>107745.77000000002</v>
      </c>
      <c r="F197" s="46">
        <f t="shared" si="24"/>
        <v>1861.6825806451611</v>
      </c>
      <c r="G197" s="29">
        <f t="shared" si="30"/>
        <v>1861.68</v>
      </c>
    </row>
    <row r="198" spans="1:7" x14ac:dyDescent="0.25">
      <c r="A198" s="47">
        <v>43890</v>
      </c>
      <c r="B198" s="48">
        <f t="shared" si="31"/>
        <v>4</v>
      </c>
      <c r="C198" s="48">
        <f t="shared" si="32"/>
        <v>25</v>
      </c>
      <c r="D198" s="29">
        <f t="shared" si="29"/>
        <v>107745.77000000002</v>
      </c>
      <c r="E198" s="99">
        <f t="shared" si="23"/>
        <v>93137.970000000016</v>
      </c>
      <c r="F198" s="46">
        <f t="shared" si="24"/>
        <v>1512.0169076751947</v>
      </c>
      <c r="G198" s="29">
        <f t="shared" si="30"/>
        <v>1512.02</v>
      </c>
    </row>
    <row r="199" spans="1:7" x14ac:dyDescent="0.25">
      <c r="A199" s="44">
        <v>43921</v>
      </c>
      <c r="B199" s="48">
        <f t="shared" si="31"/>
        <v>4</v>
      </c>
      <c r="C199" s="48">
        <f t="shared" si="32"/>
        <v>27</v>
      </c>
      <c r="D199" s="29">
        <f t="shared" si="29"/>
        <v>93137.970000000016</v>
      </c>
      <c r="E199" s="99">
        <f t="shared" si="23"/>
        <v>78179.970000000016</v>
      </c>
      <c r="F199" s="46">
        <f t="shared" si="24"/>
        <v>1360.7743826473859</v>
      </c>
      <c r="G199" s="29">
        <f t="shared" si="30"/>
        <v>1360.77</v>
      </c>
    </row>
    <row r="200" spans="1:7" x14ac:dyDescent="0.25">
      <c r="A200" s="47">
        <v>43951</v>
      </c>
      <c r="B200" s="48">
        <f t="shared" si="31"/>
        <v>4</v>
      </c>
      <c r="C200" s="48">
        <f t="shared" si="32"/>
        <v>26</v>
      </c>
      <c r="D200" s="29">
        <f t="shared" si="29"/>
        <v>78179.970000000016</v>
      </c>
      <c r="E200" s="99">
        <f t="shared" si="23"/>
        <v>63069.960000000014</v>
      </c>
      <c r="F200" s="46">
        <f t="shared" si="24"/>
        <v>1069.8875483870966</v>
      </c>
      <c r="G200" s="29">
        <f t="shared" si="30"/>
        <v>1069.8900000000001</v>
      </c>
    </row>
    <row r="201" spans="1:7" x14ac:dyDescent="0.25">
      <c r="A201" s="44">
        <v>43982</v>
      </c>
      <c r="B201" s="48">
        <f t="shared" si="31"/>
        <v>4</v>
      </c>
      <c r="C201" s="48">
        <f t="shared" si="32"/>
        <v>27</v>
      </c>
      <c r="D201" s="29">
        <f t="shared" si="29"/>
        <v>63069.960000000014</v>
      </c>
      <c r="E201" s="99">
        <f t="shared" si="23"/>
        <v>47668.73000000001</v>
      </c>
      <c r="F201" s="46">
        <f t="shared" si="24"/>
        <v>843.476</v>
      </c>
      <c r="G201" s="29">
        <f t="shared" si="30"/>
        <v>843.48</v>
      </c>
    </row>
    <row r="202" spans="1:7" x14ac:dyDescent="0.25">
      <c r="A202" s="47">
        <v>44012</v>
      </c>
      <c r="B202" s="48">
        <f t="shared" si="31"/>
        <v>4</v>
      </c>
      <c r="C202" s="48">
        <f t="shared" si="32"/>
        <v>26</v>
      </c>
      <c r="D202" s="29">
        <f t="shared" si="29"/>
        <v>47668.73000000001</v>
      </c>
      <c r="E202" s="99">
        <f t="shared" si="23"/>
        <v>32040.450000000012</v>
      </c>
      <c r="F202" s="46">
        <f t="shared" si="24"/>
        <v>560.94466666666665</v>
      </c>
      <c r="G202" s="29">
        <f t="shared" si="30"/>
        <v>560.94000000000005</v>
      </c>
    </row>
    <row r="203" spans="1:7" x14ac:dyDescent="0.25">
      <c r="A203" s="44">
        <v>44043</v>
      </c>
      <c r="B203" s="48">
        <f t="shared" si="31"/>
        <v>4</v>
      </c>
      <c r="C203" s="48">
        <f t="shared" si="32"/>
        <v>27</v>
      </c>
      <c r="D203" s="29">
        <f t="shared" si="29"/>
        <v>32040.450000000012</v>
      </c>
      <c r="E203" s="99">
        <f t="shared" ref="E203:E204" si="33">D203-D130</f>
        <v>16129.140000000012</v>
      </c>
      <c r="F203" s="46">
        <f t="shared" ref="F203" si="34">(E130/B130)*B203+(E131/B131)*C203</f>
        <v>339.23243010751685</v>
      </c>
      <c r="G203" s="29">
        <f t="shared" si="30"/>
        <v>339.23</v>
      </c>
    </row>
    <row r="204" spans="1:7" x14ac:dyDescent="0.25">
      <c r="A204" s="47">
        <v>44074</v>
      </c>
      <c r="B204" s="48">
        <f t="shared" si="31"/>
        <v>4</v>
      </c>
      <c r="C204" s="48">
        <f t="shared" si="32"/>
        <v>27</v>
      </c>
      <c r="D204" s="29">
        <f t="shared" si="29"/>
        <v>16129.140000000012</v>
      </c>
      <c r="E204" s="99">
        <f t="shared" si="33"/>
        <v>0</v>
      </c>
      <c r="F204" s="46">
        <f>(E131/B131)*B204</f>
        <v>39.852903225804972</v>
      </c>
      <c r="G204" s="29">
        <f t="shared" si="30"/>
        <v>39.85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3A40-001B-4EF9-BFA2-7434EA174633}">
  <dimension ref="A1:AB2"/>
  <sheetViews>
    <sheetView workbookViewId="0">
      <selection activeCell="M2" sqref="M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9.85546875" bestFit="1" customWidth="1"/>
    <col min="14" max="14" width="16.28515625" bestFit="1" customWidth="1"/>
    <col min="15" max="15" width="12.85546875" bestFit="1" customWidth="1"/>
    <col min="16" max="17" width="17" bestFit="1" customWidth="1"/>
    <col min="18" max="18" width="16.85546875" bestFit="1" customWidth="1"/>
    <col min="19" max="20" width="17" bestFit="1" customWidth="1"/>
    <col min="21" max="21" width="16.85546875" bestFit="1" customWidth="1"/>
    <col min="22" max="23" width="17" bestFit="1" customWidth="1"/>
    <col min="24" max="24" width="16.85546875" customWidth="1"/>
    <col min="25" max="26" width="17" bestFit="1" customWidth="1"/>
    <col min="27" max="27" width="16.85546875" customWidth="1"/>
    <col min="28" max="28" width="125.7109375" bestFit="1" customWidth="1"/>
  </cols>
  <sheetData>
    <row r="1" spans="1:28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108</v>
      </c>
      <c r="W1" s="6" t="s">
        <v>109</v>
      </c>
      <c r="X1" s="6" t="s">
        <v>110</v>
      </c>
      <c r="Y1" s="6" t="s">
        <v>128</v>
      </c>
      <c r="Z1" s="6" t="s">
        <v>129</v>
      </c>
      <c r="AA1" s="6" t="s">
        <v>130</v>
      </c>
      <c r="AB1" s="6" t="s">
        <v>32</v>
      </c>
    </row>
    <row r="2" spans="1:28" x14ac:dyDescent="0.25">
      <c r="A2" s="115" t="s">
        <v>0</v>
      </c>
      <c r="B2" s="7" t="s">
        <v>9</v>
      </c>
      <c r="C2" s="7" t="s">
        <v>55</v>
      </c>
      <c r="D2" s="8" t="s">
        <v>107</v>
      </c>
      <c r="E2" s="8" t="s">
        <v>23</v>
      </c>
      <c r="F2" s="8" t="s">
        <v>38</v>
      </c>
      <c r="G2" s="8" t="s">
        <v>24</v>
      </c>
      <c r="H2" s="8" t="s">
        <v>131</v>
      </c>
      <c r="I2" s="8" t="s">
        <v>29</v>
      </c>
      <c r="J2" s="8" t="s">
        <v>39</v>
      </c>
      <c r="K2" s="8" t="s">
        <v>25</v>
      </c>
      <c r="L2" s="8" t="s">
        <v>26</v>
      </c>
      <c r="M2" s="8" t="s">
        <v>26</v>
      </c>
      <c r="N2" s="8" t="s">
        <v>27</v>
      </c>
      <c r="O2" s="7" t="s">
        <v>29</v>
      </c>
      <c r="P2" s="7" t="s">
        <v>132</v>
      </c>
      <c r="Q2" s="7" t="s">
        <v>21</v>
      </c>
      <c r="R2" s="7" t="s">
        <v>58</v>
      </c>
      <c r="S2" s="7" t="s">
        <v>133</v>
      </c>
      <c r="T2" s="7" t="s">
        <v>42</v>
      </c>
      <c r="U2" s="7" t="s">
        <v>96</v>
      </c>
      <c r="V2" s="7" t="s">
        <v>104</v>
      </c>
      <c r="W2" s="7" t="s">
        <v>95</v>
      </c>
      <c r="X2" s="7" t="s">
        <v>150</v>
      </c>
      <c r="Y2" s="7" t="s">
        <v>135</v>
      </c>
      <c r="Z2" s="7" t="s">
        <v>59</v>
      </c>
      <c r="AA2" s="7" t="s">
        <v>151</v>
      </c>
      <c r="AB2" s="79" t="s">
        <v>148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C5D9-E9DF-4CC7-95B6-98E36DEEAC33}">
  <dimension ref="A1:P1142"/>
  <sheetViews>
    <sheetView zoomScale="80" zoomScaleNormal="80" workbookViewId="0">
      <pane ySplit="3" topLeftCell="A94" activePane="bottomLeft" state="frozen"/>
      <selection activeCell="AA2" sqref="AA2"/>
      <selection pane="bottomLeft" activeCell="A40" sqref="A40:XFD63"/>
    </sheetView>
  </sheetViews>
  <sheetFormatPr defaultColWidth="13.42578125" defaultRowHeight="15" x14ac:dyDescent="0.25"/>
  <cols>
    <col min="1" max="1" width="16.7109375" customWidth="1"/>
    <col min="2" max="2" width="13.5703125" bestFit="1" customWidth="1"/>
    <col min="3" max="3" width="25.140625" bestFit="1" customWidth="1"/>
    <col min="4" max="4" width="13.5703125" bestFit="1" customWidth="1"/>
    <col min="5" max="5" width="18.7109375" bestFit="1" customWidth="1"/>
    <col min="6" max="6" width="17" bestFit="1" customWidth="1"/>
    <col min="7" max="7" width="18.7109375" bestFit="1" customWidth="1"/>
    <col min="8" max="8" width="16.7109375" bestFit="1" customWidth="1"/>
    <col min="9" max="9" width="17.42578125" bestFit="1" customWidth="1"/>
    <col min="10" max="10" width="9.28515625" bestFit="1" customWidth="1"/>
    <col min="11" max="11" width="18.7109375" bestFit="1" customWidth="1"/>
    <col min="12" max="12" width="10.85546875" bestFit="1" customWidth="1"/>
    <col min="13" max="13" width="17.42578125" bestFit="1" customWidth="1"/>
    <col min="14" max="14" width="6.5703125" bestFit="1" customWidth="1"/>
    <col min="15" max="15" width="15.85546875" bestFit="1" customWidth="1"/>
    <col min="16" max="16" width="6.5703125" bestFit="1" customWidth="1"/>
  </cols>
  <sheetData>
    <row r="1" spans="1:16" x14ac:dyDescent="0.25">
      <c r="A1" s="14" t="s">
        <v>33</v>
      </c>
      <c r="B1" s="80">
        <v>41856</v>
      </c>
      <c r="C1" s="14" t="s">
        <v>35</v>
      </c>
      <c r="D1" s="81">
        <f>ROUNDUP(23797.2324459771,0)</f>
        <v>23798</v>
      </c>
      <c r="E1" s="82" t="s">
        <v>138</v>
      </c>
      <c r="F1" s="85">
        <v>42009</v>
      </c>
      <c r="G1" s="82" t="s">
        <v>139</v>
      </c>
      <c r="H1" s="81">
        <f>ROUNDUP(21430.8531468448,0)</f>
        <v>21431</v>
      </c>
      <c r="I1" s="82" t="s">
        <v>140</v>
      </c>
      <c r="J1" s="116">
        <v>0.1</v>
      </c>
      <c r="K1" s="82" t="s">
        <v>141</v>
      </c>
      <c r="L1" s="85">
        <v>42129</v>
      </c>
      <c r="M1" s="82" t="s">
        <v>142</v>
      </c>
      <c r="N1" s="117">
        <f>ROUNDUP(20222.8411378017,0)</f>
        <v>20223</v>
      </c>
      <c r="O1" s="82" t="s">
        <v>143</v>
      </c>
      <c r="P1" s="82">
        <v>50000</v>
      </c>
    </row>
    <row r="2" spans="1:16" x14ac:dyDescent="0.25">
      <c r="A2" s="86" t="s">
        <v>34</v>
      </c>
      <c r="B2" s="87">
        <v>0.15</v>
      </c>
      <c r="C2" s="82" t="s">
        <v>113</v>
      </c>
      <c r="D2" s="85">
        <v>42495</v>
      </c>
      <c r="E2" s="82" t="s">
        <v>144</v>
      </c>
      <c r="F2" s="117">
        <v>15000</v>
      </c>
      <c r="G2" s="82" t="s">
        <v>145</v>
      </c>
      <c r="H2" s="85">
        <v>42860</v>
      </c>
      <c r="I2" s="82" t="s">
        <v>146</v>
      </c>
      <c r="J2" s="118">
        <f>ROUNDUP(39355.0439220358,0)</f>
        <v>39356</v>
      </c>
      <c r="K2" s="82" t="s">
        <v>147</v>
      </c>
      <c r="L2" s="82">
        <v>48</v>
      </c>
    </row>
    <row r="3" spans="1:16" x14ac:dyDescent="0.25">
      <c r="A3" s="90" t="s">
        <v>17</v>
      </c>
      <c r="B3" s="90" t="s">
        <v>18</v>
      </c>
      <c r="C3" s="90" t="s">
        <v>14</v>
      </c>
      <c r="D3" s="90" t="s">
        <v>22</v>
      </c>
      <c r="E3" s="90" t="s">
        <v>21</v>
      </c>
      <c r="F3" s="90" t="s">
        <v>19</v>
      </c>
      <c r="G3" s="90" t="s">
        <v>20</v>
      </c>
      <c r="H3" s="91" t="s">
        <v>120</v>
      </c>
      <c r="I3" s="91" t="s">
        <v>121</v>
      </c>
    </row>
    <row r="4" spans="1:16" x14ac:dyDescent="0.25">
      <c r="A4" s="28">
        <v>41887</v>
      </c>
      <c r="B4" s="92">
        <f>A4-B1</f>
        <v>31</v>
      </c>
      <c r="C4" s="29">
        <f>$D$1</f>
        <v>23798</v>
      </c>
      <c r="D4" s="93">
        <f t="shared" ref="D4:D63" si="0">C4-E4</f>
        <v>11058.27</v>
      </c>
      <c r="E4" s="94">
        <f t="shared" ref="E4:E62" si="1">ROUND(F4*$B$2*B4/365,2)</f>
        <v>12739.73</v>
      </c>
      <c r="F4" s="29">
        <v>1000000</v>
      </c>
      <c r="G4" s="29">
        <f t="shared" ref="G4:G67" si="2">F4-D4</f>
        <v>988941.73</v>
      </c>
    </row>
    <row r="5" spans="1:16" x14ac:dyDescent="0.25">
      <c r="A5" s="28">
        <v>41917</v>
      </c>
      <c r="B5" s="92">
        <f>A5-A4</f>
        <v>30</v>
      </c>
      <c r="C5" s="29">
        <f t="shared" ref="C5:C64" si="3">$D$1</f>
        <v>23798</v>
      </c>
      <c r="D5" s="93">
        <f t="shared" si="0"/>
        <v>11605.57</v>
      </c>
      <c r="E5" s="94">
        <f t="shared" si="1"/>
        <v>12192.43</v>
      </c>
      <c r="F5" s="29">
        <f>G4</f>
        <v>988941.73</v>
      </c>
      <c r="G5" s="29">
        <f t="shared" si="2"/>
        <v>977336.16</v>
      </c>
    </row>
    <row r="6" spans="1:16" x14ac:dyDescent="0.25">
      <c r="A6" s="28">
        <v>41948</v>
      </c>
      <c r="B6" s="92">
        <f t="shared" ref="B6:B69" si="4">A6-A5</f>
        <v>31</v>
      </c>
      <c r="C6" s="29">
        <f t="shared" si="3"/>
        <v>23798</v>
      </c>
      <c r="D6" s="93">
        <f t="shared" si="0"/>
        <v>11347.01</v>
      </c>
      <c r="E6" s="94">
        <f t="shared" si="1"/>
        <v>12450.99</v>
      </c>
      <c r="F6" s="29">
        <f t="shared" ref="F6:F68" si="5">G5</f>
        <v>977336.16</v>
      </c>
      <c r="G6" s="29">
        <f t="shared" si="2"/>
        <v>965989.15</v>
      </c>
    </row>
    <row r="7" spans="1:16" x14ac:dyDescent="0.25">
      <c r="A7" s="28">
        <v>41978</v>
      </c>
      <c r="B7" s="92">
        <f t="shared" si="4"/>
        <v>30</v>
      </c>
      <c r="C7" s="29">
        <f t="shared" si="3"/>
        <v>23798</v>
      </c>
      <c r="D7" s="93">
        <f t="shared" si="0"/>
        <v>11888.54</v>
      </c>
      <c r="E7" s="94">
        <f t="shared" si="1"/>
        <v>11909.46</v>
      </c>
      <c r="F7" s="29">
        <f t="shared" si="5"/>
        <v>965989.15</v>
      </c>
      <c r="G7" s="29">
        <f t="shared" si="2"/>
        <v>954100.61</v>
      </c>
    </row>
    <row r="8" spans="1:16" x14ac:dyDescent="0.25">
      <c r="A8" s="28">
        <v>42009</v>
      </c>
      <c r="B8" s="92">
        <f t="shared" si="4"/>
        <v>31</v>
      </c>
      <c r="C8" s="29">
        <f t="shared" si="3"/>
        <v>23798</v>
      </c>
      <c r="D8" s="93">
        <f t="shared" si="0"/>
        <v>11643.02</v>
      </c>
      <c r="E8" s="94">
        <f t="shared" si="1"/>
        <v>12154.98</v>
      </c>
      <c r="F8" s="29">
        <f t="shared" si="5"/>
        <v>954100.61</v>
      </c>
      <c r="G8" s="29">
        <f t="shared" si="2"/>
        <v>942457.59</v>
      </c>
    </row>
    <row r="9" spans="1:16" x14ac:dyDescent="0.25">
      <c r="A9" s="28">
        <v>42040</v>
      </c>
      <c r="B9" s="92">
        <f t="shared" si="4"/>
        <v>31</v>
      </c>
      <c r="C9" s="29">
        <f t="shared" si="3"/>
        <v>23798</v>
      </c>
      <c r="D9" s="93">
        <f t="shared" si="0"/>
        <v>11791.35</v>
      </c>
      <c r="E9" s="94">
        <f t="shared" si="1"/>
        <v>12006.65</v>
      </c>
      <c r="F9" s="29">
        <f t="shared" si="5"/>
        <v>942457.59</v>
      </c>
      <c r="G9" s="29">
        <f t="shared" si="2"/>
        <v>930666.24</v>
      </c>
    </row>
    <row r="10" spans="1:16" x14ac:dyDescent="0.25">
      <c r="A10" s="28">
        <v>42068</v>
      </c>
      <c r="B10" s="92">
        <f t="shared" si="4"/>
        <v>28</v>
      </c>
      <c r="C10" s="29">
        <f t="shared" si="3"/>
        <v>23798</v>
      </c>
      <c r="D10" s="93">
        <f t="shared" si="0"/>
        <v>13088.96</v>
      </c>
      <c r="E10" s="94">
        <f t="shared" si="1"/>
        <v>10709.04</v>
      </c>
      <c r="F10" s="29">
        <f t="shared" si="5"/>
        <v>930666.24</v>
      </c>
      <c r="G10" s="29">
        <f t="shared" si="2"/>
        <v>917577.28</v>
      </c>
    </row>
    <row r="11" spans="1:16" x14ac:dyDescent="0.25">
      <c r="A11" s="28">
        <v>42099</v>
      </c>
      <c r="B11" s="92">
        <f t="shared" si="4"/>
        <v>31</v>
      </c>
      <c r="C11" s="29">
        <f t="shared" si="3"/>
        <v>23798</v>
      </c>
      <c r="D11" s="93">
        <f t="shared" si="0"/>
        <v>12108.32</v>
      </c>
      <c r="E11" s="94">
        <f t="shared" si="1"/>
        <v>11689.68</v>
      </c>
      <c r="F11" s="29">
        <f t="shared" si="5"/>
        <v>917577.28</v>
      </c>
      <c r="G11" s="29">
        <f t="shared" si="2"/>
        <v>905468.96000000008</v>
      </c>
    </row>
    <row r="12" spans="1:16" x14ac:dyDescent="0.25">
      <c r="A12" s="28">
        <v>42129</v>
      </c>
      <c r="B12" s="92">
        <f t="shared" si="4"/>
        <v>30</v>
      </c>
      <c r="C12" s="29">
        <f t="shared" si="3"/>
        <v>23798</v>
      </c>
      <c r="D12" s="93">
        <f t="shared" si="0"/>
        <v>12634.68</v>
      </c>
      <c r="E12" s="94">
        <f t="shared" si="1"/>
        <v>11163.32</v>
      </c>
      <c r="F12" s="29">
        <f t="shared" si="5"/>
        <v>905468.96000000008</v>
      </c>
      <c r="G12" s="29">
        <f t="shared" si="2"/>
        <v>892834.28</v>
      </c>
    </row>
    <row r="13" spans="1:16" x14ac:dyDescent="0.25">
      <c r="A13" s="28">
        <v>42160</v>
      </c>
      <c r="B13" s="92">
        <f t="shared" si="4"/>
        <v>31</v>
      </c>
      <c r="C13" s="29">
        <f t="shared" si="3"/>
        <v>23798</v>
      </c>
      <c r="D13" s="93">
        <f t="shared" si="0"/>
        <v>12423.54</v>
      </c>
      <c r="E13" s="94">
        <f t="shared" si="1"/>
        <v>11374.46</v>
      </c>
      <c r="F13" s="29">
        <f t="shared" si="5"/>
        <v>892834.28</v>
      </c>
      <c r="G13" s="29">
        <f t="shared" si="2"/>
        <v>880410.74</v>
      </c>
    </row>
    <row r="14" spans="1:16" x14ac:dyDescent="0.25">
      <c r="A14" s="28">
        <v>42190</v>
      </c>
      <c r="B14" s="92">
        <f t="shared" si="4"/>
        <v>30</v>
      </c>
      <c r="C14" s="29">
        <f t="shared" si="3"/>
        <v>23798</v>
      </c>
      <c r="D14" s="93">
        <f t="shared" si="0"/>
        <v>12943.62</v>
      </c>
      <c r="E14" s="94">
        <f t="shared" si="1"/>
        <v>10854.38</v>
      </c>
      <c r="F14" s="29">
        <f t="shared" si="5"/>
        <v>880410.74</v>
      </c>
      <c r="G14" s="29">
        <f t="shared" si="2"/>
        <v>867467.12</v>
      </c>
    </row>
    <row r="15" spans="1:16" x14ac:dyDescent="0.25">
      <c r="A15" s="28">
        <v>42221</v>
      </c>
      <c r="B15" s="92">
        <f t="shared" si="4"/>
        <v>31</v>
      </c>
      <c r="C15" s="29">
        <f t="shared" si="3"/>
        <v>23798</v>
      </c>
      <c r="D15" s="93">
        <f t="shared" si="0"/>
        <v>12746.71</v>
      </c>
      <c r="E15" s="94">
        <f t="shared" si="1"/>
        <v>11051.29</v>
      </c>
      <c r="F15" s="29">
        <f t="shared" si="5"/>
        <v>867467.12</v>
      </c>
      <c r="G15" s="29">
        <f t="shared" si="2"/>
        <v>854720.41</v>
      </c>
    </row>
    <row r="16" spans="1:16" x14ac:dyDescent="0.25">
      <c r="A16" s="28">
        <v>42252</v>
      </c>
      <c r="B16" s="92">
        <f t="shared" si="4"/>
        <v>31</v>
      </c>
      <c r="C16" s="29">
        <f t="shared" si="3"/>
        <v>23798</v>
      </c>
      <c r="D16" s="93">
        <f t="shared" si="0"/>
        <v>12909.1</v>
      </c>
      <c r="E16" s="94">
        <f t="shared" si="1"/>
        <v>10888.9</v>
      </c>
      <c r="F16" s="29">
        <f t="shared" si="5"/>
        <v>854720.41</v>
      </c>
      <c r="G16" s="29">
        <f t="shared" si="2"/>
        <v>841811.31</v>
      </c>
    </row>
    <row r="17" spans="1:7" x14ac:dyDescent="0.25">
      <c r="A17" s="28">
        <v>42282</v>
      </c>
      <c r="B17" s="92">
        <f t="shared" si="4"/>
        <v>30</v>
      </c>
      <c r="C17" s="29">
        <f t="shared" si="3"/>
        <v>23798</v>
      </c>
      <c r="D17" s="93">
        <f t="shared" si="0"/>
        <v>13419.5</v>
      </c>
      <c r="E17" s="94">
        <f t="shared" si="1"/>
        <v>10378.5</v>
      </c>
      <c r="F17" s="29">
        <f t="shared" si="5"/>
        <v>841811.31</v>
      </c>
      <c r="G17" s="29">
        <f t="shared" si="2"/>
        <v>828391.81</v>
      </c>
    </row>
    <row r="18" spans="1:7" x14ac:dyDescent="0.25">
      <c r="A18" s="28">
        <v>42313</v>
      </c>
      <c r="B18" s="92">
        <f t="shared" si="4"/>
        <v>31</v>
      </c>
      <c r="C18" s="29">
        <f t="shared" si="3"/>
        <v>23798</v>
      </c>
      <c r="D18" s="93">
        <f t="shared" si="0"/>
        <v>13244.52</v>
      </c>
      <c r="E18" s="94">
        <f t="shared" si="1"/>
        <v>10553.48</v>
      </c>
      <c r="F18" s="29">
        <f t="shared" si="5"/>
        <v>828391.81</v>
      </c>
      <c r="G18" s="29">
        <f t="shared" si="2"/>
        <v>815147.29</v>
      </c>
    </row>
    <row r="19" spans="1:7" x14ac:dyDescent="0.25">
      <c r="A19" s="28">
        <v>42343</v>
      </c>
      <c r="B19" s="92">
        <f t="shared" si="4"/>
        <v>30</v>
      </c>
      <c r="C19" s="29">
        <f t="shared" si="3"/>
        <v>23798</v>
      </c>
      <c r="D19" s="93">
        <f t="shared" si="0"/>
        <v>13748.24</v>
      </c>
      <c r="E19" s="94">
        <f t="shared" si="1"/>
        <v>10049.76</v>
      </c>
      <c r="F19" s="29">
        <f t="shared" si="5"/>
        <v>815147.29</v>
      </c>
      <c r="G19" s="29">
        <f t="shared" si="2"/>
        <v>801399.05</v>
      </c>
    </row>
    <row r="20" spans="1:7" x14ac:dyDescent="0.25">
      <c r="A20" s="28">
        <v>42374</v>
      </c>
      <c r="B20" s="92">
        <f t="shared" si="4"/>
        <v>31</v>
      </c>
      <c r="C20" s="29">
        <f t="shared" si="3"/>
        <v>23798</v>
      </c>
      <c r="D20" s="93">
        <f t="shared" si="0"/>
        <v>13588.4</v>
      </c>
      <c r="E20" s="94">
        <f t="shared" si="1"/>
        <v>10209.6</v>
      </c>
      <c r="F20" s="29">
        <f t="shared" si="5"/>
        <v>801399.05</v>
      </c>
      <c r="G20" s="29">
        <f t="shared" si="2"/>
        <v>787810.65</v>
      </c>
    </row>
    <row r="21" spans="1:7" x14ac:dyDescent="0.25">
      <c r="A21" s="28">
        <v>42405</v>
      </c>
      <c r="B21" s="92">
        <f t="shared" si="4"/>
        <v>31</v>
      </c>
      <c r="C21" s="29">
        <f t="shared" si="3"/>
        <v>23798</v>
      </c>
      <c r="D21" s="93">
        <f t="shared" si="0"/>
        <v>13761.51</v>
      </c>
      <c r="E21" s="94">
        <f t="shared" si="1"/>
        <v>10036.49</v>
      </c>
      <c r="F21" s="29">
        <f t="shared" si="5"/>
        <v>787810.65</v>
      </c>
      <c r="G21" s="29">
        <f t="shared" si="2"/>
        <v>774049.14</v>
      </c>
    </row>
    <row r="22" spans="1:7" x14ac:dyDescent="0.25">
      <c r="A22" s="28">
        <v>42434</v>
      </c>
      <c r="B22" s="92">
        <f t="shared" si="4"/>
        <v>29</v>
      </c>
      <c r="C22" s="29">
        <f t="shared" si="3"/>
        <v>23798</v>
      </c>
      <c r="D22" s="93">
        <f t="shared" si="0"/>
        <v>14573.03</v>
      </c>
      <c r="E22" s="94">
        <f t="shared" si="1"/>
        <v>9224.9699999999993</v>
      </c>
      <c r="F22" s="29">
        <f t="shared" si="5"/>
        <v>774049.14</v>
      </c>
      <c r="G22" s="29">
        <f t="shared" si="2"/>
        <v>759476.11</v>
      </c>
    </row>
    <row r="23" spans="1:7" x14ac:dyDescent="0.25">
      <c r="A23" s="28">
        <v>42465</v>
      </c>
      <c r="B23" s="92">
        <f t="shared" si="4"/>
        <v>31</v>
      </c>
      <c r="C23" s="29">
        <f t="shared" si="3"/>
        <v>23798</v>
      </c>
      <c r="D23" s="93">
        <f t="shared" si="0"/>
        <v>14122.48</v>
      </c>
      <c r="E23" s="94">
        <f t="shared" si="1"/>
        <v>9675.52</v>
      </c>
      <c r="F23" s="29">
        <f t="shared" si="5"/>
        <v>759476.11</v>
      </c>
      <c r="G23" s="29">
        <f t="shared" si="2"/>
        <v>745353.63</v>
      </c>
    </row>
    <row r="24" spans="1:7" x14ac:dyDescent="0.25">
      <c r="A24" s="28">
        <v>42495</v>
      </c>
      <c r="B24" s="92">
        <f t="shared" si="4"/>
        <v>30</v>
      </c>
      <c r="C24" s="29">
        <f t="shared" si="3"/>
        <v>23798</v>
      </c>
      <c r="D24" s="93">
        <f t="shared" si="0"/>
        <v>14608.71</v>
      </c>
      <c r="E24" s="94">
        <f t="shared" si="1"/>
        <v>9189.2900000000009</v>
      </c>
      <c r="F24" s="29">
        <f t="shared" si="5"/>
        <v>745353.63</v>
      </c>
      <c r="G24" s="29">
        <f t="shared" si="2"/>
        <v>730744.92</v>
      </c>
    </row>
    <row r="25" spans="1:7" x14ac:dyDescent="0.25">
      <c r="A25" s="28">
        <v>42526</v>
      </c>
      <c r="B25" s="92">
        <f t="shared" si="4"/>
        <v>31</v>
      </c>
      <c r="C25" s="29">
        <f t="shared" si="3"/>
        <v>23798</v>
      </c>
      <c r="D25" s="93">
        <f t="shared" si="0"/>
        <v>14488.51</v>
      </c>
      <c r="E25" s="94">
        <f t="shared" si="1"/>
        <v>9309.49</v>
      </c>
      <c r="F25" s="29">
        <f t="shared" si="5"/>
        <v>730744.92</v>
      </c>
      <c r="G25" s="29">
        <f t="shared" si="2"/>
        <v>716256.41</v>
      </c>
    </row>
    <row r="26" spans="1:7" x14ac:dyDescent="0.25">
      <c r="A26" s="28">
        <v>42556</v>
      </c>
      <c r="B26" s="92">
        <f t="shared" si="4"/>
        <v>30</v>
      </c>
      <c r="C26" s="29">
        <f t="shared" si="3"/>
        <v>23798</v>
      </c>
      <c r="D26" s="93">
        <f t="shared" si="0"/>
        <v>14967.44</v>
      </c>
      <c r="E26" s="94">
        <f t="shared" si="1"/>
        <v>8830.56</v>
      </c>
      <c r="F26" s="29">
        <f t="shared" si="5"/>
        <v>716256.41</v>
      </c>
      <c r="G26" s="29">
        <f t="shared" si="2"/>
        <v>701288.97000000009</v>
      </c>
    </row>
    <row r="27" spans="1:7" x14ac:dyDescent="0.25">
      <c r="A27" s="28">
        <v>42587</v>
      </c>
      <c r="B27" s="92">
        <f t="shared" si="4"/>
        <v>31</v>
      </c>
      <c r="C27" s="29">
        <f t="shared" si="3"/>
        <v>23798</v>
      </c>
      <c r="D27" s="93">
        <f t="shared" si="0"/>
        <v>14863.77</v>
      </c>
      <c r="E27" s="94">
        <f t="shared" si="1"/>
        <v>8934.23</v>
      </c>
      <c r="F27" s="29">
        <f t="shared" si="5"/>
        <v>701288.97000000009</v>
      </c>
      <c r="G27" s="29">
        <f t="shared" si="2"/>
        <v>686425.20000000007</v>
      </c>
    </row>
    <row r="28" spans="1:7" x14ac:dyDescent="0.25">
      <c r="A28" s="28">
        <v>42618</v>
      </c>
      <c r="B28" s="92">
        <f t="shared" si="4"/>
        <v>31</v>
      </c>
      <c r="C28" s="29">
        <f t="shared" si="3"/>
        <v>23798</v>
      </c>
      <c r="D28" s="93">
        <f t="shared" si="0"/>
        <v>15053.13</v>
      </c>
      <c r="E28" s="94">
        <f t="shared" si="1"/>
        <v>8744.8700000000008</v>
      </c>
      <c r="F28" s="29">
        <f t="shared" si="5"/>
        <v>686425.20000000007</v>
      </c>
      <c r="G28" s="29">
        <f t="shared" si="2"/>
        <v>671372.07000000007</v>
      </c>
    </row>
    <row r="29" spans="1:7" x14ac:dyDescent="0.25">
      <c r="A29" s="28">
        <v>42648</v>
      </c>
      <c r="B29" s="92">
        <f t="shared" si="4"/>
        <v>30</v>
      </c>
      <c r="C29" s="29">
        <f t="shared" si="3"/>
        <v>23798</v>
      </c>
      <c r="D29" s="93">
        <f t="shared" si="0"/>
        <v>15520.81</v>
      </c>
      <c r="E29" s="94">
        <f t="shared" si="1"/>
        <v>8277.19</v>
      </c>
      <c r="F29" s="29">
        <f t="shared" si="5"/>
        <v>671372.07000000007</v>
      </c>
      <c r="G29" s="29">
        <f t="shared" si="2"/>
        <v>655851.26</v>
      </c>
    </row>
    <row r="30" spans="1:7" x14ac:dyDescent="0.25">
      <c r="A30" s="28">
        <v>42679</v>
      </c>
      <c r="B30" s="92">
        <f t="shared" si="4"/>
        <v>31</v>
      </c>
      <c r="C30" s="29">
        <f t="shared" si="3"/>
        <v>23798</v>
      </c>
      <c r="D30" s="93">
        <f t="shared" si="0"/>
        <v>15442.63</v>
      </c>
      <c r="E30" s="94">
        <f t="shared" si="1"/>
        <v>8355.3700000000008</v>
      </c>
      <c r="F30" s="29">
        <f t="shared" si="5"/>
        <v>655851.26</v>
      </c>
      <c r="G30" s="29">
        <f t="shared" si="2"/>
        <v>640408.63</v>
      </c>
    </row>
    <row r="31" spans="1:7" x14ac:dyDescent="0.25">
      <c r="A31" s="28">
        <v>42709</v>
      </c>
      <c r="B31" s="92">
        <f t="shared" si="4"/>
        <v>30</v>
      </c>
      <c r="C31" s="29">
        <f t="shared" si="3"/>
        <v>23798</v>
      </c>
      <c r="D31" s="93">
        <f t="shared" si="0"/>
        <v>15902.55</v>
      </c>
      <c r="E31" s="94">
        <f t="shared" si="1"/>
        <v>7895.45</v>
      </c>
      <c r="F31" s="29">
        <f t="shared" si="5"/>
        <v>640408.63</v>
      </c>
      <c r="G31" s="29">
        <f t="shared" si="2"/>
        <v>624506.07999999996</v>
      </c>
    </row>
    <row r="32" spans="1:7" x14ac:dyDescent="0.25">
      <c r="A32" s="28">
        <v>42740</v>
      </c>
      <c r="B32" s="92">
        <f t="shared" si="4"/>
        <v>31</v>
      </c>
      <c r="C32" s="29">
        <f t="shared" si="3"/>
        <v>23798</v>
      </c>
      <c r="D32" s="93">
        <f t="shared" si="0"/>
        <v>15841.96</v>
      </c>
      <c r="E32" s="94">
        <f t="shared" si="1"/>
        <v>7956.04</v>
      </c>
      <c r="F32" s="29">
        <f t="shared" si="5"/>
        <v>624506.07999999996</v>
      </c>
      <c r="G32" s="29">
        <f t="shared" si="2"/>
        <v>608664.12</v>
      </c>
    </row>
    <row r="33" spans="1:7" x14ac:dyDescent="0.25">
      <c r="A33" s="28">
        <v>42771</v>
      </c>
      <c r="B33" s="92">
        <f t="shared" si="4"/>
        <v>31</v>
      </c>
      <c r="C33" s="29">
        <f t="shared" si="3"/>
        <v>23798</v>
      </c>
      <c r="D33" s="93">
        <f t="shared" si="0"/>
        <v>16043.79</v>
      </c>
      <c r="E33" s="94">
        <f t="shared" si="1"/>
        <v>7754.21</v>
      </c>
      <c r="F33" s="29">
        <f t="shared" si="5"/>
        <v>608664.12</v>
      </c>
      <c r="G33" s="29">
        <f t="shared" si="2"/>
        <v>592620.32999999996</v>
      </c>
    </row>
    <row r="34" spans="1:7" x14ac:dyDescent="0.25">
      <c r="A34" s="28">
        <v>42799</v>
      </c>
      <c r="B34" s="92">
        <f t="shared" si="4"/>
        <v>28</v>
      </c>
      <c r="C34" s="29">
        <f t="shared" si="3"/>
        <v>23798</v>
      </c>
      <c r="D34" s="93">
        <f t="shared" si="0"/>
        <v>16978.810000000001</v>
      </c>
      <c r="E34" s="94">
        <f t="shared" si="1"/>
        <v>6819.19</v>
      </c>
      <c r="F34" s="29">
        <f t="shared" si="5"/>
        <v>592620.32999999996</v>
      </c>
      <c r="G34" s="29">
        <f t="shared" si="2"/>
        <v>575641.5199999999</v>
      </c>
    </row>
    <row r="35" spans="1:7" x14ac:dyDescent="0.25">
      <c r="A35" s="28">
        <v>42830</v>
      </c>
      <c r="B35" s="92">
        <f t="shared" si="4"/>
        <v>31</v>
      </c>
      <c r="C35" s="29">
        <f t="shared" si="3"/>
        <v>23798</v>
      </c>
      <c r="D35" s="93">
        <f t="shared" si="0"/>
        <v>16464.48</v>
      </c>
      <c r="E35" s="94">
        <f t="shared" si="1"/>
        <v>7333.52</v>
      </c>
      <c r="F35" s="29">
        <f t="shared" si="5"/>
        <v>575641.5199999999</v>
      </c>
      <c r="G35" s="29">
        <f t="shared" si="2"/>
        <v>559177.03999999992</v>
      </c>
    </row>
    <row r="36" spans="1:7" x14ac:dyDescent="0.25">
      <c r="A36" s="28">
        <v>42860</v>
      </c>
      <c r="B36" s="92">
        <f t="shared" si="4"/>
        <v>30</v>
      </c>
      <c r="C36" s="29">
        <f t="shared" si="3"/>
        <v>23798</v>
      </c>
      <c r="D36" s="93">
        <f t="shared" si="0"/>
        <v>16904.04</v>
      </c>
      <c r="E36" s="94">
        <f t="shared" si="1"/>
        <v>6893.96</v>
      </c>
      <c r="F36" s="29">
        <f t="shared" si="5"/>
        <v>559177.03999999992</v>
      </c>
      <c r="G36" s="29">
        <f t="shared" si="2"/>
        <v>542272.99999999988</v>
      </c>
    </row>
    <row r="37" spans="1:7" x14ac:dyDescent="0.25">
      <c r="A37" s="28">
        <v>42891</v>
      </c>
      <c r="B37" s="92">
        <f t="shared" si="4"/>
        <v>31</v>
      </c>
      <c r="C37" s="29">
        <f t="shared" si="3"/>
        <v>23798</v>
      </c>
      <c r="D37" s="93">
        <f t="shared" si="0"/>
        <v>16889.59</v>
      </c>
      <c r="E37" s="94">
        <f t="shared" si="1"/>
        <v>6908.41</v>
      </c>
      <c r="F37" s="29">
        <f t="shared" si="5"/>
        <v>542272.99999999988</v>
      </c>
      <c r="G37" s="29">
        <f t="shared" si="2"/>
        <v>525383.40999999992</v>
      </c>
    </row>
    <row r="38" spans="1:7" x14ac:dyDescent="0.25">
      <c r="A38" s="28">
        <v>42921</v>
      </c>
      <c r="B38" s="92">
        <f t="shared" si="4"/>
        <v>30</v>
      </c>
      <c r="C38" s="29">
        <f t="shared" si="3"/>
        <v>23798</v>
      </c>
      <c r="D38" s="93">
        <f t="shared" si="0"/>
        <v>17320.669999999998</v>
      </c>
      <c r="E38" s="94">
        <f t="shared" si="1"/>
        <v>6477.33</v>
      </c>
      <c r="F38" s="29">
        <f t="shared" si="5"/>
        <v>525383.40999999992</v>
      </c>
      <c r="G38" s="29">
        <f t="shared" si="2"/>
        <v>508062.73999999993</v>
      </c>
    </row>
    <row r="39" spans="1:7" x14ac:dyDescent="0.25">
      <c r="A39" s="28">
        <v>42952</v>
      </c>
      <c r="B39" s="92">
        <f t="shared" si="4"/>
        <v>31</v>
      </c>
      <c r="C39" s="29">
        <f t="shared" si="3"/>
        <v>23798</v>
      </c>
      <c r="D39" s="93">
        <f t="shared" si="0"/>
        <v>17325.419999999998</v>
      </c>
      <c r="E39" s="94">
        <f t="shared" si="1"/>
        <v>6472.58</v>
      </c>
      <c r="F39" s="29">
        <f t="shared" si="5"/>
        <v>508062.73999999993</v>
      </c>
      <c r="G39" s="29">
        <f t="shared" si="2"/>
        <v>490737.31999999995</v>
      </c>
    </row>
    <row r="40" spans="1:7" x14ac:dyDescent="0.25">
      <c r="A40" s="28">
        <v>42983</v>
      </c>
      <c r="B40" s="92">
        <f t="shared" si="4"/>
        <v>31</v>
      </c>
      <c r="C40" s="29">
        <f t="shared" si="3"/>
        <v>23798</v>
      </c>
      <c r="D40" s="93">
        <f t="shared" si="0"/>
        <v>17546.14</v>
      </c>
      <c r="E40" s="94">
        <f t="shared" si="1"/>
        <v>6251.86</v>
      </c>
      <c r="F40" s="29">
        <f t="shared" si="5"/>
        <v>490737.31999999995</v>
      </c>
      <c r="G40" s="29">
        <f t="shared" si="2"/>
        <v>473191.17999999993</v>
      </c>
    </row>
    <row r="41" spans="1:7" x14ac:dyDescent="0.25">
      <c r="A41" s="28">
        <v>43013</v>
      </c>
      <c r="B41" s="92">
        <f t="shared" si="4"/>
        <v>30</v>
      </c>
      <c r="C41" s="29">
        <f t="shared" si="3"/>
        <v>23798</v>
      </c>
      <c r="D41" s="93">
        <f t="shared" si="0"/>
        <v>17964.14</v>
      </c>
      <c r="E41" s="94">
        <f t="shared" si="1"/>
        <v>5833.86</v>
      </c>
      <c r="F41" s="29">
        <f t="shared" si="5"/>
        <v>473191.17999999993</v>
      </c>
      <c r="G41" s="29">
        <f t="shared" si="2"/>
        <v>455227.03999999992</v>
      </c>
    </row>
    <row r="42" spans="1:7" x14ac:dyDescent="0.25">
      <c r="A42" s="28">
        <v>43044</v>
      </c>
      <c r="B42" s="92">
        <f t="shared" si="4"/>
        <v>31</v>
      </c>
      <c r="C42" s="29">
        <f t="shared" si="3"/>
        <v>23798</v>
      </c>
      <c r="D42" s="93">
        <f t="shared" si="0"/>
        <v>17998.53</v>
      </c>
      <c r="E42" s="94">
        <f t="shared" si="1"/>
        <v>5799.47</v>
      </c>
      <c r="F42" s="29">
        <f t="shared" si="5"/>
        <v>455227.03999999992</v>
      </c>
      <c r="G42" s="29">
        <f t="shared" si="2"/>
        <v>437228.50999999989</v>
      </c>
    </row>
    <row r="43" spans="1:7" x14ac:dyDescent="0.25">
      <c r="A43" s="28">
        <v>43074</v>
      </c>
      <c r="B43" s="92">
        <f t="shared" si="4"/>
        <v>30</v>
      </c>
      <c r="C43" s="29">
        <f t="shared" si="3"/>
        <v>23798</v>
      </c>
      <c r="D43" s="93">
        <f t="shared" si="0"/>
        <v>18407.510000000002</v>
      </c>
      <c r="E43" s="94">
        <f t="shared" si="1"/>
        <v>5390.49</v>
      </c>
      <c r="F43" s="29">
        <f t="shared" si="5"/>
        <v>437228.50999999989</v>
      </c>
      <c r="G43" s="29">
        <f t="shared" si="2"/>
        <v>418820.99999999988</v>
      </c>
    </row>
    <row r="44" spans="1:7" x14ac:dyDescent="0.25">
      <c r="A44" s="28">
        <v>43105</v>
      </c>
      <c r="B44" s="92">
        <f t="shared" si="4"/>
        <v>31</v>
      </c>
      <c r="C44" s="29">
        <f t="shared" si="3"/>
        <v>23798</v>
      </c>
      <c r="D44" s="93">
        <f t="shared" si="0"/>
        <v>18462.34</v>
      </c>
      <c r="E44" s="94">
        <f t="shared" si="1"/>
        <v>5335.66</v>
      </c>
      <c r="F44" s="29">
        <f t="shared" si="5"/>
        <v>418820.99999999988</v>
      </c>
      <c r="G44" s="29">
        <f t="shared" si="2"/>
        <v>400358.65999999986</v>
      </c>
    </row>
    <row r="45" spans="1:7" x14ac:dyDescent="0.25">
      <c r="A45" s="28">
        <v>43136</v>
      </c>
      <c r="B45" s="92">
        <f t="shared" si="4"/>
        <v>31</v>
      </c>
      <c r="C45" s="29">
        <f t="shared" si="3"/>
        <v>23798</v>
      </c>
      <c r="D45" s="93">
        <f t="shared" si="0"/>
        <v>18697.54</v>
      </c>
      <c r="E45" s="94">
        <f t="shared" si="1"/>
        <v>5100.46</v>
      </c>
      <c r="F45" s="29">
        <f t="shared" si="5"/>
        <v>400358.65999999986</v>
      </c>
      <c r="G45" s="29">
        <f t="shared" si="2"/>
        <v>381661.11999999988</v>
      </c>
    </row>
    <row r="46" spans="1:7" x14ac:dyDescent="0.25">
      <c r="A46" s="28">
        <v>43164</v>
      </c>
      <c r="B46" s="92">
        <f t="shared" si="4"/>
        <v>28</v>
      </c>
      <c r="C46" s="29">
        <f t="shared" si="3"/>
        <v>23798</v>
      </c>
      <c r="D46" s="93">
        <f t="shared" si="0"/>
        <v>19406.28</v>
      </c>
      <c r="E46" s="94">
        <f t="shared" si="1"/>
        <v>4391.72</v>
      </c>
      <c r="F46" s="29">
        <f t="shared" si="5"/>
        <v>381661.11999999988</v>
      </c>
      <c r="G46" s="29">
        <f t="shared" si="2"/>
        <v>362254.83999999985</v>
      </c>
    </row>
    <row r="47" spans="1:7" x14ac:dyDescent="0.25">
      <c r="A47" s="28">
        <v>43195</v>
      </c>
      <c r="B47" s="92">
        <f t="shared" si="4"/>
        <v>31</v>
      </c>
      <c r="C47" s="29">
        <f t="shared" si="3"/>
        <v>23798</v>
      </c>
      <c r="D47" s="93">
        <f t="shared" si="0"/>
        <v>19182.97</v>
      </c>
      <c r="E47" s="94">
        <f t="shared" si="1"/>
        <v>4615.03</v>
      </c>
      <c r="F47" s="29">
        <f t="shared" si="5"/>
        <v>362254.83999999985</v>
      </c>
      <c r="G47" s="29">
        <f t="shared" si="2"/>
        <v>343071.86999999988</v>
      </c>
    </row>
    <row r="48" spans="1:7" x14ac:dyDescent="0.25">
      <c r="A48" s="28">
        <v>43225</v>
      </c>
      <c r="B48" s="92">
        <f t="shared" si="4"/>
        <v>30</v>
      </c>
      <c r="C48" s="29">
        <f t="shared" si="3"/>
        <v>23798</v>
      </c>
      <c r="D48" s="93">
        <f t="shared" si="0"/>
        <v>19568.349999999999</v>
      </c>
      <c r="E48" s="94">
        <f t="shared" si="1"/>
        <v>4229.6499999999996</v>
      </c>
      <c r="F48" s="29">
        <f t="shared" si="5"/>
        <v>343071.86999999988</v>
      </c>
      <c r="G48" s="29">
        <f t="shared" si="2"/>
        <v>323503.5199999999</v>
      </c>
    </row>
    <row r="49" spans="1:7" x14ac:dyDescent="0.25">
      <c r="A49" s="28">
        <v>43256</v>
      </c>
      <c r="B49" s="92">
        <f t="shared" si="4"/>
        <v>31</v>
      </c>
      <c r="C49" s="29">
        <f t="shared" si="3"/>
        <v>23798</v>
      </c>
      <c r="D49" s="93">
        <f t="shared" si="0"/>
        <v>19676.650000000001</v>
      </c>
      <c r="E49" s="94">
        <f t="shared" si="1"/>
        <v>4121.3500000000004</v>
      </c>
      <c r="F49" s="29">
        <f t="shared" si="5"/>
        <v>323503.5199999999</v>
      </c>
      <c r="G49" s="29">
        <f t="shared" si="2"/>
        <v>303826.86999999988</v>
      </c>
    </row>
    <row r="50" spans="1:7" x14ac:dyDescent="0.25">
      <c r="A50" s="28">
        <v>43286</v>
      </c>
      <c r="B50" s="92">
        <f t="shared" si="4"/>
        <v>30</v>
      </c>
      <c r="C50" s="29">
        <f t="shared" si="3"/>
        <v>23798</v>
      </c>
      <c r="D50" s="93">
        <f t="shared" si="0"/>
        <v>20052.189999999999</v>
      </c>
      <c r="E50" s="94">
        <f t="shared" si="1"/>
        <v>3745.81</v>
      </c>
      <c r="F50" s="29">
        <f t="shared" si="5"/>
        <v>303826.86999999988</v>
      </c>
      <c r="G50" s="29">
        <f t="shared" si="2"/>
        <v>283774.67999999988</v>
      </c>
    </row>
    <row r="51" spans="1:7" x14ac:dyDescent="0.25">
      <c r="A51" s="28">
        <v>43317</v>
      </c>
      <c r="B51" s="92">
        <f t="shared" si="4"/>
        <v>31</v>
      </c>
      <c r="C51" s="29">
        <f t="shared" si="3"/>
        <v>23798</v>
      </c>
      <c r="D51" s="93">
        <f t="shared" si="0"/>
        <v>20182.79</v>
      </c>
      <c r="E51" s="94">
        <f t="shared" si="1"/>
        <v>3615.21</v>
      </c>
      <c r="F51" s="29">
        <f t="shared" si="5"/>
        <v>283774.67999999988</v>
      </c>
      <c r="G51" s="29">
        <f t="shared" si="2"/>
        <v>263591.8899999999</v>
      </c>
    </row>
    <row r="52" spans="1:7" x14ac:dyDescent="0.25">
      <c r="A52" s="28">
        <v>43348</v>
      </c>
      <c r="B52" s="92">
        <f t="shared" si="4"/>
        <v>31</v>
      </c>
      <c r="C52" s="29">
        <f t="shared" si="3"/>
        <v>23798</v>
      </c>
      <c r="D52" s="93">
        <f t="shared" si="0"/>
        <v>20439.91</v>
      </c>
      <c r="E52" s="94">
        <f t="shared" si="1"/>
        <v>3358.09</v>
      </c>
      <c r="F52" s="29">
        <f t="shared" si="5"/>
        <v>263591.8899999999</v>
      </c>
      <c r="G52" s="29">
        <f t="shared" si="2"/>
        <v>243151.97999999989</v>
      </c>
    </row>
    <row r="53" spans="1:7" x14ac:dyDescent="0.25">
      <c r="A53" s="28">
        <v>43378</v>
      </c>
      <c r="B53" s="92">
        <f t="shared" si="4"/>
        <v>30</v>
      </c>
      <c r="C53" s="29">
        <f t="shared" si="3"/>
        <v>23798</v>
      </c>
      <c r="D53" s="93">
        <f t="shared" si="0"/>
        <v>20800.239999999998</v>
      </c>
      <c r="E53" s="94">
        <f t="shared" si="1"/>
        <v>2997.76</v>
      </c>
      <c r="F53" s="29">
        <f t="shared" si="5"/>
        <v>243151.97999999989</v>
      </c>
      <c r="G53" s="29">
        <f t="shared" si="2"/>
        <v>222351.7399999999</v>
      </c>
    </row>
    <row r="54" spans="1:7" x14ac:dyDescent="0.25">
      <c r="A54" s="28">
        <v>43409</v>
      </c>
      <c r="B54" s="92">
        <f t="shared" si="4"/>
        <v>31</v>
      </c>
      <c r="C54" s="29">
        <f t="shared" si="3"/>
        <v>23798</v>
      </c>
      <c r="D54" s="93">
        <f t="shared" si="0"/>
        <v>20965.3</v>
      </c>
      <c r="E54" s="94">
        <f t="shared" si="1"/>
        <v>2832.7</v>
      </c>
      <c r="F54" s="29">
        <f t="shared" si="5"/>
        <v>222351.7399999999</v>
      </c>
      <c r="G54" s="29">
        <f t="shared" si="2"/>
        <v>201386.43999999992</v>
      </c>
    </row>
    <row r="55" spans="1:7" x14ac:dyDescent="0.25">
      <c r="A55" s="28">
        <v>43439</v>
      </c>
      <c r="B55" s="92">
        <f t="shared" si="4"/>
        <v>30</v>
      </c>
      <c r="C55" s="29">
        <f t="shared" si="3"/>
        <v>23798</v>
      </c>
      <c r="D55" s="93">
        <f t="shared" si="0"/>
        <v>21315.15</v>
      </c>
      <c r="E55" s="94">
        <f t="shared" si="1"/>
        <v>2482.85</v>
      </c>
      <c r="F55" s="29">
        <f t="shared" si="5"/>
        <v>201386.43999999992</v>
      </c>
      <c r="G55" s="29">
        <f t="shared" si="2"/>
        <v>180071.28999999992</v>
      </c>
    </row>
    <row r="56" spans="1:7" x14ac:dyDescent="0.25">
      <c r="A56" s="28">
        <v>43470</v>
      </c>
      <c r="B56" s="92">
        <f t="shared" si="4"/>
        <v>31</v>
      </c>
      <c r="C56" s="29">
        <f t="shared" si="3"/>
        <v>23798</v>
      </c>
      <c r="D56" s="93">
        <f t="shared" si="0"/>
        <v>21503.94</v>
      </c>
      <c r="E56" s="94">
        <f t="shared" si="1"/>
        <v>2294.06</v>
      </c>
      <c r="F56" s="29">
        <f t="shared" si="5"/>
        <v>180071.28999999992</v>
      </c>
      <c r="G56" s="29">
        <f t="shared" si="2"/>
        <v>158567.34999999992</v>
      </c>
    </row>
    <row r="57" spans="1:7" x14ac:dyDescent="0.25">
      <c r="A57" s="28">
        <v>43501</v>
      </c>
      <c r="B57" s="92">
        <f t="shared" si="4"/>
        <v>31</v>
      </c>
      <c r="C57" s="29">
        <f t="shared" si="3"/>
        <v>23798</v>
      </c>
      <c r="D57" s="93">
        <f t="shared" si="0"/>
        <v>21777.9</v>
      </c>
      <c r="E57" s="94">
        <f t="shared" si="1"/>
        <v>2020.1</v>
      </c>
      <c r="F57" s="29">
        <f t="shared" si="5"/>
        <v>158567.34999999992</v>
      </c>
      <c r="G57" s="29">
        <f t="shared" si="2"/>
        <v>136789.44999999992</v>
      </c>
    </row>
    <row r="58" spans="1:7" x14ac:dyDescent="0.25">
      <c r="A58" s="28">
        <v>43529</v>
      </c>
      <c r="B58" s="92">
        <f t="shared" si="4"/>
        <v>28</v>
      </c>
      <c r="C58" s="29">
        <f t="shared" si="3"/>
        <v>23798</v>
      </c>
      <c r="D58" s="93">
        <f t="shared" si="0"/>
        <v>22223.98</v>
      </c>
      <c r="E58" s="94">
        <f t="shared" si="1"/>
        <v>1574.02</v>
      </c>
      <c r="F58" s="29">
        <f t="shared" si="5"/>
        <v>136789.44999999992</v>
      </c>
      <c r="G58" s="29">
        <f t="shared" si="2"/>
        <v>114565.46999999993</v>
      </c>
    </row>
    <row r="59" spans="1:7" x14ac:dyDescent="0.25">
      <c r="A59" s="28">
        <v>43560</v>
      </c>
      <c r="B59" s="92">
        <f t="shared" si="4"/>
        <v>31</v>
      </c>
      <c r="C59" s="29">
        <f t="shared" si="3"/>
        <v>23798</v>
      </c>
      <c r="D59" s="93">
        <f t="shared" si="0"/>
        <v>22338.47</v>
      </c>
      <c r="E59" s="94">
        <f t="shared" si="1"/>
        <v>1459.53</v>
      </c>
      <c r="F59" s="29">
        <f t="shared" si="5"/>
        <v>114565.46999999993</v>
      </c>
      <c r="G59" s="29">
        <f t="shared" si="2"/>
        <v>92226.999999999927</v>
      </c>
    </row>
    <row r="60" spans="1:7" x14ac:dyDescent="0.25">
      <c r="A60" s="28">
        <v>43590</v>
      </c>
      <c r="B60" s="92">
        <f t="shared" si="4"/>
        <v>30</v>
      </c>
      <c r="C60" s="29">
        <f t="shared" si="3"/>
        <v>23798</v>
      </c>
      <c r="D60" s="93">
        <f t="shared" si="0"/>
        <v>22660.95</v>
      </c>
      <c r="E60" s="94">
        <f t="shared" si="1"/>
        <v>1137.05</v>
      </c>
      <c r="F60" s="29">
        <f t="shared" si="5"/>
        <v>92226.999999999927</v>
      </c>
      <c r="G60" s="29">
        <f t="shared" si="2"/>
        <v>69566.04999999993</v>
      </c>
    </row>
    <row r="61" spans="1:7" x14ac:dyDescent="0.25">
      <c r="A61" s="28">
        <v>43621</v>
      </c>
      <c r="B61" s="92">
        <f t="shared" si="4"/>
        <v>31</v>
      </c>
      <c r="C61" s="29">
        <f t="shared" si="3"/>
        <v>23798</v>
      </c>
      <c r="D61" s="93">
        <f t="shared" si="0"/>
        <v>22911.75</v>
      </c>
      <c r="E61" s="94">
        <f t="shared" si="1"/>
        <v>886.25</v>
      </c>
      <c r="F61" s="29">
        <f t="shared" si="5"/>
        <v>69566.04999999993</v>
      </c>
      <c r="G61" s="29">
        <f t="shared" si="2"/>
        <v>46654.29999999993</v>
      </c>
    </row>
    <row r="62" spans="1:7" x14ac:dyDescent="0.25">
      <c r="A62" s="28">
        <v>43651</v>
      </c>
      <c r="B62" s="92">
        <f t="shared" si="4"/>
        <v>30</v>
      </c>
      <c r="C62" s="29">
        <f t="shared" si="3"/>
        <v>23798</v>
      </c>
      <c r="D62" s="93">
        <f t="shared" si="0"/>
        <v>23222.81</v>
      </c>
      <c r="E62" s="94">
        <f t="shared" si="1"/>
        <v>575.19000000000005</v>
      </c>
      <c r="F62" s="29">
        <f t="shared" si="5"/>
        <v>46654.29999999993</v>
      </c>
      <c r="G62" s="29">
        <f t="shared" si="2"/>
        <v>23431.489999999929</v>
      </c>
    </row>
    <row r="63" spans="1:7" x14ac:dyDescent="0.25">
      <c r="A63" s="28">
        <v>43682</v>
      </c>
      <c r="B63" s="92">
        <f t="shared" si="4"/>
        <v>31</v>
      </c>
      <c r="C63" s="29">
        <f t="shared" si="3"/>
        <v>23798</v>
      </c>
      <c r="D63" s="93">
        <f t="shared" si="0"/>
        <v>23431.489999999929</v>
      </c>
      <c r="E63" s="94">
        <v>366.51000000007275</v>
      </c>
      <c r="F63" s="29">
        <f t="shared" si="5"/>
        <v>23431.489999999929</v>
      </c>
      <c r="G63" s="29">
        <f t="shared" si="2"/>
        <v>0</v>
      </c>
    </row>
    <row r="64" spans="1:7" x14ac:dyDescent="0.25">
      <c r="A64" s="119">
        <v>42009</v>
      </c>
      <c r="B64" s="92">
        <f>A8-A7</f>
        <v>31</v>
      </c>
      <c r="C64" s="29">
        <f t="shared" si="3"/>
        <v>23798</v>
      </c>
      <c r="D64" s="93">
        <f>C8-E8</f>
        <v>11643.02</v>
      </c>
      <c r="E64" s="94">
        <f>ROUND(F8*$B$2*B8/365,2)</f>
        <v>12154.98</v>
      </c>
      <c r="F64" s="29">
        <f>G7</f>
        <v>954100.61</v>
      </c>
      <c r="G64" s="29">
        <f t="shared" si="2"/>
        <v>942457.59</v>
      </c>
    </row>
    <row r="65" spans="1:7" x14ac:dyDescent="0.25">
      <c r="A65" s="119">
        <v>42040</v>
      </c>
      <c r="B65" s="120">
        <f t="shared" si="4"/>
        <v>31</v>
      </c>
      <c r="C65" s="121">
        <f t="shared" ref="C65:C68" si="6">$H$1</f>
        <v>21431</v>
      </c>
      <c r="D65" s="122">
        <f t="shared" ref="D65:D107" si="7">C65-E65</f>
        <v>13426.57</v>
      </c>
      <c r="E65" s="121">
        <f>ROUND(F65*$J$1*B65/365,2)</f>
        <v>8004.43</v>
      </c>
      <c r="F65" s="121">
        <f t="shared" si="5"/>
        <v>942457.59</v>
      </c>
      <c r="G65" s="121">
        <f t="shared" si="2"/>
        <v>929031.02</v>
      </c>
    </row>
    <row r="66" spans="1:7" x14ac:dyDescent="0.25">
      <c r="A66" s="119">
        <v>42068</v>
      </c>
      <c r="B66" s="92">
        <f t="shared" si="4"/>
        <v>28</v>
      </c>
      <c r="C66" s="29">
        <f t="shared" si="6"/>
        <v>21431</v>
      </c>
      <c r="D66" s="93">
        <f t="shared" si="7"/>
        <v>14304.189999999999</v>
      </c>
      <c r="E66" s="94">
        <f t="shared" ref="E66:E106" si="8">ROUND(F66*$J$1*B66/365,2)</f>
        <v>7126.81</v>
      </c>
      <c r="F66" s="29">
        <f t="shared" si="5"/>
        <v>929031.02</v>
      </c>
      <c r="G66" s="29">
        <f t="shared" si="2"/>
        <v>914726.83000000007</v>
      </c>
    </row>
    <row r="67" spans="1:7" x14ac:dyDescent="0.25">
      <c r="A67" s="119">
        <v>42099</v>
      </c>
      <c r="B67" s="92">
        <f t="shared" si="4"/>
        <v>31</v>
      </c>
      <c r="C67" s="29">
        <f t="shared" si="6"/>
        <v>21431</v>
      </c>
      <c r="D67" s="93">
        <f t="shared" si="7"/>
        <v>13662.09</v>
      </c>
      <c r="E67" s="94">
        <f t="shared" si="8"/>
        <v>7768.91</v>
      </c>
      <c r="F67" s="29">
        <f t="shared" si="5"/>
        <v>914726.83000000007</v>
      </c>
      <c r="G67" s="29">
        <f t="shared" si="2"/>
        <v>901064.74000000011</v>
      </c>
    </row>
    <row r="68" spans="1:7" x14ac:dyDescent="0.25">
      <c r="A68" s="119">
        <v>42129</v>
      </c>
      <c r="B68" s="92">
        <f t="shared" si="4"/>
        <v>30</v>
      </c>
      <c r="C68" s="29">
        <f t="shared" si="6"/>
        <v>21431</v>
      </c>
      <c r="D68" s="93">
        <f t="shared" si="7"/>
        <v>14024.99</v>
      </c>
      <c r="E68" s="94">
        <f t="shared" si="8"/>
        <v>7406.01</v>
      </c>
      <c r="F68" s="29">
        <f t="shared" si="5"/>
        <v>901064.74000000011</v>
      </c>
      <c r="G68" s="29">
        <f t="shared" ref="G68:G107" si="9">F68-D68</f>
        <v>887039.75000000012</v>
      </c>
    </row>
    <row r="69" spans="1:7" x14ac:dyDescent="0.25">
      <c r="A69" s="119">
        <v>42160</v>
      </c>
      <c r="B69" s="120">
        <f t="shared" si="4"/>
        <v>31</v>
      </c>
      <c r="C69" s="121">
        <f>$N$1</f>
        <v>20223</v>
      </c>
      <c r="D69" s="122">
        <f t="shared" si="7"/>
        <v>13113.9</v>
      </c>
      <c r="E69" s="121">
        <f t="shared" si="8"/>
        <v>7109.1</v>
      </c>
      <c r="F69" s="121">
        <f>G68-P1</f>
        <v>837039.75000000012</v>
      </c>
      <c r="G69" s="121">
        <f t="shared" si="9"/>
        <v>823925.85000000009</v>
      </c>
    </row>
    <row r="70" spans="1:7" x14ac:dyDescent="0.25">
      <c r="A70" s="119">
        <v>42190</v>
      </c>
      <c r="B70" s="92">
        <f t="shared" ref="B70:B107" si="10">A70-A69</f>
        <v>30</v>
      </c>
      <c r="C70" s="94">
        <f t="shared" ref="C70:C80" si="11">$N$1</f>
        <v>20223</v>
      </c>
      <c r="D70" s="93">
        <f t="shared" si="7"/>
        <v>13451.01</v>
      </c>
      <c r="E70" s="94">
        <f t="shared" si="8"/>
        <v>6771.99</v>
      </c>
      <c r="F70" s="29">
        <f t="shared" ref="F70:F107" si="12">G69</f>
        <v>823925.85000000009</v>
      </c>
      <c r="G70" s="29">
        <f t="shared" si="9"/>
        <v>810474.84000000008</v>
      </c>
    </row>
    <row r="71" spans="1:7" x14ac:dyDescent="0.25">
      <c r="A71" s="119">
        <v>42221</v>
      </c>
      <c r="B71" s="92">
        <f t="shared" si="10"/>
        <v>31</v>
      </c>
      <c r="C71" s="94">
        <f t="shared" si="11"/>
        <v>20223</v>
      </c>
      <c r="D71" s="93">
        <f t="shared" si="7"/>
        <v>13339.52</v>
      </c>
      <c r="E71" s="94">
        <f t="shared" si="8"/>
        <v>6883.48</v>
      </c>
      <c r="F71" s="29">
        <f t="shared" si="12"/>
        <v>810474.84000000008</v>
      </c>
      <c r="G71" s="29">
        <f t="shared" si="9"/>
        <v>797135.32000000007</v>
      </c>
    </row>
    <row r="72" spans="1:7" x14ac:dyDescent="0.25">
      <c r="A72" s="119">
        <v>42252</v>
      </c>
      <c r="B72" s="92">
        <f t="shared" si="10"/>
        <v>31</v>
      </c>
      <c r="C72" s="94">
        <f t="shared" si="11"/>
        <v>20223</v>
      </c>
      <c r="D72" s="93">
        <f t="shared" si="7"/>
        <v>13452.810000000001</v>
      </c>
      <c r="E72" s="94">
        <f t="shared" si="8"/>
        <v>6770.19</v>
      </c>
      <c r="F72" s="29">
        <f t="shared" si="12"/>
        <v>797135.32000000007</v>
      </c>
      <c r="G72" s="29">
        <f t="shared" si="9"/>
        <v>783682.51</v>
      </c>
    </row>
    <row r="73" spans="1:7" x14ac:dyDescent="0.25">
      <c r="A73" s="119">
        <v>42282</v>
      </c>
      <c r="B73" s="92">
        <f t="shared" si="10"/>
        <v>30</v>
      </c>
      <c r="C73" s="94">
        <f t="shared" si="11"/>
        <v>20223</v>
      </c>
      <c r="D73" s="93">
        <f t="shared" si="7"/>
        <v>13781.77</v>
      </c>
      <c r="E73" s="94">
        <f t="shared" si="8"/>
        <v>6441.23</v>
      </c>
      <c r="F73" s="29">
        <f t="shared" si="12"/>
        <v>783682.51</v>
      </c>
      <c r="G73" s="29">
        <f t="shared" si="9"/>
        <v>769900.74</v>
      </c>
    </row>
    <row r="74" spans="1:7" x14ac:dyDescent="0.25">
      <c r="A74" s="119">
        <v>42313</v>
      </c>
      <c r="B74" s="92">
        <f t="shared" si="10"/>
        <v>31</v>
      </c>
      <c r="C74" s="94">
        <f t="shared" si="11"/>
        <v>20223</v>
      </c>
      <c r="D74" s="93">
        <f t="shared" si="7"/>
        <v>13684.119999999999</v>
      </c>
      <c r="E74" s="94">
        <f t="shared" si="8"/>
        <v>6538.88</v>
      </c>
      <c r="F74" s="29">
        <f t="shared" si="12"/>
        <v>769900.74</v>
      </c>
      <c r="G74" s="29">
        <f t="shared" si="9"/>
        <v>756216.62</v>
      </c>
    </row>
    <row r="75" spans="1:7" x14ac:dyDescent="0.25">
      <c r="A75" s="119">
        <v>42343</v>
      </c>
      <c r="B75" s="92">
        <f t="shared" si="10"/>
        <v>30</v>
      </c>
      <c r="C75" s="94">
        <f t="shared" si="11"/>
        <v>20223</v>
      </c>
      <c r="D75" s="93">
        <f t="shared" si="7"/>
        <v>14007.52</v>
      </c>
      <c r="E75" s="94">
        <f t="shared" si="8"/>
        <v>6215.48</v>
      </c>
      <c r="F75" s="29">
        <f t="shared" si="12"/>
        <v>756216.62</v>
      </c>
      <c r="G75" s="29">
        <f t="shared" si="9"/>
        <v>742209.1</v>
      </c>
    </row>
    <row r="76" spans="1:7" x14ac:dyDescent="0.25">
      <c r="A76" s="119">
        <v>42374</v>
      </c>
      <c r="B76" s="92">
        <f t="shared" si="10"/>
        <v>31</v>
      </c>
      <c r="C76" s="94">
        <f t="shared" si="11"/>
        <v>20223</v>
      </c>
      <c r="D76" s="93">
        <f t="shared" si="7"/>
        <v>13919.310000000001</v>
      </c>
      <c r="E76" s="94">
        <f t="shared" si="8"/>
        <v>6303.69</v>
      </c>
      <c r="F76" s="29">
        <f t="shared" si="12"/>
        <v>742209.1</v>
      </c>
      <c r="G76" s="29">
        <f t="shared" si="9"/>
        <v>728289.78999999992</v>
      </c>
    </row>
    <row r="77" spans="1:7" x14ac:dyDescent="0.25">
      <c r="A77" s="119">
        <v>42405</v>
      </c>
      <c r="B77" s="92">
        <f t="shared" si="10"/>
        <v>31</v>
      </c>
      <c r="C77" s="94">
        <f t="shared" si="11"/>
        <v>20223</v>
      </c>
      <c r="D77" s="93">
        <f t="shared" si="7"/>
        <v>14037.529999999999</v>
      </c>
      <c r="E77" s="94">
        <f t="shared" si="8"/>
        <v>6185.47</v>
      </c>
      <c r="F77" s="29">
        <f t="shared" si="12"/>
        <v>728289.78999999992</v>
      </c>
      <c r="G77" s="29">
        <f t="shared" si="9"/>
        <v>714252.25999999989</v>
      </c>
    </row>
    <row r="78" spans="1:7" x14ac:dyDescent="0.25">
      <c r="A78" s="119">
        <v>42434</v>
      </c>
      <c r="B78" s="92">
        <f t="shared" si="10"/>
        <v>29</v>
      </c>
      <c r="C78" s="94">
        <f t="shared" si="11"/>
        <v>20223</v>
      </c>
      <c r="D78" s="93">
        <f t="shared" si="7"/>
        <v>14548.119999999999</v>
      </c>
      <c r="E78" s="94">
        <f t="shared" si="8"/>
        <v>5674.88</v>
      </c>
      <c r="F78" s="29">
        <f t="shared" si="12"/>
        <v>714252.25999999989</v>
      </c>
      <c r="G78" s="29">
        <f t="shared" si="9"/>
        <v>699704.1399999999</v>
      </c>
    </row>
    <row r="79" spans="1:7" x14ac:dyDescent="0.25">
      <c r="A79" s="119">
        <v>42465</v>
      </c>
      <c r="B79" s="92">
        <f t="shared" si="10"/>
        <v>31</v>
      </c>
      <c r="C79" s="94">
        <f t="shared" si="11"/>
        <v>20223</v>
      </c>
      <c r="D79" s="93">
        <f t="shared" si="7"/>
        <v>14280.310000000001</v>
      </c>
      <c r="E79" s="94">
        <f t="shared" si="8"/>
        <v>5942.69</v>
      </c>
      <c r="F79" s="29">
        <f t="shared" si="12"/>
        <v>699704.1399999999</v>
      </c>
      <c r="G79" s="29">
        <f t="shared" si="9"/>
        <v>685423.82999999984</v>
      </c>
    </row>
    <row r="80" spans="1:7" x14ac:dyDescent="0.25">
      <c r="A80" s="119">
        <v>42495</v>
      </c>
      <c r="B80" s="92">
        <f t="shared" si="10"/>
        <v>30</v>
      </c>
      <c r="C80" s="94">
        <f t="shared" si="11"/>
        <v>20223</v>
      </c>
      <c r="D80" s="93">
        <f t="shared" si="7"/>
        <v>14589.380000000001</v>
      </c>
      <c r="E80" s="94">
        <f t="shared" si="8"/>
        <v>5633.62</v>
      </c>
      <c r="F80" s="29">
        <f t="shared" si="12"/>
        <v>685423.82999999984</v>
      </c>
      <c r="G80" s="29">
        <f t="shared" si="9"/>
        <v>670834.44999999984</v>
      </c>
    </row>
    <row r="81" spans="1:7" x14ac:dyDescent="0.25">
      <c r="A81" s="119">
        <v>42526</v>
      </c>
      <c r="B81" s="120">
        <f t="shared" si="10"/>
        <v>31</v>
      </c>
      <c r="C81" s="121">
        <f>$F$2</f>
        <v>15000</v>
      </c>
      <c r="D81" s="122">
        <f t="shared" si="7"/>
        <v>9302.5</v>
      </c>
      <c r="E81" s="121">
        <f t="shared" si="8"/>
        <v>5697.5</v>
      </c>
      <c r="F81" s="121">
        <f t="shared" si="12"/>
        <v>670834.44999999984</v>
      </c>
      <c r="G81" s="121">
        <f t="shared" si="9"/>
        <v>661531.94999999984</v>
      </c>
    </row>
    <row r="82" spans="1:7" x14ac:dyDescent="0.25">
      <c r="A82" s="119">
        <v>42556</v>
      </c>
      <c r="B82" s="92">
        <f t="shared" si="10"/>
        <v>30</v>
      </c>
      <c r="C82" s="94">
        <f t="shared" ref="C82:C92" si="13">$F$2</f>
        <v>15000</v>
      </c>
      <c r="D82" s="93">
        <f t="shared" si="7"/>
        <v>9562.75</v>
      </c>
      <c r="E82" s="94">
        <f t="shared" si="8"/>
        <v>5437.25</v>
      </c>
      <c r="F82" s="29">
        <f t="shared" si="12"/>
        <v>661531.94999999984</v>
      </c>
      <c r="G82" s="29">
        <f t="shared" si="9"/>
        <v>651969.19999999984</v>
      </c>
    </row>
    <row r="83" spans="1:7" x14ac:dyDescent="0.25">
      <c r="A83" s="119">
        <v>42587</v>
      </c>
      <c r="B83" s="92">
        <f t="shared" si="10"/>
        <v>31</v>
      </c>
      <c r="C83" s="94">
        <f t="shared" si="13"/>
        <v>15000</v>
      </c>
      <c r="D83" s="93">
        <f t="shared" si="7"/>
        <v>9462.73</v>
      </c>
      <c r="E83" s="94">
        <f t="shared" si="8"/>
        <v>5537.27</v>
      </c>
      <c r="F83" s="29">
        <f t="shared" si="12"/>
        <v>651969.19999999984</v>
      </c>
      <c r="G83" s="29">
        <f t="shared" si="9"/>
        <v>642506.46999999986</v>
      </c>
    </row>
    <row r="84" spans="1:7" x14ac:dyDescent="0.25">
      <c r="A84" s="119">
        <v>42618</v>
      </c>
      <c r="B84" s="92">
        <f t="shared" si="10"/>
        <v>31</v>
      </c>
      <c r="C84" s="94">
        <f t="shared" si="13"/>
        <v>15000</v>
      </c>
      <c r="D84" s="93">
        <f t="shared" si="7"/>
        <v>9543.1</v>
      </c>
      <c r="E84" s="94">
        <f t="shared" si="8"/>
        <v>5456.9</v>
      </c>
      <c r="F84" s="29">
        <f t="shared" si="12"/>
        <v>642506.46999999986</v>
      </c>
      <c r="G84" s="29">
        <f t="shared" si="9"/>
        <v>632963.36999999988</v>
      </c>
    </row>
    <row r="85" spans="1:7" x14ac:dyDescent="0.25">
      <c r="A85" s="119">
        <v>42648</v>
      </c>
      <c r="B85" s="92">
        <f t="shared" si="10"/>
        <v>30</v>
      </c>
      <c r="C85" s="94">
        <f t="shared" si="13"/>
        <v>15000</v>
      </c>
      <c r="D85" s="93">
        <f t="shared" si="7"/>
        <v>9797.5600000000013</v>
      </c>
      <c r="E85" s="94">
        <f t="shared" si="8"/>
        <v>5202.4399999999996</v>
      </c>
      <c r="F85" s="29">
        <f t="shared" si="12"/>
        <v>632963.36999999988</v>
      </c>
      <c r="G85" s="29">
        <f t="shared" si="9"/>
        <v>623165.80999999982</v>
      </c>
    </row>
    <row r="86" spans="1:7" x14ac:dyDescent="0.25">
      <c r="A86" s="119">
        <v>42679</v>
      </c>
      <c r="B86" s="92">
        <f t="shared" si="10"/>
        <v>31</v>
      </c>
      <c r="C86" s="94">
        <f t="shared" si="13"/>
        <v>15000</v>
      </c>
      <c r="D86" s="93">
        <f t="shared" si="7"/>
        <v>9707.36</v>
      </c>
      <c r="E86" s="94">
        <f t="shared" si="8"/>
        <v>5292.64</v>
      </c>
      <c r="F86" s="29">
        <f t="shared" si="12"/>
        <v>623165.80999999982</v>
      </c>
      <c r="G86" s="29">
        <f t="shared" si="9"/>
        <v>613458.44999999984</v>
      </c>
    </row>
    <row r="87" spans="1:7" x14ac:dyDescent="0.25">
      <c r="A87" s="119">
        <v>42709</v>
      </c>
      <c r="B87" s="92">
        <f t="shared" si="10"/>
        <v>30</v>
      </c>
      <c r="C87" s="94">
        <f t="shared" si="13"/>
        <v>15000</v>
      </c>
      <c r="D87" s="93">
        <f t="shared" si="7"/>
        <v>9957.880000000001</v>
      </c>
      <c r="E87" s="94">
        <f t="shared" si="8"/>
        <v>5042.12</v>
      </c>
      <c r="F87" s="29">
        <f t="shared" si="12"/>
        <v>613458.44999999984</v>
      </c>
      <c r="G87" s="29">
        <f t="shared" si="9"/>
        <v>603500.56999999983</v>
      </c>
    </row>
    <row r="88" spans="1:7" x14ac:dyDescent="0.25">
      <c r="A88" s="119">
        <v>42740</v>
      </c>
      <c r="B88" s="92">
        <f t="shared" si="10"/>
        <v>31</v>
      </c>
      <c r="C88" s="94">
        <f t="shared" si="13"/>
        <v>15000</v>
      </c>
      <c r="D88" s="93">
        <f t="shared" si="7"/>
        <v>9874.380000000001</v>
      </c>
      <c r="E88" s="94">
        <f t="shared" si="8"/>
        <v>5125.62</v>
      </c>
      <c r="F88" s="29">
        <f t="shared" si="12"/>
        <v>603500.56999999983</v>
      </c>
      <c r="G88" s="29">
        <f t="shared" si="9"/>
        <v>593626.18999999983</v>
      </c>
    </row>
    <row r="89" spans="1:7" x14ac:dyDescent="0.25">
      <c r="A89" s="119">
        <v>42771</v>
      </c>
      <c r="B89" s="92">
        <f t="shared" si="10"/>
        <v>31</v>
      </c>
      <c r="C89" s="94">
        <f t="shared" si="13"/>
        <v>15000</v>
      </c>
      <c r="D89" s="93">
        <f t="shared" si="7"/>
        <v>9958.24</v>
      </c>
      <c r="E89" s="94">
        <f t="shared" si="8"/>
        <v>5041.76</v>
      </c>
      <c r="F89" s="29">
        <f t="shared" si="12"/>
        <v>593626.18999999983</v>
      </c>
      <c r="G89" s="29">
        <f t="shared" si="9"/>
        <v>583667.94999999984</v>
      </c>
    </row>
    <row r="90" spans="1:7" x14ac:dyDescent="0.25">
      <c r="A90" s="119">
        <v>42799</v>
      </c>
      <c r="B90" s="92">
        <f t="shared" si="10"/>
        <v>28</v>
      </c>
      <c r="C90" s="94">
        <f t="shared" si="13"/>
        <v>15000</v>
      </c>
      <c r="D90" s="93">
        <f t="shared" si="7"/>
        <v>10522.55</v>
      </c>
      <c r="E90" s="94">
        <f t="shared" si="8"/>
        <v>4477.45</v>
      </c>
      <c r="F90" s="29">
        <f t="shared" si="12"/>
        <v>583667.94999999984</v>
      </c>
      <c r="G90" s="29">
        <f t="shared" si="9"/>
        <v>573145.39999999979</v>
      </c>
    </row>
    <row r="91" spans="1:7" x14ac:dyDescent="0.25">
      <c r="A91" s="119">
        <v>42830</v>
      </c>
      <c r="B91" s="92">
        <f t="shared" si="10"/>
        <v>31</v>
      </c>
      <c r="C91" s="94">
        <f t="shared" si="13"/>
        <v>15000</v>
      </c>
      <c r="D91" s="93">
        <f t="shared" si="7"/>
        <v>10132.189999999999</v>
      </c>
      <c r="E91" s="94">
        <f t="shared" si="8"/>
        <v>4867.8100000000004</v>
      </c>
      <c r="F91" s="29">
        <f t="shared" si="12"/>
        <v>573145.39999999979</v>
      </c>
      <c r="G91" s="29">
        <f t="shared" si="9"/>
        <v>563013.20999999985</v>
      </c>
    </row>
    <row r="92" spans="1:7" x14ac:dyDescent="0.25">
      <c r="A92" s="119">
        <v>42860</v>
      </c>
      <c r="B92" s="92">
        <f t="shared" si="10"/>
        <v>30</v>
      </c>
      <c r="C92" s="94">
        <f t="shared" si="13"/>
        <v>15000</v>
      </c>
      <c r="D92" s="93">
        <f t="shared" si="7"/>
        <v>10372.49</v>
      </c>
      <c r="E92" s="94">
        <f t="shared" si="8"/>
        <v>4627.51</v>
      </c>
      <c r="F92" s="29">
        <f t="shared" si="12"/>
        <v>563013.20999999985</v>
      </c>
      <c r="G92" s="29">
        <f t="shared" si="9"/>
        <v>552640.71999999986</v>
      </c>
    </row>
    <row r="93" spans="1:7" x14ac:dyDescent="0.25">
      <c r="A93" s="119">
        <v>42891</v>
      </c>
      <c r="B93" s="92">
        <f t="shared" si="10"/>
        <v>31</v>
      </c>
      <c r="C93" s="29">
        <f>$J$2</f>
        <v>39356</v>
      </c>
      <c r="D93" s="93">
        <f t="shared" si="7"/>
        <v>34662.339999999997</v>
      </c>
      <c r="E93" s="94">
        <f t="shared" si="8"/>
        <v>4693.66</v>
      </c>
      <c r="F93" s="29">
        <f t="shared" si="12"/>
        <v>552640.71999999986</v>
      </c>
      <c r="G93" s="29">
        <f t="shared" si="9"/>
        <v>517978.37999999989</v>
      </c>
    </row>
    <row r="94" spans="1:7" x14ac:dyDescent="0.25">
      <c r="A94" s="119">
        <v>42921</v>
      </c>
      <c r="B94" s="92">
        <f t="shared" si="10"/>
        <v>30</v>
      </c>
      <c r="C94" s="29">
        <f t="shared" ref="C94:C107" si="14">$J$2</f>
        <v>39356</v>
      </c>
      <c r="D94" s="93">
        <f t="shared" si="7"/>
        <v>35098.639999999999</v>
      </c>
      <c r="E94" s="94">
        <f t="shared" si="8"/>
        <v>4257.3599999999997</v>
      </c>
      <c r="F94" s="29">
        <f t="shared" si="12"/>
        <v>517978.37999999989</v>
      </c>
      <c r="G94" s="29">
        <f t="shared" si="9"/>
        <v>482879.73999999987</v>
      </c>
    </row>
    <row r="95" spans="1:7" x14ac:dyDescent="0.25">
      <c r="A95" s="119">
        <v>42952</v>
      </c>
      <c r="B95" s="92">
        <f t="shared" si="10"/>
        <v>31</v>
      </c>
      <c r="C95" s="29">
        <f t="shared" si="14"/>
        <v>39356</v>
      </c>
      <c r="D95" s="93">
        <f t="shared" si="7"/>
        <v>35254.83</v>
      </c>
      <c r="E95" s="94">
        <f t="shared" si="8"/>
        <v>4101.17</v>
      </c>
      <c r="F95" s="29">
        <f t="shared" si="12"/>
        <v>482879.73999999987</v>
      </c>
      <c r="G95" s="29">
        <f t="shared" si="9"/>
        <v>447624.90999999986</v>
      </c>
    </row>
    <row r="96" spans="1:7" x14ac:dyDescent="0.25">
      <c r="A96" s="119">
        <v>42983</v>
      </c>
      <c r="B96" s="92">
        <f t="shared" si="10"/>
        <v>31</v>
      </c>
      <c r="C96" s="29">
        <f t="shared" si="14"/>
        <v>39356</v>
      </c>
      <c r="D96" s="93">
        <f t="shared" si="7"/>
        <v>35554.25</v>
      </c>
      <c r="E96" s="94">
        <f t="shared" si="8"/>
        <v>3801.75</v>
      </c>
      <c r="F96" s="29">
        <f t="shared" si="12"/>
        <v>447624.90999999986</v>
      </c>
      <c r="G96" s="29">
        <f t="shared" si="9"/>
        <v>412070.65999999986</v>
      </c>
    </row>
    <row r="97" spans="1:7" x14ac:dyDescent="0.25">
      <c r="A97" s="119">
        <v>43013</v>
      </c>
      <c r="B97" s="92">
        <f t="shared" si="10"/>
        <v>30</v>
      </c>
      <c r="C97" s="29">
        <f t="shared" si="14"/>
        <v>39356</v>
      </c>
      <c r="D97" s="93">
        <f t="shared" si="7"/>
        <v>35969.120000000003</v>
      </c>
      <c r="E97" s="94">
        <f t="shared" si="8"/>
        <v>3386.88</v>
      </c>
      <c r="F97" s="29">
        <f t="shared" si="12"/>
        <v>412070.65999999986</v>
      </c>
      <c r="G97" s="29">
        <f t="shared" si="9"/>
        <v>376101.53999999986</v>
      </c>
    </row>
    <row r="98" spans="1:7" x14ac:dyDescent="0.25">
      <c r="A98" s="119">
        <v>43044</v>
      </c>
      <c r="B98" s="92">
        <f t="shared" si="10"/>
        <v>31</v>
      </c>
      <c r="C98" s="29">
        <f t="shared" si="14"/>
        <v>39356</v>
      </c>
      <c r="D98" s="93">
        <f t="shared" si="7"/>
        <v>36161.71</v>
      </c>
      <c r="E98" s="94">
        <f t="shared" si="8"/>
        <v>3194.29</v>
      </c>
      <c r="F98" s="29">
        <f t="shared" si="12"/>
        <v>376101.53999999986</v>
      </c>
      <c r="G98" s="29">
        <f t="shared" si="9"/>
        <v>339939.82999999984</v>
      </c>
    </row>
    <row r="99" spans="1:7" x14ac:dyDescent="0.25">
      <c r="A99" s="119">
        <v>43074</v>
      </c>
      <c r="B99" s="92">
        <f t="shared" si="10"/>
        <v>30</v>
      </c>
      <c r="C99" s="29">
        <f t="shared" si="14"/>
        <v>39356</v>
      </c>
      <c r="D99" s="93">
        <f t="shared" si="7"/>
        <v>36561.97</v>
      </c>
      <c r="E99" s="94">
        <f t="shared" si="8"/>
        <v>2794.03</v>
      </c>
      <c r="F99" s="29">
        <f t="shared" si="12"/>
        <v>339939.82999999984</v>
      </c>
      <c r="G99" s="29">
        <f t="shared" si="9"/>
        <v>303377.85999999987</v>
      </c>
    </row>
    <row r="100" spans="1:7" x14ac:dyDescent="0.25">
      <c r="A100" s="119">
        <v>43105</v>
      </c>
      <c r="B100" s="92">
        <f t="shared" si="10"/>
        <v>31</v>
      </c>
      <c r="C100" s="29">
        <f t="shared" si="14"/>
        <v>39356</v>
      </c>
      <c r="D100" s="93">
        <f t="shared" si="7"/>
        <v>36779.370000000003</v>
      </c>
      <c r="E100" s="94">
        <f t="shared" si="8"/>
        <v>2576.63</v>
      </c>
      <c r="F100" s="29">
        <f t="shared" si="12"/>
        <v>303377.85999999987</v>
      </c>
      <c r="G100" s="29">
        <f t="shared" si="9"/>
        <v>266598.48999999987</v>
      </c>
    </row>
    <row r="101" spans="1:7" x14ac:dyDescent="0.25">
      <c r="A101" s="119">
        <v>43136</v>
      </c>
      <c r="B101" s="92">
        <f t="shared" si="10"/>
        <v>31</v>
      </c>
      <c r="C101" s="29">
        <f t="shared" si="14"/>
        <v>39356</v>
      </c>
      <c r="D101" s="93">
        <f t="shared" si="7"/>
        <v>37091.74</v>
      </c>
      <c r="E101" s="94">
        <f t="shared" si="8"/>
        <v>2264.2600000000002</v>
      </c>
      <c r="F101" s="29">
        <f t="shared" si="12"/>
        <v>266598.48999999987</v>
      </c>
      <c r="G101" s="29">
        <f t="shared" si="9"/>
        <v>229506.74999999988</v>
      </c>
    </row>
    <row r="102" spans="1:7" x14ac:dyDescent="0.25">
      <c r="A102" s="119">
        <v>43164</v>
      </c>
      <c r="B102" s="92">
        <f t="shared" si="10"/>
        <v>28</v>
      </c>
      <c r="C102" s="29">
        <f t="shared" si="14"/>
        <v>39356</v>
      </c>
      <c r="D102" s="93">
        <f t="shared" si="7"/>
        <v>37595.4</v>
      </c>
      <c r="E102" s="94">
        <f t="shared" si="8"/>
        <v>1760.6</v>
      </c>
      <c r="F102" s="29">
        <f t="shared" si="12"/>
        <v>229506.74999999988</v>
      </c>
      <c r="G102" s="29">
        <f t="shared" si="9"/>
        <v>191911.34999999989</v>
      </c>
    </row>
    <row r="103" spans="1:7" x14ac:dyDescent="0.25">
      <c r="A103" s="119">
        <v>43195</v>
      </c>
      <c r="B103" s="92">
        <f t="shared" si="10"/>
        <v>31</v>
      </c>
      <c r="C103" s="29">
        <f t="shared" si="14"/>
        <v>39356</v>
      </c>
      <c r="D103" s="93">
        <f t="shared" si="7"/>
        <v>37726.07</v>
      </c>
      <c r="E103" s="94">
        <f t="shared" si="8"/>
        <v>1629.93</v>
      </c>
      <c r="F103" s="29">
        <f t="shared" si="12"/>
        <v>191911.34999999989</v>
      </c>
      <c r="G103" s="29">
        <f t="shared" si="9"/>
        <v>154185.27999999988</v>
      </c>
    </row>
    <row r="104" spans="1:7" x14ac:dyDescent="0.25">
      <c r="A104" s="119">
        <v>43225</v>
      </c>
      <c r="B104" s="92">
        <f t="shared" si="10"/>
        <v>30</v>
      </c>
      <c r="C104" s="29">
        <f t="shared" si="14"/>
        <v>39356</v>
      </c>
      <c r="D104" s="93">
        <f t="shared" si="7"/>
        <v>38088.720000000001</v>
      </c>
      <c r="E104" s="94">
        <f t="shared" si="8"/>
        <v>1267.28</v>
      </c>
      <c r="F104" s="29">
        <f t="shared" si="12"/>
        <v>154185.27999999988</v>
      </c>
      <c r="G104" s="29">
        <f t="shared" si="9"/>
        <v>116096.55999999988</v>
      </c>
    </row>
    <row r="105" spans="1:7" x14ac:dyDescent="0.25">
      <c r="A105" s="119">
        <v>43256</v>
      </c>
      <c r="B105" s="92">
        <f t="shared" si="10"/>
        <v>31</v>
      </c>
      <c r="C105" s="29">
        <f t="shared" si="14"/>
        <v>39356</v>
      </c>
      <c r="D105" s="93">
        <f t="shared" si="7"/>
        <v>38369.97</v>
      </c>
      <c r="E105" s="94">
        <f t="shared" si="8"/>
        <v>986.03</v>
      </c>
      <c r="F105" s="29">
        <f t="shared" si="12"/>
        <v>116096.55999999988</v>
      </c>
      <c r="G105" s="29">
        <f t="shared" si="9"/>
        <v>77726.58999999988</v>
      </c>
    </row>
    <row r="106" spans="1:7" x14ac:dyDescent="0.25">
      <c r="A106" s="119">
        <v>43286</v>
      </c>
      <c r="B106" s="92">
        <f t="shared" si="10"/>
        <v>30</v>
      </c>
      <c r="C106" s="29">
        <f t="shared" si="14"/>
        <v>39356</v>
      </c>
      <c r="D106" s="93">
        <f t="shared" si="7"/>
        <v>38717.15</v>
      </c>
      <c r="E106" s="94">
        <f t="shared" si="8"/>
        <v>638.85</v>
      </c>
      <c r="F106" s="29">
        <f t="shared" si="12"/>
        <v>77726.58999999988</v>
      </c>
      <c r="G106" s="29">
        <f t="shared" si="9"/>
        <v>39009.439999999879</v>
      </c>
    </row>
    <row r="107" spans="1:7" x14ac:dyDescent="0.25">
      <c r="A107" s="119">
        <v>43317</v>
      </c>
      <c r="B107" s="92">
        <f t="shared" si="10"/>
        <v>31</v>
      </c>
      <c r="C107" s="29">
        <f t="shared" si="14"/>
        <v>39356</v>
      </c>
      <c r="D107" s="93">
        <f t="shared" si="7"/>
        <v>39009.439999999879</v>
      </c>
      <c r="E107" s="94">
        <v>346.56000000012369</v>
      </c>
      <c r="F107" s="29">
        <f t="shared" si="12"/>
        <v>39009.439999999879</v>
      </c>
      <c r="G107" s="29">
        <f t="shared" si="9"/>
        <v>0</v>
      </c>
    </row>
    <row r="108" spans="1:7" x14ac:dyDescent="0.25">
      <c r="A108" s="47">
        <v>41857</v>
      </c>
      <c r="B108" s="48">
        <v>0</v>
      </c>
      <c r="C108" s="48">
        <v>1</v>
      </c>
      <c r="D108" s="29">
        <v>1000000</v>
      </c>
      <c r="E108" s="29">
        <f>$D$74-$D$4</f>
        <v>2625.8499999999985</v>
      </c>
      <c r="F108" s="99">
        <f>($E$4/$B$4)*1</f>
        <v>410.9590322580645</v>
      </c>
      <c r="G108" s="29">
        <f t="shared" ref="G108:G171" si="15">ROUND(F108,2)</f>
        <v>410.96</v>
      </c>
    </row>
    <row r="109" spans="1:7" x14ac:dyDescent="0.25">
      <c r="A109" s="47">
        <v>41858</v>
      </c>
      <c r="B109" s="48">
        <v>1</v>
      </c>
      <c r="C109" s="48">
        <v>0</v>
      </c>
      <c r="D109" s="29">
        <v>1000000</v>
      </c>
      <c r="E109" s="29">
        <f t="shared" ref="E109:E138" si="16">$D$74-$D$4</f>
        <v>2625.8499999999985</v>
      </c>
      <c r="F109" s="99">
        <f t="shared" ref="F109:F138" si="17">($E$4/$B$4)*1</f>
        <v>410.9590322580645</v>
      </c>
      <c r="G109" s="29">
        <f t="shared" si="15"/>
        <v>410.96</v>
      </c>
    </row>
    <row r="110" spans="1:7" x14ac:dyDescent="0.25">
      <c r="A110" s="47">
        <v>41859</v>
      </c>
      <c r="B110" s="48">
        <v>1</v>
      </c>
      <c r="C110" s="48">
        <v>0</v>
      </c>
      <c r="D110" s="29">
        <v>1000000</v>
      </c>
      <c r="E110" s="29">
        <f t="shared" si="16"/>
        <v>2625.8499999999985</v>
      </c>
      <c r="F110" s="99">
        <f t="shared" si="17"/>
        <v>410.9590322580645</v>
      </c>
      <c r="G110" s="29">
        <f t="shared" si="15"/>
        <v>410.96</v>
      </c>
    </row>
    <row r="111" spans="1:7" x14ac:dyDescent="0.25">
      <c r="A111" s="47">
        <v>41860</v>
      </c>
      <c r="B111" s="48">
        <v>1</v>
      </c>
      <c r="C111" s="48">
        <v>0</v>
      </c>
      <c r="D111" s="29">
        <v>1000000</v>
      </c>
      <c r="E111" s="29">
        <f t="shared" si="16"/>
        <v>2625.8499999999985</v>
      </c>
      <c r="F111" s="99">
        <f t="shared" si="17"/>
        <v>410.9590322580645</v>
      </c>
      <c r="G111" s="29">
        <f t="shared" si="15"/>
        <v>410.96</v>
      </c>
    </row>
    <row r="112" spans="1:7" x14ac:dyDescent="0.25">
      <c r="A112" s="47">
        <v>41861</v>
      </c>
      <c r="B112" s="48">
        <v>1</v>
      </c>
      <c r="C112" s="48">
        <v>0</v>
      </c>
      <c r="D112" s="29">
        <v>1000000</v>
      </c>
      <c r="E112" s="29">
        <f t="shared" si="16"/>
        <v>2625.8499999999985</v>
      </c>
      <c r="F112" s="99">
        <f t="shared" si="17"/>
        <v>410.9590322580645</v>
      </c>
      <c r="G112" s="29">
        <f t="shared" si="15"/>
        <v>410.96</v>
      </c>
    </row>
    <row r="113" spans="1:7" x14ac:dyDescent="0.25">
      <c r="A113" s="47">
        <v>41862</v>
      </c>
      <c r="B113" s="48">
        <v>1</v>
      </c>
      <c r="C113" s="48">
        <v>0</v>
      </c>
      <c r="D113" s="29">
        <v>1000000</v>
      </c>
      <c r="E113" s="29">
        <f t="shared" si="16"/>
        <v>2625.8499999999985</v>
      </c>
      <c r="F113" s="99">
        <f t="shared" si="17"/>
        <v>410.9590322580645</v>
      </c>
      <c r="G113" s="29">
        <f t="shared" si="15"/>
        <v>410.96</v>
      </c>
    </row>
    <row r="114" spans="1:7" x14ac:dyDescent="0.25">
      <c r="A114" s="47">
        <v>41863</v>
      </c>
      <c r="B114" s="48">
        <v>1</v>
      </c>
      <c r="C114" s="48">
        <v>0</v>
      </c>
      <c r="D114" s="29">
        <v>1000000</v>
      </c>
      <c r="E114" s="29">
        <f t="shared" si="16"/>
        <v>2625.8499999999985</v>
      </c>
      <c r="F114" s="99">
        <f t="shared" si="17"/>
        <v>410.9590322580645</v>
      </c>
      <c r="G114" s="49">
        <f t="shared" si="15"/>
        <v>410.96</v>
      </c>
    </row>
    <row r="115" spans="1:7" x14ac:dyDescent="0.25">
      <c r="A115" s="47">
        <v>41864</v>
      </c>
      <c r="B115" s="48">
        <v>1</v>
      </c>
      <c r="C115" s="48">
        <v>0</v>
      </c>
      <c r="D115" s="29">
        <v>1000000</v>
      </c>
      <c r="E115" s="29">
        <f t="shared" si="16"/>
        <v>2625.8499999999985</v>
      </c>
      <c r="F115" s="99">
        <f t="shared" si="17"/>
        <v>410.9590322580645</v>
      </c>
      <c r="G115" s="29">
        <f t="shared" si="15"/>
        <v>410.96</v>
      </c>
    </row>
    <row r="116" spans="1:7" x14ac:dyDescent="0.25">
      <c r="A116" s="47">
        <v>41865</v>
      </c>
      <c r="B116" s="48">
        <v>1</v>
      </c>
      <c r="C116" s="48">
        <v>0</v>
      </c>
      <c r="D116" s="29">
        <v>1000000</v>
      </c>
      <c r="E116" s="29">
        <f t="shared" si="16"/>
        <v>2625.8499999999985</v>
      </c>
      <c r="F116" s="99">
        <f t="shared" si="17"/>
        <v>410.9590322580645</v>
      </c>
      <c r="G116" s="30">
        <f t="shared" si="15"/>
        <v>410.96</v>
      </c>
    </row>
    <row r="117" spans="1:7" x14ac:dyDescent="0.25">
      <c r="A117" s="47">
        <v>41866</v>
      </c>
      <c r="B117" s="48">
        <v>1</v>
      </c>
      <c r="C117" s="48">
        <v>0</v>
      </c>
      <c r="D117" s="29">
        <v>1000000</v>
      </c>
      <c r="E117" s="29">
        <f t="shared" si="16"/>
        <v>2625.8499999999985</v>
      </c>
      <c r="F117" s="99">
        <f t="shared" si="17"/>
        <v>410.9590322580645</v>
      </c>
      <c r="G117" s="29">
        <f t="shared" si="15"/>
        <v>410.96</v>
      </c>
    </row>
    <row r="118" spans="1:7" x14ac:dyDescent="0.25">
      <c r="A118" s="47">
        <v>41867</v>
      </c>
      <c r="B118" s="48">
        <v>1</v>
      </c>
      <c r="C118" s="48">
        <v>0</v>
      </c>
      <c r="D118" s="29">
        <v>1000000</v>
      </c>
      <c r="E118" s="29">
        <f t="shared" si="16"/>
        <v>2625.8499999999985</v>
      </c>
      <c r="F118" s="99">
        <f t="shared" si="17"/>
        <v>410.9590322580645</v>
      </c>
      <c r="G118" s="29">
        <f t="shared" si="15"/>
        <v>410.96</v>
      </c>
    </row>
    <row r="119" spans="1:7" x14ac:dyDescent="0.25">
      <c r="A119" s="47">
        <v>41868</v>
      </c>
      <c r="B119" s="48">
        <v>1</v>
      </c>
      <c r="C119" s="48">
        <v>0</v>
      </c>
      <c r="D119" s="29">
        <v>1000000</v>
      </c>
      <c r="E119" s="29">
        <f t="shared" si="16"/>
        <v>2625.8499999999985</v>
      </c>
      <c r="F119" s="99">
        <f t="shared" si="17"/>
        <v>410.9590322580645</v>
      </c>
      <c r="G119" s="29">
        <f t="shared" si="15"/>
        <v>410.96</v>
      </c>
    </row>
    <row r="120" spans="1:7" x14ac:dyDescent="0.25">
      <c r="A120" s="47">
        <v>41869</v>
      </c>
      <c r="B120" s="48">
        <v>1</v>
      </c>
      <c r="C120" s="48">
        <v>0</v>
      </c>
      <c r="D120" s="29">
        <v>1000000</v>
      </c>
      <c r="E120" s="29">
        <f t="shared" si="16"/>
        <v>2625.8499999999985</v>
      </c>
      <c r="F120" s="99">
        <f t="shared" si="17"/>
        <v>410.9590322580645</v>
      </c>
      <c r="G120" s="29">
        <f t="shared" si="15"/>
        <v>410.96</v>
      </c>
    </row>
    <row r="121" spans="1:7" x14ac:dyDescent="0.25">
      <c r="A121" s="47">
        <v>41870</v>
      </c>
      <c r="B121" s="48">
        <v>1</v>
      </c>
      <c r="C121" s="48">
        <v>0</v>
      </c>
      <c r="D121" s="29">
        <v>1000000</v>
      </c>
      <c r="E121" s="29">
        <f t="shared" si="16"/>
        <v>2625.8499999999985</v>
      </c>
      <c r="F121" s="99">
        <f t="shared" si="17"/>
        <v>410.9590322580645</v>
      </c>
      <c r="G121" s="30">
        <f t="shared" si="15"/>
        <v>410.96</v>
      </c>
    </row>
    <row r="122" spans="1:7" x14ac:dyDescent="0.25">
      <c r="A122" s="47">
        <v>41871</v>
      </c>
      <c r="B122" s="48">
        <v>1</v>
      </c>
      <c r="C122" s="48">
        <v>0</v>
      </c>
      <c r="D122" s="29">
        <v>1000000</v>
      </c>
      <c r="E122" s="29">
        <f t="shared" si="16"/>
        <v>2625.8499999999985</v>
      </c>
      <c r="F122" s="99">
        <f t="shared" si="17"/>
        <v>410.9590322580645</v>
      </c>
      <c r="G122" s="29">
        <f t="shared" si="15"/>
        <v>410.96</v>
      </c>
    </row>
    <row r="123" spans="1:7" x14ac:dyDescent="0.25">
      <c r="A123" s="47">
        <v>41872</v>
      </c>
      <c r="B123" s="48">
        <v>1</v>
      </c>
      <c r="C123" s="48">
        <v>0</v>
      </c>
      <c r="D123" s="29">
        <v>1000000</v>
      </c>
      <c r="E123" s="29">
        <f t="shared" si="16"/>
        <v>2625.8499999999985</v>
      </c>
      <c r="F123" s="99">
        <f t="shared" si="17"/>
        <v>410.9590322580645</v>
      </c>
      <c r="G123" s="29">
        <f t="shared" si="15"/>
        <v>410.96</v>
      </c>
    </row>
    <row r="124" spans="1:7" x14ac:dyDescent="0.25">
      <c r="A124" s="47">
        <v>41873</v>
      </c>
      <c r="B124" s="48">
        <v>1</v>
      </c>
      <c r="C124" s="48">
        <v>0</v>
      </c>
      <c r="D124" s="29">
        <v>1000000</v>
      </c>
      <c r="E124" s="29">
        <f t="shared" si="16"/>
        <v>2625.8499999999985</v>
      </c>
      <c r="F124" s="99">
        <f t="shared" si="17"/>
        <v>410.9590322580645</v>
      </c>
      <c r="G124" s="29">
        <f t="shared" si="15"/>
        <v>410.96</v>
      </c>
    </row>
    <row r="125" spans="1:7" x14ac:dyDescent="0.25">
      <c r="A125" s="47">
        <v>41874</v>
      </c>
      <c r="B125" s="48">
        <v>1</v>
      </c>
      <c r="C125" s="48">
        <v>0</v>
      </c>
      <c r="D125" s="29">
        <v>1000000</v>
      </c>
      <c r="E125" s="29">
        <f t="shared" si="16"/>
        <v>2625.8499999999985</v>
      </c>
      <c r="F125" s="99">
        <f t="shared" si="17"/>
        <v>410.9590322580645</v>
      </c>
      <c r="G125" s="29">
        <f t="shared" si="15"/>
        <v>410.96</v>
      </c>
    </row>
    <row r="126" spans="1:7" x14ac:dyDescent="0.25">
      <c r="A126" s="47">
        <v>41875</v>
      </c>
      <c r="B126" s="48">
        <v>1</v>
      </c>
      <c r="C126" s="48">
        <v>0</v>
      </c>
      <c r="D126" s="29">
        <v>1000000</v>
      </c>
      <c r="E126" s="29">
        <f t="shared" si="16"/>
        <v>2625.8499999999985</v>
      </c>
      <c r="F126" s="99">
        <f t="shared" si="17"/>
        <v>410.9590322580645</v>
      </c>
      <c r="G126" s="29">
        <f t="shared" si="15"/>
        <v>410.96</v>
      </c>
    </row>
    <row r="127" spans="1:7" x14ac:dyDescent="0.25">
      <c r="A127" s="47">
        <v>41876</v>
      </c>
      <c r="B127" s="48">
        <v>1</v>
      </c>
      <c r="C127" s="48">
        <v>0</v>
      </c>
      <c r="D127" s="29">
        <v>1000000</v>
      </c>
      <c r="E127" s="29">
        <f t="shared" si="16"/>
        <v>2625.8499999999985</v>
      </c>
      <c r="F127" s="99">
        <f t="shared" si="17"/>
        <v>410.9590322580645</v>
      </c>
      <c r="G127" s="29">
        <f t="shared" si="15"/>
        <v>410.96</v>
      </c>
    </row>
    <row r="128" spans="1:7" x14ac:dyDescent="0.25">
      <c r="A128" s="47">
        <v>41877</v>
      </c>
      <c r="B128" s="48">
        <v>1</v>
      </c>
      <c r="C128" s="48">
        <v>0</v>
      </c>
      <c r="D128" s="29">
        <v>1000000</v>
      </c>
      <c r="E128" s="29">
        <f t="shared" si="16"/>
        <v>2625.8499999999985</v>
      </c>
      <c r="F128" s="99">
        <f t="shared" si="17"/>
        <v>410.9590322580645</v>
      </c>
      <c r="G128" s="29">
        <f t="shared" si="15"/>
        <v>410.96</v>
      </c>
    </row>
    <row r="129" spans="1:7" x14ac:dyDescent="0.25">
      <c r="A129" s="47">
        <v>41878</v>
      </c>
      <c r="B129" s="48">
        <v>1</v>
      </c>
      <c r="C129" s="48">
        <v>0</v>
      </c>
      <c r="D129" s="29">
        <v>1000000</v>
      </c>
      <c r="E129" s="29">
        <f t="shared" si="16"/>
        <v>2625.8499999999985</v>
      </c>
      <c r="F129" s="99">
        <f t="shared" si="17"/>
        <v>410.9590322580645</v>
      </c>
      <c r="G129" s="29">
        <f t="shared" si="15"/>
        <v>410.96</v>
      </c>
    </row>
    <row r="130" spans="1:7" x14ac:dyDescent="0.25">
      <c r="A130" s="47">
        <v>41879</v>
      </c>
      <c r="B130" s="48">
        <v>1</v>
      </c>
      <c r="C130" s="48">
        <v>0</v>
      </c>
      <c r="D130" s="29">
        <v>1000000</v>
      </c>
      <c r="E130" s="29">
        <f t="shared" si="16"/>
        <v>2625.8499999999985</v>
      </c>
      <c r="F130" s="99">
        <f t="shared" si="17"/>
        <v>410.9590322580645</v>
      </c>
      <c r="G130" s="29">
        <f t="shared" si="15"/>
        <v>410.96</v>
      </c>
    </row>
    <row r="131" spans="1:7" x14ac:dyDescent="0.25">
      <c r="A131" s="47">
        <v>41880</v>
      </c>
      <c r="B131" s="48">
        <v>1</v>
      </c>
      <c r="C131" s="48">
        <v>0</v>
      </c>
      <c r="D131" s="29">
        <v>1000000</v>
      </c>
      <c r="E131" s="29">
        <f t="shared" si="16"/>
        <v>2625.8499999999985</v>
      </c>
      <c r="F131" s="99">
        <f t="shared" si="17"/>
        <v>410.9590322580645</v>
      </c>
      <c r="G131" s="29">
        <f t="shared" si="15"/>
        <v>410.96</v>
      </c>
    </row>
    <row r="132" spans="1:7" x14ac:dyDescent="0.25">
      <c r="A132" s="47">
        <v>41881</v>
      </c>
      <c r="B132" s="48">
        <v>1</v>
      </c>
      <c r="C132" s="48">
        <v>0</v>
      </c>
      <c r="D132" s="29">
        <v>1000000</v>
      </c>
      <c r="E132" s="29">
        <f t="shared" si="16"/>
        <v>2625.8499999999985</v>
      </c>
      <c r="F132" s="99">
        <f t="shared" si="17"/>
        <v>410.9590322580645</v>
      </c>
      <c r="G132" s="29">
        <f t="shared" si="15"/>
        <v>410.96</v>
      </c>
    </row>
    <row r="133" spans="1:7" x14ac:dyDescent="0.25">
      <c r="A133" s="47">
        <v>41882</v>
      </c>
      <c r="B133" s="48">
        <v>1</v>
      </c>
      <c r="C133" s="48">
        <v>0</v>
      </c>
      <c r="D133" s="29">
        <v>1000000</v>
      </c>
      <c r="E133" s="29">
        <f t="shared" si="16"/>
        <v>2625.8499999999985</v>
      </c>
      <c r="F133" s="99">
        <f t="shared" si="17"/>
        <v>410.9590322580645</v>
      </c>
      <c r="G133" s="29">
        <f t="shared" si="15"/>
        <v>410.96</v>
      </c>
    </row>
    <row r="134" spans="1:7" x14ac:dyDescent="0.25">
      <c r="A134" s="47">
        <v>41883</v>
      </c>
      <c r="B134" s="48">
        <v>1</v>
      </c>
      <c r="C134" s="48">
        <v>0</v>
      </c>
      <c r="D134" s="29">
        <v>1000000</v>
      </c>
      <c r="E134" s="29">
        <f t="shared" si="16"/>
        <v>2625.8499999999985</v>
      </c>
      <c r="F134" s="99">
        <f t="shared" si="17"/>
        <v>410.9590322580645</v>
      </c>
      <c r="G134" s="29">
        <f t="shared" si="15"/>
        <v>410.96</v>
      </c>
    </row>
    <row r="135" spans="1:7" x14ac:dyDescent="0.25">
      <c r="A135" s="47">
        <v>41884</v>
      </c>
      <c r="B135" s="48">
        <v>1</v>
      </c>
      <c r="C135" s="48">
        <v>0</v>
      </c>
      <c r="D135" s="29">
        <v>1000000</v>
      </c>
      <c r="E135" s="29">
        <f t="shared" si="16"/>
        <v>2625.8499999999985</v>
      </c>
      <c r="F135" s="99">
        <f t="shared" si="17"/>
        <v>410.9590322580645</v>
      </c>
      <c r="G135" s="29">
        <f t="shared" si="15"/>
        <v>410.96</v>
      </c>
    </row>
    <row r="136" spans="1:7" x14ac:dyDescent="0.25">
      <c r="A136" s="47">
        <v>41885</v>
      </c>
      <c r="B136" s="48">
        <v>1</v>
      </c>
      <c r="C136" s="48">
        <v>0</v>
      </c>
      <c r="D136" s="29">
        <v>1000000</v>
      </c>
      <c r="E136" s="29">
        <f t="shared" si="16"/>
        <v>2625.8499999999985</v>
      </c>
      <c r="F136" s="99">
        <f t="shared" si="17"/>
        <v>410.9590322580645</v>
      </c>
      <c r="G136" s="29">
        <f t="shared" si="15"/>
        <v>410.96</v>
      </c>
    </row>
    <row r="137" spans="1:7" x14ac:dyDescent="0.25">
      <c r="A137" s="47">
        <v>41886</v>
      </c>
      <c r="B137" s="48">
        <v>1</v>
      </c>
      <c r="C137" s="48">
        <v>0</v>
      </c>
      <c r="D137" s="29">
        <v>1000000</v>
      </c>
      <c r="E137" s="29">
        <f t="shared" si="16"/>
        <v>2625.8499999999985</v>
      </c>
      <c r="F137" s="99">
        <f t="shared" si="17"/>
        <v>410.9590322580645</v>
      </c>
      <c r="G137" s="29">
        <f t="shared" si="15"/>
        <v>410.96</v>
      </c>
    </row>
    <row r="138" spans="1:7" x14ac:dyDescent="0.25">
      <c r="A138" s="47">
        <v>41887</v>
      </c>
      <c r="B138" s="48">
        <v>1</v>
      </c>
      <c r="C138" s="171">
        <v>0</v>
      </c>
      <c r="D138" s="29">
        <v>1000000</v>
      </c>
      <c r="E138" s="29">
        <f t="shared" si="16"/>
        <v>2625.8499999999985</v>
      </c>
      <c r="F138" s="99">
        <f t="shared" si="17"/>
        <v>410.9590322580645</v>
      </c>
      <c r="G138" s="29">
        <f t="shared" si="15"/>
        <v>410.96</v>
      </c>
    </row>
    <row r="139" spans="1:7" x14ac:dyDescent="0.25">
      <c r="A139" s="47">
        <v>41888</v>
      </c>
      <c r="B139" s="48">
        <v>0</v>
      </c>
      <c r="C139" s="171">
        <v>1</v>
      </c>
      <c r="D139" s="29">
        <f>$E$92</f>
        <v>4627.51</v>
      </c>
      <c r="E139" s="29">
        <f>$D$93-$D$5</f>
        <v>23056.769999999997</v>
      </c>
      <c r="F139" s="46">
        <f>($E$5/$B$5)*1</f>
        <v>406.41433333333333</v>
      </c>
      <c r="G139" s="29">
        <f t="shared" si="15"/>
        <v>406.41</v>
      </c>
    </row>
    <row r="140" spans="1:7" x14ac:dyDescent="0.25">
      <c r="A140" s="47">
        <v>41889</v>
      </c>
      <c r="B140" s="48">
        <v>1</v>
      </c>
      <c r="C140" s="171">
        <v>0</v>
      </c>
      <c r="D140" s="29">
        <f t="shared" ref="D140:D168" si="18">$E$92</f>
        <v>4627.51</v>
      </c>
      <c r="E140" s="29">
        <f t="shared" ref="E140:E168" si="19">$D$93-$D$5</f>
        <v>23056.769999999997</v>
      </c>
      <c r="F140" s="46">
        <f t="shared" ref="F140:F168" si="20">($E$5/$B$5)*1</f>
        <v>406.41433333333333</v>
      </c>
      <c r="G140" s="29">
        <f t="shared" si="15"/>
        <v>406.41</v>
      </c>
    </row>
    <row r="141" spans="1:7" x14ac:dyDescent="0.25">
      <c r="A141" s="47">
        <v>41890</v>
      </c>
      <c r="B141" s="48">
        <v>1</v>
      </c>
      <c r="C141" s="171">
        <v>0</v>
      </c>
      <c r="D141" s="29">
        <f t="shared" si="18"/>
        <v>4627.51</v>
      </c>
      <c r="E141" s="29">
        <f t="shared" si="19"/>
        <v>23056.769999999997</v>
      </c>
      <c r="F141" s="46">
        <f t="shared" si="20"/>
        <v>406.41433333333333</v>
      </c>
      <c r="G141" s="29">
        <f t="shared" si="15"/>
        <v>406.41</v>
      </c>
    </row>
    <row r="142" spans="1:7" x14ac:dyDescent="0.25">
      <c r="A142" s="47">
        <v>41891</v>
      </c>
      <c r="B142" s="48">
        <v>1</v>
      </c>
      <c r="C142" s="171">
        <v>0</v>
      </c>
      <c r="D142" s="29">
        <f t="shared" si="18"/>
        <v>4627.51</v>
      </c>
      <c r="E142" s="29">
        <f t="shared" si="19"/>
        <v>23056.769999999997</v>
      </c>
      <c r="F142" s="46">
        <f t="shared" si="20"/>
        <v>406.41433333333333</v>
      </c>
      <c r="G142" s="29">
        <f t="shared" si="15"/>
        <v>406.41</v>
      </c>
    </row>
    <row r="143" spans="1:7" x14ac:dyDescent="0.25">
      <c r="A143" s="47">
        <v>41892</v>
      </c>
      <c r="B143" s="48">
        <v>1</v>
      </c>
      <c r="C143" s="171">
        <v>0</v>
      </c>
      <c r="D143" s="29">
        <f t="shared" si="18"/>
        <v>4627.51</v>
      </c>
      <c r="E143" s="29">
        <f t="shared" si="19"/>
        <v>23056.769999999997</v>
      </c>
      <c r="F143" s="46">
        <f t="shared" si="20"/>
        <v>406.41433333333333</v>
      </c>
      <c r="G143" s="29">
        <f t="shared" si="15"/>
        <v>406.41</v>
      </c>
    </row>
    <row r="144" spans="1:7" x14ac:dyDescent="0.25">
      <c r="A144" s="47">
        <v>41893</v>
      </c>
      <c r="B144" s="48">
        <v>1</v>
      </c>
      <c r="C144" s="171">
        <v>0</v>
      </c>
      <c r="D144" s="29">
        <f t="shared" si="18"/>
        <v>4627.51</v>
      </c>
      <c r="E144" s="29">
        <f t="shared" si="19"/>
        <v>23056.769999999997</v>
      </c>
      <c r="F144" s="46">
        <f t="shared" si="20"/>
        <v>406.41433333333333</v>
      </c>
      <c r="G144" s="29">
        <f t="shared" si="15"/>
        <v>406.41</v>
      </c>
    </row>
    <row r="145" spans="1:7" x14ac:dyDescent="0.25">
      <c r="A145" s="47">
        <v>41894</v>
      </c>
      <c r="B145" s="48">
        <v>1</v>
      </c>
      <c r="C145" s="171">
        <v>0</v>
      </c>
      <c r="D145" s="29">
        <f t="shared" si="18"/>
        <v>4627.51</v>
      </c>
      <c r="E145" s="29">
        <f t="shared" si="19"/>
        <v>23056.769999999997</v>
      </c>
      <c r="F145" s="46">
        <f t="shared" si="20"/>
        <v>406.41433333333333</v>
      </c>
      <c r="G145" s="29">
        <f t="shared" si="15"/>
        <v>406.41</v>
      </c>
    </row>
    <row r="146" spans="1:7" x14ac:dyDescent="0.25">
      <c r="A146" s="47">
        <v>41895</v>
      </c>
      <c r="B146" s="48">
        <v>1</v>
      </c>
      <c r="C146" s="171">
        <v>0</v>
      </c>
      <c r="D146" s="29">
        <f t="shared" si="18"/>
        <v>4627.51</v>
      </c>
      <c r="E146" s="29">
        <f t="shared" si="19"/>
        <v>23056.769999999997</v>
      </c>
      <c r="F146" s="46">
        <f t="shared" si="20"/>
        <v>406.41433333333333</v>
      </c>
      <c r="G146" s="29">
        <f t="shared" si="15"/>
        <v>406.41</v>
      </c>
    </row>
    <row r="147" spans="1:7" x14ac:dyDescent="0.25">
      <c r="A147" s="47">
        <v>41896</v>
      </c>
      <c r="B147" s="48">
        <v>1</v>
      </c>
      <c r="C147" s="171">
        <v>0</v>
      </c>
      <c r="D147" s="29">
        <f t="shared" si="18"/>
        <v>4627.51</v>
      </c>
      <c r="E147" s="29">
        <f t="shared" si="19"/>
        <v>23056.769999999997</v>
      </c>
      <c r="F147" s="46">
        <f t="shared" si="20"/>
        <v>406.41433333333333</v>
      </c>
      <c r="G147" s="29">
        <f t="shared" si="15"/>
        <v>406.41</v>
      </c>
    </row>
    <row r="148" spans="1:7" x14ac:dyDescent="0.25">
      <c r="A148" s="47">
        <v>41897</v>
      </c>
      <c r="B148" s="48">
        <v>1</v>
      </c>
      <c r="C148" s="171">
        <v>0</v>
      </c>
      <c r="D148" s="29">
        <f t="shared" si="18"/>
        <v>4627.51</v>
      </c>
      <c r="E148" s="29">
        <f t="shared" si="19"/>
        <v>23056.769999999997</v>
      </c>
      <c r="F148" s="46">
        <f t="shared" si="20"/>
        <v>406.41433333333333</v>
      </c>
      <c r="G148" s="29">
        <f t="shared" si="15"/>
        <v>406.41</v>
      </c>
    </row>
    <row r="149" spans="1:7" x14ac:dyDescent="0.25">
      <c r="A149" s="47">
        <v>41898</v>
      </c>
      <c r="B149" s="48">
        <v>1</v>
      </c>
      <c r="C149" s="171">
        <v>0</v>
      </c>
      <c r="D149" s="29">
        <f t="shared" si="18"/>
        <v>4627.51</v>
      </c>
      <c r="E149" s="29">
        <f t="shared" si="19"/>
        <v>23056.769999999997</v>
      </c>
      <c r="F149" s="46">
        <f t="shared" si="20"/>
        <v>406.41433333333333</v>
      </c>
      <c r="G149" s="29">
        <f t="shared" si="15"/>
        <v>406.41</v>
      </c>
    </row>
    <row r="150" spans="1:7" x14ac:dyDescent="0.25">
      <c r="A150" s="47">
        <v>41899</v>
      </c>
      <c r="B150" s="48">
        <v>1</v>
      </c>
      <c r="C150" s="171">
        <v>0</v>
      </c>
      <c r="D150" s="29">
        <f t="shared" si="18"/>
        <v>4627.51</v>
      </c>
      <c r="E150" s="29">
        <f t="shared" si="19"/>
        <v>23056.769999999997</v>
      </c>
      <c r="F150" s="46">
        <f t="shared" si="20"/>
        <v>406.41433333333333</v>
      </c>
      <c r="G150" s="29">
        <f t="shared" si="15"/>
        <v>406.41</v>
      </c>
    </row>
    <row r="151" spans="1:7" x14ac:dyDescent="0.25">
      <c r="A151" s="47">
        <v>41900</v>
      </c>
      <c r="B151" s="48">
        <v>1</v>
      </c>
      <c r="C151" s="171">
        <v>0</v>
      </c>
      <c r="D151" s="29">
        <f t="shared" si="18"/>
        <v>4627.51</v>
      </c>
      <c r="E151" s="29">
        <f t="shared" si="19"/>
        <v>23056.769999999997</v>
      </c>
      <c r="F151" s="46">
        <f t="shared" si="20"/>
        <v>406.41433333333333</v>
      </c>
      <c r="G151" s="29">
        <f t="shared" si="15"/>
        <v>406.41</v>
      </c>
    </row>
    <row r="152" spans="1:7" x14ac:dyDescent="0.25">
      <c r="A152" s="47">
        <v>41901</v>
      </c>
      <c r="B152" s="48">
        <v>1</v>
      </c>
      <c r="C152" s="171">
        <v>0</v>
      </c>
      <c r="D152" s="29">
        <f t="shared" si="18"/>
        <v>4627.51</v>
      </c>
      <c r="E152" s="29">
        <f t="shared" si="19"/>
        <v>23056.769999999997</v>
      </c>
      <c r="F152" s="46">
        <f t="shared" si="20"/>
        <v>406.41433333333333</v>
      </c>
      <c r="G152" s="29">
        <f t="shared" si="15"/>
        <v>406.41</v>
      </c>
    </row>
    <row r="153" spans="1:7" x14ac:dyDescent="0.25">
      <c r="A153" s="47">
        <v>41902</v>
      </c>
      <c r="B153" s="48">
        <v>1</v>
      </c>
      <c r="C153" s="171">
        <v>0</v>
      </c>
      <c r="D153" s="29">
        <f t="shared" si="18"/>
        <v>4627.51</v>
      </c>
      <c r="E153" s="29">
        <f t="shared" si="19"/>
        <v>23056.769999999997</v>
      </c>
      <c r="F153" s="46">
        <f t="shared" si="20"/>
        <v>406.41433333333333</v>
      </c>
      <c r="G153" s="29">
        <f t="shared" si="15"/>
        <v>406.41</v>
      </c>
    </row>
    <row r="154" spans="1:7" x14ac:dyDescent="0.25">
      <c r="A154" s="47">
        <v>41903</v>
      </c>
      <c r="B154" s="48">
        <v>1</v>
      </c>
      <c r="C154" s="171">
        <v>0</v>
      </c>
      <c r="D154" s="29">
        <f t="shared" si="18"/>
        <v>4627.51</v>
      </c>
      <c r="E154" s="29">
        <f t="shared" si="19"/>
        <v>23056.769999999997</v>
      </c>
      <c r="F154" s="46">
        <f t="shared" si="20"/>
        <v>406.41433333333333</v>
      </c>
      <c r="G154" s="29">
        <f t="shared" si="15"/>
        <v>406.41</v>
      </c>
    </row>
    <row r="155" spans="1:7" x14ac:dyDescent="0.25">
      <c r="A155" s="47">
        <v>41904</v>
      </c>
      <c r="B155" s="48">
        <v>1</v>
      </c>
      <c r="C155" s="171">
        <v>0</v>
      </c>
      <c r="D155" s="29">
        <f t="shared" si="18"/>
        <v>4627.51</v>
      </c>
      <c r="E155" s="29">
        <f t="shared" si="19"/>
        <v>23056.769999999997</v>
      </c>
      <c r="F155" s="46">
        <f t="shared" si="20"/>
        <v>406.41433333333333</v>
      </c>
      <c r="G155" s="29">
        <f t="shared" si="15"/>
        <v>406.41</v>
      </c>
    </row>
    <row r="156" spans="1:7" x14ac:dyDescent="0.25">
      <c r="A156" s="47">
        <v>41905</v>
      </c>
      <c r="B156" s="48">
        <v>1</v>
      </c>
      <c r="C156" s="171">
        <v>0</v>
      </c>
      <c r="D156" s="29">
        <f t="shared" si="18"/>
        <v>4627.51</v>
      </c>
      <c r="E156" s="29">
        <f t="shared" si="19"/>
        <v>23056.769999999997</v>
      </c>
      <c r="F156" s="46">
        <f t="shared" si="20"/>
        <v>406.41433333333333</v>
      </c>
      <c r="G156" s="29">
        <f t="shared" si="15"/>
        <v>406.41</v>
      </c>
    </row>
    <row r="157" spans="1:7" x14ac:dyDescent="0.25">
      <c r="A157" s="47">
        <v>41906</v>
      </c>
      <c r="B157" s="48">
        <v>1</v>
      </c>
      <c r="C157" s="171">
        <v>0</v>
      </c>
      <c r="D157" s="29">
        <f t="shared" si="18"/>
        <v>4627.51</v>
      </c>
      <c r="E157" s="29">
        <f t="shared" si="19"/>
        <v>23056.769999999997</v>
      </c>
      <c r="F157" s="46">
        <f t="shared" si="20"/>
        <v>406.41433333333333</v>
      </c>
      <c r="G157" s="29">
        <f t="shared" si="15"/>
        <v>406.41</v>
      </c>
    </row>
    <row r="158" spans="1:7" x14ac:dyDescent="0.25">
      <c r="A158" s="47">
        <v>41907</v>
      </c>
      <c r="B158" s="48">
        <v>1</v>
      </c>
      <c r="C158" s="171">
        <v>0</v>
      </c>
      <c r="D158" s="29">
        <f t="shared" si="18"/>
        <v>4627.51</v>
      </c>
      <c r="E158" s="29">
        <f t="shared" si="19"/>
        <v>23056.769999999997</v>
      </c>
      <c r="F158" s="46">
        <f t="shared" si="20"/>
        <v>406.41433333333333</v>
      </c>
      <c r="G158" s="29">
        <f t="shared" si="15"/>
        <v>406.41</v>
      </c>
    </row>
    <row r="159" spans="1:7" x14ac:dyDescent="0.25">
      <c r="A159" s="47">
        <v>41908</v>
      </c>
      <c r="B159" s="48">
        <v>1</v>
      </c>
      <c r="C159" s="171">
        <v>0</v>
      </c>
      <c r="D159" s="29">
        <f t="shared" si="18"/>
        <v>4627.51</v>
      </c>
      <c r="E159" s="29">
        <f t="shared" si="19"/>
        <v>23056.769999999997</v>
      </c>
      <c r="F159" s="46">
        <f t="shared" si="20"/>
        <v>406.41433333333333</v>
      </c>
      <c r="G159" s="29">
        <f t="shared" si="15"/>
        <v>406.41</v>
      </c>
    </row>
    <row r="160" spans="1:7" x14ac:dyDescent="0.25">
      <c r="A160" s="47">
        <v>41909</v>
      </c>
      <c r="B160" s="48">
        <v>1</v>
      </c>
      <c r="C160" s="171">
        <v>0</v>
      </c>
      <c r="D160" s="29">
        <f t="shared" si="18"/>
        <v>4627.51</v>
      </c>
      <c r="E160" s="29">
        <f t="shared" si="19"/>
        <v>23056.769999999997</v>
      </c>
      <c r="F160" s="46">
        <f t="shared" si="20"/>
        <v>406.41433333333333</v>
      </c>
      <c r="G160" s="29">
        <f t="shared" si="15"/>
        <v>406.41</v>
      </c>
    </row>
    <row r="161" spans="1:7" x14ac:dyDescent="0.25">
      <c r="A161" s="47">
        <v>41910</v>
      </c>
      <c r="B161" s="48">
        <v>1</v>
      </c>
      <c r="C161" s="171">
        <v>0</v>
      </c>
      <c r="D161" s="29">
        <f t="shared" si="18"/>
        <v>4627.51</v>
      </c>
      <c r="E161" s="29">
        <f t="shared" si="19"/>
        <v>23056.769999999997</v>
      </c>
      <c r="F161" s="46">
        <f t="shared" si="20"/>
        <v>406.41433333333333</v>
      </c>
      <c r="G161" s="29">
        <f t="shared" si="15"/>
        <v>406.41</v>
      </c>
    </row>
    <row r="162" spans="1:7" x14ac:dyDescent="0.25">
      <c r="A162" s="47">
        <v>41911</v>
      </c>
      <c r="B162" s="48">
        <v>1</v>
      </c>
      <c r="C162" s="171">
        <v>0</v>
      </c>
      <c r="D162" s="29">
        <f t="shared" si="18"/>
        <v>4627.51</v>
      </c>
      <c r="E162" s="29">
        <f t="shared" si="19"/>
        <v>23056.769999999997</v>
      </c>
      <c r="F162" s="46">
        <f t="shared" si="20"/>
        <v>406.41433333333333</v>
      </c>
      <c r="G162" s="29">
        <f t="shared" si="15"/>
        <v>406.41</v>
      </c>
    </row>
    <row r="163" spans="1:7" x14ac:dyDescent="0.25">
      <c r="A163" s="47">
        <v>41912</v>
      </c>
      <c r="B163" s="48">
        <v>1</v>
      </c>
      <c r="C163" s="171">
        <v>0</v>
      </c>
      <c r="D163" s="29">
        <f t="shared" si="18"/>
        <v>4627.51</v>
      </c>
      <c r="E163" s="29">
        <f t="shared" si="19"/>
        <v>23056.769999999997</v>
      </c>
      <c r="F163" s="46">
        <f t="shared" si="20"/>
        <v>406.41433333333333</v>
      </c>
      <c r="G163" s="29">
        <f t="shared" si="15"/>
        <v>406.41</v>
      </c>
    </row>
    <row r="164" spans="1:7" x14ac:dyDescent="0.25">
      <c r="A164" s="47">
        <v>41913</v>
      </c>
      <c r="B164" s="48">
        <v>1</v>
      </c>
      <c r="C164" s="171">
        <v>0</v>
      </c>
      <c r="D164" s="29">
        <f t="shared" si="18"/>
        <v>4627.51</v>
      </c>
      <c r="E164" s="29">
        <f t="shared" si="19"/>
        <v>23056.769999999997</v>
      </c>
      <c r="F164" s="46">
        <f t="shared" si="20"/>
        <v>406.41433333333333</v>
      </c>
      <c r="G164" s="29">
        <f t="shared" si="15"/>
        <v>406.41</v>
      </c>
    </row>
    <row r="165" spans="1:7" x14ac:dyDescent="0.25">
      <c r="A165" s="47">
        <v>41914</v>
      </c>
      <c r="B165" s="48">
        <v>1</v>
      </c>
      <c r="C165" s="171">
        <v>0</v>
      </c>
      <c r="D165" s="29">
        <f t="shared" si="18"/>
        <v>4627.51</v>
      </c>
      <c r="E165" s="29">
        <f t="shared" si="19"/>
        <v>23056.769999999997</v>
      </c>
      <c r="F165" s="46">
        <f t="shared" si="20"/>
        <v>406.41433333333333</v>
      </c>
      <c r="G165" s="29">
        <f t="shared" si="15"/>
        <v>406.41</v>
      </c>
    </row>
    <row r="166" spans="1:7" x14ac:dyDescent="0.25">
      <c r="A166" s="47">
        <v>41915</v>
      </c>
      <c r="B166" s="48">
        <v>1</v>
      </c>
      <c r="C166" s="171">
        <v>0</v>
      </c>
      <c r="D166" s="29">
        <f t="shared" si="18"/>
        <v>4627.51</v>
      </c>
      <c r="E166" s="29">
        <f t="shared" si="19"/>
        <v>23056.769999999997</v>
      </c>
      <c r="F166" s="46">
        <f t="shared" si="20"/>
        <v>406.41433333333333</v>
      </c>
      <c r="G166" s="29">
        <f t="shared" si="15"/>
        <v>406.41</v>
      </c>
    </row>
    <row r="167" spans="1:7" x14ac:dyDescent="0.25">
      <c r="A167" s="47">
        <v>41916</v>
      </c>
      <c r="B167" s="48">
        <v>1</v>
      </c>
      <c r="C167" s="171">
        <v>0</v>
      </c>
      <c r="D167" s="29">
        <f t="shared" si="18"/>
        <v>4627.51</v>
      </c>
      <c r="E167" s="29">
        <f t="shared" si="19"/>
        <v>23056.769999999997</v>
      </c>
      <c r="F167" s="46">
        <f t="shared" si="20"/>
        <v>406.41433333333333</v>
      </c>
      <c r="G167" s="29">
        <f t="shared" si="15"/>
        <v>406.41</v>
      </c>
    </row>
    <row r="168" spans="1:7" x14ac:dyDescent="0.25">
      <c r="A168" s="47">
        <v>41917</v>
      </c>
      <c r="B168" s="48">
        <v>1</v>
      </c>
      <c r="C168" s="171">
        <v>0</v>
      </c>
      <c r="D168" s="29">
        <f t="shared" si="18"/>
        <v>4627.51</v>
      </c>
      <c r="E168" s="29">
        <f t="shared" si="19"/>
        <v>23056.769999999997</v>
      </c>
      <c r="F168" s="46">
        <f t="shared" si="20"/>
        <v>406.41433333333333</v>
      </c>
      <c r="G168" s="29">
        <f t="shared" si="15"/>
        <v>406.41</v>
      </c>
    </row>
    <row r="169" spans="1:7" x14ac:dyDescent="0.25">
      <c r="A169" s="47">
        <v>41918</v>
      </c>
      <c r="B169" s="48">
        <v>0</v>
      </c>
      <c r="C169" s="171">
        <v>1</v>
      </c>
      <c r="D169" s="29">
        <f>$E$120</f>
        <v>2625.8499999999985</v>
      </c>
      <c r="E169" s="29">
        <f>$D$123-$D$6</f>
        <v>988652.99</v>
      </c>
      <c r="F169" s="46">
        <f>($E$5/$B$5)*0+($E$6/$B$6)*1</f>
        <v>401.6448387096774</v>
      </c>
      <c r="G169" s="29">
        <f t="shared" si="15"/>
        <v>401.64</v>
      </c>
    </row>
    <row r="170" spans="1:7" x14ac:dyDescent="0.25">
      <c r="A170" s="47">
        <v>41919</v>
      </c>
      <c r="B170" s="48">
        <v>1</v>
      </c>
      <c r="C170" s="171">
        <v>0</v>
      </c>
      <c r="D170" s="29">
        <f t="shared" ref="D170:D199" si="21">$E$120</f>
        <v>2625.8499999999985</v>
      </c>
      <c r="E170" s="29">
        <f t="shared" ref="E170:E199" si="22">$D$123-$D$6</f>
        <v>988652.99</v>
      </c>
      <c r="F170" s="46">
        <f t="shared" ref="F170:F199" si="23">($E$5/$B$5)*0+($E$6/$B$6)*1</f>
        <v>401.6448387096774</v>
      </c>
      <c r="G170" s="29">
        <f t="shared" si="15"/>
        <v>401.64</v>
      </c>
    </row>
    <row r="171" spans="1:7" x14ac:dyDescent="0.25">
      <c r="A171" s="47">
        <v>41920</v>
      </c>
      <c r="B171" s="48">
        <v>1</v>
      </c>
      <c r="C171" s="171">
        <v>0</v>
      </c>
      <c r="D171" s="29">
        <f t="shared" si="21"/>
        <v>2625.8499999999985</v>
      </c>
      <c r="E171" s="29">
        <f t="shared" si="22"/>
        <v>988652.99</v>
      </c>
      <c r="F171" s="46">
        <f t="shared" si="23"/>
        <v>401.6448387096774</v>
      </c>
      <c r="G171" s="29">
        <f t="shared" si="15"/>
        <v>401.64</v>
      </c>
    </row>
    <row r="172" spans="1:7" x14ac:dyDescent="0.25">
      <c r="A172" s="47">
        <v>41921</v>
      </c>
      <c r="B172" s="48">
        <v>1</v>
      </c>
      <c r="C172" s="171">
        <v>0</v>
      </c>
      <c r="D172" s="29">
        <f t="shared" si="21"/>
        <v>2625.8499999999985</v>
      </c>
      <c r="E172" s="29">
        <f t="shared" si="22"/>
        <v>988652.99</v>
      </c>
      <c r="F172" s="46">
        <f t="shared" si="23"/>
        <v>401.6448387096774</v>
      </c>
      <c r="G172" s="29">
        <f t="shared" ref="G172:G235" si="24">ROUND(F172,2)</f>
        <v>401.64</v>
      </c>
    </row>
    <row r="173" spans="1:7" x14ac:dyDescent="0.25">
      <c r="A173" s="47">
        <v>41922</v>
      </c>
      <c r="B173" s="48">
        <v>1</v>
      </c>
      <c r="C173" s="171">
        <v>0</v>
      </c>
      <c r="D173" s="29">
        <f t="shared" si="21"/>
        <v>2625.8499999999985</v>
      </c>
      <c r="E173" s="29">
        <f t="shared" si="22"/>
        <v>988652.99</v>
      </c>
      <c r="F173" s="46">
        <f t="shared" si="23"/>
        <v>401.6448387096774</v>
      </c>
      <c r="G173" s="29">
        <f t="shared" si="24"/>
        <v>401.64</v>
      </c>
    </row>
    <row r="174" spans="1:7" x14ac:dyDescent="0.25">
      <c r="A174" s="47">
        <v>41923</v>
      </c>
      <c r="B174" s="48">
        <v>1</v>
      </c>
      <c r="C174" s="171">
        <v>0</v>
      </c>
      <c r="D174" s="29">
        <f t="shared" si="21"/>
        <v>2625.8499999999985</v>
      </c>
      <c r="E174" s="29">
        <f t="shared" si="22"/>
        <v>988652.99</v>
      </c>
      <c r="F174" s="46">
        <f t="shared" si="23"/>
        <v>401.6448387096774</v>
      </c>
      <c r="G174" s="29">
        <f t="shared" si="24"/>
        <v>401.64</v>
      </c>
    </row>
    <row r="175" spans="1:7" x14ac:dyDescent="0.25">
      <c r="A175" s="47">
        <v>41924</v>
      </c>
      <c r="B175" s="48">
        <v>1</v>
      </c>
      <c r="C175" s="171">
        <v>0</v>
      </c>
      <c r="D175" s="29">
        <f t="shared" si="21"/>
        <v>2625.8499999999985</v>
      </c>
      <c r="E175" s="29">
        <f t="shared" si="22"/>
        <v>988652.99</v>
      </c>
      <c r="F175" s="46">
        <f t="shared" si="23"/>
        <v>401.6448387096774</v>
      </c>
      <c r="G175" s="29">
        <f t="shared" si="24"/>
        <v>401.64</v>
      </c>
    </row>
    <row r="176" spans="1:7" x14ac:dyDescent="0.25">
      <c r="A176" s="47">
        <v>41925</v>
      </c>
      <c r="B176" s="48">
        <v>1</v>
      </c>
      <c r="C176" s="171">
        <v>0</v>
      </c>
      <c r="D176" s="29">
        <f t="shared" si="21"/>
        <v>2625.8499999999985</v>
      </c>
      <c r="E176" s="29">
        <f t="shared" si="22"/>
        <v>988652.99</v>
      </c>
      <c r="F176" s="46">
        <f t="shared" si="23"/>
        <v>401.6448387096774</v>
      </c>
      <c r="G176" s="29">
        <f t="shared" si="24"/>
        <v>401.64</v>
      </c>
    </row>
    <row r="177" spans="1:7" x14ac:dyDescent="0.25">
      <c r="A177" s="47">
        <v>41926</v>
      </c>
      <c r="B177" s="48">
        <v>1</v>
      </c>
      <c r="C177" s="171">
        <v>0</v>
      </c>
      <c r="D177" s="29">
        <f t="shared" si="21"/>
        <v>2625.8499999999985</v>
      </c>
      <c r="E177" s="29">
        <f t="shared" si="22"/>
        <v>988652.99</v>
      </c>
      <c r="F177" s="46">
        <f t="shared" si="23"/>
        <v>401.6448387096774</v>
      </c>
      <c r="G177" s="29">
        <f t="shared" si="24"/>
        <v>401.64</v>
      </c>
    </row>
    <row r="178" spans="1:7" x14ac:dyDescent="0.25">
      <c r="A178" s="47">
        <v>41927</v>
      </c>
      <c r="B178" s="48">
        <v>1</v>
      </c>
      <c r="C178" s="171">
        <v>0</v>
      </c>
      <c r="D178" s="29">
        <f t="shared" si="21"/>
        <v>2625.8499999999985</v>
      </c>
      <c r="E178" s="29">
        <f t="shared" si="22"/>
        <v>988652.99</v>
      </c>
      <c r="F178" s="46">
        <f t="shared" si="23"/>
        <v>401.6448387096774</v>
      </c>
      <c r="G178" s="29">
        <f t="shared" si="24"/>
        <v>401.64</v>
      </c>
    </row>
    <row r="179" spans="1:7" x14ac:dyDescent="0.25">
      <c r="A179" s="47">
        <v>41928</v>
      </c>
      <c r="B179" s="48">
        <v>1</v>
      </c>
      <c r="C179" s="171">
        <v>0</v>
      </c>
      <c r="D179" s="29">
        <f t="shared" si="21"/>
        <v>2625.8499999999985</v>
      </c>
      <c r="E179" s="29">
        <f t="shared" si="22"/>
        <v>988652.99</v>
      </c>
      <c r="F179" s="46">
        <f t="shared" si="23"/>
        <v>401.6448387096774</v>
      </c>
      <c r="G179" s="29">
        <f t="shared" si="24"/>
        <v>401.64</v>
      </c>
    </row>
    <row r="180" spans="1:7" x14ac:dyDescent="0.25">
      <c r="A180" s="47">
        <v>41929</v>
      </c>
      <c r="B180" s="48">
        <v>1</v>
      </c>
      <c r="C180" s="171">
        <v>0</v>
      </c>
      <c r="D180" s="29">
        <f t="shared" si="21"/>
        <v>2625.8499999999985</v>
      </c>
      <c r="E180" s="29">
        <f t="shared" si="22"/>
        <v>988652.99</v>
      </c>
      <c r="F180" s="46">
        <f t="shared" si="23"/>
        <v>401.6448387096774</v>
      </c>
      <c r="G180" s="29">
        <f t="shared" si="24"/>
        <v>401.64</v>
      </c>
    </row>
    <row r="181" spans="1:7" x14ac:dyDescent="0.25">
      <c r="A181" s="47">
        <v>41930</v>
      </c>
      <c r="B181" s="48">
        <v>1</v>
      </c>
      <c r="C181" s="171">
        <v>0</v>
      </c>
      <c r="D181" s="29">
        <f t="shared" si="21"/>
        <v>2625.8499999999985</v>
      </c>
      <c r="E181" s="29">
        <f t="shared" si="22"/>
        <v>988652.99</v>
      </c>
      <c r="F181" s="46">
        <f t="shared" si="23"/>
        <v>401.6448387096774</v>
      </c>
      <c r="G181" s="29">
        <f t="shared" si="24"/>
        <v>401.64</v>
      </c>
    </row>
    <row r="182" spans="1:7" x14ac:dyDescent="0.25">
      <c r="A182" s="47">
        <v>41931</v>
      </c>
      <c r="B182" s="48">
        <v>1</v>
      </c>
      <c r="C182" s="171">
        <v>0</v>
      </c>
      <c r="D182" s="29">
        <f t="shared" si="21"/>
        <v>2625.8499999999985</v>
      </c>
      <c r="E182" s="29">
        <f t="shared" si="22"/>
        <v>988652.99</v>
      </c>
      <c r="F182" s="46">
        <f t="shared" si="23"/>
        <v>401.6448387096774</v>
      </c>
      <c r="G182" s="29">
        <f t="shared" si="24"/>
        <v>401.64</v>
      </c>
    </row>
    <row r="183" spans="1:7" x14ac:dyDescent="0.25">
      <c r="A183" s="47">
        <v>41932</v>
      </c>
      <c r="B183" s="48">
        <v>1</v>
      </c>
      <c r="C183" s="171">
        <v>0</v>
      </c>
      <c r="D183" s="29">
        <f t="shared" si="21"/>
        <v>2625.8499999999985</v>
      </c>
      <c r="E183" s="29">
        <f t="shared" si="22"/>
        <v>988652.99</v>
      </c>
      <c r="F183" s="46">
        <f t="shared" si="23"/>
        <v>401.6448387096774</v>
      </c>
      <c r="G183" s="29">
        <f t="shared" si="24"/>
        <v>401.64</v>
      </c>
    </row>
    <row r="184" spans="1:7" x14ac:dyDescent="0.25">
      <c r="A184" s="47">
        <v>41933</v>
      </c>
      <c r="B184" s="48">
        <v>1</v>
      </c>
      <c r="C184" s="171">
        <v>0</v>
      </c>
      <c r="D184" s="29">
        <f t="shared" si="21"/>
        <v>2625.8499999999985</v>
      </c>
      <c r="E184" s="29">
        <f t="shared" si="22"/>
        <v>988652.99</v>
      </c>
      <c r="F184" s="46">
        <f t="shared" si="23"/>
        <v>401.6448387096774</v>
      </c>
      <c r="G184" s="29">
        <f t="shared" si="24"/>
        <v>401.64</v>
      </c>
    </row>
    <row r="185" spans="1:7" x14ac:dyDescent="0.25">
      <c r="A185" s="47">
        <v>41934</v>
      </c>
      <c r="B185" s="48">
        <v>1</v>
      </c>
      <c r="C185" s="171">
        <v>0</v>
      </c>
      <c r="D185" s="29">
        <f t="shared" si="21"/>
        <v>2625.8499999999985</v>
      </c>
      <c r="E185" s="29">
        <f t="shared" si="22"/>
        <v>988652.99</v>
      </c>
      <c r="F185" s="46">
        <f t="shared" si="23"/>
        <v>401.6448387096774</v>
      </c>
      <c r="G185" s="29">
        <f t="shared" si="24"/>
        <v>401.64</v>
      </c>
    </row>
    <row r="186" spans="1:7" x14ac:dyDescent="0.25">
      <c r="A186" s="47">
        <v>41935</v>
      </c>
      <c r="B186" s="48">
        <v>1</v>
      </c>
      <c r="C186" s="171">
        <v>0</v>
      </c>
      <c r="D186" s="29">
        <f t="shared" si="21"/>
        <v>2625.8499999999985</v>
      </c>
      <c r="E186" s="29">
        <f t="shared" si="22"/>
        <v>988652.99</v>
      </c>
      <c r="F186" s="46">
        <f t="shared" si="23"/>
        <v>401.6448387096774</v>
      </c>
      <c r="G186" s="29">
        <f t="shared" si="24"/>
        <v>401.64</v>
      </c>
    </row>
    <row r="187" spans="1:7" x14ac:dyDescent="0.25">
      <c r="A187" s="47">
        <v>41936</v>
      </c>
      <c r="B187" s="48">
        <v>1</v>
      </c>
      <c r="C187" s="171">
        <v>0</v>
      </c>
      <c r="D187" s="29">
        <f t="shared" si="21"/>
        <v>2625.8499999999985</v>
      </c>
      <c r="E187" s="29">
        <f t="shared" si="22"/>
        <v>988652.99</v>
      </c>
      <c r="F187" s="46">
        <f t="shared" si="23"/>
        <v>401.6448387096774</v>
      </c>
      <c r="G187" s="29">
        <f t="shared" si="24"/>
        <v>401.64</v>
      </c>
    </row>
    <row r="188" spans="1:7" x14ac:dyDescent="0.25">
      <c r="A188" s="47">
        <v>41937</v>
      </c>
      <c r="B188" s="48">
        <v>1</v>
      </c>
      <c r="C188" s="171">
        <v>0</v>
      </c>
      <c r="D188" s="29">
        <f t="shared" si="21"/>
        <v>2625.8499999999985</v>
      </c>
      <c r="E188" s="29">
        <f t="shared" si="22"/>
        <v>988652.99</v>
      </c>
      <c r="F188" s="46">
        <f t="shared" si="23"/>
        <v>401.6448387096774</v>
      </c>
      <c r="G188" s="29">
        <f t="shared" si="24"/>
        <v>401.64</v>
      </c>
    </row>
    <row r="189" spans="1:7" x14ac:dyDescent="0.25">
      <c r="A189" s="47">
        <v>41938</v>
      </c>
      <c r="B189" s="48">
        <v>1</v>
      </c>
      <c r="C189" s="171">
        <v>0</v>
      </c>
      <c r="D189" s="29">
        <f t="shared" si="21"/>
        <v>2625.8499999999985</v>
      </c>
      <c r="E189" s="29">
        <f t="shared" si="22"/>
        <v>988652.99</v>
      </c>
      <c r="F189" s="46">
        <f t="shared" si="23"/>
        <v>401.6448387096774</v>
      </c>
      <c r="G189" s="29">
        <f t="shared" si="24"/>
        <v>401.64</v>
      </c>
    </row>
    <row r="190" spans="1:7" x14ac:dyDescent="0.25">
      <c r="A190" s="47">
        <v>41939</v>
      </c>
      <c r="B190" s="48">
        <v>1</v>
      </c>
      <c r="C190" s="171">
        <v>0</v>
      </c>
      <c r="D190" s="29">
        <f t="shared" si="21"/>
        <v>2625.8499999999985</v>
      </c>
      <c r="E190" s="29">
        <f t="shared" si="22"/>
        <v>988652.99</v>
      </c>
      <c r="F190" s="46">
        <f t="shared" si="23"/>
        <v>401.6448387096774</v>
      </c>
      <c r="G190" s="29">
        <f t="shared" si="24"/>
        <v>401.64</v>
      </c>
    </row>
    <row r="191" spans="1:7" x14ac:dyDescent="0.25">
      <c r="A191" s="47">
        <v>41940</v>
      </c>
      <c r="B191" s="48">
        <v>1</v>
      </c>
      <c r="C191" s="171">
        <v>0</v>
      </c>
      <c r="D191" s="29">
        <f t="shared" si="21"/>
        <v>2625.8499999999985</v>
      </c>
      <c r="E191" s="29">
        <f t="shared" si="22"/>
        <v>988652.99</v>
      </c>
      <c r="F191" s="46">
        <f t="shared" si="23"/>
        <v>401.6448387096774</v>
      </c>
      <c r="G191" s="29">
        <f t="shared" si="24"/>
        <v>401.64</v>
      </c>
    </row>
    <row r="192" spans="1:7" x14ac:dyDescent="0.25">
      <c r="A192" s="47">
        <v>41941</v>
      </c>
      <c r="B192" s="48">
        <v>1</v>
      </c>
      <c r="C192" s="171">
        <v>0</v>
      </c>
      <c r="D192" s="29">
        <f t="shared" si="21"/>
        <v>2625.8499999999985</v>
      </c>
      <c r="E192" s="29">
        <f t="shared" si="22"/>
        <v>988652.99</v>
      </c>
      <c r="F192" s="46">
        <f t="shared" si="23"/>
        <v>401.6448387096774</v>
      </c>
      <c r="G192" s="29">
        <f t="shared" si="24"/>
        <v>401.64</v>
      </c>
    </row>
    <row r="193" spans="1:7" x14ac:dyDescent="0.25">
      <c r="A193" s="47">
        <v>41942</v>
      </c>
      <c r="B193" s="48">
        <v>1</v>
      </c>
      <c r="C193" s="171">
        <v>0</v>
      </c>
      <c r="D193" s="29">
        <f t="shared" si="21"/>
        <v>2625.8499999999985</v>
      </c>
      <c r="E193" s="29">
        <f t="shared" si="22"/>
        <v>988652.99</v>
      </c>
      <c r="F193" s="46">
        <f t="shared" si="23"/>
        <v>401.6448387096774</v>
      </c>
      <c r="G193" s="29">
        <f t="shared" si="24"/>
        <v>401.64</v>
      </c>
    </row>
    <row r="194" spans="1:7" x14ac:dyDescent="0.25">
      <c r="A194" s="47">
        <v>41943</v>
      </c>
      <c r="B194" s="48">
        <v>1</v>
      </c>
      <c r="C194" s="171">
        <v>0</v>
      </c>
      <c r="D194" s="29">
        <f t="shared" si="21"/>
        <v>2625.8499999999985</v>
      </c>
      <c r="E194" s="29">
        <f t="shared" si="22"/>
        <v>988652.99</v>
      </c>
      <c r="F194" s="46">
        <f t="shared" si="23"/>
        <v>401.6448387096774</v>
      </c>
      <c r="G194" s="29">
        <f t="shared" si="24"/>
        <v>401.64</v>
      </c>
    </row>
    <row r="195" spans="1:7" x14ac:dyDescent="0.25">
      <c r="A195" s="47">
        <v>41944</v>
      </c>
      <c r="B195" s="48">
        <v>1</v>
      </c>
      <c r="C195" s="171">
        <v>0</v>
      </c>
      <c r="D195" s="29">
        <f t="shared" si="21"/>
        <v>2625.8499999999985</v>
      </c>
      <c r="E195" s="29">
        <f t="shared" si="22"/>
        <v>988652.99</v>
      </c>
      <c r="F195" s="46">
        <f t="shared" si="23"/>
        <v>401.6448387096774</v>
      </c>
      <c r="G195" s="29">
        <f t="shared" si="24"/>
        <v>401.64</v>
      </c>
    </row>
    <row r="196" spans="1:7" x14ac:dyDescent="0.25">
      <c r="A196" s="47">
        <v>41945</v>
      </c>
      <c r="B196" s="48">
        <v>1</v>
      </c>
      <c r="C196" s="171">
        <v>0</v>
      </c>
      <c r="D196" s="29">
        <f t="shared" si="21"/>
        <v>2625.8499999999985</v>
      </c>
      <c r="E196" s="29">
        <f t="shared" si="22"/>
        <v>988652.99</v>
      </c>
      <c r="F196" s="46">
        <f t="shared" si="23"/>
        <v>401.6448387096774</v>
      </c>
      <c r="G196" s="29">
        <f t="shared" si="24"/>
        <v>401.64</v>
      </c>
    </row>
    <row r="197" spans="1:7" x14ac:dyDescent="0.25">
      <c r="A197" s="47">
        <v>41946</v>
      </c>
      <c r="B197" s="48">
        <v>1</v>
      </c>
      <c r="C197" s="171">
        <v>0</v>
      </c>
      <c r="D197" s="29">
        <f t="shared" si="21"/>
        <v>2625.8499999999985</v>
      </c>
      <c r="E197" s="29">
        <f t="shared" si="22"/>
        <v>988652.99</v>
      </c>
      <c r="F197" s="46">
        <f t="shared" si="23"/>
        <v>401.6448387096774</v>
      </c>
      <c r="G197" s="29">
        <f t="shared" si="24"/>
        <v>401.64</v>
      </c>
    </row>
    <row r="198" spans="1:7" x14ac:dyDescent="0.25">
      <c r="A198" s="47">
        <v>41947</v>
      </c>
      <c r="B198" s="48">
        <v>1</v>
      </c>
      <c r="C198" s="171">
        <v>0</v>
      </c>
      <c r="D198" s="29">
        <f t="shared" si="21"/>
        <v>2625.8499999999985</v>
      </c>
      <c r="E198" s="29">
        <f t="shared" si="22"/>
        <v>988652.99</v>
      </c>
      <c r="F198" s="46">
        <f t="shared" si="23"/>
        <v>401.6448387096774</v>
      </c>
      <c r="G198" s="29">
        <f t="shared" si="24"/>
        <v>401.64</v>
      </c>
    </row>
    <row r="199" spans="1:7" x14ac:dyDescent="0.25">
      <c r="A199" s="47">
        <v>41948</v>
      </c>
      <c r="B199" s="48">
        <v>1</v>
      </c>
      <c r="C199" s="171">
        <v>0</v>
      </c>
      <c r="D199" s="29">
        <f t="shared" si="21"/>
        <v>2625.8499999999985</v>
      </c>
      <c r="E199" s="29">
        <f t="shared" si="22"/>
        <v>988652.99</v>
      </c>
      <c r="F199" s="46">
        <f t="shared" si="23"/>
        <v>401.6448387096774</v>
      </c>
      <c r="G199" s="29">
        <f t="shared" si="24"/>
        <v>401.64</v>
      </c>
    </row>
    <row r="200" spans="1:7" x14ac:dyDescent="0.25">
      <c r="A200" s="47">
        <v>41949</v>
      </c>
      <c r="B200" s="48">
        <v>0</v>
      </c>
      <c r="C200" s="171">
        <v>1</v>
      </c>
      <c r="D200" s="29">
        <f>$E$151</f>
        <v>23056.769999999997</v>
      </c>
      <c r="E200" s="29">
        <f>$D$154-$D$7</f>
        <v>-7261.0300000000007</v>
      </c>
      <c r="F200" s="46">
        <f>($E$6/$B$6)*0+($E$7/$B$7)*1</f>
        <v>396.98199999999997</v>
      </c>
      <c r="G200" s="29">
        <f t="shared" si="24"/>
        <v>396.98</v>
      </c>
    </row>
    <row r="201" spans="1:7" x14ac:dyDescent="0.25">
      <c r="A201" s="47">
        <v>41950</v>
      </c>
      <c r="B201" s="48">
        <v>1</v>
      </c>
      <c r="C201" s="171">
        <v>0</v>
      </c>
      <c r="D201" s="29">
        <f t="shared" ref="D201:D229" si="25">$E$151</f>
        <v>23056.769999999997</v>
      </c>
      <c r="E201" s="29">
        <f t="shared" ref="E201:E229" si="26">$D$154-$D$7</f>
        <v>-7261.0300000000007</v>
      </c>
      <c r="F201" s="46">
        <f t="shared" ref="F201:F229" si="27">($E$6/$B$6)*0+($E$7/$B$7)*1</f>
        <v>396.98199999999997</v>
      </c>
      <c r="G201" s="29">
        <f t="shared" si="24"/>
        <v>396.98</v>
      </c>
    </row>
    <row r="202" spans="1:7" x14ac:dyDescent="0.25">
      <c r="A202" s="47">
        <v>41951</v>
      </c>
      <c r="B202" s="48">
        <v>1</v>
      </c>
      <c r="C202" s="171">
        <v>0</v>
      </c>
      <c r="D202" s="29">
        <f t="shared" si="25"/>
        <v>23056.769999999997</v>
      </c>
      <c r="E202" s="29">
        <f t="shared" si="26"/>
        <v>-7261.0300000000007</v>
      </c>
      <c r="F202" s="46">
        <f t="shared" si="27"/>
        <v>396.98199999999997</v>
      </c>
      <c r="G202" s="29">
        <f t="shared" si="24"/>
        <v>396.98</v>
      </c>
    </row>
    <row r="203" spans="1:7" x14ac:dyDescent="0.25">
      <c r="A203" s="47">
        <v>41952</v>
      </c>
      <c r="B203" s="48">
        <v>1</v>
      </c>
      <c r="C203" s="171">
        <v>0</v>
      </c>
      <c r="D203" s="29">
        <f t="shared" si="25"/>
        <v>23056.769999999997</v>
      </c>
      <c r="E203" s="29">
        <f t="shared" si="26"/>
        <v>-7261.0300000000007</v>
      </c>
      <c r="F203" s="46">
        <f t="shared" si="27"/>
        <v>396.98199999999997</v>
      </c>
      <c r="G203" s="29">
        <f t="shared" si="24"/>
        <v>396.98</v>
      </c>
    </row>
    <row r="204" spans="1:7" x14ac:dyDescent="0.25">
      <c r="A204" s="47">
        <v>41953</v>
      </c>
      <c r="B204" s="48">
        <v>1</v>
      </c>
      <c r="C204" s="171">
        <v>0</v>
      </c>
      <c r="D204" s="29">
        <f t="shared" si="25"/>
        <v>23056.769999999997</v>
      </c>
      <c r="E204" s="29">
        <f t="shared" si="26"/>
        <v>-7261.0300000000007</v>
      </c>
      <c r="F204" s="46">
        <f t="shared" si="27"/>
        <v>396.98199999999997</v>
      </c>
      <c r="G204" s="29">
        <f t="shared" si="24"/>
        <v>396.98</v>
      </c>
    </row>
    <row r="205" spans="1:7" x14ac:dyDescent="0.25">
      <c r="A205" s="47">
        <v>41954</v>
      </c>
      <c r="B205" s="48">
        <v>1</v>
      </c>
      <c r="C205" s="171">
        <v>0</v>
      </c>
      <c r="D205" s="29">
        <f t="shared" si="25"/>
        <v>23056.769999999997</v>
      </c>
      <c r="E205" s="29">
        <f t="shared" si="26"/>
        <v>-7261.0300000000007</v>
      </c>
      <c r="F205" s="46">
        <f t="shared" si="27"/>
        <v>396.98199999999997</v>
      </c>
      <c r="G205" s="29">
        <f t="shared" si="24"/>
        <v>396.98</v>
      </c>
    </row>
    <row r="206" spans="1:7" x14ac:dyDescent="0.25">
      <c r="A206" s="47">
        <v>41955</v>
      </c>
      <c r="B206" s="48">
        <v>1</v>
      </c>
      <c r="C206" s="171">
        <v>0</v>
      </c>
      <c r="D206" s="29">
        <f t="shared" si="25"/>
        <v>23056.769999999997</v>
      </c>
      <c r="E206" s="29">
        <f t="shared" si="26"/>
        <v>-7261.0300000000007</v>
      </c>
      <c r="F206" s="46">
        <f t="shared" si="27"/>
        <v>396.98199999999997</v>
      </c>
      <c r="G206" s="29">
        <f t="shared" si="24"/>
        <v>396.98</v>
      </c>
    </row>
    <row r="207" spans="1:7" x14ac:dyDescent="0.25">
      <c r="A207" s="47">
        <v>41956</v>
      </c>
      <c r="B207" s="48">
        <v>1</v>
      </c>
      <c r="C207" s="171">
        <v>0</v>
      </c>
      <c r="D207" s="29">
        <f t="shared" si="25"/>
        <v>23056.769999999997</v>
      </c>
      <c r="E207" s="29">
        <f t="shared" si="26"/>
        <v>-7261.0300000000007</v>
      </c>
      <c r="F207" s="46">
        <f t="shared" si="27"/>
        <v>396.98199999999997</v>
      </c>
      <c r="G207" s="29">
        <f t="shared" si="24"/>
        <v>396.98</v>
      </c>
    </row>
    <row r="208" spans="1:7" x14ac:dyDescent="0.25">
      <c r="A208" s="47">
        <v>41957</v>
      </c>
      <c r="B208" s="48">
        <v>1</v>
      </c>
      <c r="C208" s="171">
        <v>0</v>
      </c>
      <c r="D208" s="29">
        <f t="shared" si="25"/>
        <v>23056.769999999997</v>
      </c>
      <c r="E208" s="29">
        <f t="shared" si="26"/>
        <v>-7261.0300000000007</v>
      </c>
      <c r="F208" s="46">
        <f t="shared" si="27"/>
        <v>396.98199999999997</v>
      </c>
      <c r="G208" s="29">
        <f t="shared" si="24"/>
        <v>396.98</v>
      </c>
    </row>
    <row r="209" spans="1:7" x14ac:dyDescent="0.25">
      <c r="A209" s="47">
        <v>41958</v>
      </c>
      <c r="B209" s="48">
        <v>1</v>
      </c>
      <c r="C209" s="171">
        <v>0</v>
      </c>
      <c r="D209" s="29">
        <f t="shared" si="25"/>
        <v>23056.769999999997</v>
      </c>
      <c r="E209" s="29">
        <f t="shared" si="26"/>
        <v>-7261.0300000000007</v>
      </c>
      <c r="F209" s="46">
        <f t="shared" si="27"/>
        <v>396.98199999999997</v>
      </c>
      <c r="G209" s="29">
        <f t="shared" si="24"/>
        <v>396.98</v>
      </c>
    </row>
    <row r="210" spans="1:7" x14ac:dyDescent="0.25">
      <c r="A210" s="47">
        <v>41959</v>
      </c>
      <c r="B210" s="48">
        <v>1</v>
      </c>
      <c r="C210" s="171">
        <v>0</v>
      </c>
      <c r="D210" s="29">
        <f t="shared" si="25"/>
        <v>23056.769999999997</v>
      </c>
      <c r="E210" s="29">
        <f t="shared" si="26"/>
        <v>-7261.0300000000007</v>
      </c>
      <c r="F210" s="46">
        <f t="shared" si="27"/>
        <v>396.98199999999997</v>
      </c>
      <c r="G210" s="29">
        <f t="shared" si="24"/>
        <v>396.98</v>
      </c>
    </row>
    <row r="211" spans="1:7" x14ac:dyDescent="0.25">
      <c r="A211" s="47">
        <v>41960</v>
      </c>
      <c r="B211" s="48">
        <v>1</v>
      </c>
      <c r="C211" s="171">
        <v>0</v>
      </c>
      <c r="D211" s="29">
        <f t="shared" si="25"/>
        <v>23056.769999999997</v>
      </c>
      <c r="E211" s="29">
        <f t="shared" si="26"/>
        <v>-7261.0300000000007</v>
      </c>
      <c r="F211" s="46">
        <f t="shared" si="27"/>
        <v>396.98199999999997</v>
      </c>
      <c r="G211" s="29">
        <f t="shared" si="24"/>
        <v>396.98</v>
      </c>
    </row>
    <row r="212" spans="1:7" x14ac:dyDescent="0.25">
      <c r="A212" s="47">
        <v>41961</v>
      </c>
      <c r="B212" s="48">
        <v>1</v>
      </c>
      <c r="C212" s="171">
        <v>0</v>
      </c>
      <c r="D212" s="29">
        <f t="shared" si="25"/>
        <v>23056.769999999997</v>
      </c>
      <c r="E212" s="29">
        <f t="shared" si="26"/>
        <v>-7261.0300000000007</v>
      </c>
      <c r="F212" s="46">
        <f t="shared" si="27"/>
        <v>396.98199999999997</v>
      </c>
      <c r="G212" s="29">
        <f t="shared" si="24"/>
        <v>396.98</v>
      </c>
    </row>
    <row r="213" spans="1:7" x14ac:dyDescent="0.25">
      <c r="A213" s="47">
        <v>41962</v>
      </c>
      <c r="B213" s="48">
        <v>1</v>
      </c>
      <c r="C213" s="171">
        <v>0</v>
      </c>
      <c r="D213" s="29">
        <f t="shared" si="25"/>
        <v>23056.769999999997</v>
      </c>
      <c r="E213" s="29">
        <f t="shared" si="26"/>
        <v>-7261.0300000000007</v>
      </c>
      <c r="F213" s="46">
        <f t="shared" si="27"/>
        <v>396.98199999999997</v>
      </c>
      <c r="G213" s="29">
        <f t="shared" si="24"/>
        <v>396.98</v>
      </c>
    </row>
    <row r="214" spans="1:7" x14ac:dyDescent="0.25">
      <c r="A214" s="47">
        <v>41963</v>
      </c>
      <c r="B214" s="48">
        <v>1</v>
      </c>
      <c r="C214" s="171">
        <v>0</v>
      </c>
      <c r="D214" s="29">
        <f t="shared" si="25"/>
        <v>23056.769999999997</v>
      </c>
      <c r="E214" s="29">
        <f t="shared" si="26"/>
        <v>-7261.0300000000007</v>
      </c>
      <c r="F214" s="46">
        <f t="shared" si="27"/>
        <v>396.98199999999997</v>
      </c>
      <c r="G214" s="29">
        <f t="shared" si="24"/>
        <v>396.98</v>
      </c>
    </row>
    <row r="215" spans="1:7" x14ac:dyDescent="0.25">
      <c r="A215" s="47">
        <v>41964</v>
      </c>
      <c r="B215" s="48">
        <v>1</v>
      </c>
      <c r="C215" s="171">
        <v>0</v>
      </c>
      <c r="D215" s="29">
        <f t="shared" si="25"/>
        <v>23056.769999999997</v>
      </c>
      <c r="E215" s="29">
        <f t="shared" si="26"/>
        <v>-7261.0300000000007</v>
      </c>
      <c r="F215" s="46">
        <f t="shared" si="27"/>
        <v>396.98199999999997</v>
      </c>
      <c r="G215" s="29">
        <f t="shared" si="24"/>
        <v>396.98</v>
      </c>
    </row>
    <row r="216" spans="1:7" x14ac:dyDescent="0.25">
      <c r="A216" s="47">
        <v>41965</v>
      </c>
      <c r="B216" s="48">
        <v>1</v>
      </c>
      <c r="C216" s="171">
        <v>0</v>
      </c>
      <c r="D216" s="29">
        <f t="shared" si="25"/>
        <v>23056.769999999997</v>
      </c>
      <c r="E216" s="29">
        <f t="shared" si="26"/>
        <v>-7261.0300000000007</v>
      </c>
      <c r="F216" s="46">
        <f t="shared" si="27"/>
        <v>396.98199999999997</v>
      </c>
      <c r="G216" s="29">
        <f t="shared" si="24"/>
        <v>396.98</v>
      </c>
    </row>
    <row r="217" spans="1:7" x14ac:dyDescent="0.25">
      <c r="A217" s="47">
        <v>41966</v>
      </c>
      <c r="B217" s="48">
        <v>1</v>
      </c>
      <c r="C217" s="171">
        <v>0</v>
      </c>
      <c r="D217" s="29">
        <f t="shared" si="25"/>
        <v>23056.769999999997</v>
      </c>
      <c r="E217" s="29">
        <f t="shared" si="26"/>
        <v>-7261.0300000000007</v>
      </c>
      <c r="F217" s="46">
        <f t="shared" si="27"/>
        <v>396.98199999999997</v>
      </c>
      <c r="G217" s="29">
        <f t="shared" si="24"/>
        <v>396.98</v>
      </c>
    </row>
    <row r="218" spans="1:7" x14ac:dyDescent="0.25">
      <c r="A218" s="47">
        <v>41967</v>
      </c>
      <c r="B218" s="48">
        <v>1</v>
      </c>
      <c r="C218" s="171">
        <v>0</v>
      </c>
      <c r="D218" s="29">
        <f t="shared" si="25"/>
        <v>23056.769999999997</v>
      </c>
      <c r="E218" s="29">
        <f t="shared" si="26"/>
        <v>-7261.0300000000007</v>
      </c>
      <c r="F218" s="46">
        <f t="shared" si="27"/>
        <v>396.98199999999997</v>
      </c>
      <c r="G218" s="29">
        <f t="shared" si="24"/>
        <v>396.98</v>
      </c>
    </row>
    <row r="219" spans="1:7" x14ac:dyDescent="0.25">
      <c r="A219" s="47">
        <v>41968</v>
      </c>
      <c r="B219" s="48">
        <v>1</v>
      </c>
      <c r="C219" s="171">
        <v>0</v>
      </c>
      <c r="D219" s="29">
        <f t="shared" si="25"/>
        <v>23056.769999999997</v>
      </c>
      <c r="E219" s="29">
        <f t="shared" si="26"/>
        <v>-7261.0300000000007</v>
      </c>
      <c r="F219" s="46">
        <f t="shared" si="27"/>
        <v>396.98199999999997</v>
      </c>
      <c r="G219" s="29">
        <f t="shared" si="24"/>
        <v>396.98</v>
      </c>
    </row>
    <row r="220" spans="1:7" x14ac:dyDescent="0.25">
      <c r="A220" s="47">
        <v>41969</v>
      </c>
      <c r="B220" s="48">
        <v>1</v>
      </c>
      <c r="C220" s="171">
        <v>0</v>
      </c>
      <c r="D220" s="29">
        <f t="shared" si="25"/>
        <v>23056.769999999997</v>
      </c>
      <c r="E220" s="29">
        <f t="shared" si="26"/>
        <v>-7261.0300000000007</v>
      </c>
      <c r="F220" s="46">
        <f t="shared" si="27"/>
        <v>396.98199999999997</v>
      </c>
      <c r="G220" s="29">
        <f t="shared" si="24"/>
        <v>396.98</v>
      </c>
    </row>
    <row r="221" spans="1:7" x14ac:dyDescent="0.25">
      <c r="A221" s="47">
        <v>41970</v>
      </c>
      <c r="B221" s="48">
        <v>1</v>
      </c>
      <c r="C221" s="171">
        <v>0</v>
      </c>
      <c r="D221" s="29">
        <f t="shared" si="25"/>
        <v>23056.769999999997</v>
      </c>
      <c r="E221" s="29">
        <f t="shared" si="26"/>
        <v>-7261.0300000000007</v>
      </c>
      <c r="F221" s="46">
        <f t="shared" si="27"/>
        <v>396.98199999999997</v>
      </c>
      <c r="G221" s="29">
        <f t="shared" si="24"/>
        <v>396.98</v>
      </c>
    </row>
    <row r="222" spans="1:7" x14ac:dyDescent="0.25">
      <c r="A222" s="47">
        <v>41971</v>
      </c>
      <c r="B222" s="48">
        <v>1</v>
      </c>
      <c r="C222" s="171">
        <v>0</v>
      </c>
      <c r="D222" s="29">
        <f t="shared" si="25"/>
        <v>23056.769999999997</v>
      </c>
      <c r="E222" s="29">
        <f t="shared" si="26"/>
        <v>-7261.0300000000007</v>
      </c>
      <c r="F222" s="46">
        <f t="shared" si="27"/>
        <v>396.98199999999997</v>
      </c>
      <c r="G222" s="29">
        <f t="shared" si="24"/>
        <v>396.98</v>
      </c>
    </row>
    <row r="223" spans="1:7" x14ac:dyDescent="0.25">
      <c r="A223" s="47">
        <v>41972</v>
      </c>
      <c r="B223" s="48">
        <v>1</v>
      </c>
      <c r="C223" s="171">
        <v>0</v>
      </c>
      <c r="D223" s="29">
        <f t="shared" si="25"/>
        <v>23056.769999999997</v>
      </c>
      <c r="E223" s="29">
        <f t="shared" si="26"/>
        <v>-7261.0300000000007</v>
      </c>
      <c r="F223" s="46">
        <f t="shared" si="27"/>
        <v>396.98199999999997</v>
      </c>
      <c r="G223" s="29">
        <f t="shared" si="24"/>
        <v>396.98</v>
      </c>
    </row>
    <row r="224" spans="1:7" x14ac:dyDescent="0.25">
      <c r="A224" s="47">
        <v>41973</v>
      </c>
      <c r="B224" s="48">
        <v>1</v>
      </c>
      <c r="C224" s="171">
        <v>0</v>
      </c>
      <c r="D224" s="29">
        <f t="shared" si="25"/>
        <v>23056.769999999997</v>
      </c>
      <c r="E224" s="29">
        <f t="shared" si="26"/>
        <v>-7261.0300000000007</v>
      </c>
      <c r="F224" s="46">
        <f t="shared" si="27"/>
        <v>396.98199999999997</v>
      </c>
      <c r="G224" s="29">
        <f t="shared" si="24"/>
        <v>396.98</v>
      </c>
    </row>
    <row r="225" spans="1:7" x14ac:dyDescent="0.25">
      <c r="A225" s="47">
        <v>41974</v>
      </c>
      <c r="B225" s="48">
        <v>1</v>
      </c>
      <c r="C225" s="171">
        <v>0</v>
      </c>
      <c r="D225" s="29">
        <f t="shared" si="25"/>
        <v>23056.769999999997</v>
      </c>
      <c r="E225" s="29">
        <f t="shared" si="26"/>
        <v>-7261.0300000000007</v>
      </c>
      <c r="F225" s="46">
        <f t="shared" si="27"/>
        <v>396.98199999999997</v>
      </c>
      <c r="G225" s="29">
        <f t="shared" si="24"/>
        <v>396.98</v>
      </c>
    </row>
    <row r="226" spans="1:7" x14ac:dyDescent="0.25">
      <c r="A226" s="47">
        <v>41975</v>
      </c>
      <c r="B226" s="48">
        <v>1</v>
      </c>
      <c r="C226" s="171">
        <v>0</v>
      </c>
      <c r="D226" s="29">
        <f t="shared" si="25"/>
        <v>23056.769999999997</v>
      </c>
      <c r="E226" s="29">
        <f t="shared" si="26"/>
        <v>-7261.0300000000007</v>
      </c>
      <c r="F226" s="46">
        <f t="shared" si="27"/>
        <v>396.98199999999997</v>
      </c>
      <c r="G226" s="29">
        <f t="shared" si="24"/>
        <v>396.98</v>
      </c>
    </row>
    <row r="227" spans="1:7" x14ac:dyDescent="0.25">
      <c r="A227" s="47">
        <v>41976</v>
      </c>
      <c r="B227" s="48">
        <v>1</v>
      </c>
      <c r="C227" s="171">
        <v>0</v>
      </c>
      <c r="D227" s="29">
        <f t="shared" si="25"/>
        <v>23056.769999999997</v>
      </c>
      <c r="E227" s="29">
        <f t="shared" si="26"/>
        <v>-7261.0300000000007</v>
      </c>
      <c r="F227" s="46">
        <f t="shared" si="27"/>
        <v>396.98199999999997</v>
      </c>
      <c r="G227" s="29">
        <f t="shared" si="24"/>
        <v>396.98</v>
      </c>
    </row>
    <row r="228" spans="1:7" x14ac:dyDescent="0.25">
      <c r="A228" s="47">
        <v>41977</v>
      </c>
      <c r="B228" s="48">
        <v>1</v>
      </c>
      <c r="C228" s="171">
        <v>0</v>
      </c>
      <c r="D228" s="29">
        <f t="shared" si="25"/>
        <v>23056.769999999997</v>
      </c>
      <c r="E228" s="29">
        <f t="shared" si="26"/>
        <v>-7261.0300000000007</v>
      </c>
      <c r="F228" s="46">
        <f t="shared" si="27"/>
        <v>396.98199999999997</v>
      </c>
      <c r="G228" s="29">
        <f t="shared" si="24"/>
        <v>396.98</v>
      </c>
    </row>
    <row r="229" spans="1:7" x14ac:dyDescent="0.25">
      <c r="A229" s="47">
        <v>41978</v>
      </c>
      <c r="B229" s="48">
        <v>1</v>
      </c>
      <c r="C229" s="171">
        <v>0</v>
      </c>
      <c r="D229" s="29">
        <f t="shared" si="25"/>
        <v>23056.769999999997</v>
      </c>
      <c r="E229" s="29">
        <f t="shared" si="26"/>
        <v>-7261.0300000000007</v>
      </c>
      <c r="F229" s="46">
        <f t="shared" si="27"/>
        <v>396.98199999999997</v>
      </c>
      <c r="G229" s="29">
        <f t="shared" si="24"/>
        <v>396.98</v>
      </c>
    </row>
    <row r="230" spans="1:7" x14ac:dyDescent="0.25">
      <c r="A230" s="47">
        <v>41979</v>
      </c>
      <c r="B230" s="48">
        <v>0</v>
      </c>
      <c r="C230" s="171">
        <v>1</v>
      </c>
      <c r="D230" s="29">
        <f>$E$181</f>
        <v>988652.99</v>
      </c>
      <c r="E230" s="29">
        <f>$D$184-$D$8</f>
        <v>-9017.1700000000019</v>
      </c>
      <c r="F230" s="46">
        <f t="shared" ref="F230:F260" si="28">($E$7/$B$7)*0+($E$8/$B$8)*1</f>
        <v>392.09612903225803</v>
      </c>
      <c r="G230" s="29">
        <f t="shared" si="24"/>
        <v>392.1</v>
      </c>
    </row>
    <row r="231" spans="1:7" x14ac:dyDescent="0.25">
      <c r="A231" s="47">
        <v>41980</v>
      </c>
      <c r="B231" s="48">
        <v>1</v>
      </c>
      <c r="C231" s="171">
        <v>0</v>
      </c>
      <c r="D231" s="29">
        <f t="shared" ref="D231:D260" si="29">$E$181</f>
        <v>988652.99</v>
      </c>
      <c r="E231" s="29">
        <f t="shared" ref="E231:E260" si="30">$D$184-$D$8</f>
        <v>-9017.1700000000019</v>
      </c>
      <c r="F231" s="46">
        <f t="shared" si="28"/>
        <v>392.09612903225803</v>
      </c>
      <c r="G231" s="29">
        <f t="shared" si="24"/>
        <v>392.1</v>
      </c>
    </row>
    <row r="232" spans="1:7" x14ac:dyDescent="0.25">
      <c r="A232" s="47">
        <v>41981</v>
      </c>
      <c r="B232" s="48">
        <v>1</v>
      </c>
      <c r="C232" s="171">
        <v>0</v>
      </c>
      <c r="D232" s="29">
        <f t="shared" si="29"/>
        <v>988652.99</v>
      </c>
      <c r="E232" s="29">
        <f t="shared" si="30"/>
        <v>-9017.1700000000019</v>
      </c>
      <c r="F232" s="46">
        <f t="shared" si="28"/>
        <v>392.09612903225803</v>
      </c>
      <c r="G232" s="29">
        <f t="shared" si="24"/>
        <v>392.1</v>
      </c>
    </row>
    <row r="233" spans="1:7" x14ac:dyDescent="0.25">
      <c r="A233" s="47">
        <v>41982</v>
      </c>
      <c r="B233" s="48">
        <v>1</v>
      </c>
      <c r="C233" s="171">
        <v>0</v>
      </c>
      <c r="D233" s="29">
        <f t="shared" si="29"/>
        <v>988652.99</v>
      </c>
      <c r="E233" s="29">
        <f t="shared" si="30"/>
        <v>-9017.1700000000019</v>
      </c>
      <c r="F233" s="46">
        <f t="shared" si="28"/>
        <v>392.09612903225803</v>
      </c>
      <c r="G233" s="29">
        <f t="shared" si="24"/>
        <v>392.1</v>
      </c>
    </row>
    <row r="234" spans="1:7" x14ac:dyDescent="0.25">
      <c r="A234" s="47">
        <v>41983</v>
      </c>
      <c r="B234" s="48">
        <v>1</v>
      </c>
      <c r="C234" s="171">
        <v>0</v>
      </c>
      <c r="D234" s="29">
        <f t="shared" si="29"/>
        <v>988652.99</v>
      </c>
      <c r="E234" s="29">
        <f t="shared" si="30"/>
        <v>-9017.1700000000019</v>
      </c>
      <c r="F234" s="46">
        <f t="shared" si="28"/>
        <v>392.09612903225803</v>
      </c>
      <c r="G234" s="29">
        <f t="shared" si="24"/>
        <v>392.1</v>
      </c>
    </row>
    <row r="235" spans="1:7" x14ac:dyDescent="0.25">
      <c r="A235" s="47">
        <v>41984</v>
      </c>
      <c r="B235" s="48">
        <v>1</v>
      </c>
      <c r="C235" s="171">
        <v>0</v>
      </c>
      <c r="D235" s="29">
        <f t="shared" si="29"/>
        <v>988652.99</v>
      </c>
      <c r="E235" s="29">
        <f t="shared" si="30"/>
        <v>-9017.1700000000019</v>
      </c>
      <c r="F235" s="46">
        <f t="shared" si="28"/>
        <v>392.09612903225803</v>
      </c>
      <c r="G235" s="29">
        <f t="shared" si="24"/>
        <v>392.1</v>
      </c>
    </row>
    <row r="236" spans="1:7" x14ac:dyDescent="0.25">
      <c r="A236" s="47">
        <v>41985</v>
      </c>
      <c r="B236" s="48">
        <v>1</v>
      </c>
      <c r="C236" s="171">
        <v>0</v>
      </c>
      <c r="D236" s="29">
        <f t="shared" si="29"/>
        <v>988652.99</v>
      </c>
      <c r="E236" s="29">
        <f t="shared" si="30"/>
        <v>-9017.1700000000019</v>
      </c>
      <c r="F236" s="46">
        <f t="shared" si="28"/>
        <v>392.09612903225803</v>
      </c>
      <c r="G236" s="29">
        <f t="shared" ref="G236:G299" si="31">ROUND(F236,2)</f>
        <v>392.1</v>
      </c>
    </row>
    <row r="237" spans="1:7" x14ac:dyDescent="0.25">
      <c r="A237" s="47">
        <v>41986</v>
      </c>
      <c r="B237" s="48">
        <v>1</v>
      </c>
      <c r="C237" s="171">
        <v>0</v>
      </c>
      <c r="D237" s="29">
        <f t="shared" si="29"/>
        <v>988652.99</v>
      </c>
      <c r="E237" s="29">
        <f t="shared" si="30"/>
        <v>-9017.1700000000019</v>
      </c>
      <c r="F237" s="46">
        <f t="shared" si="28"/>
        <v>392.09612903225803</v>
      </c>
      <c r="G237" s="29">
        <f t="shared" si="31"/>
        <v>392.1</v>
      </c>
    </row>
    <row r="238" spans="1:7" x14ac:dyDescent="0.25">
      <c r="A238" s="47">
        <v>41987</v>
      </c>
      <c r="B238" s="48">
        <v>1</v>
      </c>
      <c r="C238" s="171">
        <v>0</v>
      </c>
      <c r="D238" s="29">
        <f t="shared" si="29"/>
        <v>988652.99</v>
      </c>
      <c r="E238" s="29">
        <f t="shared" si="30"/>
        <v>-9017.1700000000019</v>
      </c>
      <c r="F238" s="46">
        <f t="shared" si="28"/>
        <v>392.09612903225803</v>
      </c>
      <c r="G238" s="29">
        <f t="shared" si="31"/>
        <v>392.1</v>
      </c>
    </row>
    <row r="239" spans="1:7" x14ac:dyDescent="0.25">
      <c r="A239" s="47">
        <v>41988</v>
      </c>
      <c r="B239" s="48">
        <v>1</v>
      </c>
      <c r="C239" s="171">
        <v>0</v>
      </c>
      <c r="D239" s="29">
        <f t="shared" si="29"/>
        <v>988652.99</v>
      </c>
      <c r="E239" s="29">
        <f t="shared" si="30"/>
        <v>-9017.1700000000019</v>
      </c>
      <c r="F239" s="46">
        <f t="shared" si="28"/>
        <v>392.09612903225803</v>
      </c>
      <c r="G239" s="29">
        <f t="shared" si="31"/>
        <v>392.1</v>
      </c>
    </row>
    <row r="240" spans="1:7" x14ac:dyDescent="0.25">
      <c r="A240" s="47">
        <v>41989</v>
      </c>
      <c r="B240" s="48">
        <v>1</v>
      </c>
      <c r="C240" s="171">
        <v>0</v>
      </c>
      <c r="D240" s="29">
        <f t="shared" si="29"/>
        <v>988652.99</v>
      </c>
      <c r="E240" s="29">
        <f t="shared" si="30"/>
        <v>-9017.1700000000019</v>
      </c>
      <c r="F240" s="46">
        <f t="shared" si="28"/>
        <v>392.09612903225803</v>
      </c>
      <c r="G240" s="29">
        <f t="shared" si="31"/>
        <v>392.1</v>
      </c>
    </row>
    <row r="241" spans="1:7" x14ac:dyDescent="0.25">
      <c r="A241" s="47">
        <v>41990</v>
      </c>
      <c r="B241" s="48">
        <v>1</v>
      </c>
      <c r="C241" s="171">
        <v>0</v>
      </c>
      <c r="D241" s="29">
        <f t="shared" si="29"/>
        <v>988652.99</v>
      </c>
      <c r="E241" s="29">
        <f t="shared" si="30"/>
        <v>-9017.1700000000019</v>
      </c>
      <c r="F241" s="46">
        <f t="shared" si="28"/>
        <v>392.09612903225803</v>
      </c>
      <c r="G241" s="29">
        <f t="shared" si="31"/>
        <v>392.1</v>
      </c>
    </row>
    <row r="242" spans="1:7" x14ac:dyDescent="0.25">
      <c r="A242" s="47">
        <v>41991</v>
      </c>
      <c r="B242" s="48">
        <v>1</v>
      </c>
      <c r="C242" s="171">
        <v>0</v>
      </c>
      <c r="D242" s="29">
        <f t="shared" si="29"/>
        <v>988652.99</v>
      </c>
      <c r="E242" s="29">
        <f t="shared" si="30"/>
        <v>-9017.1700000000019</v>
      </c>
      <c r="F242" s="46">
        <f t="shared" si="28"/>
        <v>392.09612903225803</v>
      </c>
      <c r="G242" s="29">
        <f t="shared" si="31"/>
        <v>392.1</v>
      </c>
    </row>
    <row r="243" spans="1:7" x14ac:dyDescent="0.25">
      <c r="A243" s="47">
        <v>41992</v>
      </c>
      <c r="B243" s="48">
        <v>1</v>
      </c>
      <c r="C243" s="171">
        <v>0</v>
      </c>
      <c r="D243" s="29">
        <f t="shared" si="29"/>
        <v>988652.99</v>
      </c>
      <c r="E243" s="29">
        <f t="shared" si="30"/>
        <v>-9017.1700000000019</v>
      </c>
      <c r="F243" s="46">
        <f t="shared" si="28"/>
        <v>392.09612903225803</v>
      </c>
      <c r="G243" s="29">
        <f t="shared" si="31"/>
        <v>392.1</v>
      </c>
    </row>
    <row r="244" spans="1:7" x14ac:dyDescent="0.25">
      <c r="A244" s="47">
        <v>41993</v>
      </c>
      <c r="B244" s="48">
        <v>1</v>
      </c>
      <c r="C244" s="171">
        <v>0</v>
      </c>
      <c r="D244" s="29">
        <f t="shared" si="29"/>
        <v>988652.99</v>
      </c>
      <c r="E244" s="29">
        <f t="shared" si="30"/>
        <v>-9017.1700000000019</v>
      </c>
      <c r="F244" s="46">
        <f t="shared" si="28"/>
        <v>392.09612903225803</v>
      </c>
      <c r="G244" s="29">
        <f t="shared" si="31"/>
        <v>392.1</v>
      </c>
    </row>
    <row r="245" spans="1:7" x14ac:dyDescent="0.25">
      <c r="A245" s="47">
        <v>41994</v>
      </c>
      <c r="B245" s="48">
        <v>1</v>
      </c>
      <c r="C245" s="171">
        <v>0</v>
      </c>
      <c r="D245" s="29">
        <f t="shared" si="29"/>
        <v>988652.99</v>
      </c>
      <c r="E245" s="29">
        <f t="shared" si="30"/>
        <v>-9017.1700000000019</v>
      </c>
      <c r="F245" s="46">
        <f t="shared" si="28"/>
        <v>392.09612903225803</v>
      </c>
      <c r="G245" s="29">
        <f t="shared" si="31"/>
        <v>392.1</v>
      </c>
    </row>
    <row r="246" spans="1:7" x14ac:dyDescent="0.25">
      <c r="A246" s="47">
        <v>41995</v>
      </c>
      <c r="B246" s="48">
        <v>1</v>
      </c>
      <c r="C246" s="171">
        <v>0</v>
      </c>
      <c r="D246" s="29">
        <f t="shared" si="29"/>
        <v>988652.99</v>
      </c>
      <c r="E246" s="29">
        <f t="shared" si="30"/>
        <v>-9017.1700000000019</v>
      </c>
      <c r="F246" s="46">
        <f t="shared" si="28"/>
        <v>392.09612903225803</v>
      </c>
      <c r="G246" s="29">
        <f t="shared" si="31"/>
        <v>392.1</v>
      </c>
    </row>
    <row r="247" spans="1:7" x14ac:dyDescent="0.25">
      <c r="A247" s="47">
        <v>41996</v>
      </c>
      <c r="B247" s="48">
        <v>1</v>
      </c>
      <c r="C247" s="171">
        <v>0</v>
      </c>
      <c r="D247" s="29">
        <f t="shared" si="29"/>
        <v>988652.99</v>
      </c>
      <c r="E247" s="29">
        <f t="shared" si="30"/>
        <v>-9017.1700000000019</v>
      </c>
      <c r="F247" s="46">
        <f t="shared" si="28"/>
        <v>392.09612903225803</v>
      </c>
      <c r="G247" s="29">
        <f t="shared" si="31"/>
        <v>392.1</v>
      </c>
    </row>
    <row r="248" spans="1:7" x14ac:dyDescent="0.25">
      <c r="A248" s="47">
        <v>41997</v>
      </c>
      <c r="B248" s="48">
        <v>1</v>
      </c>
      <c r="C248" s="171">
        <v>0</v>
      </c>
      <c r="D248" s="29">
        <f t="shared" si="29"/>
        <v>988652.99</v>
      </c>
      <c r="E248" s="29">
        <f t="shared" si="30"/>
        <v>-9017.1700000000019</v>
      </c>
      <c r="F248" s="46">
        <f t="shared" si="28"/>
        <v>392.09612903225803</v>
      </c>
      <c r="G248" s="29">
        <f t="shared" si="31"/>
        <v>392.1</v>
      </c>
    </row>
    <row r="249" spans="1:7" x14ac:dyDescent="0.25">
      <c r="A249" s="47">
        <v>41998</v>
      </c>
      <c r="B249" s="48">
        <v>1</v>
      </c>
      <c r="C249" s="171">
        <v>0</v>
      </c>
      <c r="D249" s="29">
        <f t="shared" si="29"/>
        <v>988652.99</v>
      </c>
      <c r="E249" s="29">
        <f t="shared" si="30"/>
        <v>-9017.1700000000019</v>
      </c>
      <c r="F249" s="46">
        <f t="shared" si="28"/>
        <v>392.09612903225803</v>
      </c>
      <c r="G249" s="29">
        <f t="shared" si="31"/>
        <v>392.1</v>
      </c>
    </row>
    <row r="250" spans="1:7" x14ac:dyDescent="0.25">
      <c r="A250" s="47">
        <v>41999</v>
      </c>
      <c r="B250" s="48">
        <v>1</v>
      </c>
      <c r="C250" s="171">
        <v>0</v>
      </c>
      <c r="D250" s="29">
        <f t="shared" si="29"/>
        <v>988652.99</v>
      </c>
      <c r="E250" s="29">
        <f t="shared" si="30"/>
        <v>-9017.1700000000019</v>
      </c>
      <c r="F250" s="46">
        <f t="shared" si="28"/>
        <v>392.09612903225803</v>
      </c>
      <c r="G250" s="29">
        <f t="shared" si="31"/>
        <v>392.1</v>
      </c>
    </row>
    <row r="251" spans="1:7" x14ac:dyDescent="0.25">
      <c r="A251" s="47">
        <v>42000</v>
      </c>
      <c r="B251" s="48">
        <v>1</v>
      </c>
      <c r="C251" s="171">
        <v>0</v>
      </c>
      <c r="D251" s="29">
        <f t="shared" si="29"/>
        <v>988652.99</v>
      </c>
      <c r="E251" s="29">
        <f t="shared" si="30"/>
        <v>-9017.1700000000019</v>
      </c>
      <c r="F251" s="46">
        <f t="shared" si="28"/>
        <v>392.09612903225803</v>
      </c>
      <c r="G251" s="29">
        <f t="shared" si="31"/>
        <v>392.1</v>
      </c>
    </row>
    <row r="252" spans="1:7" x14ac:dyDescent="0.25">
      <c r="A252" s="47">
        <v>42001</v>
      </c>
      <c r="B252" s="48">
        <v>1</v>
      </c>
      <c r="C252" s="171">
        <v>0</v>
      </c>
      <c r="D252" s="29">
        <f t="shared" si="29"/>
        <v>988652.99</v>
      </c>
      <c r="E252" s="29">
        <f t="shared" si="30"/>
        <v>-9017.1700000000019</v>
      </c>
      <c r="F252" s="46">
        <f t="shared" si="28"/>
        <v>392.09612903225803</v>
      </c>
      <c r="G252" s="29">
        <f t="shared" si="31"/>
        <v>392.1</v>
      </c>
    </row>
    <row r="253" spans="1:7" x14ac:dyDescent="0.25">
      <c r="A253" s="47">
        <v>42002</v>
      </c>
      <c r="B253" s="48">
        <v>1</v>
      </c>
      <c r="C253" s="171">
        <v>0</v>
      </c>
      <c r="D253" s="29">
        <f t="shared" si="29"/>
        <v>988652.99</v>
      </c>
      <c r="E253" s="29">
        <f t="shared" si="30"/>
        <v>-9017.1700000000019</v>
      </c>
      <c r="F253" s="46">
        <f t="shared" si="28"/>
        <v>392.09612903225803</v>
      </c>
      <c r="G253" s="29">
        <f t="shared" si="31"/>
        <v>392.1</v>
      </c>
    </row>
    <row r="254" spans="1:7" x14ac:dyDescent="0.25">
      <c r="A254" s="47">
        <v>42003</v>
      </c>
      <c r="B254" s="48">
        <v>1</v>
      </c>
      <c r="C254" s="171">
        <v>0</v>
      </c>
      <c r="D254" s="29">
        <f t="shared" si="29"/>
        <v>988652.99</v>
      </c>
      <c r="E254" s="29">
        <f t="shared" si="30"/>
        <v>-9017.1700000000019</v>
      </c>
      <c r="F254" s="46">
        <f t="shared" si="28"/>
        <v>392.09612903225803</v>
      </c>
      <c r="G254" s="29">
        <f t="shared" si="31"/>
        <v>392.1</v>
      </c>
    </row>
    <row r="255" spans="1:7" x14ac:dyDescent="0.25">
      <c r="A255" s="47">
        <v>42004</v>
      </c>
      <c r="B255" s="48">
        <v>1</v>
      </c>
      <c r="C255" s="171">
        <v>0</v>
      </c>
      <c r="D255" s="29">
        <f t="shared" si="29"/>
        <v>988652.99</v>
      </c>
      <c r="E255" s="29">
        <f t="shared" si="30"/>
        <v>-9017.1700000000019</v>
      </c>
      <c r="F255" s="46">
        <f t="shared" si="28"/>
        <v>392.09612903225803</v>
      </c>
      <c r="G255" s="29">
        <f t="shared" si="31"/>
        <v>392.1</v>
      </c>
    </row>
    <row r="256" spans="1:7" x14ac:dyDescent="0.25">
      <c r="A256" s="47">
        <v>42005</v>
      </c>
      <c r="B256" s="48">
        <v>1</v>
      </c>
      <c r="C256" s="171">
        <v>0</v>
      </c>
      <c r="D256" s="29">
        <f t="shared" si="29"/>
        <v>988652.99</v>
      </c>
      <c r="E256" s="29">
        <f t="shared" si="30"/>
        <v>-9017.1700000000019</v>
      </c>
      <c r="F256" s="46">
        <f t="shared" si="28"/>
        <v>392.09612903225803</v>
      </c>
      <c r="G256" s="29">
        <f t="shared" si="31"/>
        <v>392.1</v>
      </c>
    </row>
    <row r="257" spans="1:7" x14ac:dyDescent="0.25">
      <c r="A257" s="47">
        <v>42006</v>
      </c>
      <c r="B257" s="48">
        <v>1</v>
      </c>
      <c r="C257" s="171">
        <v>0</v>
      </c>
      <c r="D257" s="29">
        <f t="shared" si="29"/>
        <v>988652.99</v>
      </c>
      <c r="E257" s="29">
        <f t="shared" si="30"/>
        <v>-9017.1700000000019</v>
      </c>
      <c r="F257" s="46">
        <f t="shared" si="28"/>
        <v>392.09612903225803</v>
      </c>
      <c r="G257" s="29">
        <f t="shared" si="31"/>
        <v>392.1</v>
      </c>
    </row>
    <row r="258" spans="1:7" x14ac:dyDescent="0.25">
      <c r="A258" s="47">
        <v>42007</v>
      </c>
      <c r="B258" s="48">
        <v>1</v>
      </c>
      <c r="C258" s="171">
        <v>0</v>
      </c>
      <c r="D258" s="29">
        <f t="shared" si="29"/>
        <v>988652.99</v>
      </c>
      <c r="E258" s="29">
        <f t="shared" si="30"/>
        <v>-9017.1700000000019</v>
      </c>
      <c r="F258" s="46">
        <f t="shared" si="28"/>
        <v>392.09612903225803</v>
      </c>
      <c r="G258" s="29">
        <f t="shared" si="31"/>
        <v>392.1</v>
      </c>
    </row>
    <row r="259" spans="1:7" x14ac:dyDescent="0.25">
      <c r="A259" s="47">
        <v>42008</v>
      </c>
      <c r="B259" s="48">
        <v>1</v>
      </c>
      <c r="C259" s="171">
        <v>0</v>
      </c>
      <c r="D259" s="29">
        <f t="shared" si="29"/>
        <v>988652.99</v>
      </c>
      <c r="E259" s="29">
        <f t="shared" si="30"/>
        <v>-9017.1700000000019</v>
      </c>
      <c r="F259" s="46">
        <f t="shared" si="28"/>
        <v>392.09612903225803</v>
      </c>
      <c r="G259" s="29">
        <f t="shared" si="31"/>
        <v>392.1</v>
      </c>
    </row>
    <row r="260" spans="1:7" x14ac:dyDescent="0.25">
      <c r="A260" s="47">
        <v>42009</v>
      </c>
      <c r="B260" s="48">
        <v>1</v>
      </c>
      <c r="C260" s="171">
        <v>0</v>
      </c>
      <c r="D260" s="29">
        <f t="shared" si="29"/>
        <v>988652.99</v>
      </c>
      <c r="E260" s="29">
        <f t="shared" si="30"/>
        <v>-9017.1700000000019</v>
      </c>
      <c r="F260" s="46">
        <f t="shared" si="28"/>
        <v>392.09612903225803</v>
      </c>
      <c r="G260" s="29">
        <f t="shared" si="31"/>
        <v>392.1</v>
      </c>
    </row>
    <row r="261" spans="1:7" x14ac:dyDescent="0.25">
      <c r="A261" s="47">
        <v>42010</v>
      </c>
      <c r="B261" s="48">
        <v>0</v>
      </c>
      <c r="C261" s="171">
        <v>1</v>
      </c>
      <c r="D261" s="29">
        <f>$E$214</f>
        <v>-7261.0300000000007</v>
      </c>
      <c r="E261" s="29">
        <f>$D$215-$D$9</f>
        <v>11265.419999999996</v>
      </c>
      <c r="F261" s="46">
        <f t="shared" ref="F261:F291" si="32">($E$8/$B$8)*0+($E$9/$B$9)*1</f>
        <v>387.31129032258065</v>
      </c>
      <c r="G261" s="29">
        <f t="shared" si="31"/>
        <v>387.31</v>
      </c>
    </row>
    <row r="262" spans="1:7" x14ac:dyDescent="0.25">
      <c r="A262" s="47">
        <v>42011</v>
      </c>
      <c r="B262" s="48">
        <v>1</v>
      </c>
      <c r="C262" s="171">
        <v>0</v>
      </c>
      <c r="D262" s="29">
        <f t="shared" ref="D262:D291" si="33">$E$214</f>
        <v>-7261.0300000000007</v>
      </c>
      <c r="E262" s="29">
        <f t="shared" ref="E262:E291" si="34">$D$215-$D$9</f>
        <v>11265.419999999996</v>
      </c>
      <c r="F262" s="46">
        <f t="shared" si="32"/>
        <v>387.31129032258065</v>
      </c>
      <c r="G262" s="29">
        <f t="shared" si="31"/>
        <v>387.31</v>
      </c>
    </row>
    <row r="263" spans="1:7" x14ac:dyDescent="0.25">
      <c r="A263" s="47">
        <v>42012</v>
      </c>
      <c r="B263" s="48">
        <v>1</v>
      </c>
      <c r="C263" s="171">
        <v>0</v>
      </c>
      <c r="D263" s="29">
        <f t="shared" si="33"/>
        <v>-7261.0300000000007</v>
      </c>
      <c r="E263" s="29">
        <f t="shared" si="34"/>
        <v>11265.419999999996</v>
      </c>
      <c r="F263" s="46">
        <f t="shared" si="32"/>
        <v>387.31129032258065</v>
      </c>
      <c r="G263" s="29">
        <f t="shared" si="31"/>
        <v>387.31</v>
      </c>
    </row>
    <row r="264" spans="1:7" x14ac:dyDescent="0.25">
      <c r="A264" s="47">
        <v>42013</v>
      </c>
      <c r="B264" s="48">
        <v>1</v>
      </c>
      <c r="C264" s="171">
        <v>0</v>
      </c>
      <c r="D264" s="29">
        <f t="shared" si="33"/>
        <v>-7261.0300000000007</v>
      </c>
      <c r="E264" s="29">
        <f t="shared" si="34"/>
        <v>11265.419999999996</v>
      </c>
      <c r="F264" s="46">
        <f t="shared" si="32"/>
        <v>387.31129032258065</v>
      </c>
      <c r="G264" s="29">
        <f t="shared" si="31"/>
        <v>387.31</v>
      </c>
    </row>
    <row r="265" spans="1:7" x14ac:dyDescent="0.25">
      <c r="A265" s="47">
        <v>42014</v>
      </c>
      <c r="B265" s="48">
        <v>1</v>
      </c>
      <c r="C265" s="171">
        <v>0</v>
      </c>
      <c r="D265" s="29">
        <f t="shared" si="33"/>
        <v>-7261.0300000000007</v>
      </c>
      <c r="E265" s="29">
        <f t="shared" si="34"/>
        <v>11265.419999999996</v>
      </c>
      <c r="F265" s="46">
        <f t="shared" si="32"/>
        <v>387.31129032258065</v>
      </c>
      <c r="G265" s="29">
        <f t="shared" si="31"/>
        <v>387.31</v>
      </c>
    </row>
    <row r="266" spans="1:7" x14ac:dyDescent="0.25">
      <c r="A266" s="47">
        <v>42015</v>
      </c>
      <c r="B266" s="48">
        <v>1</v>
      </c>
      <c r="C266" s="171">
        <v>0</v>
      </c>
      <c r="D266" s="29">
        <f t="shared" si="33"/>
        <v>-7261.0300000000007</v>
      </c>
      <c r="E266" s="29">
        <f t="shared" si="34"/>
        <v>11265.419999999996</v>
      </c>
      <c r="F266" s="46">
        <f t="shared" si="32"/>
        <v>387.31129032258065</v>
      </c>
      <c r="G266" s="29">
        <f t="shared" si="31"/>
        <v>387.31</v>
      </c>
    </row>
    <row r="267" spans="1:7" x14ac:dyDescent="0.25">
      <c r="A267" s="47">
        <v>42016</v>
      </c>
      <c r="B267" s="48">
        <v>1</v>
      </c>
      <c r="C267" s="171">
        <v>0</v>
      </c>
      <c r="D267" s="29">
        <f t="shared" si="33"/>
        <v>-7261.0300000000007</v>
      </c>
      <c r="E267" s="29">
        <f t="shared" si="34"/>
        <v>11265.419999999996</v>
      </c>
      <c r="F267" s="46">
        <f t="shared" si="32"/>
        <v>387.31129032258065</v>
      </c>
      <c r="G267" s="29">
        <f t="shared" si="31"/>
        <v>387.31</v>
      </c>
    </row>
    <row r="268" spans="1:7" x14ac:dyDescent="0.25">
      <c r="A268" s="47">
        <v>42017</v>
      </c>
      <c r="B268" s="48">
        <v>1</v>
      </c>
      <c r="C268" s="171">
        <v>0</v>
      </c>
      <c r="D268" s="29">
        <f t="shared" si="33"/>
        <v>-7261.0300000000007</v>
      </c>
      <c r="E268" s="29">
        <f t="shared" si="34"/>
        <v>11265.419999999996</v>
      </c>
      <c r="F268" s="46">
        <f t="shared" si="32"/>
        <v>387.31129032258065</v>
      </c>
      <c r="G268" s="29">
        <f t="shared" si="31"/>
        <v>387.31</v>
      </c>
    </row>
    <row r="269" spans="1:7" x14ac:dyDescent="0.25">
      <c r="A269" s="47">
        <v>42018</v>
      </c>
      <c r="B269" s="48">
        <v>1</v>
      </c>
      <c r="C269" s="171">
        <v>0</v>
      </c>
      <c r="D269" s="29">
        <f t="shared" si="33"/>
        <v>-7261.0300000000007</v>
      </c>
      <c r="E269" s="29">
        <f t="shared" si="34"/>
        <v>11265.419999999996</v>
      </c>
      <c r="F269" s="46">
        <f t="shared" si="32"/>
        <v>387.31129032258065</v>
      </c>
      <c r="G269" s="29">
        <f t="shared" si="31"/>
        <v>387.31</v>
      </c>
    </row>
    <row r="270" spans="1:7" x14ac:dyDescent="0.25">
      <c r="A270" s="47">
        <v>42019</v>
      </c>
      <c r="B270" s="48">
        <v>1</v>
      </c>
      <c r="C270" s="171">
        <v>0</v>
      </c>
      <c r="D270" s="29">
        <f t="shared" si="33"/>
        <v>-7261.0300000000007</v>
      </c>
      <c r="E270" s="29">
        <f t="shared" si="34"/>
        <v>11265.419999999996</v>
      </c>
      <c r="F270" s="46">
        <f t="shared" si="32"/>
        <v>387.31129032258065</v>
      </c>
      <c r="G270" s="29">
        <f t="shared" si="31"/>
        <v>387.31</v>
      </c>
    </row>
    <row r="271" spans="1:7" x14ac:dyDescent="0.25">
      <c r="A271" s="47">
        <v>42020</v>
      </c>
      <c r="B271" s="48">
        <v>1</v>
      </c>
      <c r="C271" s="171">
        <v>0</v>
      </c>
      <c r="D271" s="29">
        <f t="shared" si="33"/>
        <v>-7261.0300000000007</v>
      </c>
      <c r="E271" s="29">
        <f t="shared" si="34"/>
        <v>11265.419999999996</v>
      </c>
      <c r="F271" s="46">
        <f t="shared" si="32"/>
        <v>387.31129032258065</v>
      </c>
      <c r="G271" s="29">
        <f t="shared" si="31"/>
        <v>387.31</v>
      </c>
    </row>
    <row r="272" spans="1:7" x14ac:dyDescent="0.25">
      <c r="A272" s="47">
        <v>42021</v>
      </c>
      <c r="B272" s="48">
        <v>1</v>
      </c>
      <c r="C272" s="171">
        <v>0</v>
      </c>
      <c r="D272" s="29">
        <f t="shared" si="33"/>
        <v>-7261.0300000000007</v>
      </c>
      <c r="E272" s="29">
        <f t="shared" si="34"/>
        <v>11265.419999999996</v>
      </c>
      <c r="F272" s="46">
        <f t="shared" si="32"/>
        <v>387.31129032258065</v>
      </c>
      <c r="G272" s="29">
        <f t="shared" si="31"/>
        <v>387.31</v>
      </c>
    </row>
    <row r="273" spans="1:7" x14ac:dyDescent="0.25">
      <c r="A273" s="47">
        <v>42022</v>
      </c>
      <c r="B273" s="48">
        <v>1</v>
      </c>
      <c r="C273" s="171">
        <v>0</v>
      </c>
      <c r="D273" s="29">
        <f t="shared" si="33"/>
        <v>-7261.0300000000007</v>
      </c>
      <c r="E273" s="29">
        <f t="shared" si="34"/>
        <v>11265.419999999996</v>
      </c>
      <c r="F273" s="46">
        <f t="shared" si="32"/>
        <v>387.31129032258065</v>
      </c>
      <c r="G273" s="29">
        <f t="shared" si="31"/>
        <v>387.31</v>
      </c>
    </row>
    <row r="274" spans="1:7" x14ac:dyDescent="0.25">
      <c r="A274" s="47">
        <v>42023</v>
      </c>
      <c r="B274" s="48">
        <v>1</v>
      </c>
      <c r="C274" s="171">
        <v>0</v>
      </c>
      <c r="D274" s="29">
        <f t="shared" si="33"/>
        <v>-7261.0300000000007</v>
      </c>
      <c r="E274" s="29">
        <f t="shared" si="34"/>
        <v>11265.419999999996</v>
      </c>
      <c r="F274" s="46">
        <f t="shared" si="32"/>
        <v>387.31129032258065</v>
      </c>
      <c r="G274" s="29">
        <f t="shared" si="31"/>
        <v>387.31</v>
      </c>
    </row>
    <row r="275" spans="1:7" x14ac:dyDescent="0.25">
      <c r="A275" s="47">
        <v>42024</v>
      </c>
      <c r="B275" s="48">
        <v>1</v>
      </c>
      <c r="C275" s="171">
        <v>0</v>
      </c>
      <c r="D275" s="29">
        <f t="shared" si="33"/>
        <v>-7261.0300000000007</v>
      </c>
      <c r="E275" s="29">
        <f t="shared" si="34"/>
        <v>11265.419999999996</v>
      </c>
      <c r="F275" s="46">
        <f t="shared" si="32"/>
        <v>387.31129032258065</v>
      </c>
      <c r="G275" s="29">
        <f t="shared" si="31"/>
        <v>387.31</v>
      </c>
    </row>
    <row r="276" spans="1:7" x14ac:dyDescent="0.25">
      <c r="A276" s="47">
        <v>42025</v>
      </c>
      <c r="B276" s="48">
        <v>1</v>
      </c>
      <c r="C276" s="171">
        <v>0</v>
      </c>
      <c r="D276" s="29">
        <f t="shared" si="33"/>
        <v>-7261.0300000000007</v>
      </c>
      <c r="E276" s="29">
        <f t="shared" si="34"/>
        <v>11265.419999999996</v>
      </c>
      <c r="F276" s="46">
        <f t="shared" si="32"/>
        <v>387.31129032258065</v>
      </c>
      <c r="G276" s="29">
        <f t="shared" si="31"/>
        <v>387.31</v>
      </c>
    </row>
    <row r="277" spans="1:7" x14ac:dyDescent="0.25">
      <c r="A277" s="47">
        <v>42026</v>
      </c>
      <c r="B277" s="48">
        <v>1</v>
      </c>
      <c r="C277" s="171">
        <v>0</v>
      </c>
      <c r="D277" s="29">
        <f t="shared" si="33"/>
        <v>-7261.0300000000007</v>
      </c>
      <c r="E277" s="29">
        <f t="shared" si="34"/>
        <v>11265.419999999996</v>
      </c>
      <c r="F277" s="46">
        <f t="shared" si="32"/>
        <v>387.31129032258065</v>
      </c>
      <c r="G277" s="29">
        <f t="shared" si="31"/>
        <v>387.31</v>
      </c>
    </row>
    <row r="278" spans="1:7" x14ac:dyDescent="0.25">
      <c r="A278" s="47">
        <v>42027</v>
      </c>
      <c r="B278" s="48">
        <v>1</v>
      </c>
      <c r="C278" s="171">
        <v>0</v>
      </c>
      <c r="D278" s="29">
        <f t="shared" si="33"/>
        <v>-7261.0300000000007</v>
      </c>
      <c r="E278" s="29">
        <f t="shared" si="34"/>
        <v>11265.419999999996</v>
      </c>
      <c r="F278" s="46">
        <f t="shared" si="32"/>
        <v>387.31129032258065</v>
      </c>
      <c r="G278" s="29">
        <f t="shared" si="31"/>
        <v>387.31</v>
      </c>
    </row>
    <row r="279" spans="1:7" x14ac:dyDescent="0.25">
      <c r="A279" s="47">
        <v>42028</v>
      </c>
      <c r="B279" s="48">
        <v>1</v>
      </c>
      <c r="C279" s="171">
        <v>0</v>
      </c>
      <c r="D279" s="29">
        <f t="shared" si="33"/>
        <v>-7261.0300000000007</v>
      </c>
      <c r="E279" s="29">
        <f t="shared" si="34"/>
        <v>11265.419999999996</v>
      </c>
      <c r="F279" s="46">
        <f t="shared" si="32"/>
        <v>387.31129032258065</v>
      </c>
      <c r="G279" s="29">
        <f t="shared" si="31"/>
        <v>387.31</v>
      </c>
    </row>
    <row r="280" spans="1:7" x14ac:dyDescent="0.25">
      <c r="A280" s="47">
        <v>42029</v>
      </c>
      <c r="B280" s="48">
        <v>1</v>
      </c>
      <c r="C280" s="171">
        <v>0</v>
      </c>
      <c r="D280" s="29">
        <f t="shared" si="33"/>
        <v>-7261.0300000000007</v>
      </c>
      <c r="E280" s="29">
        <f t="shared" si="34"/>
        <v>11265.419999999996</v>
      </c>
      <c r="F280" s="46">
        <f t="shared" si="32"/>
        <v>387.31129032258065</v>
      </c>
      <c r="G280" s="29">
        <f t="shared" si="31"/>
        <v>387.31</v>
      </c>
    </row>
    <row r="281" spans="1:7" x14ac:dyDescent="0.25">
      <c r="A281" s="47">
        <v>42030</v>
      </c>
      <c r="B281" s="48">
        <v>1</v>
      </c>
      <c r="C281" s="171">
        <v>0</v>
      </c>
      <c r="D281" s="29">
        <f t="shared" si="33"/>
        <v>-7261.0300000000007</v>
      </c>
      <c r="E281" s="29">
        <f t="shared" si="34"/>
        <v>11265.419999999996</v>
      </c>
      <c r="F281" s="46">
        <f t="shared" si="32"/>
        <v>387.31129032258065</v>
      </c>
      <c r="G281" s="29">
        <f t="shared" si="31"/>
        <v>387.31</v>
      </c>
    </row>
    <row r="282" spans="1:7" x14ac:dyDescent="0.25">
      <c r="A282" s="47">
        <v>42031</v>
      </c>
      <c r="B282" s="48">
        <v>1</v>
      </c>
      <c r="C282" s="171">
        <v>0</v>
      </c>
      <c r="D282" s="29">
        <f t="shared" si="33"/>
        <v>-7261.0300000000007</v>
      </c>
      <c r="E282" s="29">
        <f t="shared" si="34"/>
        <v>11265.419999999996</v>
      </c>
      <c r="F282" s="46">
        <f t="shared" si="32"/>
        <v>387.31129032258065</v>
      </c>
      <c r="G282" s="29">
        <f t="shared" si="31"/>
        <v>387.31</v>
      </c>
    </row>
    <row r="283" spans="1:7" x14ac:dyDescent="0.25">
      <c r="A283" s="47">
        <v>42032</v>
      </c>
      <c r="B283" s="48">
        <v>1</v>
      </c>
      <c r="C283" s="171">
        <v>0</v>
      </c>
      <c r="D283" s="29">
        <f t="shared" si="33"/>
        <v>-7261.0300000000007</v>
      </c>
      <c r="E283" s="29">
        <f t="shared" si="34"/>
        <v>11265.419999999996</v>
      </c>
      <c r="F283" s="46">
        <f t="shared" si="32"/>
        <v>387.31129032258065</v>
      </c>
      <c r="G283" s="29">
        <f t="shared" si="31"/>
        <v>387.31</v>
      </c>
    </row>
    <row r="284" spans="1:7" x14ac:dyDescent="0.25">
      <c r="A284" s="47">
        <v>42033</v>
      </c>
      <c r="B284" s="48">
        <v>1</v>
      </c>
      <c r="C284" s="171">
        <v>0</v>
      </c>
      <c r="D284" s="29">
        <f t="shared" si="33"/>
        <v>-7261.0300000000007</v>
      </c>
      <c r="E284" s="29">
        <f t="shared" si="34"/>
        <v>11265.419999999996</v>
      </c>
      <c r="F284" s="46">
        <f t="shared" si="32"/>
        <v>387.31129032258065</v>
      </c>
      <c r="G284" s="29">
        <f t="shared" si="31"/>
        <v>387.31</v>
      </c>
    </row>
    <row r="285" spans="1:7" x14ac:dyDescent="0.25">
      <c r="A285" s="47">
        <v>42034</v>
      </c>
      <c r="B285" s="48">
        <v>1</v>
      </c>
      <c r="C285" s="171">
        <v>0</v>
      </c>
      <c r="D285" s="29">
        <f t="shared" si="33"/>
        <v>-7261.0300000000007</v>
      </c>
      <c r="E285" s="29">
        <f t="shared" si="34"/>
        <v>11265.419999999996</v>
      </c>
      <c r="F285" s="46">
        <f t="shared" si="32"/>
        <v>387.31129032258065</v>
      </c>
      <c r="G285" s="29">
        <f t="shared" si="31"/>
        <v>387.31</v>
      </c>
    </row>
    <row r="286" spans="1:7" x14ac:dyDescent="0.25">
      <c r="A286" s="47">
        <v>42035</v>
      </c>
      <c r="B286" s="48">
        <v>1</v>
      </c>
      <c r="C286" s="171">
        <v>0</v>
      </c>
      <c r="D286" s="29">
        <f t="shared" si="33"/>
        <v>-7261.0300000000007</v>
      </c>
      <c r="E286" s="29">
        <f t="shared" si="34"/>
        <v>11265.419999999996</v>
      </c>
      <c r="F286" s="46">
        <f t="shared" si="32"/>
        <v>387.31129032258065</v>
      </c>
      <c r="G286" s="29">
        <f t="shared" si="31"/>
        <v>387.31</v>
      </c>
    </row>
    <row r="287" spans="1:7" x14ac:dyDescent="0.25">
      <c r="A287" s="47">
        <v>42036</v>
      </c>
      <c r="B287" s="48">
        <v>1</v>
      </c>
      <c r="C287" s="171">
        <v>0</v>
      </c>
      <c r="D287" s="29">
        <f t="shared" si="33"/>
        <v>-7261.0300000000007</v>
      </c>
      <c r="E287" s="29">
        <f t="shared" si="34"/>
        <v>11265.419999999996</v>
      </c>
      <c r="F287" s="46">
        <f t="shared" si="32"/>
        <v>387.31129032258065</v>
      </c>
      <c r="G287" s="29">
        <f t="shared" si="31"/>
        <v>387.31</v>
      </c>
    </row>
    <row r="288" spans="1:7" x14ac:dyDescent="0.25">
      <c r="A288" s="47">
        <v>42037</v>
      </c>
      <c r="B288" s="48">
        <v>1</v>
      </c>
      <c r="C288" s="171">
        <v>0</v>
      </c>
      <c r="D288" s="29">
        <f t="shared" si="33"/>
        <v>-7261.0300000000007</v>
      </c>
      <c r="E288" s="29">
        <f t="shared" si="34"/>
        <v>11265.419999999996</v>
      </c>
      <c r="F288" s="46">
        <f t="shared" si="32"/>
        <v>387.31129032258065</v>
      </c>
      <c r="G288" s="29">
        <f t="shared" si="31"/>
        <v>387.31</v>
      </c>
    </row>
    <row r="289" spans="1:7" x14ac:dyDescent="0.25">
      <c r="A289" s="47">
        <v>42038</v>
      </c>
      <c r="B289" s="48">
        <v>1</v>
      </c>
      <c r="C289" s="171">
        <v>0</v>
      </c>
      <c r="D289" s="29">
        <f t="shared" si="33"/>
        <v>-7261.0300000000007</v>
      </c>
      <c r="E289" s="29">
        <f t="shared" si="34"/>
        <v>11265.419999999996</v>
      </c>
      <c r="F289" s="46">
        <f t="shared" si="32"/>
        <v>387.31129032258065</v>
      </c>
      <c r="G289" s="29">
        <f t="shared" si="31"/>
        <v>387.31</v>
      </c>
    </row>
    <row r="290" spans="1:7" x14ac:dyDescent="0.25">
      <c r="A290" s="47">
        <v>42039</v>
      </c>
      <c r="B290" s="48">
        <v>1</v>
      </c>
      <c r="C290" s="171">
        <v>0</v>
      </c>
      <c r="D290" s="29">
        <f t="shared" si="33"/>
        <v>-7261.0300000000007</v>
      </c>
      <c r="E290" s="29">
        <f t="shared" si="34"/>
        <v>11265.419999999996</v>
      </c>
      <c r="F290" s="46">
        <f t="shared" si="32"/>
        <v>387.31129032258065</v>
      </c>
      <c r="G290" s="29">
        <f t="shared" si="31"/>
        <v>387.31</v>
      </c>
    </row>
    <row r="291" spans="1:7" x14ac:dyDescent="0.25">
      <c r="A291" s="47">
        <v>42040</v>
      </c>
      <c r="B291" s="48">
        <v>1</v>
      </c>
      <c r="C291" s="171">
        <v>0</v>
      </c>
      <c r="D291" s="29">
        <f t="shared" si="33"/>
        <v>-7261.0300000000007</v>
      </c>
      <c r="E291" s="29">
        <f t="shared" si="34"/>
        <v>11265.419999999996</v>
      </c>
      <c r="F291" s="46">
        <f t="shared" si="32"/>
        <v>387.31129032258065</v>
      </c>
      <c r="G291" s="29">
        <f t="shared" si="31"/>
        <v>387.31</v>
      </c>
    </row>
    <row r="292" spans="1:7" x14ac:dyDescent="0.25">
      <c r="A292" s="47">
        <v>42041</v>
      </c>
      <c r="B292" s="48">
        <v>0</v>
      </c>
      <c r="C292" s="171">
        <v>1</v>
      </c>
      <c r="D292" s="29">
        <f>$E$245</f>
        <v>-9017.1700000000019</v>
      </c>
      <c r="E292" s="29">
        <f>$D$246-$D$10</f>
        <v>975564.03</v>
      </c>
      <c r="F292" s="46">
        <f t="shared" ref="F292:F319" si="35">($E$9/$B$9)*0+($E$10/$B$10)*1</f>
        <v>382.46571428571434</v>
      </c>
      <c r="G292" s="29">
        <f t="shared" si="31"/>
        <v>382.47</v>
      </c>
    </row>
    <row r="293" spans="1:7" x14ac:dyDescent="0.25">
      <c r="A293" s="47">
        <v>42042</v>
      </c>
      <c r="B293" s="48">
        <v>1</v>
      </c>
      <c r="C293" s="171">
        <v>0</v>
      </c>
      <c r="D293" s="29">
        <f t="shared" ref="D293:D319" si="36">$E$245</f>
        <v>-9017.1700000000019</v>
      </c>
      <c r="E293" s="29">
        <f t="shared" ref="E293:E319" si="37">$D$246-$D$10</f>
        <v>975564.03</v>
      </c>
      <c r="F293" s="46">
        <f t="shared" si="35"/>
        <v>382.46571428571434</v>
      </c>
      <c r="G293" s="29">
        <f t="shared" si="31"/>
        <v>382.47</v>
      </c>
    </row>
    <row r="294" spans="1:7" x14ac:dyDescent="0.25">
      <c r="A294" s="47">
        <v>42043</v>
      </c>
      <c r="B294" s="48">
        <v>1</v>
      </c>
      <c r="C294" s="171">
        <v>0</v>
      </c>
      <c r="D294" s="29">
        <f t="shared" si="36"/>
        <v>-9017.1700000000019</v>
      </c>
      <c r="E294" s="29">
        <f t="shared" si="37"/>
        <v>975564.03</v>
      </c>
      <c r="F294" s="46">
        <f t="shared" si="35"/>
        <v>382.46571428571434</v>
      </c>
      <c r="G294" s="29">
        <f t="shared" si="31"/>
        <v>382.47</v>
      </c>
    </row>
    <row r="295" spans="1:7" x14ac:dyDescent="0.25">
      <c r="A295" s="47">
        <v>42044</v>
      </c>
      <c r="B295" s="48">
        <v>1</v>
      </c>
      <c r="C295" s="171">
        <v>0</v>
      </c>
      <c r="D295" s="29">
        <f t="shared" si="36"/>
        <v>-9017.1700000000019</v>
      </c>
      <c r="E295" s="29">
        <f t="shared" si="37"/>
        <v>975564.03</v>
      </c>
      <c r="F295" s="46">
        <f t="shared" si="35"/>
        <v>382.46571428571434</v>
      </c>
      <c r="G295" s="29">
        <f t="shared" si="31"/>
        <v>382.47</v>
      </c>
    </row>
    <row r="296" spans="1:7" x14ac:dyDescent="0.25">
      <c r="A296" s="47">
        <v>42045</v>
      </c>
      <c r="B296" s="48">
        <v>1</v>
      </c>
      <c r="C296" s="171">
        <v>0</v>
      </c>
      <c r="D296" s="29">
        <f t="shared" si="36"/>
        <v>-9017.1700000000019</v>
      </c>
      <c r="E296" s="29">
        <f t="shared" si="37"/>
        <v>975564.03</v>
      </c>
      <c r="F296" s="46">
        <f t="shared" si="35"/>
        <v>382.46571428571434</v>
      </c>
      <c r="G296" s="29">
        <f t="shared" si="31"/>
        <v>382.47</v>
      </c>
    </row>
    <row r="297" spans="1:7" x14ac:dyDescent="0.25">
      <c r="A297" s="47">
        <v>42046</v>
      </c>
      <c r="B297" s="48">
        <v>1</v>
      </c>
      <c r="C297" s="171">
        <v>0</v>
      </c>
      <c r="D297" s="29">
        <f t="shared" si="36"/>
        <v>-9017.1700000000019</v>
      </c>
      <c r="E297" s="29">
        <f t="shared" si="37"/>
        <v>975564.03</v>
      </c>
      <c r="F297" s="46">
        <f t="shared" si="35"/>
        <v>382.46571428571434</v>
      </c>
      <c r="G297" s="29">
        <f t="shared" si="31"/>
        <v>382.47</v>
      </c>
    </row>
    <row r="298" spans="1:7" x14ac:dyDescent="0.25">
      <c r="A298" s="47">
        <v>42047</v>
      </c>
      <c r="B298" s="48">
        <v>1</v>
      </c>
      <c r="C298" s="171">
        <v>0</v>
      </c>
      <c r="D298" s="29">
        <f t="shared" si="36"/>
        <v>-9017.1700000000019</v>
      </c>
      <c r="E298" s="29">
        <f t="shared" si="37"/>
        <v>975564.03</v>
      </c>
      <c r="F298" s="46">
        <f t="shared" si="35"/>
        <v>382.46571428571434</v>
      </c>
      <c r="G298" s="29">
        <f t="shared" si="31"/>
        <v>382.47</v>
      </c>
    </row>
    <row r="299" spans="1:7" x14ac:dyDescent="0.25">
      <c r="A299" s="47">
        <v>42048</v>
      </c>
      <c r="B299" s="48">
        <v>1</v>
      </c>
      <c r="C299" s="171">
        <v>0</v>
      </c>
      <c r="D299" s="29">
        <f t="shared" si="36"/>
        <v>-9017.1700000000019</v>
      </c>
      <c r="E299" s="29">
        <f t="shared" si="37"/>
        <v>975564.03</v>
      </c>
      <c r="F299" s="46">
        <f t="shared" si="35"/>
        <v>382.46571428571434</v>
      </c>
      <c r="G299" s="29">
        <f t="shared" si="31"/>
        <v>382.47</v>
      </c>
    </row>
    <row r="300" spans="1:7" x14ac:dyDescent="0.25">
      <c r="A300" s="47">
        <v>42049</v>
      </c>
      <c r="B300" s="48">
        <v>1</v>
      </c>
      <c r="C300" s="171">
        <v>0</v>
      </c>
      <c r="D300" s="29">
        <f t="shared" si="36"/>
        <v>-9017.1700000000019</v>
      </c>
      <c r="E300" s="29">
        <f t="shared" si="37"/>
        <v>975564.03</v>
      </c>
      <c r="F300" s="46">
        <f t="shared" si="35"/>
        <v>382.46571428571434</v>
      </c>
      <c r="G300" s="29">
        <f t="shared" ref="G300:G363" si="38">ROUND(F300,2)</f>
        <v>382.47</v>
      </c>
    </row>
    <row r="301" spans="1:7" x14ac:dyDescent="0.25">
      <c r="A301" s="47">
        <v>42050</v>
      </c>
      <c r="B301" s="48">
        <v>1</v>
      </c>
      <c r="C301" s="171">
        <v>0</v>
      </c>
      <c r="D301" s="29">
        <f t="shared" si="36"/>
        <v>-9017.1700000000019</v>
      </c>
      <c r="E301" s="29">
        <f t="shared" si="37"/>
        <v>975564.03</v>
      </c>
      <c r="F301" s="46">
        <f t="shared" si="35"/>
        <v>382.46571428571434</v>
      </c>
      <c r="G301" s="29">
        <f t="shared" si="38"/>
        <v>382.47</v>
      </c>
    </row>
    <row r="302" spans="1:7" x14ac:dyDescent="0.25">
      <c r="A302" s="47">
        <v>42051</v>
      </c>
      <c r="B302" s="48">
        <v>1</v>
      </c>
      <c r="C302" s="171">
        <v>0</v>
      </c>
      <c r="D302" s="29">
        <f t="shared" si="36"/>
        <v>-9017.1700000000019</v>
      </c>
      <c r="E302" s="29">
        <f t="shared" si="37"/>
        <v>975564.03</v>
      </c>
      <c r="F302" s="46">
        <f t="shared" si="35"/>
        <v>382.46571428571434</v>
      </c>
      <c r="G302" s="29">
        <f t="shared" si="38"/>
        <v>382.47</v>
      </c>
    </row>
    <row r="303" spans="1:7" x14ac:dyDescent="0.25">
      <c r="A303" s="47">
        <v>42052</v>
      </c>
      <c r="B303" s="48">
        <v>1</v>
      </c>
      <c r="C303" s="171">
        <v>0</v>
      </c>
      <c r="D303" s="29">
        <f t="shared" si="36"/>
        <v>-9017.1700000000019</v>
      </c>
      <c r="E303" s="29">
        <f t="shared" si="37"/>
        <v>975564.03</v>
      </c>
      <c r="F303" s="46">
        <f t="shared" si="35"/>
        <v>382.46571428571434</v>
      </c>
      <c r="G303" s="29">
        <f t="shared" si="38"/>
        <v>382.47</v>
      </c>
    </row>
    <row r="304" spans="1:7" x14ac:dyDescent="0.25">
      <c r="A304" s="47">
        <v>42053</v>
      </c>
      <c r="B304" s="48">
        <v>1</v>
      </c>
      <c r="C304" s="171">
        <v>0</v>
      </c>
      <c r="D304" s="29">
        <f t="shared" si="36"/>
        <v>-9017.1700000000019</v>
      </c>
      <c r="E304" s="29">
        <f t="shared" si="37"/>
        <v>975564.03</v>
      </c>
      <c r="F304" s="46">
        <f t="shared" si="35"/>
        <v>382.46571428571434</v>
      </c>
      <c r="G304" s="29">
        <f t="shared" si="38"/>
        <v>382.47</v>
      </c>
    </row>
    <row r="305" spans="1:7" x14ac:dyDescent="0.25">
      <c r="A305" s="47">
        <v>42054</v>
      </c>
      <c r="B305" s="48">
        <v>1</v>
      </c>
      <c r="C305" s="171">
        <v>0</v>
      </c>
      <c r="D305" s="29">
        <f t="shared" si="36"/>
        <v>-9017.1700000000019</v>
      </c>
      <c r="E305" s="29">
        <f t="shared" si="37"/>
        <v>975564.03</v>
      </c>
      <c r="F305" s="46">
        <f t="shared" si="35"/>
        <v>382.46571428571434</v>
      </c>
      <c r="G305" s="29">
        <f t="shared" si="38"/>
        <v>382.47</v>
      </c>
    </row>
    <row r="306" spans="1:7" x14ac:dyDescent="0.25">
      <c r="A306" s="47">
        <v>42055</v>
      </c>
      <c r="B306" s="48">
        <v>1</v>
      </c>
      <c r="C306" s="171">
        <v>0</v>
      </c>
      <c r="D306" s="29">
        <f t="shared" si="36"/>
        <v>-9017.1700000000019</v>
      </c>
      <c r="E306" s="29">
        <f t="shared" si="37"/>
        <v>975564.03</v>
      </c>
      <c r="F306" s="46">
        <f t="shared" si="35"/>
        <v>382.46571428571434</v>
      </c>
      <c r="G306" s="29">
        <f t="shared" si="38"/>
        <v>382.47</v>
      </c>
    </row>
    <row r="307" spans="1:7" x14ac:dyDescent="0.25">
      <c r="A307" s="47">
        <v>42056</v>
      </c>
      <c r="B307" s="48">
        <v>1</v>
      </c>
      <c r="C307" s="171">
        <v>0</v>
      </c>
      <c r="D307" s="29">
        <f t="shared" si="36"/>
        <v>-9017.1700000000019</v>
      </c>
      <c r="E307" s="29">
        <f t="shared" si="37"/>
        <v>975564.03</v>
      </c>
      <c r="F307" s="46">
        <f t="shared" si="35"/>
        <v>382.46571428571434</v>
      </c>
      <c r="G307" s="29">
        <f t="shared" si="38"/>
        <v>382.47</v>
      </c>
    </row>
    <row r="308" spans="1:7" x14ac:dyDescent="0.25">
      <c r="A308" s="47">
        <v>42057</v>
      </c>
      <c r="B308" s="48">
        <v>1</v>
      </c>
      <c r="C308" s="171">
        <v>0</v>
      </c>
      <c r="D308" s="29">
        <f t="shared" si="36"/>
        <v>-9017.1700000000019</v>
      </c>
      <c r="E308" s="29">
        <f t="shared" si="37"/>
        <v>975564.03</v>
      </c>
      <c r="F308" s="46">
        <f t="shared" si="35"/>
        <v>382.46571428571434</v>
      </c>
      <c r="G308" s="29">
        <f t="shared" si="38"/>
        <v>382.47</v>
      </c>
    </row>
    <row r="309" spans="1:7" x14ac:dyDescent="0.25">
      <c r="A309" s="47">
        <v>42058</v>
      </c>
      <c r="B309" s="48">
        <v>1</v>
      </c>
      <c r="C309" s="171">
        <v>0</v>
      </c>
      <c r="D309" s="29">
        <f t="shared" si="36"/>
        <v>-9017.1700000000019</v>
      </c>
      <c r="E309" s="29">
        <f t="shared" si="37"/>
        <v>975564.03</v>
      </c>
      <c r="F309" s="46">
        <f t="shared" si="35"/>
        <v>382.46571428571434</v>
      </c>
      <c r="G309" s="29">
        <f t="shared" si="38"/>
        <v>382.47</v>
      </c>
    </row>
    <row r="310" spans="1:7" x14ac:dyDescent="0.25">
      <c r="A310" s="47">
        <v>42059</v>
      </c>
      <c r="B310" s="48">
        <v>1</v>
      </c>
      <c r="C310" s="171">
        <v>0</v>
      </c>
      <c r="D310" s="29">
        <f t="shared" si="36"/>
        <v>-9017.1700000000019</v>
      </c>
      <c r="E310" s="29">
        <f t="shared" si="37"/>
        <v>975564.03</v>
      </c>
      <c r="F310" s="46">
        <f t="shared" si="35"/>
        <v>382.46571428571434</v>
      </c>
      <c r="G310" s="29">
        <f t="shared" si="38"/>
        <v>382.47</v>
      </c>
    </row>
    <row r="311" spans="1:7" x14ac:dyDescent="0.25">
      <c r="A311" s="47">
        <v>42060</v>
      </c>
      <c r="B311" s="48">
        <v>1</v>
      </c>
      <c r="C311" s="171">
        <v>0</v>
      </c>
      <c r="D311" s="29">
        <f t="shared" si="36"/>
        <v>-9017.1700000000019</v>
      </c>
      <c r="E311" s="29">
        <f t="shared" si="37"/>
        <v>975564.03</v>
      </c>
      <c r="F311" s="46">
        <f t="shared" si="35"/>
        <v>382.46571428571434</v>
      </c>
      <c r="G311" s="29">
        <f t="shared" si="38"/>
        <v>382.47</v>
      </c>
    </row>
    <row r="312" spans="1:7" x14ac:dyDescent="0.25">
      <c r="A312" s="47">
        <v>42061</v>
      </c>
      <c r="B312" s="48">
        <v>1</v>
      </c>
      <c r="C312" s="171">
        <v>0</v>
      </c>
      <c r="D312" s="29">
        <f t="shared" si="36"/>
        <v>-9017.1700000000019</v>
      </c>
      <c r="E312" s="29">
        <f t="shared" si="37"/>
        <v>975564.03</v>
      </c>
      <c r="F312" s="46">
        <f t="shared" si="35"/>
        <v>382.46571428571434</v>
      </c>
      <c r="G312" s="29">
        <f t="shared" si="38"/>
        <v>382.47</v>
      </c>
    </row>
    <row r="313" spans="1:7" x14ac:dyDescent="0.25">
      <c r="A313" s="47">
        <v>42062</v>
      </c>
      <c r="B313" s="48">
        <v>1</v>
      </c>
      <c r="C313" s="171">
        <v>0</v>
      </c>
      <c r="D313" s="29">
        <f t="shared" si="36"/>
        <v>-9017.1700000000019</v>
      </c>
      <c r="E313" s="29">
        <f t="shared" si="37"/>
        <v>975564.03</v>
      </c>
      <c r="F313" s="46">
        <f t="shared" si="35"/>
        <v>382.46571428571434</v>
      </c>
      <c r="G313" s="29">
        <f t="shared" si="38"/>
        <v>382.47</v>
      </c>
    </row>
    <row r="314" spans="1:7" x14ac:dyDescent="0.25">
      <c r="A314" s="47">
        <v>42063</v>
      </c>
      <c r="B314" s="48">
        <v>1</v>
      </c>
      <c r="C314" s="171">
        <v>0</v>
      </c>
      <c r="D314" s="29">
        <f t="shared" si="36"/>
        <v>-9017.1700000000019</v>
      </c>
      <c r="E314" s="29">
        <f t="shared" si="37"/>
        <v>975564.03</v>
      </c>
      <c r="F314" s="46">
        <f t="shared" si="35"/>
        <v>382.46571428571434</v>
      </c>
      <c r="G314" s="29">
        <f t="shared" si="38"/>
        <v>382.47</v>
      </c>
    </row>
    <row r="315" spans="1:7" x14ac:dyDescent="0.25">
      <c r="A315" s="47">
        <v>42064</v>
      </c>
      <c r="B315" s="48">
        <v>1</v>
      </c>
      <c r="C315" s="171">
        <v>0</v>
      </c>
      <c r="D315" s="29">
        <f t="shared" si="36"/>
        <v>-9017.1700000000019</v>
      </c>
      <c r="E315" s="29">
        <f t="shared" si="37"/>
        <v>975564.03</v>
      </c>
      <c r="F315" s="46">
        <f t="shared" si="35"/>
        <v>382.46571428571434</v>
      </c>
      <c r="G315" s="29">
        <f t="shared" si="38"/>
        <v>382.47</v>
      </c>
    </row>
    <row r="316" spans="1:7" x14ac:dyDescent="0.25">
      <c r="A316" s="47">
        <v>42065</v>
      </c>
      <c r="B316" s="48">
        <v>1</v>
      </c>
      <c r="C316" s="171">
        <v>0</v>
      </c>
      <c r="D316" s="29">
        <f t="shared" si="36"/>
        <v>-9017.1700000000019</v>
      </c>
      <c r="E316" s="29">
        <f t="shared" si="37"/>
        <v>975564.03</v>
      </c>
      <c r="F316" s="46">
        <f t="shared" si="35"/>
        <v>382.46571428571434</v>
      </c>
      <c r="G316" s="29">
        <f t="shared" si="38"/>
        <v>382.47</v>
      </c>
    </row>
    <row r="317" spans="1:7" x14ac:dyDescent="0.25">
      <c r="A317" s="47">
        <v>42066</v>
      </c>
      <c r="B317" s="48">
        <v>1</v>
      </c>
      <c r="C317" s="171">
        <v>0</v>
      </c>
      <c r="D317" s="29">
        <f t="shared" si="36"/>
        <v>-9017.1700000000019</v>
      </c>
      <c r="E317" s="29">
        <f t="shared" si="37"/>
        <v>975564.03</v>
      </c>
      <c r="F317" s="46">
        <f t="shared" si="35"/>
        <v>382.46571428571434</v>
      </c>
      <c r="G317" s="29">
        <f t="shared" si="38"/>
        <v>382.47</v>
      </c>
    </row>
    <row r="318" spans="1:7" x14ac:dyDescent="0.25">
      <c r="A318" s="47">
        <v>42067</v>
      </c>
      <c r="B318" s="48">
        <v>1</v>
      </c>
      <c r="C318" s="171">
        <v>0</v>
      </c>
      <c r="D318" s="29">
        <f t="shared" si="36"/>
        <v>-9017.1700000000019</v>
      </c>
      <c r="E318" s="29">
        <f t="shared" si="37"/>
        <v>975564.03</v>
      </c>
      <c r="F318" s="46">
        <f t="shared" si="35"/>
        <v>382.46571428571434</v>
      </c>
      <c r="G318" s="29">
        <f t="shared" si="38"/>
        <v>382.47</v>
      </c>
    </row>
    <row r="319" spans="1:7" x14ac:dyDescent="0.25">
      <c r="A319" s="47">
        <v>42068</v>
      </c>
      <c r="B319" s="48">
        <v>1</v>
      </c>
      <c r="C319" s="171">
        <v>0</v>
      </c>
      <c r="D319" s="29">
        <f t="shared" si="36"/>
        <v>-9017.1700000000019</v>
      </c>
      <c r="E319" s="29">
        <f t="shared" si="37"/>
        <v>975564.03</v>
      </c>
      <c r="F319" s="46">
        <f t="shared" si="35"/>
        <v>382.46571428571434</v>
      </c>
      <c r="G319" s="29">
        <f t="shared" si="38"/>
        <v>382.47</v>
      </c>
    </row>
    <row r="320" spans="1:7" x14ac:dyDescent="0.25">
      <c r="A320" s="47">
        <v>42069</v>
      </c>
      <c r="B320" s="48">
        <v>0</v>
      </c>
      <c r="C320" s="171">
        <v>1</v>
      </c>
      <c r="D320" s="29">
        <f>$E$273</f>
        <v>11265.419999999996</v>
      </c>
      <c r="E320" s="29">
        <f>$D$274-$D$11</f>
        <v>-19369.349999999999</v>
      </c>
      <c r="F320" s="46">
        <f>($E$10/$B$10*0+($E$11/$B$11)*1)</f>
        <v>377.08645161290326</v>
      </c>
      <c r="G320" s="29">
        <f t="shared" si="38"/>
        <v>377.09</v>
      </c>
    </row>
    <row r="321" spans="1:7" x14ac:dyDescent="0.25">
      <c r="A321" s="47">
        <v>42070</v>
      </c>
      <c r="B321" s="48">
        <v>1</v>
      </c>
      <c r="C321" s="171">
        <v>0</v>
      </c>
      <c r="D321" s="29">
        <f t="shared" ref="D321:D350" si="39">$E$273</f>
        <v>11265.419999999996</v>
      </c>
      <c r="E321" s="29">
        <f t="shared" ref="E321:E350" si="40">$D$274-$D$11</f>
        <v>-19369.349999999999</v>
      </c>
      <c r="F321" s="46">
        <f>($E$10/$B$10*0+($E$11/$B$11)*1)</f>
        <v>377.08645161290326</v>
      </c>
      <c r="G321" s="29">
        <f t="shared" si="38"/>
        <v>377.09</v>
      </c>
    </row>
    <row r="322" spans="1:7" x14ac:dyDescent="0.25">
      <c r="A322" s="47">
        <v>42071</v>
      </c>
      <c r="B322" s="48">
        <v>1</v>
      </c>
      <c r="C322" s="171">
        <v>0</v>
      </c>
      <c r="D322" s="29">
        <f t="shared" si="39"/>
        <v>11265.419999999996</v>
      </c>
      <c r="E322" s="29">
        <f t="shared" si="40"/>
        <v>-19369.349999999999</v>
      </c>
      <c r="F322" s="46">
        <f>($E$10/$B$10*0+($E$11/$B$11)*1)</f>
        <v>377.08645161290326</v>
      </c>
      <c r="G322" s="29">
        <f t="shared" si="38"/>
        <v>377.09</v>
      </c>
    </row>
    <row r="323" spans="1:7" x14ac:dyDescent="0.25">
      <c r="A323" s="47">
        <v>42072</v>
      </c>
      <c r="B323" s="48">
        <v>1</v>
      </c>
      <c r="C323" s="171">
        <v>0</v>
      </c>
      <c r="D323" s="29">
        <f t="shared" si="39"/>
        <v>11265.419999999996</v>
      </c>
      <c r="E323" s="29">
        <f t="shared" si="40"/>
        <v>-19369.349999999999</v>
      </c>
      <c r="F323" s="46">
        <f t="shared" ref="F323:F350" si="41">($E$10/$B$10*0+($E$11/$B$11)*1)</f>
        <v>377.08645161290326</v>
      </c>
      <c r="G323" s="29">
        <f t="shared" si="38"/>
        <v>377.09</v>
      </c>
    </row>
    <row r="324" spans="1:7" x14ac:dyDescent="0.25">
      <c r="A324" s="47">
        <v>42073</v>
      </c>
      <c r="B324" s="48">
        <v>1</v>
      </c>
      <c r="C324" s="171">
        <v>0</v>
      </c>
      <c r="D324" s="29">
        <f t="shared" si="39"/>
        <v>11265.419999999996</v>
      </c>
      <c r="E324" s="29">
        <f t="shared" si="40"/>
        <v>-19369.349999999999</v>
      </c>
      <c r="F324" s="46">
        <f t="shared" si="41"/>
        <v>377.08645161290326</v>
      </c>
      <c r="G324" s="29">
        <f t="shared" si="38"/>
        <v>377.09</v>
      </c>
    </row>
    <row r="325" spans="1:7" x14ac:dyDescent="0.25">
      <c r="A325" s="47">
        <v>42074</v>
      </c>
      <c r="B325" s="48">
        <v>1</v>
      </c>
      <c r="C325" s="171">
        <v>0</v>
      </c>
      <c r="D325" s="29">
        <f t="shared" si="39"/>
        <v>11265.419999999996</v>
      </c>
      <c r="E325" s="29">
        <f t="shared" si="40"/>
        <v>-19369.349999999999</v>
      </c>
      <c r="F325" s="46">
        <f t="shared" si="41"/>
        <v>377.08645161290326</v>
      </c>
      <c r="G325" s="29">
        <f t="shared" si="38"/>
        <v>377.09</v>
      </c>
    </row>
    <row r="326" spans="1:7" x14ac:dyDescent="0.25">
      <c r="A326" s="47">
        <v>42075</v>
      </c>
      <c r="B326" s="48">
        <v>1</v>
      </c>
      <c r="C326" s="171">
        <v>0</v>
      </c>
      <c r="D326" s="29">
        <f t="shared" si="39"/>
        <v>11265.419999999996</v>
      </c>
      <c r="E326" s="29">
        <f t="shared" si="40"/>
        <v>-19369.349999999999</v>
      </c>
      <c r="F326" s="46">
        <f t="shared" si="41"/>
        <v>377.08645161290326</v>
      </c>
      <c r="G326" s="29">
        <f t="shared" si="38"/>
        <v>377.09</v>
      </c>
    </row>
    <row r="327" spans="1:7" x14ac:dyDescent="0.25">
      <c r="A327" s="47">
        <v>42076</v>
      </c>
      <c r="B327" s="48">
        <v>1</v>
      </c>
      <c r="C327" s="171">
        <v>0</v>
      </c>
      <c r="D327" s="29">
        <f t="shared" si="39"/>
        <v>11265.419999999996</v>
      </c>
      <c r="E327" s="29">
        <f t="shared" si="40"/>
        <v>-19369.349999999999</v>
      </c>
      <c r="F327" s="46">
        <f t="shared" si="41"/>
        <v>377.08645161290326</v>
      </c>
      <c r="G327" s="29">
        <f t="shared" si="38"/>
        <v>377.09</v>
      </c>
    </row>
    <row r="328" spans="1:7" x14ac:dyDescent="0.25">
      <c r="A328" s="47">
        <v>42077</v>
      </c>
      <c r="B328" s="48">
        <v>1</v>
      </c>
      <c r="C328" s="171">
        <v>0</v>
      </c>
      <c r="D328" s="29">
        <f t="shared" si="39"/>
        <v>11265.419999999996</v>
      </c>
      <c r="E328" s="29">
        <f t="shared" si="40"/>
        <v>-19369.349999999999</v>
      </c>
      <c r="F328" s="46">
        <f t="shared" si="41"/>
        <v>377.08645161290326</v>
      </c>
      <c r="G328" s="29">
        <f t="shared" si="38"/>
        <v>377.09</v>
      </c>
    </row>
    <row r="329" spans="1:7" x14ac:dyDescent="0.25">
      <c r="A329" s="47">
        <v>42078</v>
      </c>
      <c r="B329" s="48">
        <v>1</v>
      </c>
      <c r="C329" s="171">
        <v>0</v>
      </c>
      <c r="D329" s="29">
        <f t="shared" si="39"/>
        <v>11265.419999999996</v>
      </c>
      <c r="E329" s="29">
        <f t="shared" si="40"/>
        <v>-19369.349999999999</v>
      </c>
      <c r="F329" s="46">
        <f t="shared" si="41"/>
        <v>377.08645161290326</v>
      </c>
      <c r="G329" s="29">
        <f t="shared" si="38"/>
        <v>377.09</v>
      </c>
    </row>
    <row r="330" spans="1:7" x14ac:dyDescent="0.25">
      <c r="A330" s="47">
        <v>42079</v>
      </c>
      <c r="B330" s="48">
        <v>1</v>
      </c>
      <c r="C330" s="171">
        <v>0</v>
      </c>
      <c r="D330" s="29">
        <f t="shared" si="39"/>
        <v>11265.419999999996</v>
      </c>
      <c r="E330" s="29">
        <f t="shared" si="40"/>
        <v>-19369.349999999999</v>
      </c>
      <c r="F330" s="46">
        <f t="shared" si="41"/>
        <v>377.08645161290326</v>
      </c>
      <c r="G330" s="29">
        <f t="shared" si="38"/>
        <v>377.09</v>
      </c>
    </row>
    <row r="331" spans="1:7" x14ac:dyDescent="0.25">
      <c r="A331" s="47">
        <v>42080</v>
      </c>
      <c r="B331" s="48">
        <v>1</v>
      </c>
      <c r="C331" s="171">
        <v>0</v>
      </c>
      <c r="D331" s="29">
        <f t="shared" si="39"/>
        <v>11265.419999999996</v>
      </c>
      <c r="E331" s="29">
        <f t="shared" si="40"/>
        <v>-19369.349999999999</v>
      </c>
      <c r="F331" s="46">
        <f t="shared" si="41"/>
        <v>377.08645161290326</v>
      </c>
      <c r="G331" s="29">
        <f t="shared" si="38"/>
        <v>377.09</v>
      </c>
    </row>
    <row r="332" spans="1:7" x14ac:dyDescent="0.25">
      <c r="A332" s="47">
        <v>42081</v>
      </c>
      <c r="B332" s="48">
        <v>1</v>
      </c>
      <c r="C332" s="171">
        <v>0</v>
      </c>
      <c r="D332" s="29">
        <f t="shared" si="39"/>
        <v>11265.419999999996</v>
      </c>
      <c r="E332" s="29">
        <f t="shared" si="40"/>
        <v>-19369.349999999999</v>
      </c>
      <c r="F332" s="46">
        <f t="shared" si="41"/>
        <v>377.08645161290326</v>
      </c>
      <c r="G332" s="29">
        <f t="shared" si="38"/>
        <v>377.09</v>
      </c>
    </row>
    <row r="333" spans="1:7" x14ac:dyDescent="0.25">
      <c r="A333" s="47">
        <v>42082</v>
      </c>
      <c r="B333" s="48">
        <v>1</v>
      </c>
      <c r="C333" s="171">
        <v>0</v>
      </c>
      <c r="D333" s="29">
        <f t="shared" si="39"/>
        <v>11265.419999999996</v>
      </c>
      <c r="E333" s="29">
        <f t="shared" si="40"/>
        <v>-19369.349999999999</v>
      </c>
      <c r="F333" s="46">
        <f t="shared" si="41"/>
        <v>377.08645161290326</v>
      </c>
      <c r="G333" s="29">
        <f t="shared" si="38"/>
        <v>377.09</v>
      </c>
    </row>
    <row r="334" spans="1:7" x14ac:dyDescent="0.25">
      <c r="A334" s="47">
        <v>42083</v>
      </c>
      <c r="B334" s="48">
        <v>1</v>
      </c>
      <c r="C334" s="171">
        <v>0</v>
      </c>
      <c r="D334" s="29">
        <f t="shared" si="39"/>
        <v>11265.419999999996</v>
      </c>
      <c r="E334" s="29">
        <f t="shared" si="40"/>
        <v>-19369.349999999999</v>
      </c>
      <c r="F334" s="46">
        <f t="shared" si="41"/>
        <v>377.08645161290326</v>
      </c>
      <c r="G334" s="29">
        <f t="shared" si="38"/>
        <v>377.09</v>
      </c>
    </row>
    <row r="335" spans="1:7" x14ac:dyDescent="0.25">
      <c r="A335" s="47">
        <v>42084</v>
      </c>
      <c r="B335" s="48">
        <v>1</v>
      </c>
      <c r="C335" s="171">
        <v>0</v>
      </c>
      <c r="D335" s="29">
        <f t="shared" si="39"/>
        <v>11265.419999999996</v>
      </c>
      <c r="E335" s="29">
        <f t="shared" si="40"/>
        <v>-19369.349999999999</v>
      </c>
      <c r="F335" s="46">
        <f t="shared" si="41"/>
        <v>377.08645161290326</v>
      </c>
      <c r="G335" s="29">
        <f t="shared" si="38"/>
        <v>377.09</v>
      </c>
    </row>
    <row r="336" spans="1:7" x14ac:dyDescent="0.25">
      <c r="A336" s="47">
        <v>42085</v>
      </c>
      <c r="B336" s="48">
        <v>1</v>
      </c>
      <c r="C336" s="171">
        <v>0</v>
      </c>
      <c r="D336" s="29">
        <f t="shared" si="39"/>
        <v>11265.419999999996</v>
      </c>
      <c r="E336" s="29">
        <f t="shared" si="40"/>
        <v>-19369.349999999999</v>
      </c>
      <c r="F336" s="46">
        <f t="shared" si="41"/>
        <v>377.08645161290326</v>
      </c>
      <c r="G336" s="29">
        <f t="shared" si="38"/>
        <v>377.09</v>
      </c>
    </row>
    <row r="337" spans="1:7" x14ac:dyDescent="0.25">
      <c r="A337" s="47">
        <v>42086</v>
      </c>
      <c r="B337" s="48">
        <v>1</v>
      </c>
      <c r="C337" s="171">
        <v>0</v>
      </c>
      <c r="D337" s="29">
        <f t="shared" si="39"/>
        <v>11265.419999999996</v>
      </c>
      <c r="E337" s="29">
        <f t="shared" si="40"/>
        <v>-19369.349999999999</v>
      </c>
      <c r="F337" s="46">
        <f t="shared" si="41"/>
        <v>377.08645161290326</v>
      </c>
      <c r="G337" s="29">
        <f t="shared" si="38"/>
        <v>377.09</v>
      </c>
    </row>
    <row r="338" spans="1:7" x14ac:dyDescent="0.25">
      <c r="A338" s="47">
        <v>42087</v>
      </c>
      <c r="B338" s="48">
        <v>1</v>
      </c>
      <c r="C338" s="171">
        <v>0</v>
      </c>
      <c r="D338" s="29">
        <f t="shared" si="39"/>
        <v>11265.419999999996</v>
      </c>
      <c r="E338" s="29">
        <f t="shared" si="40"/>
        <v>-19369.349999999999</v>
      </c>
      <c r="F338" s="46">
        <f t="shared" si="41"/>
        <v>377.08645161290326</v>
      </c>
      <c r="G338" s="29">
        <f t="shared" si="38"/>
        <v>377.09</v>
      </c>
    </row>
    <row r="339" spans="1:7" x14ac:dyDescent="0.25">
      <c r="A339" s="47">
        <v>42088</v>
      </c>
      <c r="B339" s="48">
        <v>1</v>
      </c>
      <c r="C339" s="171">
        <v>0</v>
      </c>
      <c r="D339" s="29">
        <f t="shared" si="39"/>
        <v>11265.419999999996</v>
      </c>
      <c r="E339" s="29">
        <f t="shared" si="40"/>
        <v>-19369.349999999999</v>
      </c>
      <c r="F339" s="46">
        <f t="shared" si="41"/>
        <v>377.08645161290326</v>
      </c>
      <c r="G339" s="29">
        <f t="shared" si="38"/>
        <v>377.09</v>
      </c>
    </row>
    <row r="340" spans="1:7" x14ac:dyDescent="0.25">
      <c r="A340" s="47">
        <v>42089</v>
      </c>
      <c r="B340" s="48">
        <v>1</v>
      </c>
      <c r="C340" s="171">
        <v>0</v>
      </c>
      <c r="D340" s="29">
        <f t="shared" si="39"/>
        <v>11265.419999999996</v>
      </c>
      <c r="E340" s="29">
        <f t="shared" si="40"/>
        <v>-19369.349999999999</v>
      </c>
      <c r="F340" s="46">
        <f t="shared" si="41"/>
        <v>377.08645161290326</v>
      </c>
      <c r="G340" s="29">
        <f t="shared" si="38"/>
        <v>377.09</v>
      </c>
    </row>
    <row r="341" spans="1:7" x14ac:dyDescent="0.25">
      <c r="A341" s="47">
        <v>42090</v>
      </c>
      <c r="B341" s="48">
        <v>1</v>
      </c>
      <c r="C341" s="171">
        <v>0</v>
      </c>
      <c r="D341" s="29">
        <f t="shared" si="39"/>
        <v>11265.419999999996</v>
      </c>
      <c r="E341" s="29">
        <f t="shared" si="40"/>
        <v>-19369.349999999999</v>
      </c>
      <c r="F341" s="46">
        <f t="shared" si="41"/>
        <v>377.08645161290326</v>
      </c>
      <c r="G341" s="29">
        <f t="shared" si="38"/>
        <v>377.09</v>
      </c>
    </row>
    <row r="342" spans="1:7" x14ac:dyDescent="0.25">
      <c r="A342" s="47">
        <v>42091</v>
      </c>
      <c r="B342" s="48">
        <v>1</v>
      </c>
      <c r="C342" s="171">
        <v>0</v>
      </c>
      <c r="D342" s="29">
        <f t="shared" si="39"/>
        <v>11265.419999999996</v>
      </c>
      <c r="E342" s="29">
        <f t="shared" si="40"/>
        <v>-19369.349999999999</v>
      </c>
      <c r="F342" s="46">
        <f t="shared" si="41"/>
        <v>377.08645161290326</v>
      </c>
      <c r="G342" s="29">
        <f t="shared" si="38"/>
        <v>377.09</v>
      </c>
    </row>
    <row r="343" spans="1:7" x14ac:dyDescent="0.25">
      <c r="A343" s="47">
        <v>42092</v>
      </c>
      <c r="B343" s="48">
        <v>1</v>
      </c>
      <c r="C343" s="171">
        <v>0</v>
      </c>
      <c r="D343" s="29">
        <f t="shared" si="39"/>
        <v>11265.419999999996</v>
      </c>
      <c r="E343" s="29">
        <f t="shared" si="40"/>
        <v>-19369.349999999999</v>
      </c>
      <c r="F343" s="46">
        <f t="shared" si="41"/>
        <v>377.08645161290326</v>
      </c>
      <c r="G343" s="29">
        <f t="shared" si="38"/>
        <v>377.09</v>
      </c>
    </row>
    <row r="344" spans="1:7" x14ac:dyDescent="0.25">
      <c r="A344" s="47">
        <v>42093</v>
      </c>
      <c r="B344" s="48">
        <v>1</v>
      </c>
      <c r="C344" s="171">
        <v>0</v>
      </c>
      <c r="D344" s="29">
        <f t="shared" si="39"/>
        <v>11265.419999999996</v>
      </c>
      <c r="E344" s="29">
        <f t="shared" si="40"/>
        <v>-19369.349999999999</v>
      </c>
      <c r="F344" s="46">
        <f t="shared" si="41"/>
        <v>377.08645161290326</v>
      </c>
      <c r="G344" s="29">
        <f t="shared" si="38"/>
        <v>377.09</v>
      </c>
    </row>
    <row r="345" spans="1:7" x14ac:dyDescent="0.25">
      <c r="A345" s="47">
        <v>42094</v>
      </c>
      <c r="B345" s="48">
        <v>1</v>
      </c>
      <c r="C345" s="171">
        <v>0</v>
      </c>
      <c r="D345" s="29">
        <f t="shared" si="39"/>
        <v>11265.419999999996</v>
      </c>
      <c r="E345" s="29">
        <f t="shared" si="40"/>
        <v>-19369.349999999999</v>
      </c>
      <c r="F345" s="46">
        <f t="shared" si="41"/>
        <v>377.08645161290326</v>
      </c>
      <c r="G345" s="29">
        <f t="shared" si="38"/>
        <v>377.09</v>
      </c>
    </row>
    <row r="346" spans="1:7" x14ac:dyDescent="0.25">
      <c r="A346" s="47">
        <v>42095</v>
      </c>
      <c r="B346" s="48">
        <v>1</v>
      </c>
      <c r="C346" s="171">
        <v>0</v>
      </c>
      <c r="D346" s="29">
        <f t="shared" si="39"/>
        <v>11265.419999999996</v>
      </c>
      <c r="E346" s="29">
        <f t="shared" si="40"/>
        <v>-19369.349999999999</v>
      </c>
      <c r="F346" s="46">
        <f t="shared" si="41"/>
        <v>377.08645161290326</v>
      </c>
      <c r="G346" s="29">
        <f t="shared" si="38"/>
        <v>377.09</v>
      </c>
    </row>
    <row r="347" spans="1:7" x14ac:dyDescent="0.25">
      <c r="A347" s="47">
        <v>42096</v>
      </c>
      <c r="B347" s="48">
        <v>1</v>
      </c>
      <c r="C347" s="171">
        <v>0</v>
      </c>
      <c r="D347" s="29">
        <f t="shared" si="39"/>
        <v>11265.419999999996</v>
      </c>
      <c r="E347" s="29">
        <f t="shared" si="40"/>
        <v>-19369.349999999999</v>
      </c>
      <c r="F347" s="46">
        <f t="shared" si="41"/>
        <v>377.08645161290326</v>
      </c>
      <c r="G347" s="29">
        <f t="shared" si="38"/>
        <v>377.09</v>
      </c>
    </row>
    <row r="348" spans="1:7" x14ac:dyDescent="0.25">
      <c r="A348" s="47">
        <v>42097</v>
      </c>
      <c r="B348" s="48">
        <v>1</v>
      </c>
      <c r="C348" s="171">
        <v>0</v>
      </c>
      <c r="D348" s="29">
        <f t="shared" si="39"/>
        <v>11265.419999999996</v>
      </c>
      <c r="E348" s="29">
        <f t="shared" si="40"/>
        <v>-19369.349999999999</v>
      </c>
      <c r="F348" s="46">
        <f t="shared" si="41"/>
        <v>377.08645161290326</v>
      </c>
      <c r="G348" s="29">
        <f t="shared" si="38"/>
        <v>377.09</v>
      </c>
    </row>
    <row r="349" spans="1:7" x14ac:dyDescent="0.25">
      <c r="A349" s="47">
        <v>42098</v>
      </c>
      <c r="B349" s="48">
        <v>1</v>
      </c>
      <c r="C349" s="171">
        <v>0</v>
      </c>
      <c r="D349" s="29">
        <f t="shared" si="39"/>
        <v>11265.419999999996</v>
      </c>
      <c r="E349" s="29">
        <f t="shared" si="40"/>
        <v>-19369.349999999999</v>
      </c>
      <c r="F349" s="46">
        <f t="shared" si="41"/>
        <v>377.08645161290326</v>
      </c>
      <c r="G349" s="29">
        <f t="shared" si="38"/>
        <v>377.09</v>
      </c>
    </row>
    <row r="350" spans="1:7" x14ac:dyDescent="0.25">
      <c r="A350" s="47">
        <v>42099</v>
      </c>
      <c r="B350" s="48">
        <v>1</v>
      </c>
      <c r="C350" s="171">
        <v>0</v>
      </c>
      <c r="D350" s="29">
        <f t="shared" si="39"/>
        <v>11265.419999999996</v>
      </c>
      <c r="E350" s="29">
        <f t="shared" si="40"/>
        <v>-19369.349999999999</v>
      </c>
      <c r="F350" s="46">
        <f t="shared" si="41"/>
        <v>377.08645161290326</v>
      </c>
      <c r="G350" s="29">
        <f t="shared" si="38"/>
        <v>377.09</v>
      </c>
    </row>
    <row r="351" spans="1:7" x14ac:dyDescent="0.25">
      <c r="A351" s="47">
        <v>42100</v>
      </c>
      <c r="B351" s="48">
        <v>0</v>
      </c>
      <c r="C351" s="171">
        <v>1</v>
      </c>
      <c r="D351" s="29">
        <f>$E$304</f>
        <v>975564.03</v>
      </c>
      <c r="E351" s="29">
        <f>$D$305-$D$12</f>
        <v>-21651.850000000002</v>
      </c>
      <c r="F351" s="46">
        <f t="shared" ref="F351:F380" si="42">($E$11/$B$11*0+($E$12/$B$12)*1)</f>
        <v>372.11066666666665</v>
      </c>
      <c r="G351" s="29">
        <f t="shared" si="38"/>
        <v>372.11</v>
      </c>
    </row>
    <row r="352" spans="1:7" x14ac:dyDescent="0.25">
      <c r="A352" s="47">
        <v>42101</v>
      </c>
      <c r="B352" s="48">
        <v>1</v>
      </c>
      <c r="C352" s="171">
        <v>0</v>
      </c>
      <c r="D352" s="29">
        <f t="shared" ref="D352:D380" si="43">$E$304</f>
        <v>975564.03</v>
      </c>
      <c r="E352" s="29">
        <f t="shared" ref="E352:E380" si="44">$D$305-$D$12</f>
        <v>-21651.850000000002</v>
      </c>
      <c r="F352" s="46">
        <f t="shared" si="42"/>
        <v>372.11066666666665</v>
      </c>
      <c r="G352" s="29">
        <f t="shared" si="38"/>
        <v>372.11</v>
      </c>
    </row>
    <row r="353" spans="1:7" x14ac:dyDescent="0.25">
      <c r="A353" s="47">
        <v>42102</v>
      </c>
      <c r="B353" s="48">
        <v>1</v>
      </c>
      <c r="C353" s="171">
        <v>0</v>
      </c>
      <c r="D353" s="29">
        <f t="shared" si="43"/>
        <v>975564.03</v>
      </c>
      <c r="E353" s="29">
        <f t="shared" si="44"/>
        <v>-21651.850000000002</v>
      </c>
      <c r="F353" s="46">
        <f t="shared" si="42"/>
        <v>372.11066666666665</v>
      </c>
      <c r="G353" s="29">
        <f t="shared" si="38"/>
        <v>372.11</v>
      </c>
    </row>
    <row r="354" spans="1:7" x14ac:dyDescent="0.25">
      <c r="A354" s="47">
        <v>42103</v>
      </c>
      <c r="B354" s="48">
        <v>1</v>
      </c>
      <c r="C354" s="171">
        <v>0</v>
      </c>
      <c r="D354" s="29">
        <f t="shared" si="43"/>
        <v>975564.03</v>
      </c>
      <c r="E354" s="29">
        <f t="shared" si="44"/>
        <v>-21651.850000000002</v>
      </c>
      <c r="F354" s="46">
        <f t="shared" si="42"/>
        <v>372.11066666666665</v>
      </c>
      <c r="G354" s="29">
        <f t="shared" si="38"/>
        <v>372.11</v>
      </c>
    </row>
    <row r="355" spans="1:7" x14ac:dyDescent="0.25">
      <c r="A355" s="47">
        <v>42104</v>
      </c>
      <c r="B355" s="48">
        <v>1</v>
      </c>
      <c r="C355" s="171">
        <v>0</v>
      </c>
      <c r="D355" s="29">
        <f t="shared" si="43"/>
        <v>975564.03</v>
      </c>
      <c r="E355" s="29">
        <f t="shared" si="44"/>
        <v>-21651.850000000002</v>
      </c>
      <c r="F355" s="46">
        <f t="shared" si="42"/>
        <v>372.11066666666665</v>
      </c>
      <c r="G355" s="29">
        <f t="shared" si="38"/>
        <v>372.11</v>
      </c>
    </row>
    <row r="356" spans="1:7" x14ac:dyDescent="0.25">
      <c r="A356" s="47">
        <v>42105</v>
      </c>
      <c r="B356" s="48">
        <v>1</v>
      </c>
      <c r="C356" s="171">
        <v>0</v>
      </c>
      <c r="D356" s="29">
        <f t="shared" si="43"/>
        <v>975564.03</v>
      </c>
      <c r="E356" s="29">
        <f t="shared" si="44"/>
        <v>-21651.850000000002</v>
      </c>
      <c r="F356" s="46">
        <f t="shared" si="42"/>
        <v>372.11066666666665</v>
      </c>
      <c r="G356" s="29">
        <f t="shared" si="38"/>
        <v>372.11</v>
      </c>
    </row>
    <row r="357" spans="1:7" x14ac:dyDescent="0.25">
      <c r="A357" s="47">
        <v>42106</v>
      </c>
      <c r="B357" s="48">
        <v>1</v>
      </c>
      <c r="C357" s="171">
        <v>0</v>
      </c>
      <c r="D357" s="29">
        <f t="shared" si="43"/>
        <v>975564.03</v>
      </c>
      <c r="E357" s="29">
        <f t="shared" si="44"/>
        <v>-21651.850000000002</v>
      </c>
      <c r="F357" s="46">
        <f t="shared" si="42"/>
        <v>372.11066666666665</v>
      </c>
      <c r="G357" s="29">
        <f t="shared" si="38"/>
        <v>372.11</v>
      </c>
    </row>
    <row r="358" spans="1:7" x14ac:dyDescent="0.25">
      <c r="A358" s="47">
        <v>42107</v>
      </c>
      <c r="B358" s="48">
        <v>1</v>
      </c>
      <c r="C358" s="171">
        <v>0</v>
      </c>
      <c r="D358" s="29">
        <f t="shared" si="43"/>
        <v>975564.03</v>
      </c>
      <c r="E358" s="29">
        <f t="shared" si="44"/>
        <v>-21651.850000000002</v>
      </c>
      <c r="F358" s="46">
        <f t="shared" si="42"/>
        <v>372.11066666666665</v>
      </c>
      <c r="G358" s="29">
        <f t="shared" si="38"/>
        <v>372.11</v>
      </c>
    </row>
    <row r="359" spans="1:7" x14ac:dyDescent="0.25">
      <c r="A359" s="47">
        <v>42108</v>
      </c>
      <c r="B359" s="48">
        <v>1</v>
      </c>
      <c r="C359" s="171">
        <v>0</v>
      </c>
      <c r="D359" s="29">
        <f t="shared" si="43"/>
        <v>975564.03</v>
      </c>
      <c r="E359" s="29">
        <f t="shared" si="44"/>
        <v>-21651.850000000002</v>
      </c>
      <c r="F359" s="46">
        <f t="shared" si="42"/>
        <v>372.11066666666665</v>
      </c>
      <c r="G359" s="29">
        <f t="shared" si="38"/>
        <v>372.11</v>
      </c>
    </row>
    <row r="360" spans="1:7" x14ac:dyDescent="0.25">
      <c r="A360" s="47">
        <v>42109</v>
      </c>
      <c r="B360" s="48">
        <v>1</v>
      </c>
      <c r="C360" s="171">
        <v>0</v>
      </c>
      <c r="D360" s="29">
        <f t="shared" si="43"/>
        <v>975564.03</v>
      </c>
      <c r="E360" s="29">
        <f t="shared" si="44"/>
        <v>-21651.850000000002</v>
      </c>
      <c r="F360" s="46">
        <f t="shared" si="42"/>
        <v>372.11066666666665</v>
      </c>
      <c r="G360" s="29">
        <f t="shared" si="38"/>
        <v>372.11</v>
      </c>
    </row>
    <row r="361" spans="1:7" x14ac:dyDescent="0.25">
      <c r="A361" s="47">
        <v>42110</v>
      </c>
      <c r="B361" s="48">
        <v>1</v>
      </c>
      <c r="C361" s="171">
        <v>0</v>
      </c>
      <c r="D361" s="29">
        <f t="shared" si="43"/>
        <v>975564.03</v>
      </c>
      <c r="E361" s="29">
        <f t="shared" si="44"/>
        <v>-21651.850000000002</v>
      </c>
      <c r="F361" s="46">
        <f t="shared" si="42"/>
        <v>372.11066666666665</v>
      </c>
      <c r="G361" s="29">
        <f t="shared" si="38"/>
        <v>372.11</v>
      </c>
    </row>
    <row r="362" spans="1:7" x14ac:dyDescent="0.25">
      <c r="A362" s="47">
        <v>42111</v>
      </c>
      <c r="B362" s="48">
        <v>1</v>
      </c>
      <c r="C362" s="171">
        <v>0</v>
      </c>
      <c r="D362" s="29">
        <f t="shared" si="43"/>
        <v>975564.03</v>
      </c>
      <c r="E362" s="29">
        <f t="shared" si="44"/>
        <v>-21651.850000000002</v>
      </c>
      <c r="F362" s="46">
        <f t="shared" si="42"/>
        <v>372.11066666666665</v>
      </c>
      <c r="G362" s="29">
        <f t="shared" si="38"/>
        <v>372.11</v>
      </c>
    </row>
    <row r="363" spans="1:7" x14ac:dyDescent="0.25">
      <c r="A363" s="47">
        <v>42112</v>
      </c>
      <c r="B363" s="48">
        <v>1</v>
      </c>
      <c r="C363" s="171">
        <v>0</v>
      </c>
      <c r="D363" s="29">
        <f t="shared" si="43"/>
        <v>975564.03</v>
      </c>
      <c r="E363" s="29">
        <f t="shared" si="44"/>
        <v>-21651.850000000002</v>
      </c>
      <c r="F363" s="46">
        <f t="shared" si="42"/>
        <v>372.11066666666665</v>
      </c>
      <c r="G363" s="29">
        <f t="shared" si="38"/>
        <v>372.11</v>
      </c>
    </row>
    <row r="364" spans="1:7" x14ac:dyDescent="0.25">
      <c r="A364" s="47">
        <v>42113</v>
      </c>
      <c r="B364" s="48">
        <v>1</v>
      </c>
      <c r="C364" s="171">
        <v>0</v>
      </c>
      <c r="D364" s="29">
        <f t="shared" si="43"/>
        <v>975564.03</v>
      </c>
      <c r="E364" s="29">
        <f t="shared" si="44"/>
        <v>-21651.850000000002</v>
      </c>
      <c r="F364" s="46">
        <f t="shared" si="42"/>
        <v>372.11066666666665</v>
      </c>
      <c r="G364" s="29">
        <f t="shared" ref="G364:G427" si="45">ROUND(F364,2)</f>
        <v>372.11</v>
      </c>
    </row>
    <row r="365" spans="1:7" x14ac:dyDescent="0.25">
      <c r="A365" s="47">
        <v>42114</v>
      </c>
      <c r="B365" s="48">
        <v>1</v>
      </c>
      <c r="C365" s="171">
        <v>0</v>
      </c>
      <c r="D365" s="29">
        <f t="shared" si="43"/>
        <v>975564.03</v>
      </c>
      <c r="E365" s="29">
        <f t="shared" si="44"/>
        <v>-21651.850000000002</v>
      </c>
      <c r="F365" s="46">
        <f t="shared" si="42"/>
        <v>372.11066666666665</v>
      </c>
      <c r="G365" s="29">
        <f t="shared" si="45"/>
        <v>372.11</v>
      </c>
    </row>
    <row r="366" spans="1:7" x14ac:dyDescent="0.25">
      <c r="A366" s="47">
        <v>42115</v>
      </c>
      <c r="B366" s="48">
        <v>1</v>
      </c>
      <c r="C366" s="171">
        <v>0</v>
      </c>
      <c r="D366" s="29">
        <f t="shared" si="43"/>
        <v>975564.03</v>
      </c>
      <c r="E366" s="29">
        <f t="shared" si="44"/>
        <v>-21651.850000000002</v>
      </c>
      <c r="F366" s="46">
        <f t="shared" si="42"/>
        <v>372.11066666666665</v>
      </c>
      <c r="G366" s="29">
        <f t="shared" si="45"/>
        <v>372.11</v>
      </c>
    </row>
    <row r="367" spans="1:7" x14ac:dyDescent="0.25">
      <c r="A367" s="47">
        <v>42116</v>
      </c>
      <c r="B367" s="48">
        <v>1</v>
      </c>
      <c r="C367" s="171">
        <v>0</v>
      </c>
      <c r="D367" s="29">
        <f t="shared" si="43"/>
        <v>975564.03</v>
      </c>
      <c r="E367" s="29">
        <f t="shared" si="44"/>
        <v>-21651.850000000002</v>
      </c>
      <c r="F367" s="46">
        <f t="shared" si="42"/>
        <v>372.11066666666665</v>
      </c>
      <c r="G367" s="29">
        <f t="shared" si="45"/>
        <v>372.11</v>
      </c>
    </row>
    <row r="368" spans="1:7" x14ac:dyDescent="0.25">
      <c r="A368" s="47">
        <v>42117</v>
      </c>
      <c r="B368" s="48">
        <v>1</v>
      </c>
      <c r="C368" s="171">
        <v>0</v>
      </c>
      <c r="D368" s="29">
        <f t="shared" si="43"/>
        <v>975564.03</v>
      </c>
      <c r="E368" s="29">
        <f t="shared" si="44"/>
        <v>-21651.850000000002</v>
      </c>
      <c r="F368" s="46">
        <f t="shared" si="42"/>
        <v>372.11066666666665</v>
      </c>
      <c r="G368" s="29">
        <f t="shared" si="45"/>
        <v>372.11</v>
      </c>
    </row>
    <row r="369" spans="1:7" x14ac:dyDescent="0.25">
      <c r="A369" s="47">
        <v>42118</v>
      </c>
      <c r="B369" s="48">
        <v>1</v>
      </c>
      <c r="C369" s="171">
        <v>0</v>
      </c>
      <c r="D369" s="29">
        <f t="shared" si="43"/>
        <v>975564.03</v>
      </c>
      <c r="E369" s="29">
        <f t="shared" si="44"/>
        <v>-21651.850000000002</v>
      </c>
      <c r="F369" s="46">
        <f t="shared" si="42"/>
        <v>372.11066666666665</v>
      </c>
      <c r="G369" s="29">
        <f t="shared" si="45"/>
        <v>372.11</v>
      </c>
    </row>
    <row r="370" spans="1:7" x14ac:dyDescent="0.25">
      <c r="A370" s="47">
        <v>42119</v>
      </c>
      <c r="B370" s="48">
        <v>1</v>
      </c>
      <c r="C370" s="171">
        <v>0</v>
      </c>
      <c r="D370" s="29">
        <f t="shared" si="43"/>
        <v>975564.03</v>
      </c>
      <c r="E370" s="29">
        <f t="shared" si="44"/>
        <v>-21651.850000000002</v>
      </c>
      <c r="F370" s="46">
        <f t="shared" si="42"/>
        <v>372.11066666666665</v>
      </c>
      <c r="G370" s="29">
        <f t="shared" si="45"/>
        <v>372.11</v>
      </c>
    </row>
    <row r="371" spans="1:7" x14ac:dyDescent="0.25">
      <c r="A371" s="47">
        <v>42120</v>
      </c>
      <c r="B371" s="48">
        <v>1</v>
      </c>
      <c r="C371" s="171">
        <v>0</v>
      </c>
      <c r="D371" s="29">
        <f t="shared" si="43"/>
        <v>975564.03</v>
      </c>
      <c r="E371" s="29">
        <f t="shared" si="44"/>
        <v>-21651.850000000002</v>
      </c>
      <c r="F371" s="46">
        <f t="shared" si="42"/>
        <v>372.11066666666665</v>
      </c>
      <c r="G371" s="29">
        <f t="shared" si="45"/>
        <v>372.11</v>
      </c>
    </row>
    <row r="372" spans="1:7" x14ac:dyDescent="0.25">
      <c r="A372" s="47">
        <v>42121</v>
      </c>
      <c r="B372" s="48">
        <v>1</v>
      </c>
      <c r="C372" s="171">
        <v>0</v>
      </c>
      <c r="D372" s="29">
        <f t="shared" si="43"/>
        <v>975564.03</v>
      </c>
      <c r="E372" s="29">
        <f t="shared" si="44"/>
        <v>-21651.850000000002</v>
      </c>
      <c r="F372" s="46">
        <f t="shared" si="42"/>
        <v>372.11066666666665</v>
      </c>
      <c r="G372" s="29">
        <f t="shared" si="45"/>
        <v>372.11</v>
      </c>
    </row>
    <row r="373" spans="1:7" x14ac:dyDescent="0.25">
      <c r="A373" s="47">
        <v>42122</v>
      </c>
      <c r="B373" s="48">
        <v>1</v>
      </c>
      <c r="C373" s="171">
        <v>0</v>
      </c>
      <c r="D373" s="29">
        <f t="shared" si="43"/>
        <v>975564.03</v>
      </c>
      <c r="E373" s="29">
        <f t="shared" si="44"/>
        <v>-21651.850000000002</v>
      </c>
      <c r="F373" s="46">
        <f t="shared" si="42"/>
        <v>372.11066666666665</v>
      </c>
      <c r="G373" s="29">
        <f t="shared" si="45"/>
        <v>372.11</v>
      </c>
    </row>
    <row r="374" spans="1:7" x14ac:dyDescent="0.25">
      <c r="A374" s="47">
        <v>42123</v>
      </c>
      <c r="B374" s="48">
        <v>1</v>
      </c>
      <c r="C374" s="171">
        <v>0</v>
      </c>
      <c r="D374" s="29">
        <f t="shared" si="43"/>
        <v>975564.03</v>
      </c>
      <c r="E374" s="29">
        <f t="shared" si="44"/>
        <v>-21651.850000000002</v>
      </c>
      <c r="F374" s="46">
        <f t="shared" si="42"/>
        <v>372.11066666666665</v>
      </c>
      <c r="G374" s="29">
        <f t="shared" si="45"/>
        <v>372.11</v>
      </c>
    </row>
    <row r="375" spans="1:7" x14ac:dyDescent="0.25">
      <c r="A375" s="47">
        <v>42124</v>
      </c>
      <c r="B375" s="48">
        <v>1</v>
      </c>
      <c r="C375" s="171">
        <v>0</v>
      </c>
      <c r="D375" s="29">
        <f t="shared" si="43"/>
        <v>975564.03</v>
      </c>
      <c r="E375" s="29">
        <f t="shared" si="44"/>
        <v>-21651.850000000002</v>
      </c>
      <c r="F375" s="46">
        <f t="shared" si="42"/>
        <v>372.11066666666665</v>
      </c>
      <c r="G375" s="29">
        <f t="shared" si="45"/>
        <v>372.11</v>
      </c>
    </row>
    <row r="376" spans="1:7" x14ac:dyDescent="0.25">
      <c r="A376" s="47">
        <v>42125</v>
      </c>
      <c r="B376" s="48">
        <v>1</v>
      </c>
      <c r="C376" s="171">
        <v>0</v>
      </c>
      <c r="D376" s="29">
        <f t="shared" si="43"/>
        <v>975564.03</v>
      </c>
      <c r="E376" s="29">
        <f t="shared" si="44"/>
        <v>-21651.850000000002</v>
      </c>
      <c r="F376" s="46">
        <f t="shared" si="42"/>
        <v>372.11066666666665</v>
      </c>
      <c r="G376" s="29">
        <f t="shared" si="45"/>
        <v>372.11</v>
      </c>
    </row>
    <row r="377" spans="1:7" x14ac:dyDescent="0.25">
      <c r="A377" s="47">
        <v>42126</v>
      </c>
      <c r="B377" s="48">
        <v>1</v>
      </c>
      <c r="C377" s="171">
        <v>0</v>
      </c>
      <c r="D377" s="29">
        <f t="shared" si="43"/>
        <v>975564.03</v>
      </c>
      <c r="E377" s="29">
        <f t="shared" si="44"/>
        <v>-21651.850000000002</v>
      </c>
      <c r="F377" s="46">
        <f t="shared" si="42"/>
        <v>372.11066666666665</v>
      </c>
      <c r="G377" s="29">
        <f t="shared" si="45"/>
        <v>372.11</v>
      </c>
    </row>
    <row r="378" spans="1:7" x14ac:dyDescent="0.25">
      <c r="A378" s="47">
        <v>42127</v>
      </c>
      <c r="B378" s="48">
        <v>1</v>
      </c>
      <c r="C378" s="171">
        <v>0</v>
      </c>
      <c r="D378" s="29">
        <f t="shared" si="43"/>
        <v>975564.03</v>
      </c>
      <c r="E378" s="29">
        <f t="shared" si="44"/>
        <v>-21651.850000000002</v>
      </c>
      <c r="F378" s="46">
        <f t="shared" si="42"/>
        <v>372.11066666666665</v>
      </c>
      <c r="G378" s="29">
        <f t="shared" si="45"/>
        <v>372.11</v>
      </c>
    </row>
    <row r="379" spans="1:7" x14ac:dyDescent="0.25">
      <c r="A379" s="47">
        <v>42128</v>
      </c>
      <c r="B379" s="48">
        <v>1</v>
      </c>
      <c r="C379" s="171">
        <v>0</v>
      </c>
      <c r="D379" s="29">
        <f t="shared" si="43"/>
        <v>975564.03</v>
      </c>
      <c r="E379" s="29">
        <f t="shared" si="44"/>
        <v>-21651.850000000002</v>
      </c>
      <c r="F379" s="46">
        <f t="shared" si="42"/>
        <v>372.11066666666665</v>
      </c>
      <c r="G379" s="29">
        <f t="shared" si="45"/>
        <v>372.11</v>
      </c>
    </row>
    <row r="380" spans="1:7" x14ac:dyDescent="0.25">
      <c r="A380" s="47">
        <v>42129</v>
      </c>
      <c r="B380" s="48">
        <v>1</v>
      </c>
      <c r="C380" s="171">
        <v>0</v>
      </c>
      <c r="D380" s="29">
        <f t="shared" si="43"/>
        <v>975564.03</v>
      </c>
      <c r="E380" s="29">
        <f t="shared" si="44"/>
        <v>-21651.850000000002</v>
      </c>
      <c r="F380" s="46">
        <f t="shared" si="42"/>
        <v>372.11066666666665</v>
      </c>
      <c r="G380" s="29">
        <f t="shared" si="45"/>
        <v>372.11</v>
      </c>
    </row>
    <row r="381" spans="1:7" x14ac:dyDescent="0.25">
      <c r="A381" s="47">
        <v>42130</v>
      </c>
      <c r="B381" s="48">
        <v>0</v>
      </c>
      <c r="C381" s="171">
        <v>1</v>
      </c>
      <c r="D381" s="29">
        <f>$E$334</f>
        <v>-19369.349999999999</v>
      </c>
      <c r="E381" s="29">
        <f>$D$335-$D$13</f>
        <v>-1158.1200000000044</v>
      </c>
      <c r="F381" s="46">
        <f>($E$12/$B$12*0+($E$13/$B$13)*1)</f>
        <v>366.91806451612899</v>
      </c>
      <c r="G381" s="29">
        <f t="shared" si="45"/>
        <v>366.92</v>
      </c>
    </row>
    <row r="382" spans="1:7" x14ac:dyDescent="0.25">
      <c r="A382" s="47">
        <v>42131</v>
      </c>
      <c r="B382" s="48">
        <v>1</v>
      </c>
      <c r="C382" s="171">
        <v>0</v>
      </c>
      <c r="D382" s="29">
        <f t="shared" ref="D382:D411" si="46">$E$334</f>
        <v>-19369.349999999999</v>
      </c>
      <c r="E382" s="29">
        <f t="shared" ref="E382:E411" si="47">$D$335-$D$13</f>
        <v>-1158.1200000000044</v>
      </c>
      <c r="F382" s="46">
        <f t="shared" ref="F382:F411" si="48">($E$12/$B$12*0+($E$13/$B$13)*1)</f>
        <v>366.91806451612899</v>
      </c>
      <c r="G382" s="29">
        <f t="shared" si="45"/>
        <v>366.92</v>
      </c>
    </row>
    <row r="383" spans="1:7" x14ac:dyDescent="0.25">
      <c r="A383" s="47">
        <v>42132</v>
      </c>
      <c r="B383" s="48">
        <v>1</v>
      </c>
      <c r="C383" s="171">
        <v>0</v>
      </c>
      <c r="D383" s="29">
        <f t="shared" si="46"/>
        <v>-19369.349999999999</v>
      </c>
      <c r="E383" s="29">
        <f t="shared" si="47"/>
        <v>-1158.1200000000044</v>
      </c>
      <c r="F383" s="46">
        <f t="shared" si="48"/>
        <v>366.91806451612899</v>
      </c>
      <c r="G383" s="29">
        <f t="shared" si="45"/>
        <v>366.92</v>
      </c>
    </row>
    <row r="384" spans="1:7" x14ac:dyDescent="0.25">
      <c r="A384" s="47">
        <v>42133</v>
      </c>
      <c r="B384" s="48">
        <v>1</v>
      </c>
      <c r="C384" s="171">
        <v>0</v>
      </c>
      <c r="D384" s="29">
        <f t="shared" si="46"/>
        <v>-19369.349999999999</v>
      </c>
      <c r="E384" s="29">
        <f t="shared" si="47"/>
        <v>-1158.1200000000044</v>
      </c>
      <c r="F384" s="46">
        <f t="shared" si="48"/>
        <v>366.91806451612899</v>
      </c>
      <c r="G384" s="29">
        <f t="shared" si="45"/>
        <v>366.92</v>
      </c>
    </row>
    <row r="385" spans="1:7" x14ac:dyDescent="0.25">
      <c r="A385" s="47">
        <v>42134</v>
      </c>
      <c r="B385" s="48">
        <v>1</v>
      </c>
      <c r="C385" s="171">
        <v>0</v>
      </c>
      <c r="D385" s="29">
        <f t="shared" si="46"/>
        <v>-19369.349999999999</v>
      </c>
      <c r="E385" s="29">
        <f t="shared" si="47"/>
        <v>-1158.1200000000044</v>
      </c>
      <c r="F385" s="46">
        <f t="shared" si="48"/>
        <v>366.91806451612899</v>
      </c>
      <c r="G385" s="29">
        <f t="shared" si="45"/>
        <v>366.92</v>
      </c>
    </row>
    <row r="386" spans="1:7" x14ac:dyDescent="0.25">
      <c r="A386" s="47">
        <v>42135</v>
      </c>
      <c r="B386" s="48">
        <v>1</v>
      </c>
      <c r="C386" s="171">
        <v>0</v>
      </c>
      <c r="D386" s="29">
        <f t="shared" si="46"/>
        <v>-19369.349999999999</v>
      </c>
      <c r="E386" s="29">
        <f t="shared" si="47"/>
        <v>-1158.1200000000044</v>
      </c>
      <c r="F386" s="46">
        <f t="shared" si="48"/>
        <v>366.91806451612899</v>
      </c>
      <c r="G386" s="29">
        <f t="shared" si="45"/>
        <v>366.92</v>
      </c>
    </row>
    <row r="387" spans="1:7" x14ac:dyDescent="0.25">
      <c r="A387" s="47">
        <v>42136</v>
      </c>
      <c r="B387" s="48">
        <v>1</v>
      </c>
      <c r="C387" s="171">
        <v>0</v>
      </c>
      <c r="D387" s="29">
        <f t="shared" si="46"/>
        <v>-19369.349999999999</v>
      </c>
      <c r="E387" s="29">
        <f t="shared" si="47"/>
        <v>-1158.1200000000044</v>
      </c>
      <c r="F387" s="46">
        <f t="shared" si="48"/>
        <v>366.91806451612899</v>
      </c>
      <c r="G387" s="29">
        <f t="shared" si="45"/>
        <v>366.92</v>
      </c>
    </row>
    <row r="388" spans="1:7" x14ac:dyDescent="0.25">
      <c r="A388" s="47">
        <v>42137</v>
      </c>
      <c r="B388" s="48">
        <v>1</v>
      </c>
      <c r="C388" s="171">
        <v>0</v>
      </c>
      <c r="D388" s="29">
        <f t="shared" si="46"/>
        <v>-19369.349999999999</v>
      </c>
      <c r="E388" s="29">
        <f t="shared" si="47"/>
        <v>-1158.1200000000044</v>
      </c>
      <c r="F388" s="46">
        <f t="shared" si="48"/>
        <v>366.91806451612899</v>
      </c>
      <c r="G388" s="29">
        <f t="shared" si="45"/>
        <v>366.92</v>
      </c>
    </row>
    <row r="389" spans="1:7" x14ac:dyDescent="0.25">
      <c r="A389" s="47">
        <v>42138</v>
      </c>
      <c r="B389" s="48">
        <v>1</v>
      </c>
      <c r="C389" s="171">
        <v>0</v>
      </c>
      <c r="D389" s="29">
        <f t="shared" si="46"/>
        <v>-19369.349999999999</v>
      </c>
      <c r="E389" s="29">
        <f t="shared" si="47"/>
        <v>-1158.1200000000044</v>
      </c>
      <c r="F389" s="46">
        <f t="shared" si="48"/>
        <v>366.91806451612899</v>
      </c>
      <c r="G389" s="29">
        <f t="shared" si="45"/>
        <v>366.92</v>
      </c>
    </row>
    <row r="390" spans="1:7" x14ac:dyDescent="0.25">
      <c r="A390" s="47">
        <v>42139</v>
      </c>
      <c r="B390" s="48">
        <v>1</v>
      </c>
      <c r="C390" s="171">
        <v>0</v>
      </c>
      <c r="D390" s="29">
        <f t="shared" si="46"/>
        <v>-19369.349999999999</v>
      </c>
      <c r="E390" s="29">
        <f t="shared" si="47"/>
        <v>-1158.1200000000044</v>
      </c>
      <c r="F390" s="46">
        <f t="shared" si="48"/>
        <v>366.91806451612899</v>
      </c>
      <c r="G390" s="29">
        <f t="shared" si="45"/>
        <v>366.92</v>
      </c>
    </row>
    <row r="391" spans="1:7" x14ac:dyDescent="0.25">
      <c r="A391" s="47">
        <v>42140</v>
      </c>
      <c r="B391" s="48">
        <v>1</v>
      </c>
      <c r="C391" s="171">
        <v>0</v>
      </c>
      <c r="D391" s="29">
        <f t="shared" si="46"/>
        <v>-19369.349999999999</v>
      </c>
      <c r="E391" s="29">
        <f t="shared" si="47"/>
        <v>-1158.1200000000044</v>
      </c>
      <c r="F391" s="46">
        <f t="shared" si="48"/>
        <v>366.91806451612899</v>
      </c>
      <c r="G391" s="29">
        <f t="shared" si="45"/>
        <v>366.92</v>
      </c>
    </row>
    <row r="392" spans="1:7" x14ac:dyDescent="0.25">
      <c r="A392" s="47">
        <v>42141</v>
      </c>
      <c r="B392" s="48">
        <v>1</v>
      </c>
      <c r="C392" s="171">
        <v>0</v>
      </c>
      <c r="D392" s="29">
        <f t="shared" si="46"/>
        <v>-19369.349999999999</v>
      </c>
      <c r="E392" s="29">
        <f t="shared" si="47"/>
        <v>-1158.1200000000044</v>
      </c>
      <c r="F392" s="46">
        <f t="shared" si="48"/>
        <v>366.91806451612899</v>
      </c>
      <c r="G392" s="29">
        <f t="shared" si="45"/>
        <v>366.92</v>
      </c>
    </row>
    <row r="393" spans="1:7" x14ac:dyDescent="0.25">
      <c r="A393" s="47">
        <v>42142</v>
      </c>
      <c r="B393" s="48">
        <v>1</v>
      </c>
      <c r="C393" s="171">
        <v>0</v>
      </c>
      <c r="D393" s="29">
        <f t="shared" si="46"/>
        <v>-19369.349999999999</v>
      </c>
      <c r="E393" s="29">
        <f t="shared" si="47"/>
        <v>-1158.1200000000044</v>
      </c>
      <c r="F393" s="46">
        <f t="shared" si="48"/>
        <v>366.91806451612899</v>
      </c>
      <c r="G393" s="29">
        <f t="shared" si="45"/>
        <v>366.92</v>
      </c>
    </row>
    <row r="394" spans="1:7" x14ac:dyDescent="0.25">
      <c r="A394" s="47">
        <v>42143</v>
      </c>
      <c r="B394" s="48">
        <v>1</v>
      </c>
      <c r="C394" s="171">
        <v>0</v>
      </c>
      <c r="D394" s="29">
        <f t="shared" si="46"/>
        <v>-19369.349999999999</v>
      </c>
      <c r="E394" s="29">
        <f t="shared" si="47"/>
        <v>-1158.1200000000044</v>
      </c>
      <c r="F394" s="46">
        <f t="shared" si="48"/>
        <v>366.91806451612899</v>
      </c>
      <c r="G394" s="29">
        <f t="shared" si="45"/>
        <v>366.92</v>
      </c>
    </row>
    <row r="395" spans="1:7" x14ac:dyDescent="0.25">
      <c r="A395" s="47">
        <v>42144</v>
      </c>
      <c r="B395" s="48">
        <v>1</v>
      </c>
      <c r="C395" s="171">
        <v>0</v>
      </c>
      <c r="D395" s="29">
        <f t="shared" si="46"/>
        <v>-19369.349999999999</v>
      </c>
      <c r="E395" s="29">
        <f t="shared" si="47"/>
        <v>-1158.1200000000044</v>
      </c>
      <c r="F395" s="46">
        <f t="shared" si="48"/>
        <v>366.91806451612899</v>
      </c>
      <c r="G395" s="29">
        <f t="shared" si="45"/>
        <v>366.92</v>
      </c>
    </row>
    <row r="396" spans="1:7" x14ac:dyDescent="0.25">
      <c r="A396" s="47">
        <v>42145</v>
      </c>
      <c r="B396" s="48">
        <v>1</v>
      </c>
      <c r="C396" s="171">
        <v>0</v>
      </c>
      <c r="D396" s="29">
        <f t="shared" si="46"/>
        <v>-19369.349999999999</v>
      </c>
      <c r="E396" s="29">
        <f t="shared" si="47"/>
        <v>-1158.1200000000044</v>
      </c>
      <c r="F396" s="46">
        <f t="shared" si="48"/>
        <v>366.91806451612899</v>
      </c>
      <c r="G396" s="29">
        <f t="shared" si="45"/>
        <v>366.92</v>
      </c>
    </row>
    <row r="397" spans="1:7" x14ac:dyDescent="0.25">
      <c r="A397" s="47">
        <v>42146</v>
      </c>
      <c r="B397" s="48">
        <v>1</v>
      </c>
      <c r="C397" s="171">
        <v>0</v>
      </c>
      <c r="D397" s="29">
        <f t="shared" si="46"/>
        <v>-19369.349999999999</v>
      </c>
      <c r="E397" s="29">
        <f t="shared" si="47"/>
        <v>-1158.1200000000044</v>
      </c>
      <c r="F397" s="46">
        <f t="shared" si="48"/>
        <v>366.91806451612899</v>
      </c>
      <c r="G397" s="29">
        <f t="shared" si="45"/>
        <v>366.92</v>
      </c>
    </row>
    <row r="398" spans="1:7" x14ac:dyDescent="0.25">
      <c r="A398" s="47">
        <v>42147</v>
      </c>
      <c r="B398" s="48">
        <v>1</v>
      </c>
      <c r="C398" s="171">
        <v>0</v>
      </c>
      <c r="D398" s="29">
        <f t="shared" si="46"/>
        <v>-19369.349999999999</v>
      </c>
      <c r="E398" s="29">
        <f t="shared" si="47"/>
        <v>-1158.1200000000044</v>
      </c>
      <c r="F398" s="46">
        <f t="shared" si="48"/>
        <v>366.91806451612899</v>
      </c>
      <c r="G398" s="29">
        <f t="shared" si="45"/>
        <v>366.92</v>
      </c>
    </row>
    <row r="399" spans="1:7" x14ac:dyDescent="0.25">
      <c r="A399" s="47">
        <v>42148</v>
      </c>
      <c r="B399" s="48">
        <v>1</v>
      </c>
      <c r="C399" s="171">
        <v>0</v>
      </c>
      <c r="D399" s="29">
        <f t="shared" si="46"/>
        <v>-19369.349999999999</v>
      </c>
      <c r="E399" s="29">
        <f t="shared" si="47"/>
        <v>-1158.1200000000044</v>
      </c>
      <c r="F399" s="46">
        <f t="shared" si="48"/>
        <v>366.91806451612899</v>
      </c>
      <c r="G399" s="29">
        <f t="shared" si="45"/>
        <v>366.92</v>
      </c>
    </row>
    <row r="400" spans="1:7" x14ac:dyDescent="0.25">
      <c r="A400" s="47">
        <v>42149</v>
      </c>
      <c r="B400" s="48">
        <v>1</v>
      </c>
      <c r="C400" s="171">
        <v>0</v>
      </c>
      <c r="D400" s="29">
        <f t="shared" si="46"/>
        <v>-19369.349999999999</v>
      </c>
      <c r="E400" s="29">
        <f t="shared" si="47"/>
        <v>-1158.1200000000044</v>
      </c>
      <c r="F400" s="46">
        <f t="shared" si="48"/>
        <v>366.91806451612899</v>
      </c>
      <c r="G400" s="29">
        <f t="shared" si="45"/>
        <v>366.92</v>
      </c>
    </row>
    <row r="401" spans="1:7" x14ac:dyDescent="0.25">
      <c r="A401" s="47">
        <v>42150</v>
      </c>
      <c r="B401" s="48">
        <v>1</v>
      </c>
      <c r="C401" s="171">
        <v>0</v>
      </c>
      <c r="D401" s="29">
        <f t="shared" si="46"/>
        <v>-19369.349999999999</v>
      </c>
      <c r="E401" s="29">
        <f t="shared" si="47"/>
        <v>-1158.1200000000044</v>
      </c>
      <c r="F401" s="46">
        <f t="shared" si="48"/>
        <v>366.91806451612899</v>
      </c>
      <c r="G401" s="29">
        <f t="shared" si="45"/>
        <v>366.92</v>
      </c>
    </row>
    <row r="402" spans="1:7" x14ac:dyDescent="0.25">
      <c r="A402" s="47">
        <v>42151</v>
      </c>
      <c r="B402" s="48">
        <v>1</v>
      </c>
      <c r="C402" s="171">
        <v>0</v>
      </c>
      <c r="D402" s="29">
        <f t="shared" si="46"/>
        <v>-19369.349999999999</v>
      </c>
      <c r="E402" s="29">
        <f t="shared" si="47"/>
        <v>-1158.1200000000044</v>
      </c>
      <c r="F402" s="46">
        <f t="shared" si="48"/>
        <v>366.91806451612899</v>
      </c>
      <c r="G402" s="29">
        <f t="shared" si="45"/>
        <v>366.92</v>
      </c>
    </row>
    <row r="403" spans="1:7" x14ac:dyDescent="0.25">
      <c r="A403" s="47">
        <v>42152</v>
      </c>
      <c r="B403" s="48">
        <v>1</v>
      </c>
      <c r="C403" s="171">
        <v>0</v>
      </c>
      <c r="D403" s="29">
        <f t="shared" si="46"/>
        <v>-19369.349999999999</v>
      </c>
      <c r="E403" s="29">
        <f t="shared" si="47"/>
        <v>-1158.1200000000044</v>
      </c>
      <c r="F403" s="46">
        <f t="shared" si="48"/>
        <v>366.91806451612899</v>
      </c>
      <c r="G403" s="29">
        <f t="shared" si="45"/>
        <v>366.92</v>
      </c>
    </row>
    <row r="404" spans="1:7" x14ac:dyDescent="0.25">
      <c r="A404" s="47">
        <v>42153</v>
      </c>
      <c r="B404" s="48">
        <v>1</v>
      </c>
      <c r="C404" s="171">
        <v>0</v>
      </c>
      <c r="D404" s="29">
        <f t="shared" si="46"/>
        <v>-19369.349999999999</v>
      </c>
      <c r="E404" s="29">
        <f t="shared" si="47"/>
        <v>-1158.1200000000044</v>
      </c>
      <c r="F404" s="46">
        <f t="shared" si="48"/>
        <v>366.91806451612899</v>
      </c>
      <c r="G404" s="29">
        <f t="shared" si="45"/>
        <v>366.92</v>
      </c>
    </row>
    <row r="405" spans="1:7" x14ac:dyDescent="0.25">
      <c r="A405" s="47">
        <v>42154</v>
      </c>
      <c r="B405" s="48">
        <v>1</v>
      </c>
      <c r="C405" s="171">
        <v>0</v>
      </c>
      <c r="D405" s="29">
        <f t="shared" si="46"/>
        <v>-19369.349999999999</v>
      </c>
      <c r="E405" s="29">
        <f t="shared" si="47"/>
        <v>-1158.1200000000044</v>
      </c>
      <c r="F405" s="46">
        <f t="shared" si="48"/>
        <v>366.91806451612899</v>
      </c>
      <c r="G405" s="29">
        <f t="shared" si="45"/>
        <v>366.92</v>
      </c>
    </row>
    <row r="406" spans="1:7" x14ac:dyDescent="0.25">
      <c r="A406" s="47">
        <v>42155</v>
      </c>
      <c r="B406" s="48">
        <v>1</v>
      </c>
      <c r="C406" s="171">
        <v>0</v>
      </c>
      <c r="D406" s="29">
        <f t="shared" si="46"/>
        <v>-19369.349999999999</v>
      </c>
      <c r="E406" s="29">
        <f t="shared" si="47"/>
        <v>-1158.1200000000044</v>
      </c>
      <c r="F406" s="46">
        <f t="shared" si="48"/>
        <v>366.91806451612899</v>
      </c>
      <c r="G406" s="29">
        <f t="shared" si="45"/>
        <v>366.92</v>
      </c>
    </row>
    <row r="407" spans="1:7" x14ac:dyDescent="0.25">
      <c r="A407" s="47">
        <v>42156</v>
      </c>
      <c r="B407" s="48">
        <v>1</v>
      </c>
      <c r="C407" s="171">
        <v>0</v>
      </c>
      <c r="D407" s="29">
        <f t="shared" si="46"/>
        <v>-19369.349999999999</v>
      </c>
      <c r="E407" s="29">
        <f t="shared" si="47"/>
        <v>-1158.1200000000044</v>
      </c>
      <c r="F407" s="46">
        <f t="shared" si="48"/>
        <v>366.91806451612899</v>
      </c>
      <c r="G407" s="29">
        <f t="shared" si="45"/>
        <v>366.92</v>
      </c>
    </row>
    <row r="408" spans="1:7" x14ac:dyDescent="0.25">
      <c r="A408" s="47">
        <v>42157</v>
      </c>
      <c r="B408" s="48">
        <v>1</v>
      </c>
      <c r="C408" s="171">
        <v>0</v>
      </c>
      <c r="D408" s="29">
        <f t="shared" si="46"/>
        <v>-19369.349999999999</v>
      </c>
      <c r="E408" s="29">
        <f t="shared" si="47"/>
        <v>-1158.1200000000044</v>
      </c>
      <c r="F408" s="46">
        <f t="shared" si="48"/>
        <v>366.91806451612899</v>
      </c>
      <c r="G408" s="29">
        <f t="shared" si="45"/>
        <v>366.92</v>
      </c>
    </row>
    <row r="409" spans="1:7" x14ac:dyDescent="0.25">
      <c r="A409" s="47">
        <v>42158</v>
      </c>
      <c r="B409" s="48">
        <v>1</v>
      </c>
      <c r="C409" s="171">
        <v>0</v>
      </c>
      <c r="D409" s="29">
        <f t="shared" si="46"/>
        <v>-19369.349999999999</v>
      </c>
      <c r="E409" s="29">
        <f t="shared" si="47"/>
        <v>-1158.1200000000044</v>
      </c>
      <c r="F409" s="46">
        <f t="shared" si="48"/>
        <v>366.91806451612899</v>
      </c>
      <c r="G409" s="29">
        <f t="shared" si="45"/>
        <v>366.92</v>
      </c>
    </row>
    <row r="410" spans="1:7" x14ac:dyDescent="0.25">
      <c r="A410" s="47">
        <v>42159</v>
      </c>
      <c r="B410" s="48">
        <v>1</v>
      </c>
      <c r="C410" s="171">
        <v>0</v>
      </c>
      <c r="D410" s="29">
        <f t="shared" si="46"/>
        <v>-19369.349999999999</v>
      </c>
      <c r="E410" s="29">
        <f t="shared" si="47"/>
        <v>-1158.1200000000044</v>
      </c>
      <c r="F410" s="46">
        <f t="shared" si="48"/>
        <v>366.91806451612899</v>
      </c>
      <c r="G410" s="29">
        <f t="shared" si="45"/>
        <v>366.92</v>
      </c>
    </row>
    <row r="411" spans="1:7" x14ac:dyDescent="0.25">
      <c r="A411" s="47">
        <v>42160</v>
      </c>
      <c r="B411" s="48">
        <v>1</v>
      </c>
      <c r="C411" s="171">
        <v>0</v>
      </c>
      <c r="D411" s="29">
        <f t="shared" si="46"/>
        <v>-19369.349999999999</v>
      </c>
      <c r="E411" s="29">
        <f t="shared" si="47"/>
        <v>-1158.1200000000044</v>
      </c>
      <c r="F411" s="46">
        <f t="shared" si="48"/>
        <v>366.91806451612899</v>
      </c>
      <c r="G411" s="29">
        <f t="shared" si="45"/>
        <v>366.92</v>
      </c>
    </row>
    <row r="412" spans="1:7" x14ac:dyDescent="0.25">
      <c r="A412" s="47">
        <v>42161</v>
      </c>
      <c r="B412" s="48">
        <v>0</v>
      </c>
      <c r="C412" s="171">
        <v>1</v>
      </c>
      <c r="D412" s="134">
        <f>$E$365</f>
        <v>-21651.850000000002</v>
      </c>
      <c r="E412" s="29">
        <f>$D$366-$D$14</f>
        <v>962620.41</v>
      </c>
      <c r="F412" s="46">
        <f t="shared" ref="F412:F441" si="49">($E$13/$B$13*0+($E$14/$B$14)*1)</f>
        <v>361.81266666666664</v>
      </c>
      <c r="G412" s="29">
        <f t="shared" si="45"/>
        <v>361.81</v>
      </c>
    </row>
    <row r="413" spans="1:7" x14ac:dyDescent="0.25">
      <c r="A413" s="47">
        <v>42162</v>
      </c>
      <c r="B413" s="48">
        <v>1</v>
      </c>
      <c r="C413" s="171">
        <v>0</v>
      </c>
      <c r="D413" s="134">
        <f t="shared" ref="D413:D441" si="50">$E$365</f>
        <v>-21651.850000000002</v>
      </c>
      <c r="E413" s="29">
        <f t="shared" ref="E413:E441" si="51">$D$366-$D$14</f>
        <v>962620.41</v>
      </c>
      <c r="F413" s="46">
        <f t="shared" si="49"/>
        <v>361.81266666666664</v>
      </c>
      <c r="G413" s="29">
        <f t="shared" si="45"/>
        <v>361.81</v>
      </c>
    </row>
    <row r="414" spans="1:7" x14ac:dyDescent="0.25">
      <c r="A414" s="47">
        <v>42163</v>
      </c>
      <c r="B414" s="48">
        <v>1</v>
      </c>
      <c r="C414" s="171">
        <v>0</v>
      </c>
      <c r="D414" s="134">
        <f t="shared" si="50"/>
        <v>-21651.850000000002</v>
      </c>
      <c r="E414" s="29">
        <f t="shared" si="51"/>
        <v>962620.41</v>
      </c>
      <c r="F414" s="46">
        <f t="shared" si="49"/>
        <v>361.81266666666664</v>
      </c>
      <c r="G414" s="29">
        <f t="shared" si="45"/>
        <v>361.81</v>
      </c>
    </row>
    <row r="415" spans="1:7" x14ac:dyDescent="0.25">
      <c r="A415" s="47">
        <v>42164</v>
      </c>
      <c r="B415" s="48">
        <v>1</v>
      </c>
      <c r="C415" s="171">
        <v>0</v>
      </c>
      <c r="D415" s="134">
        <f t="shared" si="50"/>
        <v>-21651.850000000002</v>
      </c>
      <c r="E415" s="29">
        <f t="shared" si="51"/>
        <v>962620.41</v>
      </c>
      <c r="F415" s="46">
        <f t="shared" si="49"/>
        <v>361.81266666666664</v>
      </c>
      <c r="G415" s="29">
        <f t="shared" si="45"/>
        <v>361.81</v>
      </c>
    </row>
    <row r="416" spans="1:7" x14ac:dyDescent="0.25">
      <c r="A416" s="47">
        <v>42165</v>
      </c>
      <c r="B416" s="48">
        <v>1</v>
      </c>
      <c r="C416" s="171">
        <v>0</v>
      </c>
      <c r="D416" s="134">
        <f t="shared" si="50"/>
        <v>-21651.850000000002</v>
      </c>
      <c r="E416" s="29">
        <f t="shared" si="51"/>
        <v>962620.41</v>
      </c>
      <c r="F416" s="46">
        <f t="shared" si="49"/>
        <v>361.81266666666664</v>
      </c>
      <c r="G416" s="29">
        <f t="shared" si="45"/>
        <v>361.81</v>
      </c>
    </row>
    <row r="417" spans="1:7" x14ac:dyDescent="0.25">
      <c r="A417" s="47">
        <v>42166</v>
      </c>
      <c r="B417" s="48">
        <v>1</v>
      </c>
      <c r="C417" s="171">
        <v>0</v>
      </c>
      <c r="D417" s="134">
        <f t="shared" si="50"/>
        <v>-21651.850000000002</v>
      </c>
      <c r="E417" s="29">
        <f t="shared" si="51"/>
        <v>962620.41</v>
      </c>
      <c r="F417" s="46">
        <f t="shared" si="49"/>
        <v>361.81266666666664</v>
      </c>
      <c r="G417" s="29">
        <f t="shared" si="45"/>
        <v>361.81</v>
      </c>
    </row>
    <row r="418" spans="1:7" x14ac:dyDescent="0.25">
      <c r="A418" s="47">
        <v>42167</v>
      </c>
      <c r="B418" s="48">
        <v>1</v>
      </c>
      <c r="C418" s="171">
        <v>0</v>
      </c>
      <c r="D418" s="134">
        <f t="shared" si="50"/>
        <v>-21651.850000000002</v>
      </c>
      <c r="E418" s="29">
        <f t="shared" si="51"/>
        <v>962620.41</v>
      </c>
      <c r="F418" s="46">
        <f t="shared" si="49"/>
        <v>361.81266666666664</v>
      </c>
      <c r="G418" s="29">
        <f t="shared" si="45"/>
        <v>361.81</v>
      </c>
    </row>
    <row r="419" spans="1:7" x14ac:dyDescent="0.25">
      <c r="A419" s="47">
        <v>42168</v>
      </c>
      <c r="B419" s="48">
        <v>1</v>
      </c>
      <c r="C419" s="171">
        <v>0</v>
      </c>
      <c r="D419" s="134">
        <f t="shared" si="50"/>
        <v>-21651.850000000002</v>
      </c>
      <c r="E419" s="29">
        <f t="shared" si="51"/>
        <v>962620.41</v>
      </c>
      <c r="F419" s="46">
        <f t="shared" si="49"/>
        <v>361.81266666666664</v>
      </c>
      <c r="G419" s="29">
        <f t="shared" si="45"/>
        <v>361.81</v>
      </c>
    </row>
    <row r="420" spans="1:7" x14ac:dyDescent="0.25">
      <c r="A420" s="47">
        <v>42169</v>
      </c>
      <c r="B420" s="48">
        <v>1</v>
      </c>
      <c r="C420" s="171">
        <v>0</v>
      </c>
      <c r="D420" s="134">
        <f t="shared" si="50"/>
        <v>-21651.850000000002</v>
      </c>
      <c r="E420" s="29">
        <f t="shared" si="51"/>
        <v>962620.41</v>
      </c>
      <c r="F420" s="46">
        <f t="shared" si="49"/>
        <v>361.81266666666664</v>
      </c>
      <c r="G420" s="29">
        <f t="shared" si="45"/>
        <v>361.81</v>
      </c>
    </row>
    <row r="421" spans="1:7" x14ac:dyDescent="0.25">
      <c r="A421" s="47">
        <v>42170</v>
      </c>
      <c r="B421" s="48">
        <v>1</v>
      </c>
      <c r="C421" s="171">
        <v>0</v>
      </c>
      <c r="D421" s="134">
        <f t="shared" si="50"/>
        <v>-21651.850000000002</v>
      </c>
      <c r="E421" s="29">
        <f t="shared" si="51"/>
        <v>962620.41</v>
      </c>
      <c r="F421" s="46">
        <f t="shared" si="49"/>
        <v>361.81266666666664</v>
      </c>
      <c r="G421" s="29">
        <f t="shared" si="45"/>
        <v>361.81</v>
      </c>
    </row>
    <row r="422" spans="1:7" x14ac:dyDescent="0.25">
      <c r="A422" s="47">
        <v>42171</v>
      </c>
      <c r="B422" s="48">
        <v>1</v>
      </c>
      <c r="C422" s="171">
        <v>0</v>
      </c>
      <c r="D422" s="134">
        <f t="shared" si="50"/>
        <v>-21651.850000000002</v>
      </c>
      <c r="E422" s="29">
        <f t="shared" si="51"/>
        <v>962620.41</v>
      </c>
      <c r="F422" s="46">
        <f t="shared" si="49"/>
        <v>361.81266666666664</v>
      </c>
      <c r="G422" s="29">
        <f t="shared" si="45"/>
        <v>361.81</v>
      </c>
    </row>
    <row r="423" spans="1:7" x14ac:dyDescent="0.25">
      <c r="A423" s="47">
        <v>42172</v>
      </c>
      <c r="B423" s="48">
        <v>1</v>
      </c>
      <c r="C423" s="171">
        <v>0</v>
      </c>
      <c r="D423" s="134">
        <f t="shared" si="50"/>
        <v>-21651.850000000002</v>
      </c>
      <c r="E423" s="29">
        <f t="shared" si="51"/>
        <v>962620.41</v>
      </c>
      <c r="F423" s="46">
        <f t="shared" si="49"/>
        <v>361.81266666666664</v>
      </c>
      <c r="G423" s="29">
        <f t="shared" si="45"/>
        <v>361.81</v>
      </c>
    </row>
    <row r="424" spans="1:7" x14ac:dyDescent="0.25">
      <c r="A424" s="47">
        <v>42173</v>
      </c>
      <c r="B424" s="48">
        <v>1</v>
      </c>
      <c r="C424" s="171">
        <v>0</v>
      </c>
      <c r="D424" s="134">
        <f t="shared" si="50"/>
        <v>-21651.850000000002</v>
      </c>
      <c r="E424" s="29">
        <f t="shared" si="51"/>
        <v>962620.41</v>
      </c>
      <c r="F424" s="46">
        <f t="shared" si="49"/>
        <v>361.81266666666664</v>
      </c>
      <c r="G424" s="29">
        <f t="shared" si="45"/>
        <v>361.81</v>
      </c>
    </row>
    <row r="425" spans="1:7" x14ac:dyDescent="0.25">
      <c r="A425" s="47">
        <v>42174</v>
      </c>
      <c r="B425" s="48">
        <v>1</v>
      </c>
      <c r="C425" s="171">
        <v>0</v>
      </c>
      <c r="D425" s="134">
        <f t="shared" si="50"/>
        <v>-21651.850000000002</v>
      </c>
      <c r="E425" s="29">
        <f t="shared" si="51"/>
        <v>962620.41</v>
      </c>
      <c r="F425" s="46">
        <f t="shared" si="49"/>
        <v>361.81266666666664</v>
      </c>
      <c r="G425" s="29">
        <f t="shared" si="45"/>
        <v>361.81</v>
      </c>
    </row>
    <row r="426" spans="1:7" x14ac:dyDescent="0.25">
      <c r="A426" s="47">
        <v>42175</v>
      </c>
      <c r="B426" s="48">
        <v>1</v>
      </c>
      <c r="C426" s="171">
        <v>0</v>
      </c>
      <c r="D426" s="134">
        <f t="shared" si="50"/>
        <v>-21651.850000000002</v>
      </c>
      <c r="E426" s="29">
        <f t="shared" si="51"/>
        <v>962620.41</v>
      </c>
      <c r="F426" s="46">
        <f t="shared" si="49"/>
        <v>361.81266666666664</v>
      </c>
      <c r="G426" s="29">
        <f t="shared" si="45"/>
        <v>361.81</v>
      </c>
    </row>
    <row r="427" spans="1:7" x14ac:dyDescent="0.25">
      <c r="A427" s="47">
        <v>42176</v>
      </c>
      <c r="B427" s="48">
        <v>1</v>
      </c>
      <c r="C427" s="171">
        <v>0</v>
      </c>
      <c r="D427" s="134">
        <f t="shared" si="50"/>
        <v>-21651.850000000002</v>
      </c>
      <c r="E427" s="29">
        <f t="shared" si="51"/>
        <v>962620.41</v>
      </c>
      <c r="F427" s="46">
        <f t="shared" si="49"/>
        <v>361.81266666666664</v>
      </c>
      <c r="G427" s="29">
        <f t="shared" si="45"/>
        <v>361.81</v>
      </c>
    </row>
    <row r="428" spans="1:7" x14ac:dyDescent="0.25">
      <c r="A428" s="47">
        <v>42177</v>
      </c>
      <c r="B428" s="48">
        <v>1</v>
      </c>
      <c r="C428" s="171">
        <v>0</v>
      </c>
      <c r="D428" s="134">
        <f t="shared" si="50"/>
        <v>-21651.850000000002</v>
      </c>
      <c r="E428" s="29">
        <f t="shared" si="51"/>
        <v>962620.41</v>
      </c>
      <c r="F428" s="46">
        <f t="shared" si="49"/>
        <v>361.81266666666664</v>
      </c>
      <c r="G428" s="29">
        <f t="shared" ref="G428:G491" si="52">ROUND(F428,2)</f>
        <v>361.81</v>
      </c>
    </row>
    <row r="429" spans="1:7" x14ac:dyDescent="0.25">
      <c r="A429" s="47">
        <v>42178</v>
      </c>
      <c r="B429" s="48">
        <v>1</v>
      </c>
      <c r="C429" s="171">
        <v>0</v>
      </c>
      <c r="D429" s="134">
        <f t="shared" si="50"/>
        <v>-21651.850000000002</v>
      </c>
      <c r="E429" s="29">
        <f t="shared" si="51"/>
        <v>962620.41</v>
      </c>
      <c r="F429" s="46">
        <f t="shared" si="49"/>
        <v>361.81266666666664</v>
      </c>
      <c r="G429" s="29">
        <f t="shared" si="52"/>
        <v>361.81</v>
      </c>
    </row>
    <row r="430" spans="1:7" x14ac:dyDescent="0.25">
      <c r="A430" s="47">
        <v>42179</v>
      </c>
      <c r="B430" s="48">
        <v>1</v>
      </c>
      <c r="C430" s="171">
        <v>0</v>
      </c>
      <c r="D430" s="134">
        <f t="shared" si="50"/>
        <v>-21651.850000000002</v>
      </c>
      <c r="E430" s="29">
        <f t="shared" si="51"/>
        <v>962620.41</v>
      </c>
      <c r="F430" s="46">
        <f t="shared" si="49"/>
        <v>361.81266666666664</v>
      </c>
      <c r="G430" s="29">
        <f t="shared" si="52"/>
        <v>361.81</v>
      </c>
    </row>
    <row r="431" spans="1:7" x14ac:dyDescent="0.25">
      <c r="A431" s="47">
        <v>42180</v>
      </c>
      <c r="B431" s="48">
        <v>1</v>
      </c>
      <c r="C431" s="171">
        <v>0</v>
      </c>
      <c r="D431" s="134">
        <f t="shared" si="50"/>
        <v>-21651.850000000002</v>
      </c>
      <c r="E431" s="29">
        <f t="shared" si="51"/>
        <v>962620.41</v>
      </c>
      <c r="F431" s="46">
        <f t="shared" si="49"/>
        <v>361.81266666666664</v>
      </c>
      <c r="G431" s="29">
        <f t="shared" si="52"/>
        <v>361.81</v>
      </c>
    </row>
    <row r="432" spans="1:7" x14ac:dyDescent="0.25">
      <c r="A432" s="47">
        <v>42181</v>
      </c>
      <c r="B432" s="48">
        <v>1</v>
      </c>
      <c r="C432" s="171">
        <v>0</v>
      </c>
      <c r="D432" s="134">
        <f t="shared" si="50"/>
        <v>-21651.850000000002</v>
      </c>
      <c r="E432" s="29">
        <f t="shared" si="51"/>
        <v>962620.41</v>
      </c>
      <c r="F432" s="46">
        <f t="shared" si="49"/>
        <v>361.81266666666664</v>
      </c>
      <c r="G432" s="29">
        <f t="shared" si="52"/>
        <v>361.81</v>
      </c>
    </row>
    <row r="433" spans="1:7" x14ac:dyDescent="0.25">
      <c r="A433" s="47">
        <v>42182</v>
      </c>
      <c r="B433" s="48">
        <v>1</v>
      </c>
      <c r="C433" s="171">
        <v>0</v>
      </c>
      <c r="D433" s="134">
        <f t="shared" si="50"/>
        <v>-21651.850000000002</v>
      </c>
      <c r="E433" s="29">
        <f t="shared" si="51"/>
        <v>962620.41</v>
      </c>
      <c r="F433" s="46">
        <f t="shared" si="49"/>
        <v>361.81266666666664</v>
      </c>
      <c r="G433" s="29">
        <f t="shared" si="52"/>
        <v>361.81</v>
      </c>
    </row>
    <row r="434" spans="1:7" x14ac:dyDescent="0.25">
      <c r="A434" s="47">
        <v>42183</v>
      </c>
      <c r="B434" s="48">
        <v>1</v>
      </c>
      <c r="C434" s="171">
        <v>0</v>
      </c>
      <c r="D434" s="134">
        <f t="shared" si="50"/>
        <v>-21651.850000000002</v>
      </c>
      <c r="E434" s="29">
        <f t="shared" si="51"/>
        <v>962620.41</v>
      </c>
      <c r="F434" s="46">
        <f t="shared" si="49"/>
        <v>361.81266666666664</v>
      </c>
      <c r="G434" s="29">
        <f t="shared" si="52"/>
        <v>361.81</v>
      </c>
    </row>
    <row r="435" spans="1:7" x14ac:dyDescent="0.25">
      <c r="A435" s="47">
        <v>42184</v>
      </c>
      <c r="B435" s="48">
        <v>1</v>
      </c>
      <c r="C435" s="171">
        <v>0</v>
      </c>
      <c r="D435" s="134">
        <f t="shared" si="50"/>
        <v>-21651.850000000002</v>
      </c>
      <c r="E435" s="29">
        <f t="shared" si="51"/>
        <v>962620.41</v>
      </c>
      <c r="F435" s="46">
        <f t="shared" si="49"/>
        <v>361.81266666666664</v>
      </c>
      <c r="G435" s="29">
        <f t="shared" si="52"/>
        <v>361.81</v>
      </c>
    </row>
    <row r="436" spans="1:7" x14ac:dyDescent="0.25">
      <c r="A436" s="47">
        <v>42185</v>
      </c>
      <c r="B436" s="48">
        <v>1</v>
      </c>
      <c r="C436" s="171">
        <v>0</v>
      </c>
      <c r="D436" s="134">
        <f t="shared" si="50"/>
        <v>-21651.850000000002</v>
      </c>
      <c r="E436" s="29">
        <f t="shared" si="51"/>
        <v>962620.41</v>
      </c>
      <c r="F436" s="46">
        <f t="shared" si="49"/>
        <v>361.81266666666664</v>
      </c>
      <c r="G436" s="29">
        <f t="shared" si="52"/>
        <v>361.81</v>
      </c>
    </row>
    <row r="437" spans="1:7" x14ac:dyDescent="0.25">
      <c r="A437" s="47">
        <v>42186</v>
      </c>
      <c r="B437" s="48">
        <v>1</v>
      </c>
      <c r="C437" s="171">
        <v>0</v>
      </c>
      <c r="D437" s="134">
        <f t="shared" si="50"/>
        <v>-21651.850000000002</v>
      </c>
      <c r="E437" s="29">
        <f t="shared" si="51"/>
        <v>962620.41</v>
      </c>
      <c r="F437" s="46">
        <f t="shared" si="49"/>
        <v>361.81266666666664</v>
      </c>
      <c r="G437" s="29">
        <f t="shared" si="52"/>
        <v>361.81</v>
      </c>
    </row>
    <row r="438" spans="1:7" x14ac:dyDescent="0.25">
      <c r="A438" s="47">
        <v>42187</v>
      </c>
      <c r="B438" s="48">
        <v>1</v>
      </c>
      <c r="C438" s="171">
        <v>0</v>
      </c>
      <c r="D438" s="134">
        <f t="shared" si="50"/>
        <v>-21651.850000000002</v>
      </c>
      <c r="E438" s="29">
        <f t="shared" si="51"/>
        <v>962620.41</v>
      </c>
      <c r="F438" s="46">
        <f t="shared" si="49"/>
        <v>361.81266666666664</v>
      </c>
      <c r="G438" s="29">
        <f t="shared" si="52"/>
        <v>361.81</v>
      </c>
    </row>
    <row r="439" spans="1:7" x14ac:dyDescent="0.25">
      <c r="A439" s="47">
        <v>42188</v>
      </c>
      <c r="B439" s="48">
        <v>1</v>
      </c>
      <c r="C439" s="171">
        <v>0</v>
      </c>
      <c r="D439" s="134">
        <f t="shared" si="50"/>
        <v>-21651.850000000002</v>
      </c>
      <c r="E439" s="29">
        <f t="shared" si="51"/>
        <v>962620.41</v>
      </c>
      <c r="F439" s="46">
        <f t="shared" si="49"/>
        <v>361.81266666666664</v>
      </c>
      <c r="G439" s="29">
        <f t="shared" si="52"/>
        <v>361.81</v>
      </c>
    </row>
    <row r="440" spans="1:7" x14ac:dyDescent="0.25">
      <c r="A440" s="47">
        <v>42189</v>
      </c>
      <c r="B440" s="48">
        <v>1</v>
      </c>
      <c r="C440" s="171">
        <v>0</v>
      </c>
      <c r="D440" s="134">
        <f t="shared" si="50"/>
        <v>-21651.850000000002</v>
      </c>
      <c r="E440" s="29">
        <f t="shared" si="51"/>
        <v>962620.41</v>
      </c>
      <c r="F440" s="174">
        <f t="shared" si="49"/>
        <v>361.81266666666664</v>
      </c>
      <c r="G440" s="29">
        <f t="shared" si="52"/>
        <v>361.81</v>
      </c>
    </row>
    <row r="441" spans="1:7" x14ac:dyDescent="0.25">
      <c r="A441" s="47">
        <v>42190</v>
      </c>
      <c r="B441" s="48">
        <v>1</v>
      </c>
      <c r="C441" s="171">
        <v>0</v>
      </c>
      <c r="D441" s="134">
        <f t="shared" si="50"/>
        <v>-21651.850000000002</v>
      </c>
      <c r="E441" s="29">
        <f t="shared" si="51"/>
        <v>962620.41</v>
      </c>
      <c r="F441" s="175">
        <f t="shared" si="49"/>
        <v>361.81266666666664</v>
      </c>
      <c r="G441" s="29">
        <f t="shared" si="52"/>
        <v>361.81</v>
      </c>
    </row>
    <row r="442" spans="1:7" x14ac:dyDescent="0.25">
      <c r="A442" s="47">
        <v>42191</v>
      </c>
      <c r="B442" s="48">
        <v>0</v>
      </c>
      <c r="C442" s="171">
        <v>1</v>
      </c>
      <c r="D442" s="134">
        <f>$E$395</f>
        <v>-1158.1200000000044</v>
      </c>
      <c r="E442" s="29">
        <f>$D$396-$D$15</f>
        <v>-32116.059999999998</v>
      </c>
      <c r="F442" s="175">
        <f>($E$14/$B$14*0+($E$15/$B$15)*1)</f>
        <v>356.49322580645162</v>
      </c>
      <c r="G442" s="29">
        <f t="shared" si="52"/>
        <v>356.49</v>
      </c>
    </row>
    <row r="443" spans="1:7" x14ac:dyDescent="0.25">
      <c r="A443" s="47">
        <v>42192</v>
      </c>
      <c r="B443" s="48">
        <v>1</v>
      </c>
      <c r="C443" s="171">
        <v>0</v>
      </c>
      <c r="D443" s="134">
        <f t="shared" ref="D443:D472" si="53">$E$395</f>
        <v>-1158.1200000000044</v>
      </c>
      <c r="E443" s="29">
        <f t="shared" ref="E443:E472" si="54">$D$396-$D$15</f>
        <v>-32116.059999999998</v>
      </c>
      <c r="F443" s="175">
        <f t="shared" ref="F443:F472" si="55">($E$14/$B$14*0+($E$15/$B$15)*1)</f>
        <v>356.49322580645162</v>
      </c>
      <c r="G443" s="29">
        <f t="shared" si="52"/>
        <v>356.49</v>
      </c>
    </row>
    <row r="444" spans="1:7" x14ac:dyDescent="0.25">
      <c r="A444" s="47">
        <v>42193</v>
      </c>
      <c r="B444" s="48">
        <v>1</v>
      </c>
      <c r="C444" s="171">
        <v>0</v>
      </c>
      <c r="D444" s="134">
        <f t="shared" si="53"/>
        <v>-1158.1200000000044</v>
      </c>
      <c r="E444" s="29">
        <f t="shared" si="54"/>
        <v>-32116.059999999998</v>
      </c>
      <c r="F444" s="175">
        <f t="shared" si="55"/>
        <v>356.49322580645162</v>
      </c>
      <c r="G444" s="29">
        <f t="shared" si="52"/>
        <v>356.49</v>
      </c>
    </row>
    <row r="445" spans="1:7" x14ac:dyDescent="0.25">
      <c r="A445" s="47">
        <v>42194</v>
      </c>
      <c r="B445" s="48">
        <v>1</v>
      </c>
      <c r="C445" s="171">
        <v>0</v>
      </c>
      <c r="D445" s="134">
        <f t="shared" si="53"/>
        <v>-1158.1200000000044</v>
      </c>
      <c r="E445" s="29">
        <f t="shared" si="54"/>
        <v>-32116.059999999998</v>
      </c>
      <c r="F445" s="175">
        <f t="shared" si="55"/>
        <v>356.49322580645162</v>
      </c>
      <c r="G445" s="29">
        <f t="shared" si="52"/>
        <v>356.49</v>
      </c>
    </row>
    <row r="446" spans="1:7" x14ac:dyDescent="0.25">
      <c r="A446" s="47">
        <v>42195</v>
      </c>
      <c r="B446" s="48">
        <v>1</v>
      </c>
      <c r="C446" s="171">
        <v>0</v>
      </c>
      <c r="D446" s="134">
        <f t="shared" si="53"/>
        <v>-1158.1200000000044</v>
      </c>
      <c r="E446" s="29">
        <f t="shared" si="54"/>
        <v>-32116.059999999998</v>
      </c>
      <c r="F446" s="175">
        <f t="shared" si="55"/>
        <v>356.49322580645162</v>
      </c>
      <c r="G446" s="29">
        <f t="shared" si="52"/>
        <v>356.49</v>
      </c>
    </row>
    <row r="447" spans="1:7" x14ac:dyDescent="0.25">
      <c r="A447" s="47">
        <v>42196</v>
      </c>
      <c r="B447" s="48">
        <v>1</v>
      </c>
      <c r="C447" s="171">
        <v>0</v>
      </c>
      <c r="D447" s="134">
        <f t="shared" si="53"/>
        <v>-1158.1200000000044</v>
      </c>
      <c r="E447" s="29">
        <f t="shared" si="54"/>
        <v>-32116.059999999998</v>
      </c>
      <c r="F447" s="175">
        <f t="shared" si="55"/>
        <v>356.49322580645162</v>
      </c>
      <c r="G447" s="29">
        <f t="shared" si="52"/>
        <v>356.49</v>
      </c>
    </row>
    <row r="448" spans="1:7" x14ac:dyDescent="0.25">
      <c r="A448" s="47">
        <v>42197</v>
      </c>
      <c r="B448" s="48">
        <v>1</v>
      </c>
      <c r="C448" s="171">
        <v>0</v>
      </c>
      <c r="D448" s="134">
        <f t="shared" si="53"/>
        <v>-1158.1200000000044</v>
      </c>
      <c r="E448" s="29">
        <f t="shared" si="54"/>
        <v>-32116.059999999998</v>
      </c>
      <c r="F448" s="175">
        <f t="shared" si="55"/>
        <v>356.49322580645162</v>
      </c>
      <c r="G448" s="29">
        <f t="shared" si="52"/>
        <v>356.49</v>
      </c>
    </row>
    <row r="449" spans="1:7" x14ac:dyDescent="0.25">
      <c r="A449" s="47">
        <v>42198</v>
      </c>
      <c r="B449" s="48">
        <v>1</v>
      </c>
      <c r="C449" s="171">
        <v>0</v>
      </c>
      <c r="D449" s="134">
        <f t="shared" si="53"/>
        <v>-1158.1200000000044</v>
      </c>
      <c r="E449" s="29">
        <f t="shared" si="54"/>
        <v>-32116.059999999998</v>
      </c>
      <c r="F449" s="175">
        <f t="shared" si="55"/>
        <v>356.49322580645162</v>
      </c>
      <c r="G449" s="29">
        <f t="shared" si="52"/>
        <v>356.49</v>
      </c>
    </row>
    <row r="450" spans="1:7" x14ac:dyDescent="0.25">
      <c r="A450" s="47">
        <v>42199</v>
      </c>
      <c r="B450" s="48">
        <v>1</v>
      </c>
      <c r="C450" s="171">
        <v>0</v>
      </c>
      <c r="D450" s="134">
        <f t="shared" si="53"/>
        <v>-1158.1200000000044</v>
      </c>
      <c r="E450" s="29">
        <f t="shared" si="54"/>
        <v>-32116.059999999998</v>
      </c>
      <c r="F450" s="175">
        <f t="shared" si="55"/>
        <v>356.49322580645162</v>
      </c>
      <c r="G450" s="29">
        <f t="shared" si="52"/>
        <v>356.49</v>
      </c>
    </row>
    <row r="451" spans="1:7" x14ac:dyDescent="0.25">
      <c r="A451" s="47">
        <v>42200</v>
      </c>
      <c r="B451" s="48">
        <v>1</v>
      </c>
      <c r="C451" s="171">
        <v>0</v>
      </c>
      <c r="D451" s="134">
        <f t="shared" si="53"/>
        <v>-1158.1200000000044</v>
      </c>
      <c r="E451" s="29">
        <f t="shared" si="54"/>
        <v>-32116.059999999998</v>
      </c>
      <c r="F451" s="175">
        <f t="shared" si="55"/>
        <v>356.49322580645162</v>
      </c>
      <c r="G451" s="29">
        <f t="shared" si="52"/>
        <v>356.49</v>
      </c>
    </row>
    <row r="452" spans="1:7" x14ac:dyDescent="0.25">
      <c r="A452" s="47">
        <v>42201</v>
      </c>
      <c r="B452" s="48">
        <v>1</v>
      </c>
      <c r="C452" s="171">
        <v>0</v>
      </c>
      <c r="D452" s="134">
        <f t="shared" si="53"/>
        <v>-1158.1200000000044</v>
      </c>
      <c r="E452" s="29">
        <f t="shared" si="54"/>
        <v>-32116.059999999998</v>
      </c>
      <c r="F452" s="175">
        <f t="shared" si="55"/>
        <v>356.49322580645162</v>
      </c>
      <c r="G452" s="29">
        <f t="shared" si="52"/>
        <v>356.49</v>
      </c>
    </row>
    <row r="453" spans="1:7" x14ac:dyDescent="0.25">
      <c r="A453" s="47">
        <v>42202</v>
      </c>
      <c r="B453" s="48">
        <v>1</v>
      </c>
      <c r="C453" s="171">
        <v>0</v>
      </c>
      <c r="D453" s="134">
        <f t="shared" si="53"/>
        <v>-1158.1200000000044</v>
      </c>
      <c r="E453" s="29">
        <f t="shared" si="54"/>
        <v>-32116.059999999998</v>
      </c>
      <c r="F453" s="175">
        <f t="shared" si="55"/>
        <v>356.49322580645162</v>
      </c>
      <c r="G453" s="29">
        <f t="shared" si="52"/>
        <v>356.49</v>
      </c>
    </row>
    <row r="454" spans="1:7" x14ac:dyDescent="0.25">
      <c r="A454" s="47">
        <v>42203</v>
      </c>
      <c r="B454" s="48">
        <v>1</v>
      </c>
      <c r="C454" s="171">
        <v>0</v>
      </c>
      <c r="D454" s="134">
        <f t="shared" si="53"/>
        <v>-1158.1200000000044</v>
      </c>
      <c r="E454" s="29">
        <f t="shared" si="54"/>
        <v>-32116.059999999998</v>
      </c>
      <c r="F454" s="175">
        <f t="shared" si="55"/>
        <v>356.49322580645162</v>
      </c>
      <c r="G454" s="29">
        <f t="shared" si="52"/>
        <v>356.49</v>
      </c>
    </row>
    <row r="455" spans="1:7" x14ac:dyDescent="0.25">
      <c r="A455" s="47">
        <v>42204</v>
      </c>
      <c r="B455" s="48">
        <v>1</v>
      </c>
      <c r="C455" s="171">
        <v>0</v>
      </c>
      <c r="D455" s="134">
        <f t="shared" si="53"/>
        <v>-1158.1200000000044</v>
      </c>
      <c r="E455" s="29">
        <f t="shared" si="54"/>
        <v>-32116.059999999998</v>
      </c>
      <c r="F455" s="175">
        <f t="shared" si="55"/>
        <v>356.49322580645162</v>
      </c>
      <c r="G455" s="29">
        <f t="shared" si="52"/>
        <v>356.49</v>
      </c>
    </row>
    <row r="456" spans="1:7" x14ac:dyDescent="0.25">
      <c r="A456" s="47">
        <v>42205</v>
      </c>
      <c r="B456" s="48">
        <v>1</v>
      </c>
      <c r="C456" s="171">
        <v>0</v>
      </c>
      <c r="D456" s="134">
        <f t="shared" si="53"/>
        <v>-1158.1200000000044</v>
      </c>
      <c r="E456" s="29">
        <f t="shared" si="54"/>
        <v>-32116.059999999998</v>
      </c>
      <c r="F456" s="175">
        <f t="shared" si="55"/>
        <v>356.49322580645162</v>
      </c>
      <c r="G456" s="29">
        <f t="shared" si="52"/>
        <v>356.49</v>
      </c>
    </row>
    <row r="457" spans="1:7" x14ac:dyDescent="0.25">
      <c r="A457" s="47">
        <v>42206</v>
      </c>
      <c r="B457" s="48">
        <v>1</v>
      </c>
      <c r="C457" s="171">
        <v>0</v>
      </c>
      <c r="D457" s="134">
        <f t="shared" si="53"/>
        <v>-1158.1200000000044</v>
      </c>
      <c r="E457" s="29">
        <f t="shared" si="54"/>
        <v>-32116.059999999998</v>
      </c>
      <c r="F457" s="175">
        <f t="shared" si="55"/>
        <v>356.49322580645162</v>
      </c>
      <c r="G457" s="29">
        <f t="shared" si="52"/>
        <v>356.49</v>
      </c>
    </row>
    <row r="458" spans="1:7" x14ac:dyDescent="0.25">
      <c r="A458" s="47">
        <v>42207</v>
      </c>
      <c r="B458" s="48">
        <v>1</v>
      </c>
      <c r="C458" s="171">
        <v>0</v>
      </c>
      <c r="D458" s="134">
        <f t="shared" si="53"/>
        <v>-1158.1200000000044</v>
      </c>
      <c r="E458" s="29">
        <f t="shared" si="54"/>
        <v>-32116.059999999998</v>
      </c>
      <c r="F458" s="175">
        <f t="shared" si="55"/>
        <v>356.49322580645162</v>
      </c>
      <c r="G458" s="29">
        <f t="shared" si="52"/>
        <v>356.49</v>
      </c>
    </row>
    <row r="459" spans="1:7" x14ac:dyDescent="0.25">
      <c r="A459" s="47">
        <v>42208</v>
      </c>
      <c r="B459" s="48">
        <v>1</v>
      </c>
      <c r="C459" s="171">
        <v>0</v>
      </c>
      <c r="D459" s="134">
        <f t="shared" si="53"/>
        <v>-1158.1200000000044</v>
      </c>
      <c r="E459" s="29">
        <f t="shared" si="54"/>
        <v>-32116.059999999998</v>
      </c>
      <c r="F459" s="175">
        <f t="shared" si="55"/>
        <v>356.49322580645162</v>
      </c>
      <c r="G459" s="29">
        <f t="shared" si="52"/>
        <v>356.49</v>
      </c>
    </row>
    <row r="460" spans="1:7" x14ac:dyDescent="0.25">
      <c r="A460" s="47">
        <v>42209</v>
      </c>
      <c r="B460" s="48">
        <v>1</v>
      </c>
      <c r="C460" s="171">
        <v>0</v>
      </c>
      <c r="D460" s="134">
        <f t="shared" si="53"/>
        <v>-1158.1200000000044</v>
      </c>
      <c r="E460" s="29">
        <f t="shared" si="54"/>
        <v>-32116.059999999998</v>
      </c>
      <c r="F460" s="175">
        <f t="shared" si="55"/>
        <v>356.49322580645162</v>
      </c>
      <c r="G460" s="29">
        <f t="shared" si="52"/>
        <v>356.49</v>
      </c>
    </row>
    <row r="461" spans="1:7" x14ac:dyDescent="0.25">
      <c r="A461" s="47">
        <v>42210</v>
      </c>
      <c r="B461" s="48">
        <v>1</v>
      </c>
      <c r="C461" s="171">
        <v>0</v>
      </c>
      <c r="D461" s="134">
        <f t="shared" si="53"/>
        <v>-1158.1200000000044</v>
      </c>
      <c r="E461" s="29">
        <f t="shared" si="54"/>
        <v>-32116.059999999998</v>
      </c>
      <c r="F461" s="175">
        <f t="shared" si="55"/>
        <v>356.49322580645162</v>
      </c>
      <c r="G461" s="29">
        <f t="shared" si="52"/>
        <v>356.49</v>
      </c>
    </row>
    <row r="462" spans="1:7" x14ac:dyDescent="0.25">
      <c r="A462" s="47">
        <v>42211</v>
      </c>
      <c r="B462" s="48">
        <v>1</v>
      </c>
      <c r="C462" s="171">
        <v>0</v>
      </c>
      <c r="D462" s="134">
        <f t="shared" si="53"/>
        <v>-1158.1200000000044</v>
      </c>
      <c r="E462" s="29">
        <f t="shared" si="54"/>
        <v>-32116.059999999998</v>
      </c>
      <c r="F462" s="175">
        <f t="shared" si="55"/>
        <v>356.49322580645162</v>
      </c>
      <c r="G462" s="29">
        <f t="shared" si="52"/>
        <v>356.49</v>
      </c>
    </row>
    <row r="463" spans="1:7" x14ac:dyDescent="0.25">
      <c r="A463" s="47">
        <v>42212</v>
      </c>
      <c r="B463" s="48">
        <v>1</v>
      </c>
      <c r="C463" s="171">
        <v>0</v>
      </c>
      <c r="D463" s="134">
        <f t="shared" si="53"/>
        <v>-1158.1200000000044</v>
      </c>
      <c r="E463" s="29">
        <f t="shared" si="54"/>
        <v>-32116.059999999998</v>
      </c>
      <c r="F463" s="175">
        <f t="shared" si="55"/>
        <v>356.49322580645162</v>
      </c>
      <c r="G463" s="29">
        <f t="shared" si="52"/>
        <v>356.49</v>
      </c>
    </row>
    <row r="464" spans="1:7" x14ac:dyDescent="0.25">
      <c r="A464" s="47">
        <v>42213</v>
      </c>
      <c r="B464" s="48">
        <v>1</v>
      </c>
      <c r="C464" s="171">
        <v>0</v>
      </c>
      <c r="D464" s="134">
        <f t="shared" si="53"/>
        <v>-1158.1200000000044</v>
      </c>
      <c r="E464" s="29">
        <f t="shared" si="54"/>
        <v>-32116.059999999998</v>
      </c>
      <c r="F464" s="175">
        <f t="shared" si="55"/>
        <v>356.49322580645162</v>
      </c>
      <c r="G464" s="29">
        <f t="shared" si="52"/>
        <v>356.49</v>
      </c>
    </row>
    <row r="465" spans="1:7" x14ac:dyDescent="0.25">
      <c r="A465" s="47">
        <v>42214</v>
      </c>
      <c r="B465" s="48">
        <v>1</v>
      </c>
      <c r="C465" s="171">
        <v>0</v>
      </c>
      <c r="D465" s="134">
        <f t="shared" si="53"/>
        <v>-1158.1200000000044</v>
      </c>
      <c r="E465" s="29">
        <f t="shared" si="54"/>
        <v>-32116.059999999998</v>
      </c>
      <c r="F465" s="175">
        <f t="shared" si="55"/>
        <v>356.49322580645162</v>
      </c>
      <c r="G465" s="29">
        <f t="shared" si="52"/>
        <v>356.49</v>
      </c>
    </row>
    <row r="466" spans="1:7" x14ac:dyDescent="0.25">
      <c r="A466" s="47">
        <v>42215</v>
      </c>
      <c r="B466" s="48">
        <v>1</v>
      </c>
      <c r="C466" s="171">
        <v>0</v>
      </c>
      <c r="D466" s="134">
        <f t="shared" si="53"/>
        <v>-1158.1200000000044</v>
      </c>
      <c r="E466" s="29">
        <f t="shared" si="54"/>
        <v>-32116.059999999998</v>
      </c>
      <c r="F466" s="175">
        <f t="shared" si="55"/>
        <v>356.49322580645162</v>
      </c>
      <c r="G466" s="29">
        <f t="shared" si="52"/>
        <v>356.49</v>
      </c>
    </row>
    <row r="467" spans="1:7" x14ac:dyDescent="0.25">
      <c r="A467" s="47">
        <v>42216</v>
      </c>
      <c r="B467" s="48">
        <v>1</v>
      </c>
      <c r="C467" s="171">
        <v>0</v>
      </c>
      <c r="D467" s="134">
        <f t="shared" si="53"/>
        <v>-1158.1200000000044</v>
      </c>
      <c r="E467" s="29">
        <f t="shared" si="54"/>
        <v>-32116.059999999998</v>
      </c>
      <c r="F467" s="175">
        <f t="shared" si="55"/>
        <v>356.49322580645162</v>
      </c>
      <c r="G467" s="29">
        <f t="shared" si="52"/>
        <v>356.49</v>
      </c>
    </row>
    <row r="468" spans="1:7" x14ac:dyDescent="0.25">
      <c r="A468" s="47">
        <v>42217</v>
      </c>
      <c r="B468" s="48">
        <v>1</v>
      </c>
      <c r="C468" s="171">
        <v>0</v>
      </c>
      <c r="D468" s="134">
        <f t="shared" si="53"/>
        <v>-1158.1200000000044</v>
      </c>
      <c r="E468" s="29">
        <f t="shared" si="54"/>
        <v>-32116.059999999998</v>
      </c>
      <c r="F468" s="175">
        <f t="shared" si="55"/>
        <v>356.49322580645162</v>
      </c>
      <c r="G468" s="29">
        <f t="shared" si="52"/>
        <v>356.49</v>
      </c>
    </row>
    <row r="469" spans="1:7" x14ac:dyDescent="0.25">
      <c r="A469" s="47">
        <v>42218</v>
      </c>
      <c r="B469" s="48">
        <v>1</v>
      </c>
      <c r="C469" s="171">
        <v>0</v>
      </c>
      <c r="D469" s="134">
        <f t="shared" si="53"/>
        <v>-1158.1200000000044</v>
      </c>
      <c r="E469" s="29">
        <f t="shared" si="54"/>
        <v>-32116.059999999998</v>
      </c>
      <c r="F469" s="175">
        <f t="shared" si="55"/>
        <v>356.49322580645162</v>
      </c>
      <c r="G469" s="29">
        <f t="shared" si="52"/>
        <v>356.49</v>
      </c>
    </row>
    <row r="470" spans="1:7" x14ac:dyDescent="0.25">
      <c r="A470" s="47">
        <v>42219</v>
      </c>
      <c r="B470" s="48">
        <v>1</v>
      </c>
      <c r="C470" s="171">
        <v>0</v>
      </c>
      <c r="D470" s="134">
        <f t="shared" si="53"/>
        <v>-1158.1200000000044</v>
      </c>
      <c r="E470" s="29">
        <f t="shared" si="54"/>
        <v>-32116.059999999998</v>
      </c>
      <c r="F470" s="175">
        <f t="shared" si="55"/>
        <v>356.49322580645162</v>
      </c>
      <c r="G470" s="29">
        <f t="shared" si="52"/>
        <v>356.49</v>
      </c>
    </row>
    <row r="471" spans="1:7" x14ac:dyDescent="0.25">
      <c r="A471" s="47">
        <v>42220</v>
      </c>
      <c r="B471" s="48">
        <v>1</v>
      </c>
      <c r="C471" s="171">
        <v>0</v>
      </c>
      <c r="D471" s="134">
        <f t="shared" si="53"/>
        <v>-1158.1200000000044</v>
      </c>
      <c r="E471" s="29">
        <f t="shared" si="54"/>
        <v>-32116.059999999998</v>
      </c>
      <c r="F471" s="175">
        <f t="shared" si="55"/>
        <v>356.49322580645162</v>
      </c>
      <c r="G471" s="29">
        <f t="shared" si="52"/>
        <v>356.49</v>
      </c>
    </row>
    <row r="472" spans="1:7" x14ac:dyDescent="0.25">
      <c r="A472" s="47">
        <v>42221</v>
      </c>
      <c r="B472" s="48">
        <v>1</v>
      </c>
      <c r="C472" s="171">
        <v>0</v>
      </c>
      <c r="D472" s="134">
        <f t="shared" si="53"/>
        <v>-1158.1200000000044</v>
      </c>
      <c r="E472" s="29">
        <f t="shared" si="54"/>
        <v>-32116.059999999998</v>
      </c>
      <c r="F472" s="175">
        <f t="shared" si="55"/>
        <v>356.49322580645162</v>
      </c>
      <c r="G472" s="29">
        <f t="shared" si="52"/>
        <v>356.49</v>
      </c>
    </row>
    <row r="473" spans="1:7" x14ac:dyDescent="0.25">
      <c r="A473" s="47">
        <v>42222</v>
      </c>
      <c r="B473" s="48">
        <v>0</v>
      </c>
      <c r="C473" s="171">
        <v>1</v>
      </c>
      <c r="D473" s="134">
        <f>$E$425</f>
        <v>962620.41</v>
      </c>
      <c r="E473" s="29">
        <f>$D$427-$D$16</f>
        <v>-34560.950000000004</v>
      </c>
      <c r="F473" s="175">
        <f>($E$15/$B$15*0+($E$16/$B$16)*1)</f>
        <v>351.25483870967741</v>
      </c>
      <c r="G473" s="29">
        <f t="shared" si="52"/>
        <v>351.25</v>
      </c>
    </row>
    <row r="474" spans="1:7" x14ac:dyDescent="0.25">
      <c r="A474" s="47">
        <v>42223</v>
      </c>
      <c r="B474" s="48">
        <v>1</v>
      </c>
      <c r="C474" s="171">
        <v>0</v>
      </c>
      <c r="D474" s="134">
        <f t="shared" ref="D474:D503" si="56">$E$425</f>
        <v>962620.41</v>
      </c>
      <c r="E474" s="29">
        <f t="shared" ref="E474:E503" si="57">$D$427-$D$16</f>
        <v>-34560.950000000004</v>
      </c>
      <c r="F474" s="175">
        <f t="shared" ref="F474:F503" si="58">($E$15/$B$15*0+($E$16/$B$16)*1)</f>
        <v>351.25483870967741</v>
      </c>
      <c r="G474" s="29">
        <f t="shared" si="52"/>
        <v>351.25</v>
      </c>
    </row>
    <row r="475" spans="1:7" x14ac:dyDescent="0.25">
      <c r="A475" s="47">
        <v>42224</v>
      </c>
      <c r="B475" s="48">
        <v>1</v>
      </c>
      <c r="C475" s="171">
        <v>0</v>
      </c>
      <c r="D475" s="134">
        <f t="shared" si="56"/>
        <v>962620.41</v>
      </c>
      <c r="E475" s="29">
        <f t="shared" si="57"/>
        <v>-34560.950000000004</v>
      </c>
      <c r="F475" s="175">
        <f t="shared" si="58"/>
        <v>351.25483870967741</v>
      </c>
      <c r="G475" s="29">
        <f t="shared" si="52"/>
        <v>351.25</v>
      </c>
    </row>
    <row r="476" spans="1:7" x14ac:dyDescent="0.25">
      <c r="A476" s="47">
        <v>42225</v>
      </c>
      <c r="B476" s="48">
        <v>1</v>
      </c>
      <c r="C476" s="171">
        <v>0</v>
      </c>
      <c r="D476" s="134">
        <f t="shared" si="56"/>
        <v>962620.41</v>
      </c>
      <c r="E476" s="29">
        <f t="shared" si="57"/>
        <v>-34560.950000000004</v>
      </c>
      <c r="F476" s="175">
        <f t="shared" si="58"/>
        <v>351.25483870967741</v>
      </c>
      <c r="G476" s="29">
        <f t="shared" si="52"/>
        <v>351.25</v>
      </c>
    </row>
    <row r="477" spans="1:7" x14ac:dyDescent="0.25">
      <c r="A477" s="47">
        <v>42226</v>
      </c>
      <c r="B477" s="48">
        <v>1</v>
      </c>
      <c r="C477" s="171">
        <v>0</v>
      </c>
      <c r="D477" s="134">
        <f t="shared" si="56"/>
        <v>962620.41</v>
      </c>
      <c r="E477" s="29">
        <f t="shared" si="57"/>
        <v>-34560.950000000004</v>
      </c>
      <c r="F477" s="175">
        <f t="shared" si="58"/>
        <v>351.25483870967741</v>
      </c>
      <c r="G477" s="29">
        <f t="shared" si="52"/>
        <v>351.25</v>
      </c>
    </row>
    <row r="478" spans="1:7" x14ac:dyDescent="0.25">
      <c r="A478" s="47">
        <v>42227</v>
      </c>
      <c r="B478" s="48">
        <v>1</v>
      </c>
      <c r="C478" s="171">
        <v>0</v>
      </c>
      <c r="D478" s="134">
        <f t="shared" si="56"/>
        <v>962620.41</v>
      </c>
      <c r="E478" s="29">
        <f t="shared" si="57"/>
        <v>-34560.950000000004</v>
      </c>
      <c r="F478" s="175">
        <f t="shared" si="58"/>
        <v>351.25483870967741</v>
      </c>
      <c r="G478" s="29">
        <f t="shared" si="52"/>
        <v>351.25</v>
      </c>
    </row>
    <row r="479" spans="1:7" x14ac:dyDescent="0.25">
      <c r="A479" s="47">
        <v>42228</v>
      </c>
      <c r="B479" s="48">
        <v>1</v>
      </c>
      <c r="C479" s="171">
        <v>0</v>
      </c>
      <c r="D479" s="134">
        <f t="shared" si="56"/>
        <v>962620.41</v>
      </c>
      <c r="E479" s="29">
        <f t="shared" si="57"/>
        <v>-34560.950000000004</v>
      </c>
      <c r="F479" s="175">
        <f t="shared" si="58"/>
        <v>351.25483870967741</v>
      </c>
      <c r="G479" s="29">
        <f t="shared" si="52"/>
        <v>351.25</v>
      </c>
    </row>
    <row r="480" spans="1:7" x14ac:dyDescent="0.25">
      <c r="A480" s="47">
        <v>42229</v>
      </c>
      <c r="B480" s="48">
        <v>1</v>
      </c>
      <c r="C480" s="171">
        <v>0</v>
      </c>
      <c r="D480" s="134">
        <f t="shared" si="56"/>
        <v>962620.41</v>
      </c>
      <c r="E480" s="29">
        <f t="shared" si="57"/>
        <v>-34560.950000000004</v>
      </c>
      <c r="F480" s="175">
        <f t="shared" si="58"/>
        <v>351.25483870967741</v>
      </c>
      <c r="G480" s="29">
        <f t="shared" si="52"/>
        <v>351.25</v>
      </c>
    </row>
    <row r="481" spans="1:7" x14ac:dyDescent="0.25">
      <c r="A481" s="47">
        <v>42230</v>
      </c>
      <c r="B481" s="48">
        <v>1</v>
      </c>
      <c r="C481" s="171">
        <v>0</v>
      </c>
      <c r="D481" s="134">
        <f t="shared" si="56"/>
        <v>962620.41</v>
      </c>
      <c r="E481" s="29">
        <f t="shared" si="57"/>
        <v>-34560.950000000004</v>
      </c>
      <c r="F481" s="175">
        <f t="shared" si="58"/>
        <v>351.25483870967741</v>
      </c>
      <c r="G481" s="29">
        <f t="shared" si="52"/>
        <v>351.25</v>
      </c>
    </row>
    <row r="482" spans="1:7" x14ac:dyDescent="0.25">
      <c r="A482" s="47">
        <v>42231</v>
      </c>
      <c r="B482" s="48">
        <v>1</v>
      </c>
      <c r="C482" s="171">
        <v>0</v>
      </c>
      <c r="D482" s="134">
        <f t="shared" si="56"/>
        <v>962620.41</v>
      </c>
      <c r="E482" s="29">
        <f t="shared" si="57"/>
        <v>-34560.950000000004</v>
      </c>
      <c r="F482" s="175">
        <f t="shared" si="58"/>
        <v>351.25483870967741</v>
      </c>
      <c r="G482" s="29">
        <f t="shared" si="52"/>
        <v>351.25</v>
      </c>
    </row>
    <row r="483" spans="1:7" x14ac:dyDescent="0.25">
      <c r="A483" s="47">
        <v>42232</v>
      </c>
      <c r="B483" s="48">
        <v>1</v>
      </c>
      <c r="C483" s="171">
        <v>0</v>
      </c>
      <c r="D483" s="134">
        <f t="shared" si="56"/>
        <v>962620.41</v>
      </c>
      <c r="E483" s="29">
        <f t="shared" si="57"/>
        <v>-34560.950000000004</v>
      </c>
      <c r="F483" s="175">
        <f t="shared" si="58"/>
        <v>351.25483870967741</v>
      </c>
      <c r="G483" s="29">
        <f t="shared" si="52"/>
        <v>351.25</v>
      </c>
    </row>
    <row r="484" spans="1:7" x14ac:dyDescent="0.25">
      <c r="A484" s="47">
        <v>42233</v>
      </c>
      <c r="B484" s="48">
        <v>1</v>
      </c>
      <c r="C484" s="171">
        <v>0</v>
      </c>
      <c r="D484" s="134">
        <f t="shared" si="56"/>
        <v>962620.41</v>
      </c>
      <c r="E484" s="29">
        <f t="shared" si="57"/>
        <v>-34560.950000000004</v>
      </c>
      <c r="F484" s="175">
        <f t="shared" si="58"/>
        <v>351.25483870967741</v>
      </c>
      <c r="G484" s="29">
        <f t="shared" si="52"/>
        <v>351.25</v>
      </c>
    </row>
    <row r="485" spans="1:7" x14ac:dyDescent="0.25">
      <c r="A485" s="47">
        <v>42234</v>
      </c>
      <c r="B485" s="48">
        <v>1</v>
      </c>
      <c r="C485" s="171">
        <v>0</v>
      </c>
      <c r="D485" s="134">
        <f t="shared" si="56"/>
        <v>962620.41</v>
      </c>
      <c r="E485" s="29">
        <f t="shared" si="57"/>
        <v>-34560.950000000004</v>
      </c>
      <c r="F485" s="175">
        <f t="shared" si="58"/>
        <v>351.25483870967741</v>
      </c>
      <c r="G485" s="29">
        <f t="shared" si="52"/>
        <v>351.25</v>
      </c>
    </row>
    <row r="486" spans="1:7" x14ac:dyDescent="0.25">
      <c r="A486" s="47">
        <v>42235</v>
      </c>
      <c r="B486" s="48">
        <v>1</v>
      </c>
      <c r="C486" s="171">
        <v>0</v>
      </c>
      <c r="D486" s="134">
        <f t="shared" si="56"/>
        <v>962620.41</v>
      </c>
      <c r="E486" s="29">
        <f t="shared" si="57"/>
        <v>-34560.950000000004</v>
      </c>
      <c r="F486" s="175">
        <f t="shared" si="58"/>
        <v>351.25483870967741</v>
      </c>
      <c r="G486" s="29">
        <f t="shared" si="52"/>
        <v>351.25</v>
      </c>
    </row>
    <row r="487" spans="1:7" x14ac:dyDescent="0.25">
      <c r="A487" s="47">
        <v>42236</v>
      </c>
      <c r="B487" s="48">
        <v>1</v>
      </c>
      <c r="C487" s="171">
        <v>0</v>
      </c>
      <c r="D487" s="134">
        <f t="shared" si="56"/>
        <v>962620.41</v>
      </c>
      <c r="E487" s="29">
        <f t="shared" si="57"/>
        <v>-34560.950000000004</v>
      </c>
      <c r="F487" s="175">
        <f t="shared" si="58"/>
        <v>351.25483870967741</v>
      </c>
      <c r="G487" s="29">
        <f t="shared" si="52"/>
        <v>351.25</v>
      </c>
    </row>
    <row r="488" spans="1:7" x14ac:dyDescent="0.25">
      <c r="A488" s="47">
        <v>42237</v>
      </c>
      <c r="B488" s="48">
        <v>1</v>
      </c>
      <c r="C488" s="171">
        <v>0</v>
      </c>
      <c r="D488" s="134">
        <f t="shared" si="56"/>
        <v>962620.41</v>
      </c>
      <c r="E488" s="29">
        <f t="shared" si="57"/>
        <v>-34560.950000000004</v>
      </c>
      <c r="F488" s="175">
        <f t="shared" si="58"/>
        <v>351.25483870967741</v>
      </c>
      <c r="G488" s="29">
        <f t="shared" si="52"/>
        <v>351.25</v>
      </c>
    </row>
    <row r="489" spans="1:7" x14ac:dyDescent="0.25">
      <c r="A489" s="47">
        <v>42238</v>
      </c>
      <c r="B489" s="48">
        <v>1</v>
      </c>
      <c r="C489" s="171">
        <v>0</v>
      </c>
      <c r="D489" s="134">
        <f t="shared" si="56"/>
        <v>962620.41</v>
      </c>
      <c r="E489" s="29">
        <f t="shared" si="57"/>
        <v>-34560.950000000004</v>
      </c>
      <c r="F489" s="175">
        <f t="shared" si="58"/>
        <v>351.25483870967741</v>
      </c>
      <c r="G489" s="29">
        <f t="shared" si="52"/>
        <v>351.25</v>
      </c>
    </row>
    <row r="490" spans="1:7" x14ac:dyDescent="0.25">
      <c r="A490" s="47">
        <v>42239</v>
      </c>
      <c r="B490" s="48">
        <v>1</v>
      </c>
      <c r="C490" s="171">
        <v>0</v>
      </c>
      <c r="D490" s="134">
        <f t="shared" si="56"/>
        <v>962620.41</v>
      </c>
      <c r="E490" s="29">
        <f t="shared" si="57"/>
        <v>-34560.950000000004</v>
      </c>
      <c r="F490" s="175">
        <f t="shared" si="58"/>
        <v>351.25483870967741</v>
      </c>
      <c r="G490" s="29">
        <f t="shared" si="52"/>
        <v>351.25</v>
      </c>
    </row>
    <row r="491" spans="1:7" x14ac:dyDescent="0.25">
      <c r="A491" s="47">
        <v>42240</v>
      </c>
      <c r="B491" s="48">
        <v>1</v>
      </c>
      <c r="C491" s="171">
        <v>0</v>
      </c>
      <c r="D491" s="134">
        <f t="shared" si="56"/>
        <v>962620.41</v>
      </c>
      <c r="E491" s="29">
        <f t="shared" si="57"/>
        <v>-34560.950000000004</v>
      </c>
      <c r="F491" s="175">
        <f t="shared" si="58"/>
        <v>351.25483870967741</v>
      </c>
      <c r="G491" s="29">
        <f t="shared" si="52"/>
        <v>351.25</v>
      </c>
    </row>
    <row r="492" spans="1:7" x14ac:dyDescent="0.25">
      <c r="A492" s="47">
        <v>42241</v>
      </c>
      <c r="B492" s="48">
        <v>1</v>
      </c>
      <c r="C492" s="171">
        <v>0</v>
      </c>
      <c r="D492" s="134">
        <f t="shared" si="56"/>
        <v>962620.41</v>
      </c>
      <c r="E492" s="29">
        <f t="shared" si="57"/>
        <v>-34560.950000000004</v>
      </c>
      <c r="F492" s="175">
        <f t="shared" si="58"/>
        <v>351.25483870967741</v>
      </c>
      <c r="G492" s="29">
        <f t="shared" ref="G492:G555" si="59">ROUND(F492,2)</f>
        <v>351.25</v>
      </c>
    </row>
    <row r="493" spans="1:7" x14ac:dyDescent="0.25">
      <c r="A493" s="47">
        <v>42242</v>
      </c>
      <c r="B493" s="48">
        <v>1</v>
      </c>
      <c r="C493" s="171">
        <v>0</v>
      </c>
      <c r="D493" s="134">
        <f t="shared" si="56"/>
        <v>962620.41</v>
      </c>
      <c r="E493" s="29">
        <f t="shared" si="57"/>
        <v>-34560.950000000004</v>
      </c>
      <c r="F493" s="175">
        <f t="shared" si="58"/>
        <v>351.25483870967741</v>
      </c>
      <c r="G493" s="29">
        <f t="shared" si="59"/>
        <v>351.25</v>
      </c>
    </row>
    <row r="494" spans="1:7" x14ac:dyDescent="0.25">
      <c r="A494" s="47">
        <v>42243</v>
      </c>
      <c r="B494" s="48">
        <v>1</v>
      </c>
      <c r="C494" s="171">
        <v>0</v>
      </c>
      <c r="D494" s="134">
        <f t="shared" si="56"/>
        <v>962620.41</v>
      </c>
      <c r="E494" s="29">
        <f t="shared" si="57"/>
        <v>-34560.950000000004</v>
      </c>
      <c r="F494" s="175">
        <f t="shared" si="58"/>
        <v>351.25483870967741</v>
      </c>
      <c r="G494" s="29">
        <f t="shared" si="59"/>
        <v>351.25</v>
      </c>
    </row>
    <row r="495" spans="1:7" x14ac:dyDescent="0.25">
      <c r="A495" s="47">
        <v>42244</v>
      </c>
      <c r="B495" s="48">
        <v>1</v>
      </c>
      <c r="C495" s="171">
        <v>0</v>
      </c>
      <c r="D495" s="134">
        <f t="shared" si="56"/>
        <v>962620.41</v>
      </c>
      <c r="E495" s="29">
        <f t="shared" si="57"/>
        <v>-34560.950000000004</v>
      </c>
      <c r="F495" s="175">
        <f t="shared" si="58"/>
        <v>351.25483870967741</v>
      </c>
      <c r="G495" s="29">
        <f t="shared" si="59"/>
        <v>351.25</v>
      </c>
    </row>
    <row r="496" spans="1:7" x14ac:dyDescent="0.25">
      <c r="A496" s="47">
        <v>42245</v>
      </c>
      <c r="B496" s="48">
        <v>1</v>
      </c>
      <c r="C496" s="171">
        <v>0</v>
      </c>
      <c r="D496" s="134">
        <f t="shared" si="56"/>
        <v>962620.41</v>
      </c>
      <c r="E496" s="29">
        <f t="shared" si="57"/>
        <v>-34560.950000000004</v>
      </c>
      <c r="F496" s="175">
        <f t="shared" si="58"/>
        <v>351.25483870967741</v>
      </c>
      <c r="G496" s="29">
        <f t="shared" si="59"/>
        <v>351.25</v>
      </c>
    </row>
    <row r="497" spans="1:7" x14ac:dyDescent="0.25">
      <c r="A497" s="47">
        <v>42246</v>
      </c>
      <c r="B497" s="48">
        <v>1</v>
      </c>
      <c r="C497" s="171">
        <v>0</v>
      </c>
      <c r="D497" s="134">
        <f t="shared" si="56"/>
        <v>962620.41</v>
      </c>
      <c r="E497" s="29">
        <f t="shared" si="57"/>
        <v>-34560.950000000004</v>
      </c>
      <c r="F497" s="175">
        <f t="shared" si="58"/>
        <v>351.25483870967741</v>
      </c>
      <c r="G497" s="29">
        <f t="shared" si="59"/>
        <v>351.25</v>
      </c>
    </row>
    <row r="498" spans="1:7" x14ac:dyDescent="0.25">
      <c r="A498" s="47">
        <v>42247</v>
      </c>
      <c r="B498" s="48">
        <v>1</v>
      </c>
      <c r="C498" s="171">
        <v>0</v>
      </c>
      <c r="D498" s="134">
        <f t="shared" si="56"/>
        <v>962620.41</v>
      </c>
      <c r="E498" s="29">
        <f t="shared" si="57"/>
        <v>-34560.950000000004</v>
      </c>
      <c r="F498" s="175">
        <f t="shared" si="58"/>
        <v>351.25483870967741</v>
      </c>
      <c r="G498" s="29">
        <f t="shared" si="59"/>
        <v>351.25</v>
      </c>
    </row>
    <row r="499" spans="1:7" x14ac:dyDescent="0.25">
      <c r="A499" s="47">
        <v>42248</v>
      </c>
      <c r="B499" s="48">
        <v>1</v>
      </c>
      <c r="C499" s="171">
        <v>0</v>
      </c>
      <c r="D499" s="134">
        <f t="shared" si="56"/>
        <v>962620.41</v>
      </c>
      <c r="E499" s="29">
        <f t="shared" si="57"/>
        <v>-34560.950000000004</v>
      </c>
      <c r="F499" s="175">
        <f t="shared" si="58"/>
        <v>351.25483870967741</v>
      </c>
      <c r="G499" s="29">
        <f t="shared" si="59"/>
        <v>351.25</v>
      </c>
    </row>
    <row r="500" spans="1:7" x14ac:dyDescent="0.25">
      <c r="A500" s="47">
        <v>42249</v>
      </c>
      <c r="B500" s="48">
        <v>1</v>
      </c>
      <c r="C500" s="171">
        <v>0</v>
      </c>
      <c r="D500" s="134">
        <f t="shared" si="56"/>
        <v>962620.41</v>
      </c>
      <c r="E500" s="29">
        <f t="shared" si="57"/>
        <v>-34560.950000000004</v>
      </c>
      <c r="F500" s="175">
        <f t="shared" si="58"/>
        <v>351.25483870967741</v>
      </c>
      <c r="G500" s="29">
        <f t="shared" si="59"/>
        <v>351.25</v>
      </c>
    </row>
    <row r="501" spans="1:7" x14ac:dyDescent="0.25">
      <c r="A501" s="47">
        <v>42250</v>
      </c>
      <c r="B501" s="48">
        <v>1</v>
      </c>
      <c r="C501" s="171">
        <v>0</v>
      </c>
      <c r="D501" s="134">
        <f t="shared" si="56"/>
        <v>962620.41</v>
      </c>
      <c r="E501" s="29">
        <f t="shared" si="57"/>
        <v>-34560.950000000004</v>
      </c>
      <c r="F501" s="175">
        <f t="shared" si="58"/>
        <v>351.25483870967741</v>
      </c>
      <c r="G501" s="29">
        <f t="shared" si="59"/>
        <v>351.25</v>
      </c>
    </row>
    <row r="502" spans="1:7" x14ac:dyDescent="0.25">
      <c r="A502" s="47">
        <v>42251</v>
      </c>
      <c r="B502" s="48">
        <v>1</v>
      </c>
      <c r="C502" s="171">
        <v>0</v>
      </c>
      <c r="D502" s="134">
        <f t="shared" si="56"/>
        <v>962620.41</v>
      </c>
      <c r="E502" s="29">
        <f t="shared" si="57"/>
        <v>-34560.950000000004</v>
      </c>
      <c r="F502" s="175">
        <f t="shared" si="58"/>
        <v>351.25483870967741</v>
      </c>
      <c r="G502" s="29">
        <f t="shared" si="59"/>
        <v>351.25</v>
      </c>
    </row>
    <row r="503" spans="1:7" x14ac:dyDescent="0.25">
      <c r="A503" s="47">
        <v>42252</v>
      </c>
      <c r="B503" s="48">
        <v>1</v>
      </c>
      <c r="C503" s="171">
        <v>0</v>
      </c>
      <c r="D503" s="134">
        <f t="shared" si="56"/>
        <v>962620.41</v>
      </c>
      <c r="E503" s="29">
        <f t="shared" si="57"/>
        <v>-34560.950000000004</v>
      </c>
      <c r="F503" s="175">
        <f t="shared" si="58"/>
        <v>351.25483870967741</v>
      </c>
      <c r="G503" s="29">
        <f t="shared" si="59"/>
        <v>351.25</v>
      </c>
    </row>
    <row r="504" spans="1:7" x14ac:dyDescent="0.25">
      <c r="A504" s="47">
        <v>42253</v>
      </c>
      <c r="B504" s="48">
        <v>0</v>
      </c>
      <c r="C504" s="171">
        <v>1</v>
      </c>
      <c r="D504" s="134">
        <f>$E$456</f>
        <v>-32116.059999999998</v>
      </c>
      <c r="E504" s="29">
        <f>$D$458-$D$41</f>
        <v>-19122.260000000002</v>
      </c>
      <c r="F504" s="175">
        <f>($E$16/$B$16*0+($E$41/$B$41)*1)</f>
        <v>194.46199999999999</v>
      </c>
      <c r="G504" s="29">
        <f t="shared" si="59"/>
        <v>194.46</v>
      </c>
    </row>
    <row r="505" spans="1:7" x14ac:dyDescent="0.25">
      <c r="A505" s="47">
        <v>42254</v>
      </c>
      <c r="B505" s="48">
        <v>1</v>
      </c>
      <c r="C505" s="171">
        <v>0</v>
      </c>
      <c r="D505" s="134">
        <f t="shared" ref="D505:D533" si="60">$E$456</f>
        <v>-32116.059999999998</v>
      </c>
      <c r="E505" s="29">
        <f t="shared" ref="E505:E533" si="61">$D$458-$D$41</f>
        <v>-19122.260000000002</v>
      </c>
      <c r="F505" s="175">
        <f t="shared" ref="F505:F533" si="62">($E$16/$B$16*0+($E$41/$B$41)*1)</f>
        <v>194.46199999999999</v>
      </c>
      <c r="G505" s="29">
        <f t="shared" si="59"/>
        <v>194.46</v>
      </c>
    </row>
    <row r="506" spans="1:7" x14ac:dyDescent="0.25">
      <c r="A506" s="47">
        <v>42255</v>
      </c>
      <c r="B506" s="48">
        <v>1</v>
      </c>
      <c r="C506" s="171">
        <v>0</v>
      </c>
      <c r="D506" s="134">
        <f t="shared" si="60"/>
        <v>-32116.059999999998</v>
      </c>
      <c r="E506" s="29">
        <f t="shared" si="61"/>
        <v>-19122.260000000002</v>
      </c>
      <c r="F506" s="175">
        <f t="shared" si="62"/>
        <v>194.46199999999999</v>
      </c>
      <c r="G506" s="29">
        <f t="shared" si="59"/>
        <v>194.46</v>
      </c>
    </row>
    <row r="507" spans="1:7" x14ac:dyDescent="0.25">
      <c r="A507" s="47">
        <v>42256</v>
      </c>
      <c r="B507" s="48">
        <v>1</v>
      </c>
      <c r="C507" s="171">
        <v>0</v>
      </c>
      <c r="D507" s="134">
        <f t="shared" si="60"/>
        <v>-32116.059999999998</v>
      </c>
      <c r="E507" s="29">
        <f t="shared" si="61"/>
        <v>-19122.260000000002</v>
      </c>
      <c r="F507" s="175">
        <f t="shared" si="62"/>
        <v>194.46199999999999</v>
      </c>
      <c r="G507" s="29">
        <f t="shared" si="59"/>
        <v>194.46</v>
      </c>
    </row>
    <row r="508" spans="1:7" x14ac:dyDescent="0.25">
      <c r="A508" s="47">
        <v>42257</v>
      </c>
      <c r="B508" s="48">
        <v>1</v>
      </c>
      <c r="C508" s="171">
        <v>0</v>
      </c>
      <c r="D508" s="134">
        <f t="shared" si="60"/>
        <v>-32116.059999999998</v>
      </c>
      <c r="E508" s="29">
        <f t="shared" si="61"/>
        <v>-19122.260000000002</v>
      </c>
      <c r="F508" s="175">
        <f t="shared" si="62"/>
        <v>194.46199999999999</v>
      </c>
      <c r="G508" s="29">
        <f t="shared" si="59"/>
        <v>194.46</v>
      </c>
    </row>
    <row r="509" spans="1:7" x14ac:dyDescent="0.25">
      <c r="A509" s="47">
        <v>42258</v>
      </c>
      <c r="B509" s="48">
        <v>1</v>
      </c>
      <c r="C509" s="171">
        <v>0</v>
      </c>
      <c r="D509" s="134">
        <f t="shared" si="60"/>
        <v>-32116.059999999998</v>
      </c>
      <c r="E509" s="29">
        <f t="shared" si="61"/>
        <v>-19122.260000000002</v>
      </c>
      <c r="F509" s="175">
        <f t="shared" si="62"/>
        <v>194.46199999999999</v>
      </c>
      <c r="G509" s="29">
        <f t="shared" si="59"/>
        <v>194.46</v>
      </c>
    </row>
    <row r="510" spans="1:7" x14ac:dyDescent="0.25">
      <c r="A510" s="47">
        <v>42259</v>
      </c>
      <c r="B510" s="48">
        <v>1</v>
      </c>
      <c r="C510" s="171">
        <v>0</v>
      </c>
      <c r="D510" s="134">
        <f t="shared" si="60"/>
        <v>-32116.059999999998</v>
      </c>
      <c r="E510" s="29">
        <f t="shared" si="61"/>
        <v>-19122.260000000002</v>
      </c>
      <c r="F510" s="175">
        <f t="shared" si="62"/>
        <v>194.46199999999999</v>
      </c>
      <c r="G510" s="29">
        <f t="shared" si="59"/>
        <v>194.46</v>
      </c>
    </row>
    <row r="511" spans="1:7" x14ac:dyDescent="0.25">
      <c r="A511" s="47">
        <v>42260</v>
      </c>
      <c r="B511" s="48">
        <v>1</v>
      </c>
      <c r="C511" s="171">
        <v>0</v>
      </c>
      <c r="D511" s="134">
        <f t="shared" si="60"/>
        <v>-32116.059999999998</v>
      </c>
      <c r="E511" s="29">
        <f t="shared" si="61"/>
        <v>-19122.260000000002</v>
      </c>
      <c r="F511" s="175">
        <f t="shared" si="62"/>
        <v>194.46199999999999</v>
      </c>
      <c r="G511" s="29">
        <f t="shared" si="59"/>
        <v>194.46</v>
      </c>
    </row>
    <row r="512" spans="1:7" x14ac:dyDescent="0.25">
      <c r="A512" s="47">
        <v>42261</v>
      </c>
      <c r="B512" s="48">
        <v>1</v>
      </c>
      <c r="C512" s="171">
        <v>0</v>
      </c>
      <c r="D512" s="134">
        <f t="shared" si="60"/>
        <v>-32116.059999999998</v>
      </c>
      <c r="E512" s="29">
        <f t="shared" si="61"/>
        <v>-19122.260000000002</v>
      </c>
      <c r="F512" s="175">
        <f t="shared" si="62"/>
        <v>194.46199999999999</v>
      </c>
      <c r="G512" s="29">
        <f t="shared" si="59"/>
        <v>194.46</v>
      </c>
    </row>
    <row r="513" spans="1:7" x14ac:dyDescent="0.25">
      <c r="A513" s="47">
        <v>42262</v>
      </c>
      <c r="B513" s="48">
        <v>1</v>
      </c>
      <c r="C513" s="171">
        <v>0</v>
      </c>
      <c r="D513" s="134">
        <f t="shared" si="60"/>
        <v>-32116.059999999998</v>
      </c>
      <c r="E513" s="29">
        <f t="shared" si="61"/>
        <v>-19122.260000000002</v>
      </c>
      <c r="F513" s="175">
        <f t="shared" si="62"/>
        <v>194.46199999999999</v>
      </c>
      <c r="G513" s="29">
        <f t="shared" si="59"/>
        <v>194.46</v>
      </c>
    </row>
    <row r="514" spans="1:7" x14ac:dyDescent="0.25">
      <c r="A514" s="47">
        <v>42263</v>
      </c>
      <c r="B514" s="48">
        <v>1</v>
      </c>
      <c r="C514" s="171">
        <v>0</v>
      </c>
      <c r="D514" s="134">
        <f t="shared" si="60"/>
        <v>-32116.059999999998</v>
      </c>
      <c r="E514" s="29">
        <f t="shared" si="61"/>
        <v>-19122.260000000002</v>
      </c>
      <c r="F514" s="175">
        <f t="shared" si="62"/>
        <v>194.46199999999999</v>
      </c>
      <c r="G514" s="29">
        <f t="shared" si="59"/>
        <v>194.46</v>
      </c>
    </row>
    <row r="515" spans="1:7" x14ac:dyDescent="0.25">
      <c r="A515" s="47">
        <v>42264</v>
      </c>
      <c r="B515" s="48">
        <v>1</v>
      </c>
      <c r="C515" s="171">
        <v>0</v>
      </c>
      <c r="D515" s="134">
        <f t="shared" si="60"/>
        <v>-32116.059999999998</v>
      </c>
      <c r="E515" s="29">
        <f t="shared" si="61"/>
        <v>-19122.260000000002</v>
      </c>
      <c r="F515" s="175">
        <f t="shared" si="62"/>
        <v>194.46199999999999</v>
      </c>
      <c r="G515" s="29">
        <f t="shared" si="59"/>
        <v>194.46</v>
      </c>
    </row>
    <row r="516" spans="1:7" x14ac:dyDescent="0.25">
      <c r="A516" s="47">
        <v>42265</v>
      </c>
      <c r="B516" s="48">
        <v>1</v>
      </c>
      <c r="C516" s="171">
        <v>0</v>
      </c>
      <c r="D516" s="134">
        <f t="shared" si="60"/>
        <v>-32116.059999999998</v>
      </c>
      <c r="E516" s="29">
        <f t="shared" si="61"/>
        <v>-19122.260000000002</v>
      </c>
      <c r="F516" s="175">
        <f t="shared" si="62"/>
        <v>194.46199999999999</v>
      </c>
      <c r="G516" s="29">
        <f t="shared" si="59"/>
        <v>194.46</v>
      </c>
    </row>
    <row r="517" spans="1:7" x14ac:dyDescent="0.25">
      <c r="A517" s="47">
        <v>42266</v>
      </c>
      <c r="B517" s="48">
        <v>1</v>
      </c>
      <c r="C517" s="171">
        <v>0</v>
      </c>
      <c r="D517" s="134">
        <f t="shared" si="60"/>
        <v>-32116.059999999998</v>
      </c>
      <c r="E517" s="29">
        <f t="shared" si="61"/>
        <v>-19122.260000000002</v>
      </c>
      <c r="F517" s="175">
        <f t="shared" si="62"/>
        <v>194.46199999999999</v>
      </c>
      <c r="G517" s="29">
        <f t="shared" si="59"/>
        <v>194.46</v>
      </c>
    </row>
    <row r="518" spans="1:7" x14ac:dyDescent="0.25">
      <c r="A518" s="47">
        <v>42267</v>
      </c>
      <c r="B518" s="48">
        <v>1</v>
      </c>
      <c r="C518" s="171">
        <v>0</v>
      </c>
      <c r="D518" s="134">
        <f t="shared" si="60"/>
        <v>-32116.059999999998</v>
      </c>
      <c r="E518" s="29">
        <f t="shared" si="61"/>
        <v>-19122.260000000002</v>
      </c>
      <c r="F518" s="175">
        <f t="shared" si="62"/>
        <v>194.46199999999999</v>
      </c>
      <c r="G518" s="29">
        <f t="shared" si="59"/>
        <v>194.46</v>
      </c>
    </row>
    <row r="519" spans="1:7" x14ac:dyDescent="0.25">
      <c r="A519" s="47">
        <v>42268</v>
      </c>
      <c r="B519" s="48">
        <v>1</v>
      </c>
      <c r="C519" s="171">
        <v>0</v>
      </c>
      <c r="D519" s="134">
        <f t="shared" si="60"/>
        <v>-32116.059999999998</v>
      </c>
      <c r="E519" s="29">
        <f t="shared" si="61"/>
        <v>-19122.260000000002</v>
      </c>
      <c r="F519" s="175">
        <f t="shared" si="62"/>
        <v>194.46199999999999</v>
      </c>
      <c r="G519" s="29">
        <f t="shared" si="59"/>
        <v>194.46</v>
      </c>
    </row>
    <row r="520" spans="1:7" x14ac:dyDescent="0.25">
      <c r="A520" s="47">
        <v>42269</v>
      </c>
      <c r="B520" s="48">
        <v>1</v>
      </c>
      <c r="C520" s="171">
        <v>0</v>
      </c>
      <c r="D520" s="134">
        <f t="shared" si="60"/>
        <v>-32116.059999999998</v>
      </c>
      <c r="E520" s="29">
        <f t="shared" si="61"/>
        <v>-19122.260000000002</v>
      </c>
      <c r="F520" s="175">
        <f t="shared" si="62"/>
        <v>194.46199999999999</v>
      </c>
      <c r="G520" s="29">
        <f t="shared" si="59"/>
        <v>194.46</v>
      </c>
    </row>
    <row r="521" spans="1:7" x14ac:dyDescent="0.25">
      <c r="A521" s="47">
        <v>42270</v>
      </c>
      <c r="B521" s="48">
        <v>1</v>
      </c>
      <c r="C521" s="171">
        <v>0</v>
      </c>
      <c r="D521" s="134">
        <f t="shared" si="60"/>
        <v>-32116.059999999998</v>
      </c>
      <c r="E521" s="29">
        <f t="shared" si="61"/>
        <v>-19122.260000000002</v>
      </c>
      <c r="F521" s="175">
        <f t="shared" si="62"/>
        <v>194.46199999999999</v>
      </c>
      <c r="G521" s="29">
        <f t="shared" si="59"/>
        <v>194.46</v>
      </c>
    </row>
    <row r="522" spans="1:7" x14ac:dyDescent="0.25">
      <c r="A522" s="47">
        <v>42271</v>
      </c>
      <c r="B522" s="48">
        <v>1</v>
      </c>
      <c r="C522" s="171">
        <v>0</v>
      </c>
      <c r="D522" s="134">
        <f t="shared" si="60"/>
        <v>-32116.059999999998</v>
      </c>
      <c r="E522" s="29">
        <f t="shared" si="61"/>
        <v>-19122.260000000002</v>
      </c>
      <c r="F522" s="175">
        <f t="shared" si="62"/>
        <v>194.46199999999999</v>
      </c>
      <c r="G522" s="29">
        <f t="shared" si="59"/>
        <v>194.46</v>
      </c>
    </row>
    <row r="523" spans="1:7" x14ac:dyDescent="0.25">
      <c r="A523" s="47">
        <v>42272</v>
      </c>
      <c r="B523" s="48">
        <v>1</v>
      </c>
      <c r="C523" s="171">
        <v>0</v>
      </c>
      <c r="D523" s="134">
        <f t="shared" si="60"/>
        <v>-32116.059999999998</v>
      </c>
      <c r="E523" s="29">
        <f t="shared" si="61"/>
        <v>-19122.260000000002</v>
      </c>
      <c r="F523" s="175">
        <f t="shared" si="62"/>
        <v>194.46199999999999</v>
      </c>
      <c r="G523" s="29">
        <f t="shared" si="59"/>
        <v>194.46</v>
      </c>
    </row>
    <row r="524" spans="1:7" x14ac:dyDescent="0.25">
      <c r="A524" s="47">
        <v>42273</v>
      </c>
      <c r="B524" s="48">
        <v>1</v>
      </c>
      <c r="C524" s="171">
        <v>0</v>
      </c>
      <c r="D524" s="134">
        <f t="shared" si="60"/>
        <v>-32116.059999999998</v>
      </c>
      <c r="E524" s="29">
        <f t="shared" si="61"/>
        <v>-19122.260000000002</v>
      </c>
      <c r="F524" s="175">
        <f t="shared" si="62"/>
        <v>194.46199999999999</v>
      </c>
      <c r="G524" s="29">
        <f t="shared" si="59"/>
        <v>194.46</v>
      </c>
    </row>
    <row r="525" spans="1:7" x14ac:dyDescent="0.25">
      <c r="A525" s="47">
        <v>42274</v>
      </c>
      <c r="B525" s="48">
        <v>1</v>
      </c>
      <c r="C525" s="171">
        <v>0</v>
      </c>
      <c r="D525" s="134">
        <f t="shared" si="60"/>
        <v>-32116.059999999998</v>
      </c>
      <c r="E525" s="29">
        <f t="shared" si="61"/>
        <v>-19122.260000000002</v>
      </c>
      <c r="F525" s="175">
        <f t="shared" si="62"/>
        <v>194.46199999999999</v>
      </c>
      <c r="G525" s="29">
        <f t="shared" si="59"/>
        <v>194.46</v>
      </c>
    </row>
    <row r="526" spans="1:7" x14ac:dyDescent="0.25">
      <c r="A526" s="47">
        <v>42275</v>
      </c>
      <c r="B526" s="48">
        <v>1</v>
      </c>
      <c r="C526" s="171">
        <v>0</v>
      </c>
      <c r="D526" s="134">
        <f t="shared" si="60"/>
        <v>-32116.059999999998</v>
      </c>
      <c r="E526" s="29">
        <f t="shared" si="61"/>
        <v>-19122.260000000002</v>
      </c>
      <c r="F526" s="175">
        <f t="shared" si="62"/>
        <v>194.46199999999999</v>
      </c>
      <c r="G526" s="29">
        <f t="shared" si="59"/>
        <v>194.46</v>
      </c>
    </row>
    <row r="527" spans="1:7" x14ac:dyDescent="0.25">
      <c r="A527" s="47">
        <v>42276</v>
      </c>
      <c r="B527" s="48">
        <v>1</v>
      </c>
      <c r="C527" s="171">
        <v>0</v>
      </c>
      <c r="D527" s="134">
        <f t="shared" si="60"/>
        <v>-32116.059999999998</v>
      </c>
      <c r="E527" s="29">
        <f t="shared" si="61"/>
        <v>-19122.260000000002</v>
      </c>
      <c r="F527" s="175">
        <f t="shared" si="62"/>
        <v>194.46199999999999</v>
      </c>
      <c r="G527" s="29">
        <f t="shared" si="59"/>
        <v>194.46</v>
      </c>
    </row>
    <row r="528" spans="1:7" x14ac:dyDescent="0.25">
      <c r="A528" s="47">
        <v>42277</v>
      </c>
      <c r="B528" s="48">
        <v>1</v>
      </c>
      <c r="C528" s="171">
        <v>0</v>
      </c>
      <c r="D528" s="134">
        <f t="shared" si="60"/>
        <v>-32116.059999999998</v>
      </c>
      <c r="E528" s="29">
        <f t="shared" si="61"/>
        <v>-19122.260000000002</v>
      </c>
      <c r="F528" s="175">
        <f t="shared" si="62"/>
        <v>194.46199999999999</v>
      </c>
      <c r="G528" s="29">
        <f t="shared" si="59"/>
        <v>194.46</v>
      </c>
    </row>
    <row r="529" spans="1:7" x14ac:dyDescent="0.25">
      <c r="A529" s="47">
        <v>42278</v>
      </c>
      <c r="B529" s="48">
        <v>1</v>
      </c>
      <c r="C529" s="171">
        <v>0</v>
      </c>
      <c r="D529" s="134">
        <f t="shared" si="60"/>
        <v>-32116.059999999998</v>
      </c>
      <c r="E529" s="29">
        <f t="shared" si="61"/>
        <v>-19122.260000000002</v>
      </c>
      <c r="F529" s="175">
        <f t="shared" si="62"/>
        <v>194.46199999999999</v>
      </c>
      <c r="G529" s="29">
        <f t="shared" si="59"/>
        <v>194.46</v>
      </c>
    </row>
    <row r="530" spans="1:7" x14ac:dyDescent="0.25">
      <c r="A530" s="47">
        <v>42279</v>
      </c>
      <c r="B530" s="48">
        <v>1</v>
      </c>
      <c r="C530" s="171">
        <v>0</v>
      </c>
      <c r="D530" s="134">
        <f t="shared" si="60"/>
        <v>-32116.059999999998</v>
      </c>
      <c r="E530" s="29">
        <f t="shared" si="61"/>
        <v>-19122.260000000002</v>
      </c>
      <c r="F530" s="175">
        <f t="shared" si="62"/>
        <v>194.46199999999999</v>
      </c>
      <c r="G530" s="29">
        <f t="shared" si="59"/>
        <v>194.46</v>
      </c>
    </row>
    <row r="531" spans="1:7" x14ac:dyDescent="0.25">
      <c r="A531" s="47">
        <v>42280</v>
      </c>
      <c r="B531" s="48">
        <v>1</v>
      </c>
      <c r="C531" s="171">
        <v>0</v>
      </c>
      <c r="D531" s="134">
        <f t="shared" si="60"/>
        <v>-32116.059999999998</v>
      </c>
      <c r="E531" s="29">
        <f t="shared" si="61"/>
        <v>-19122.260000000002</v>
      </c>
      <c r="F531" s="175">
        <f t="shared" si="62"/>
        <v>194.46199999999999</v>
      </c>
      <c r="G531" s="29">
        <f t="shared" si="59"/>
        <v>194.46</v>
      </c>
    </row>
    <row r="532" spans="1:7" x14ac:dyDescent="0.25">
      <c r="A532" s="47">
        <v>42281</v>
      </c>
      <c r="B532" s="48">
        <v>1</v>
      </c>
      <c r="C532" s="171">
        <v>0</v>
      </c>
      <c r="D532" s="134">
        <f t="shared" si="60"/>
        <v>-32116.059999999998</v>
      </c>
      <c r="E532" s="29">
        <f t="shared" si="61"/>
        <v>-19122.260000000002</v>
      </c>
      <c r="F532" s="175">
        <f t="shared" si="62"/>
        <v>194.46199999999999</v>
      </c>
      <c r="G532" s="29">
        <f t="shared" si="59"/>
        <v>194.46</v>
      </c>
    </row>
    <row r="533" spans="1:7" x14ac:dyDescent="0.25">
      <c r="A533" s="47">
        <v>42282</v>
      </c>
      <c r="B533" s="48">
        <v>1</v>
      </c>
      <c r="C533" s="171">
        <v>0</v>
      </c>
      <c r="D533" s="134">
        <f t="shared" si="60"/>
        <v>-32116.059999999998</v>
      </c>
      <c r="E533" s="29">
        <f t="shared" si="61"/>
        <v>-19122.260000000002</v>
      </c>
      <c r="F533" s="175">
        <f t="shared" si="62"/>
        <v>194.46199999999999</v>
      </c>
      <c r="G533" s="29">
        <f t="shared" si="59"/>
        <v>194.46</v>
      </c>
    </row>
    <row r="534" spans="1:7" x14ac:dyDescent="0.25">
      <c r="A534" s="47">
        <v>42283</v>
      </c>
      <c r="B534" s="48">
        <v>0</v>
      </c>
      <c r="C534" s="171">
        <v>1</v>
      </c>
      <c r="D534" s="134">
        <f>$E$487</f>
        <v>-34560.950000000004</v>
      </c>
      <c r="E534" s="29">
        <f>$D$488-$D$42</f>
        <v>944621.88</v>
      </c>
      <c r="F534" s="175">
        <f>($E$41/$B$41*0+($E$42/$B$42)*1)</f>
        <v>187.07967741935485</v>
      </c>
      <c r="G534" s="29">
        <f t="shared" si="59"/>
        <v>187.08</v>
      </c>
    </row>
    <row r="535" spans="1:7" x14ac:dyDescent="0.25">
      <c r="A535" s="47">
        <v>42284</v>
      </c>
      <c r="B535" s="48">
        <v>1</v>
      </c>
      <c r="C535" s="171">
        <v>0</v>
      </c>
      <c r="D535" s="134">
        <f t="shared" ref="D535:D564" si="63">$E$487</f>
        <v>-34560.950000000004</v>
      </c>
      <c r="E535" s="29">
        <f t="shared" ref="E535:E564" si="64">$D$488-$D$42</f>
        <v>944621.88</v>
      </c>
      <c r="F535" s="175">
        <f t="shared" ref="F535:F564" si="65">($E$41/$B$41*0+($E$42/$B$42)*1)</f>
        <v>187.07967741935485</v>
      </c>
      <c r="G535" s="29">
        <f t="shared" si="59"/>
        <v>187.08</v>
      </c>
    </row>
    <row r="536" spans="1:7" x14ac:dyDescent="0.25">
      <c r="A536" s="47">
        <v>42285</v>
      </c>
      <c r="B536" s="48">
        <v>1</v>
      </c>
      <c r="C536" s="171">
        <v>0</v>
      </c>
      <c r="D536" s="134">
        <f t="shared" si="63"/>
        <v>-34560.950000000004</v>
      </c>
      <c r="E536" s="29">
        <f t="shared" si="64"/>
        <v>944621.88</v>
      </c>
      <c r="F536" s="175">
        <f t="shared" si="65"/>
        <v>187.07967741935485</v>
      </c>
      <c r="G536" s="29">
        <f t="shared" si="59"/>
        <v>187.08</v>
      </c>
    </row>
    <row r="537" spans="1:7" x14ac:dyDescent="0.25">
      <c r="A537" s="47">
        <v>42286</v>
      </c>
      <c r="B537" s="48">
        <v>1</v>
      </c>
      <c r="C537" s="171">
        <v>0</v>
      </c>
      <c r="D537" s="134">
        <f t="shared" si="63"/>
        <v>-34560.950000000004</v>
      </c>
      <c r="E537" s="29">
        <f t="shared" si="64"/>
        <v>944621.88</v>
      </c>
      <c r="F537" s="175">
        <f t="shared" si="65"/>
        <v>187.07967741935485</v>
      </c>
      <c r="G537" s="29">
        <f t="shared" si="59"/>
        <v>187.08</v>
      </c>
    </row>
    <row r="538" spans="1:7" x14ac:dyDescent="0.25">
      <c r="A538" s="47">
        <v>42287</v>
      </c>
      <c r="B538" s="48">
        <v>1</v>
      </c>
      <c r="C538" s="171">
        <v>0</v>
      </c>
      <c r="D538" s="134">
        <f t="shared" si="63"/>
        <v>-34560.950000000004</v>
      </c>
      <c r="E538" s="29">
        <f t="shared" si="64"/>
        <v>944621.88</v>
      </c>
      <c r="F538" s="175">
        <f t="shared" si="65"/>
        <v>187.07967741935485</v>
      </c>
      <c r="G538" s="29">
        <f t="shared" si="59"/>
        <v>187.08</v>
      </c>
    </row>
    <row r="539" spans="1:7" x14ac:dyDescent="0.25">
      <c r="A539" s="47">
        <v>42288</v>
      </c>
      <c r="B539" s="48">
        <v>1</v>
      </c>
      <c r="C539" s="171">
        <v>0</v>
      </c>
      <c r="D539" s="134">
        <f t="shared" si="63"/>
        <v>-34560.950000000004</v>
      </c>
      <c r="E539" s="29">
        <f t="shared" si="64"/>
        <v>944621.88</v>
      </c>
      <c r="F539" s="175">
        <f t="shared" si="65"/>
        <v>187.07967741935485</v>
      </c>
      <c r="G539" s="29">
        <f t="shared" si="59"/>
        <v>187.08</v>
      </c>
    </row>
    <row r="540" spans="1:7" x14ac:dyDescent="0.25">
      <c r="A540" s="47">
        <v>42289</v>
      </c>
      <c r="B540" s="48">
        <v>1</v>
      </c>
      <c r="C540" s="171">
        <v>0</v>
      </c>
      <c r="D540" s="134">
        <f t="shared" si="63"/>
        <v>-34560.950000000004</v>
      </c>
      <c r="E540" s="29">
        <f t="shared" si="64"/>
        <v>944621.88</v>
      </c>
      <c r="F540" s="175">
        <f t="shared" si="65"/>
        <v>187.07967741935485</v>
      </c>
      <c r="G540" s="29">
        <f t="shared" si="59"/>
        <v>187.08</v>
      </c>
    </row>
    <row r="541" spans="1:7" x14ac:dyDescent="0.25">
      <c r="A541" s="47">
        <v>42290</v>
      </c>
      <c r="B541" s="48">
        <v>1</v>
      </c>
      <c r="C541" s="171">
        <v>0</v>
      </c>
      <c r="D541" s="134">
        <f t="shared" si="63"/>
        <v>-34560.950000000004</v>
      </c>
      <c r="E541" s="29">
        <f t="shared" si="64"/>
        <v>944621.88</v>
      </c>
      <c r="F541" s="175">
        <f t="shared" si="65"/>
        <v>187.07967741935485</v>
      </c>
      <c r="G541" s="29">
        <f t="shared" si="59"/>
        <v>187.08</v>
      </c>
    </row>
    <row r="542" spans="1:7" x14ac:dyDescent="0.25">
      <c r="A542" s="47">
        <v>42291</v>
      </c>
      <c r="B542" s="48">
        <v>1</v>
      </c>
      <c r="C542" s="171">
        <v>0</v>
      </c>
      <c r="D542" s="134">
        <f t="shared" si="63"/>
        <v>-34560.950000000004</v>
      </c>
      <c r="E542" s="29">
        <f t="shared" si="64"/>
        <v>944621.88</v>
      </c>
      <c r="F542" s="175">
        <f t="shared" si="65"/>
        <v>187.07967741935485</v>
      </c>
      <c r="G542" s="29">
        <f t="shared" si="59"/>
        <v>187.08</v>
      </c>
    </row>
    <row r="543" spans="1:7" x14ac:dyDescent="0.25">
      <c r="A543" s="47">
        <v>42292</v>
      </c>
      <c r="B543" s="48">
        <v>1</v>
      </c>
      <c r="C543" s="171">
        <v>0</v>
      </c>
      <c r="D543" s="134">
        <f t="shared" si="63"/>
        <v>-34560.950000000004</v>
      </c>
      <c r="E543" s="29">
        <f t="shared" si="64"/>
        <v>944621.88</v>
      </c>
      <c r="F543" s="175">
        <f t="shared" si="65"/>
        <v>187.07967741935485</v>
      </c>
      <c r="G543" s="29">
        <f t="shared" si="59"/>
        <v>187.08</v>
      </c>
    </row>
    <row r="544" spans="1:7" x14ac:dyDescent="0.25">
      <c r="A544" s="47">
        <v>42293</v>
      </c>
      <c r="B544" s="48">
        <v>1</v>
      </c>
      <c r="C544" s="171">
        <v>0</v>
      </c>
      <c r="D544" s="134">
        <f t="shared" si="63"/>
        <v>-34560.950000000004</v>
      </c>
      <c r="E544" s="29">
        <f t="shared" si="64"/>
        <v>944621.88</v>
      </c>
      <c r="F544" s="175">
        <f t="shared" si="65"/>
        <v>187.07967741935485</v>
      </c>
      <c r="G544" s="29">
        <f t="shared" si="59"/>
        <v>187.08</v>
      </c>
    </row>
    <row r="545" spans="1:7" x14ac:dyDescent="0.25">
      <c r="A545" s="47">
        <v>42294</v>
      </c>
      <c r="B545" s="48">
        <v>1</v>
      </c>
      <c r="C545" s="171">
        <v>0</v>
      </c>
      <c r="D545" s="134">
        <f t="shared" si="63"/>
        <v>-34560.950000000004</v>
      </c>
      <c r="E545" s="29">
        <f t="shared" si="64"/>
        <v>944621.88</v>
      </c>
      <c r="F545" s="175">
        <f t="shared" si="65"/>
        <v>187.07967741935485</v>
      </c>
      <c r="G545" s="29">
        <f t="shared" si="59"/>
        <v>187.08</v>
      </c>
    </row>
    <row r="546" spans="1:7" x14ac:dyDescent="0.25">
      <c r="A546" s="47">
        <v>42295</v>
      </c>
      <c r="B546" s="48">
        <v>1</v>
      </c>
      <c r="C546" s="171">
        <v>0</v>
      </c>
      <c r="D546" s="134">
        <f t="shared" si="63"/>
        <v>-34560.950000000004</v>
      </c>
      <c r="E546" s="29">
        <f t="shared" si="64"/>
        <v>944621.88</v>
      </c>
      <c r="F546" s="175">
        <f t="shared" si="65"/>
        <v>187.07967741935485</v>
      </c>
      <c r="G546" s="29">
        <f t="shared" si="59"/>
        <v>187.08</v>
      </c>
    </row>
    <row r="547" spans="1:7" x14ac:dyDescent="0.25">
      <c r="A547" s="47">
        <v>42296</v>
      </c>
      <c r="B547" s="48">
        <v>1</v>
      </c>
      <c r="C547" s="171">
        <v>0</v>
      </c>
      <c r="D547" s="134">
        <f t="shared" si="63"/>
        <v>-34560.950000000004</v>
      </c>
      <c r="E547" s="29">
        <f t="shared" si="64"/>
        <v>944621.88</v>
      </c>
      <c r="F547" s="175">
        <f t="shared" si="65"/>
        <v>187.07967741935485</v>
      </c>
      <c r="G547" s="29">
        <f t="shared" si="59"/>
        <v>187.08</v>
      </c>
    </row>
    <row r="548" spans="1:7" x14ac:dyDescent="0.25">
      <c r="A548" s="47">
        <v>42297</v>
      </c>
      <c r="B548" s="48">
        <v>1</v>
      </c>
      <c r="C548" s="171">
        <v>0</v>
      </c>
      <c r="D548" s="134">
        <f t="shared" si="63"/>
        <v>-34560.950000000004</v>
      </c>
      <c r="E548" s="29">
        <f t="shared" si="64"/>
        <v>944621.88</v>
      </c>
      <c r="F548" s="175">
        <f t="shared" si="65"/>
        <v>187.07967741935485</v>
      </c>
      <c r="G548" s="29">
        <f t="shared" si="59"/>
        <v>187.08</v>
      </c>
    </row>
    <row r="549" spans="1:7" x14ac:dyDescent="0.25">
      <c r="A549" s="47">
        <v>42298</v>
      </c>
      <c r="B549" s="48">
        <v>1</v>
      </c>
      <c r="C549" s="171">
        <v>0</v>
      </c>
      <c r="D549" s="134">
        <f t="shared" si="63"/>
        <v>-34560.950000000004</v>
      </c>
      <c r="E549" s="29">
        <f t="shared" si="64"/>
        <v>944621.88</v>
      </c>
      <c r="F549" s="175">
        <f t="shared" si="65"/>
        <v>187.07967741935485</v>
      </c>
      <c r="G549" s="29">
        <f t="shared" si="59"/>
        <v>187.08</v>
      </c>
    </row>
    <row r="550" spans="1:7" x14ac:dyDescent="0.25">
      <c r="A550" s="47">
        <v>42299</v>
      </c>
      <c r="B550" s="48">
        <v>1</v>
      </c>
      <c r="C550" s="171">
        <v>0</v>
      </c>
      <c r="D550" s="134">
        <f t="shared" si="63"/>
        <v>-34560.950000000004</v>
      </c>
      <c r="E550" s="29">
        <f t="shared" si="64"/>
        <v>944621.88</v>
      </c>
      <c r="F550" s="175">
        <f t="shared" si="65"/>
        <v>187.07967741935485</v>
      </c>
      <c r="G550" s="29">
        <f t="shared" si="59"/>
        <v>187.08</v>
      </c>
    </row>
    <row r="551" spans="1:7" x14ac:dyDescent="0.25">
      <c r="A551" s="47">
        <v>42300</v>
      </c>
      <c r="B551" s="48">
        <v>1</v>
      </c>
      <c r="C551" s="171">
        <v>0</v>
      </c>
      <c r="D551" s="134">
        <f t="shared" si="63"/>
        <v>-34560.950000000004</v>
      </c>
      <c r="E551" s="29">
        <f t="shared" si="64"/>
        <v>944621.88</v>
      </c>
      <c r="F551" s="175">
        <f t="shared" si="65"/>
        <v>187.07967741935485</v>
      </c>
      <c r="G551" s="29">
        <f t="shared" si="59"/>
        <v>187.08</v>
      </c>
    </row>
    <row r="552" spans="1:7" x14ac:dyDescent="0.25">
      <c r="A552" s="47">
        <v>42301</v>
      </c>
      <c r="B552" s="48">
        <v>1</v>
      </c>
      <c r="C552" s="171">
        <v>0</v>
      </c>
      <c r="D552" s="134">
        <f t="shared" si="63"/>
        <v>-34560.950000000004</v>
      </c>
      <c r="E552" s="29">
        <f t="shared" si="64"/>
        <v>944621.88</v>
      </c>
      <c r="F552" s="175">
        <f t="shared" si="65"/>
        <v>187.07967741935485</v>
      </c>
      <c r="G552" s="29">
        <f t="shared" si="59"/>
        <v>187.08</v>
      </c>
    </row>
    <row r="553" spans="1:7" x14ac:dyDescent="0.25">
      <c r="A553" s="47">
        <v>42302</v>
      </c>
      <c r="B553" s="48">
        <v>1</v>
      </c>
      <c r="C553" s="171">
        <v>0</v>
      </c>
      <c r="D553" s="134">
        <f t="shared" si="63"/>
        <v>-34560.950000000004</v>
      </c>
      <c r="E553" s="29">
        <f t="shared" si="64"/>
        <v>944621.88</v>
      </c>
      <c r="F553" s="175">
        <f t="shared" si="65"/>
        <v>187.07967741935485</v>
      </c>
      <c r="G553" s="29">
        <f t="shared" si="59"/>
        <v>187.08</v>
      </c>
    </row>
    <row r="554" spans="1:7" x14ac:dyDescent="0.25">
      <c r="A554" s="47">
        <v>42303</v>
      </c>
      <c r="B554" s="48">
        <v>1</v>
      </c>
      <c r="C554" s="171">
        <v>0</v>
      </c>
      <c r="D554" s="134">
        <f t="shared" si="63"/>
        <v>-34560.950000000004</v>
      </c>
      <c r="E554" s="29">
        <f t="shared" si="64"/>
        <v>944621.88</v>
      </c>
      <c r="F554" s="175">
        <f t="shared" si="65"/>
        <v>187.07967741935485</v>
      </c>
      <c r="G554" s="29">
        <f t="shared" si="59"/>
        <v>187.08</v>
      </c>
    </row>
    <row r="555" spans="1:7" x14ac:dyDescent="0.25">
      <c r="A555" s="47">
        <v>42304</v>
      </c>
      <c r="B555" s="48">
        <v>1</v>
      </c>
      <c r="C555" s="171">
        <v>0</v>
      </c>
      <c r="D555" s="134">
        <f t="shared" si="63"/>
        <v>-34560.950000000004</v>
      </c>
      <c r="E555" s="29">
        <f t="shared" si="64"/>
        <v>944621.88</v>
      </c>
      <c r="F555" s="175">
        <f t="shared" si="65"/>
        <v>187.07967741935485</v>
      </c>
      <c r="G555" s="29">
        <f t="shared" si="59"/>
        <v>187.08</v>
      </c>
    </row>
    <row r="556" spans="1:7" x14ac:dyDescent="0.25">
      <c r="A556" s="47">
        <v>42305</v>
      </c>
      <c r="B556" s="48">
        <v>1</v>
      </c>
      <c r="C556" s="171">
        <v>0</v>
      </c>
      <c r="D556" s="134">
        <f t="shared" si="63"/>
        <v>-34560.950000000004</v>
      </c>
      <c r="E556" s="29">
        <f t="shared" si="64"/>
        <v>944621.88</v>
      </c>
      <c r="F556" s="175">
        <f t="shared" si="65"/>
        <v>187.07967741935485</v>
      </c>
      <c r="G556" s="29">
        <f t="shared" ref="G556:G619" si="66">ROUND(F556,2)</f>
        <v>187.08</v>
      </c>
    </row>
    <row r="557" spans="1:7" x14ac:dyDescent="0.25">
      <c r="A557" s="47">
        <v>42306</v>
      </c>
      <c r="B557" s="48">
        <v>1</v>
      </c>
      <c r="C557" s="171">
        <v>0</v>
      </c>
      <c r="D557" s="134">
        <f t="shared" si="63"/>
        <v>-34560.950000000004</v>
      </c>
      <c r="E557" s="29">
        <f t="shared" si="64"/>
        <v>944621.88</v>
      </c>
      <c r="F557" s="175">
        <f t="shared" si="65"/>
        <v>187.07967741935485</v>
      </c>
      <c r="G557" s="29">
        <f t="shared" si="66"/>
        <v>187.08</v>
      </c>
    </row>
    <row r="558" spans="1:7" x14ac:dyDescent="0.25">
      <c r="A558" s="47">
        <v>42307</v>
      </c>
      <c r="B558" s="48">
        <v>1</v>
      </c>
      <c r="C558" s="171">
        <v>0</v>
      </c>
      <c r="D558" s="134">
        <f t="shared" si="63"/>
        <v>-34560.950000000004</v>
      </c>
      <c r="E558" s="29">
        <f t="shared" si="64"/>
        <v>944621.88</v>
      </c>
      <c r="F558" s="175">
        <f t="shared" si="65"/>
        <v>187.07967741935485</v>
      </c>
      <c r="G558" s="29">
        <f t="shared" si="66"/>
        <v>187.08</v>
      </c>
    </row>
    <row r="559" spans="1:7" x14ac:dyDescent="0.25">
      <c r="A559" s="47">
        <v>42308</v>
      </c>
      <c r="B559" s="48">
        <v>1</v>
      </c>
      <c r="C559" s="171">
        <v>0</v>
      </c>
      <c r="D559" s="134">
        <f t="shared" si="63"/>
        <v>-34560.950000000004</v>
      </c>
      <c r="E559" s="29">
        <f t="shared" si="64"/>
        <v>944621.88</v>
      </c>
      <c r="F559" s="175">
        <f t="shared" si="65"/>
        <v>187.07967741935485</v>
      </c>
      <c r="G559" s="29">
        <f t="shared" si="66"/>
        <v>187.08</v>
      </c>
    </row>
    <row r="560" spans="1:7" x14ac:dyDescent="0.25">
      <c r="A560" s="47">
        <v>42309</v>
      </c>
      <c r="B560" s="48">
        <v>1</v>
      </c>
      <c r="C560" s="171">
        <v>0</v>
      </c>
      <c r="D560" s="134">
        <f t="shared" si="63"/>
        <v>-34560.950000000004</v>
      </c>
      <c r="E560" s="29">
        <f t="shared" si="64"/>
        <v>944621.88</v>
      </c>
      <c r="F560" s="175">
        <f t="shared" si="65"/>
        <v>187.07967741935485</v>
      </c>
      <c r="G560" s="29">
        <f t="shared" si="66"/>
        <v>187.08</v>
      </c>
    </row>
    <row r="561" spans="1:7" x14ac:dyDescent="0.25">
      <c r="A561" s="47">
        <v>42310</v>
      </c>
      <c r="B561" s="48">
        <v>1</v>
      </c>
      <c r="C561" s="171">
        <v>0</v>
      </c>
      <c r="D561" s="134">
        <f t="shared" si="63"/>
        <v>-34560.950000000004</v>
      </c>
      <c r="E561" s="29">
        <f t="shared" si="64"/>
        <v>944621.88</v>
      </c>
      <c r="F561" s="175">
        <f t="shared" si="65"/>
        <v>187.07967741935485</v>
      </c>
      <c r="G561" s="29">
        <f t="shared" si="66"/>
        <v>187.08</v>
      </c>
    </row>
    <row r="562" spans="1:7" x14ac:dyDescent="0.25">
      <c r="A562" s="47">
        <v>42311</v>
      </c>
      <c r="B562" s="48">
        <v>1</v>
      </c>
      <c r="C562" s="171">
        <v>0</v>
      </c>
      <c r="D562" s="134">
        <f t="shared" si="63"/>
        <v>-34560.950000000004</v>
      </c>
      <c r="E562" s="29">
        <f t="shared" si="64"/>
        <v>944621.88</v>
      </c>
      <c r="F562" s="175">
        <f t="shared" si="65"/>
        <v>187.07967741935485</v>
      </c>
      <c r="G562" s="29">
        <f t="shared" si="66"/>
        <v>187.08</v>
      </c>
    </row>
    <row r="563" spans="1:7" x14ac:dyDescent="0.25">
      <c r="A563" s="47">
        <v>42312</v>
      </c>
      <c r="B563" s="48">
        <v>1</v>
      </c>
      <c r="C563" s="171">
        <v>0</v>
      </c>
      <c r="D563" s="134">
        <f t="shared" si="63"/>
        <v>-34560.950000000004</v>
      </c>
      <c r="E563" s="29">
        <f t="shared" si="64"/>
        <v>944621.88</v>
      </c>
      <c r="F563" s="175">
        <f t="shared" si="65"/>
        <v>187.07967741935485</v>
      </c>
      <c r="G563" s="29">
        <f t="shared" si="66"/>
        <v>187.08</v>
      </c>
    </row>
    <row r="564" spans="1:7" x14ac:dyDescent="0.25">
      <c r="A564" s="47">
        <v>42313</v>
      </c>
      <c r="B564" s="48">
        <v>1</v>
      </c>
      <c r="C564" s="171">
        <v>0</v>
      </c>
      <c r="D564" s="134">
        <f t="shared" si="63"/>
        <v>-34560.950000000004</v>
      </c>
      <c r="E564" s="29">
        <f t="shared" si="64"/>
        <v>944621.88</v>
      </c>
      <c r="F564" s="175">
        <f t="shared" si="65"/>
        <v>187.07967741935485</v>
      </c>
      <c r="G564" s="29">
        <f t="shared" si="66"/>
        <v>187.08</v>
      </c>
    </row>
    <row r="565" spans="1:7" x14ac:dyDescent="0.25">
      <c r="A565" s="47">
        <v>42314</v>
      </c>
      <c r="B565" s="48">
        <v>0</v>
      </c>
      <c r="C565" s="171">
        <v>1</v>
      </c>
      <c r="D565" s="134">
        <f>$E$518</f>
        <v>-19122.260000000002</v>
      </c>
      <c r="E565" s="29">
        <f>$D$519-$D$43</f>
        <v>-50523.57</v>
      </c>
      <c r="F565" s="175">
        <f>(($E$42/$B$42*0)+($E$43/$B$43)*1)</f>
        <v>179.68299999999999</v>
      </c>
      <c r="G565" s="29">
        <f>ROUND(F565,2)</f>
        <v>179.68</v>
      </c>
    </row>
    <row r="566" spans="1:7" x14ac:dyDescent="0.25">
      <c r="A566" s="47">
        <v>42315</v>
      </c>
      <c r="B566" s="48">
        <v>1</v>
      </c>
      <c r="C566" s="171">
        <v>0</v>
      </c>
      <c r="D566" s="134">
        <f t="shared" ref="D566:D594" si="67">$E$518</f>
        <v>-19122.260000000002</v>
      </c>
      <c r="E566" s="29">
        <f t="shared" ref="E566:E594" si="68">$D$519-$D$43</f>
        <v>-50523.57</v>
      </c>
      <c r="F566" s="175">
        <f t="shared" ref="F566:F594" si="69">($E$42/$B$42*0+($E$43/$B$43)*1)</f>
        <v>179.68299999999999</v>
      </c>
      <c r="G566" s="29">
        <f t="shared" ref="G566:G594" si="70">ROUND(F566,2)</f>
        <v>179.68</v>
      </c>
    </row>
    <row r="567" spans="1:7" x14ac:dyDescent="0.25">
      <c r="A567" s="47">
        <v>42316</v>
      </c>
      <c r="B567" s="48">
        <v>1</v>
      </c>
      <c r="C567" s="171">
        <v>0</v>
      </c>
      <c r="D567" s="134">
        <f t="shared" si="67"/>
        <v>-19122.260000000002</v>
      </c>
      <c r="E567" s="29">
        <f t="shared" si="68"/>
        <v>-50523.57</v>
      </c>
      <c r="F567" s="175">
        <f t="shared" si="69"/>
        <v>179.68299999999999</v>
      </c>
      <c r="G567" s="29">
        <f t="shared" si="70"/>
        <v>179.68</v>
      </c>
    </row>
    <row r="568" spans="1:7" x14ac:dyDescent="0.25">
      <c r="A568" s="47">
        <v>42317</v>
      </c>
      <c r="B568" s="48">
        <v>1</v>
      </c>
      <c r="C568" s="171">
        <v>0</v>
      </c>
      <c r="D568" s="134">
        <f t="shared" si="67"/>
        <v>-19122.260000000002</v>
      </c>
      <c r="E568" s="29">
        <f t="shared" si="68"/>
        <v>-50523.57</v>
      </c>
      <c r="F568" s="175">
        <f t="shared" si="69"/>
        <v>179.68299999999999</v>
      </c>
      <c r="G568" s="29">
        <f t="shared" si="70"/>
        <v>179.68</v>
      </c>
    </row>
    <row r="569" spans="1:7" x14ac:dyDescent="0.25">
      <c r="A569" s="47">
        <v>42318</v>
      </c>
      <c r="B569" s="48">
        <v>1</v>
      </c>
      <c r="C569" s="171">
        <v>0</v>
      </c>
      <c r="D569" s="134">
        <f t="shared" si="67"/>
        <v>-19122.260000000002</v>
      </c>
      <c r="E569" s="29">
        <f t="shared" si="68"/>
        <v>-50523.57</v>
      </c>
      <c r="F569" s="175">
        <f t="shared" si="69"/>
        <v>179.68299999999999</v>
      </c>
      <c r="G569" s="29">
        <f t="shared" si="70"/>
        <v>179.68</v>
      </c>
    </row>
    <row r="570" spans="1:7" x14ac:dyDescent="0.25">
      <c r="A570" s="47">
        <v>42319</v>
      </c>
      <c r="B570" s="48">
        <v>1</v>
      </c>
      <c r="C570" s="171">
        <v>0</v>
      </c>
      <c r="D570" s="134">
        <f t="shared" si="67"/>
        <v>-19122.260000000002</v>
      </c>
      <c r="E570" s="29">
        <f t="shared" si="68"/>
        <v>-50523.57</v>
      </c>
      <c r="F570" s="175">
        <f t="shared" si="69"/>
        <v>179.68299999999999</v>
      </c>
      <c r="G570" s="29">
        <f t="shared" si="70"/>
        <v>179.68</v>
      </c>
    </row>
    <row r="571" spans="1:7" x14ac:dyDescent="0.25">
      <c r="A571" s="47">
        <v>42320</v>
      </c>
      <c r="B571" s="48">
        <v>1</v>
      </c>
      <c r="C571" s="171">
        <v>0</v>
      </c>
      <c r="D571" s="134">
        <f t="shared" si="67"/>
        <v>-19122.260000000002</v>
      </c>
      <c r="E571" s="29">
        <f t="shared" si="68"/>
        <v>-50523.57</v>
      </c>
      <c r="F571" s="175">
        <f t="shared" si="69"/>
        <v>179.68299999999999</v>
      </c>
      <c r="G571" s="29">
        <f t="shared" si="70"/>
        <v>179.68</v>
      </c>
    </row>
    <row r="572" spans="1:7" x14ac:dyDescent="0.25">
      <c r="A572" s="47">
        <v>42321</v>
      </c>
      <c r="B572" s="48">
        <v>1</v>
      </c>
      <c r="C572" s="171">
        <v>0</v>
      </c>
      <c r="D572" s="134">
        <f t="shared" si="67"/>
        <v>-19122.260000000002</v>
      </c>
      <c r="E572" s="29">
        <f t="shared" si="68"/>
        <v>-50523.57</v>
      </c>
      <c r="F572" s="175">
        <f t="shared" si="69"/>
        <v>179.68299999999999</v>
      </c>
      <c r="G572" s="29">
        <f t="shared" si="70"/>
        <v>179.68</v>
      </c>
    </row>
    <row r="573" spans="1:7" x14ac:dyDescent="0.25">
      <c r="A573" s="47">
        <v>42322</v>
      </c>
      <c r="B573" s="48">
        <v>1</v>
      </c>
      <c r="C573" s="171">
        <v>0</v>
      </c>
      <c r="D573" s="134">
        <f t="shared" si="67"/>
        <v>-19122.260000000002</v>
      </c>
      <c r="E573" s="29">
        <f t="shared" si="68"/>
        <v>-50523.57</v>
      </c>
      <c r="F573" s="175">
        <f t="shared" si="69"/>
        <v>179.68299999999999</v>
      </c>
      <c r="G573" s="29">
        <f t="shared" si="70"/>
        <v>179.68</v>
      </c>
    </row>
    <row r="574" spans="1:7" x14ac:dyDescent="0.25">
      <c r="A574" s="47">
        <v>42323</v>
      </c>
      <c r="B574" s="48">
        <v>1</v>
      </c>
      <c r="C574" s="171">
        <v>0</v>
      </c>
      <c r="D574" s="134">
        <f t="shared" si="67"/>
        <v>-19122.260000000002</v>
      </c>
      <c r="E574" s="29">
        <f t="shared" si="68"/>
        <v>-50523.57</v>
      </c>
      <c r="F574" s="175">
        <f t="shared" si="69"/>
        <v>179.68299999999999</v>
      </c>
      <c r="G574" s="29">
        <f t="shared" si="70"/>
        <v>179.68</v>
      </c>
    </row>
    <row r="575" spans="1:7" x14ac:dyDescent="0.25">
      <c r="A575" s="47">
        <v>42324</v>
      </c>
      <c r="B575" s="48">
        <v>1</v>
      </c>
      <c r="C575" s="171">
        <v>0</v>
      </c>
      <c r="D575" s="134">
        <f t="shared" si="67"/>
        <v>-19122.260000000002</v>
      </c>
      <c r="E575" s="29">
        <f t="shared" si="68"/>
        <v>-50523.57</v>
      </c>
      <c r="F575" s="175">
        <f t="shared" si="69"/>
        <v>179.68299999999999</v>
      </c>
      <c r="G575" s="29">
        <f t="shared" si="70"/>
        <v>179.68</v>
      </c>
    </row>
    <row r="576" spans="1:7" x14ac:dyDescent="0.25">
      <c r="A576" s="47">
        <v>42325</v>
      </c>
      <c r="B576" s="48">
        <v>1</v>
      </c>
      <c r="C576" s="171">
        <v>0</v>
      </c>
      <c r="D576" s="134">
        <f t="shared" si="67"/>
        <v>-19122.260000000002</v>
      </c>
      <c r="E576" s="29">
        <f t="shared" si="68"/>
        <v>-50523.57</v>
      </c>
      <c r="F576" s="175">
        <f t="shared" si="69"/>
        <v>179.68299999999999</v>
      </c>
      <c r="G576" s="29">
        <f t="shared" si="70"/>
        <v>179.68</v>
      </c>
    </row>
    <row r="577" spans="1:7" x14ac:dyDescent="0.25">
      <c r="A577" s="47">
        <v>42326</v>
      </c>
      <c r="B577" s="48">
        <v>1</v>
      </c>
      <c r="C577" s="171">
        <v>0</v>
      </c>
      <c r="D577" s="134">
        <f t="shared" si="67"/>
        <v>-19122.260000000002</v>
      </c>
      <c r="E577" s="29">
        <f t="shared" si="68"/>
        <v>-50523.57</v>
      </c>
      <c r="F577" s="175">
        <f t="shared" si="69"/>
        <v>179.68299999999999</v>
      </c>
      <c r="G577" s="29">
        <f t="shared" si="70"/>
        <v>179.68</v>
      </c>
    </row>
    <row r="578" spans="1:7" x14ac:dyDescent="0.25">
      <c r="A578" s="47">
        <v>42327</v>
      </c>
      <c r="B578" s="48">
        <v>1</v>
      </c>
      <c r="C578" s="171">
        <v>0</v>
      </c>
      <c r="D578" s="134">
        <f t="shared" si="67"/>
        <v>-19122.260000000002</v>
      </c>
      <c r="E578" s="29">
        <f t="shared" si="68"/>
        <v>-50523.57</v>
      </c>
      <c r="F578" s="175">
        <f t="shared" si="69"/>
        <v>179.68299999999999</v>
      </c>
      <c r="G578" s="29">
        <f t="shared" si="70"/>
        <v>179.68</v>
      </c>
    </row>
    <row r="579" spans="1:7" x14ac:dyDescent="0.25">
      <c r="A579" s="47">
        <v>42328</v>
      </c>
      <c r="B579" s="48">
        <v>1</v>
      </c>
      <c r="C579" s="171">
        <v>0</v>
      </c>
      <c r="D579" s="134">
        <f t="shared" si="67"/>
        <v>-19122.260000000002</v>
      </c>
      <c r="E579" s="29">
        <f t="shared" si="68"/>
        <v>-50523.57</v>
      </c>
      <c r="F579" s="175">
        <f t="shared" si="69"/>
        <v>179.68299999999999</v>
      </c>
      <c r="G579" s="29">
        <f t="shared" si="70"/>
        <v>179.68</v>
      </c>
    </row>
    <row r="580" spans="1:7" x14ac:dyDescent="0.25">
      <c r="A580" s="47">
        <v>42329</v>
      </c>
      <c r="B580" s="48">
        <v>1</v>
      </c>
      <c r="C580" s="171">
        <v>0</v>
      </c>
      <c r="D580" s="134">
        <f t="shared" si="67"/>
        <v>-19122.260000000002</v>
      </c>
      <c r="E580" s="29">
        <f t="shared" si="68"/>
        <v>-50523.57</v>
      </c>
      <c r="F580" s="175">
        <f t="shared" si="69"/>
        <v>179.68299999999999</v>
      </c>
      <c r="G580" s="29">
        <f t="shared" si="70"/>
        <v>179.68</v>
      </c>
    </row>
    <row r="581" spans="1:7" x14ac:dyDescent="0.25">
      <c r="A581" s="47">
        <v>42330</v>
      </c>
      <c r="B581" s="48">
        <v>1</v>
      </c>
      <c r="C581" s="171">
        <v>0</v>
      </c>
      <c r="D581" s="134">
        <f t="shared" si="67"/>
        <v>-19122.260000000002</v>
      </c>
      <c r="E581" s="29">
        <f t="shared" si="68"/>
        <v>-50523.57</v>
      </c>
      <c r="F581" s="175">
        <f t="shared" si="69"/>
        <v>179.68299999999999</v>
      </c>
      <c r="G581" s="29">
        <f t="shared" si="70"/>
        <v>179.68</v>
      </c>
    </row>
    <row r="582" spans="1:7" x14ac:dyDescent="0.25">
      <c r="A582" s="47">
        <v>42331</v>
      </c>
      <c r="B582" s="48">
        <v>1</v>
      </c>
      <c r="C582" s="171">
        <v>0</v>
      </c>
      <c r="D582" s="134">
        <f t="shared" si="67"/>
        <v>-19122.260000000002</v>
      </c>
      <c r="E582" s="29">
        <f t="shared" si="68"/>
        <v>-50523.57</v>
      </c>
      <c r="F582" s="175">
        <f t="shared" si="69"/>
        <v>179.68299999999999</v>
      </c>
      <c r="G582" s="29">
        <f t="shared" si="70"/>
        <v>179.68</v>
      </c>
    </row>
    <row r="583" spans="1:7" x14ac:dyDescent="0.25">
      <c r="A583" s="47">
        <v>42332</v>
      </c>
      <c r="B583" s="48">
        <v>1</v>
      </c>
      <c r="C583" s="171">
        <v>0</v>
      </c>
      <c r="D583" s="134">
        <f t="shared" si="67"/>
        <v>-19122.260000000002</v>
      </c>
      <c r="E583" s="29">
        <f t="shared" si="68"/>
        <v>-50523.57</v>
      </c>
      <c r="F583" s="175">
        <f t="shared" si="69"/>
        <v>179.68299999999999</v>
      </c>
      <c r="G583" s="29">
        <f t="shared" si="70"/>
        <v>179.68</v>
      </c>
    </row>
    <row r="584" spans="1:7" x14ac:dyDescent="0.25">
      <c r="A584" s="47">
        <v>42333</v>
      </c>
      <c r="B584" s="48">
        <v>1</v>
      </c>
      <c r="C584" s="171">
        <v>0</v>
      </c>
      <c r="D584" s="134">
        <f t="shared" si="67"/>
        <v>-19122.260000000002</v>
      </c>
      <c r="E584" s="29">
        <f t="shared" si="68"/>
        <v>-50523.57</v>
      </c>
      <c r="F584" s="175">
        <f t="shared" si="69"/>
        <v>179.68299999999999</v>
      </c>
      <c r="G584" s="29">
        <f t="shared" si="70"/>
        <v>179.68</v>
      </c>
    </row>
    <row r="585" spans="1:7" x14ac:dyDescent="0.25">
      <c r="A585" s="47">
        <v>42334</v>
      </c>
      <c r="B585" s="48">
        <v>1</v>
      </c>
      <c r="C585" s="171">
        <v>0</v>
      </c>
      <c r="D585" s="134">
        <f t="shared" si="67"/>
        <v>-19122.260000000002</v>
      </c>
      <c r="E585" s="29">
        <f t="shared" si="68"/>
        <v>-50523.57</v>
      </c>
      <c r="F585" s="175">
        <f t="shared" si="69"/>
        <v>179.68299999999999</v>
      </c>
      <c r="G585" s="29">
        <f t="shared" si="70"/>
        <v>179.68</v>
      </c>
    </row>
    <row r="586" spans="1:7" x14ac:dyDescent="0.25">
      <c r="A586" s="47">
        <v>42335</v>
      </c>
      <c r="B586" s="48">
        <v>1</v>
      </c>
      <c r="C586" s="171">
        <v>0</v>
      </c>
      <c r="D586" s="134">
        <f t="shared" si="67"/>
        <v>-19122.260000000002</v>
      </c>
      <c r="E586" s="29">
        <f t="shared" si="68"/>
        <v>-50523.57</v>
      </c>
      <c r="F586" s="175">
        <f t="shared" si="69"/>
        <v>179.68299999999999</v>
      </c>
      <c r="G586" s="29">
        <f t="shared" si="70"/>
        <v>179.68</v>
      </c>
    </row>
    <row r="587" spans="1:7" x14ac:dyDescent="0.25">
      <c r="A587" s="47">
        <v>42336</v>
      </c>
      <c r="B587" s="48">
        <v>1</v>
      </c>
      <c r="C587" s="171">
        <v>0</v>
      </c>
      <c r="D587" s="134">
        <f t="shared" si="67"/>
        <v>-19122.260000000002</v>
      </c>
      <c r="E587" s="29">
        <f t="shared" si="68"/>
        <v>-50523.57</v>
      </c>
      <c r="F587" s="175">
        <f t="shared" si="69"/>
        <v>179.68299999999999</v>
      </c>
      <c r="G587" s="29">
        <f t="shared" si="70"/>
        <v>179.68</v>
      </c>
    </row>
    <row r="588" spans="1:7" x14ac:dyDescent="0.25">
      <c r="A588" s="47">
        <v>42337</v>
      </c>
      <c r="B588" s="48">
        <v>1</v>
      </c>
      <c r="C588" s="171">
        <v>0</v>
      </c>
      <c r="D588" s="134">
        <f t="shared" si="67"/>
        <v>-19122.260000000002</v>
      </c>
      <c r="E588" s="29">
        <f t="shared" si="68"/>
        <v>-50523.57</v>
      </c>
      <c r="F588" s="175">
        <f t="shared" si="69"/>
        <v>179.68299999999999</v>
      </c>
      <c r="G588" s="29">
        <f t="shared" si="70"/>
        <v>179.68</v>
      </c>
    </row>
    <row r="589" spans="1:7" x14ac:dyDescent="0.25">
      <c r="A589" s="47">
        <v>42338</v>
      </c>
      <c r="B589" s="48">
        <v>1</v>
      </c>
      <c r="C589" s="171">
        <v>0</v>
      </c>
      <c r="D589" s="134">
        <f t="shared" si="67"/>
        <v>-19122.260000000002</v>
      </c>
      <c r="E589" s="29">
        <f t="shared" si="68"/>
        <v>-50523.57</v>
      </c>
      <c r="F589" s="175">
        <f t="shared" si="69"/>
        <v>179.68299999999999</v>
      </c>
      <c r="G589" s="29">
        <f t="shared" si="70"/>
        <v>179.68</v>
      </c>
    </row>
    <row r="590" spans="1:7" x14ac:dyDescent="0.25">
      <c r="A590" s="47">
        <v>42339</v>
      </c>
      <c r="B590" s="48">
        <v>1</v>
      </c>
      <c r="C590" s="171">
        <v>0</v>
      </c>
      <c r="D590" s="134">
        <f t="shared" si="67"/>
        <v>-19122.260000000002</v>
      </c>
      <c r="E590" s="29">
        <f t="shared" si="68"/>
        <v>-50523.57</v>
      </c>
      <c r="F590" s="175">
        <f t="shared" si="69"/>
        <v>179.68299999999999</v>
      </c>
      <c r="G590" s="29">
        <f>ROUND(F590,2)</f>
        <v>179.68</v>
      </c>
    </row>
    <row r="591" spans="1:7" x14ac:dyDescent="0.25">
      <c r="A591" s="47">
        <v>42340</v>
      </c>
      <c r="B591" s="48">
        <v>1</v>
      </c>
      <c r="C591" s="171">
        <v>0</v>
      </c>
      <c r="D591" s="134">
        <f t="shared" si="67"/>
        <v>-19122.260000000002</v>
      </c>
      <c r="E591" s="29">
        <f t="shared" si="68"/>
        <v>-50523.57</v>
      </c>
      <c r="F591" s="175">
        <f t="shared" si="69"/>
        <v>179.68299999999999</v>
      </c>
      <c r="G591" s="29">
        <f t="shared" si="70"/>
        <v>179.68</v>
      </c>
    </row>
    <row r="592" spans="1:7" x14ac:dyDescent="0.25">
      <c r="A592" s="47">
        <v>42341</v>
      </c>
      <c r="B592" s="48">
        <v>1</v>
      </c>
      <c r="C592" s="171">
        <v>0</v>
      </c>
      <c r="D592" s="134">
        <f t="shared" si="67"/>
        <v>-19122.260000000002</v>
      </c>
      <c r="E592" s="29">
        <f t="shared" si="68"/>
        <v>-50523.57</v>
      </c>
      <c r="F592" s="175">
        <f t="shared" si="69"/>
        <v>179.68299999999999</v>
      </c>
      <c r="G592" s="29">
        <f t="shared" si="70"/>
        <v>179.68</v>
      </c>
    </row>
    <row r="593" spans="1:7" x14ac:dyDescent="0.25">
      <c r="A593" s="47">
        <v>42342</v>
      </c>
      <c r="B593" s="48">
        <v>1</v>
      </c>
      <c r="C593" s="171">
        <v>0</v>
      </c>
      <c r="D593" s="134">
        <f t="shared" si="67"/>
        <v>-19122.260000000002</v>
      </c>
      <c r="E593" s="29">
        <f t="shared" si="68"/>
        <v>-50523.57</v>
      </c>
      <c r="F593" s="175">
        <f t="shared" si="69"/>
        <v>179.68299999999999</v>
      </c>
      <c r="G593" s="29">
        <f t="shared" si="70"/>
        <v>179.68</v>
      </c>
    </row>
    <row r="594" spans="1:7" x14ac:dyDescent="0.25">
      <c r="A594" s="47">
        <v>42343</v>
      </c>
      <c r="B594" s="48">
        <v>1</v>
      </c>
      <c r="C594" s="171">
        <v>0</v>
      </c>
      <c r="D594" s="134">
        <f t="shared" si="67"/>
        <v>-19122.260000000002</v>
      </c>
      <c r="E594" s="29">
        <f t="shared" si="68"/>
        <v>-50523.57</v>
      </c>
      <c r="F594" s="175">
        <f t="shared" si="69"/>
        <v>179.68299999999999</v>
      </c>
      <c r="G594" s="29">
        <f t="shared" si="70"/>
        <v>179.68</v>
      </c>
    </row>
    <row r="595" spans="1:7" x14ac:dyDescent="0.25">
      <c r="A595" s="47">
        <v>42344</v>
      </c>
      <c r="B595" s="48">
        <v>0</v>
      </c>
      <c r="C595" s="171">
        <v>1</v>
      </c>
      <c r="D595" s="134">
        <f>$E$548</f>
        <v>944621.88</v>
      </c>
      <c r="E595" s="29">
        <f>$D$549-$D$44</f>
        <v>-53023.290000000008</v>
      </c>
      <c r="F595" s="175">
        <f>($E$43/$B$43*0+($E$44/$B$44)*1)</f>
        <v>172.11806451612904</v>
      </c>
      <c r="G595" s="29">
        <f t="shared" si="66"/>
        <v>172.12</v>
      </c>
    </row>
    <row r="596" spans="1:7" x14ac:dyDescent="0.25">
      <c r="A596" s="47">
        <v>42345</v>
      </c>
      <c r="B596" s="48">
        <v>1</v>
      </c>
      <c r="C596" s="171">
        <v>0</v>
      </c>
      <c r="D596" s="134">
        <f t="shared" ref="D596:D625" si="71">$E$548</f>
        <v>944621.88</v>
      </c>
      <c r="E596" s="29">
        <f t="shared" ref="E596:E625" si="72">$D$549-$D$44</f>
        <v>-53023.290000000008</v>
      </c>
      <c r="F596" s="175">
        <f t="shared" ref="F596:F625" si="73">($E$43/$B$43*0+($E$44/$B$44)*1)</f>
        <v>172.11806451612904</v>
      </c>
      <c r="G596" s="29">
        <f t="shared" si="66"/>
        <v>172.12</v>
      </c>
    </row>
    <row r="597" spans="1:7" x14ac:dyDescent="0.25">
      <c r="A597" s="47">
        <v>42346</v>
      </c>
      <c r="B597" s="48">
        <v>1</v>
      </c>
      <c r="C597" s="171">
        <v>0</v>
      </c>
      <c r="D597" s="134">
        <f t="shared" si="71"/>
        <v>944621.88</v>
      </c>
      <c r="E597" s="29">
        <f t="shared" si="72"/>
        <v>-53023.290000000008</v>
      </c>
      <c r="F597" s="175">
        <f t="shared" si="73"/>
        <v>172.11806451612904</v>
      </c>
      <c r="G597" s="29">
        <f t="shared" si="66"/>
        <v>172.12</v>
      </c>
    </row>
    <row r="598" spans="1:7" x14ac:dyDescent="0.25">
      <c r="A598" s="47">
        <v>42347</v>
      </c>
      <c r="B598" s="48">
        <v>1</v>
      </c>
      <c r="C598" s="171">
        <v>0</v>
      </c>
      <c r="D598" s="134">
        <f t="shared" si="71"/>
        <v>944621.88</v>
      </c>
      <c r="E598" s="29">
        <f t="shared" si="72"/>
        <v>-53023.290000000008</v>
      </c>
      <c r="F598" s="175">
        <f t="shared" si="73"/>
        <v>172.11806451612904</v>
      </c>
      <c r="G598" s="29">
        <f t="shared" si="66"/>
        <v>172.12</v>
      </c>
    </row>
    <row r="599" spans="1:7" x14ac:dyDescent="0.25">
      <c r="A599" s="47">
        <v>42348</v>
      </c>
      <c r="B599" s="48">
        <v>1</v>
      </c>
      <c r="C599" s="171">
        <v>0</v>
      </c>
      <c r="D599" s="134">
        <f t="shared" si="71"/>
        <v>944621.88</v>
      </c>
      <c r="E599" s="29">
        <f t="shared" si="72"/>
        <v>-53023.290000000008</v>
      </c>
      <c r="F599" s="175">
        <f t="shared" si="73"/>
        <v>172.11806451612904</v>
      </c>
      <c r="G599" s="29">
        <f t="shared" si="66"/>
        <v>172.12</v>
      </c>
    </row>
    <row r="600" spans="1:7" x14ac:dyDescent="0.25">
      <c r="A600" s="47">
        <v>42349</v>
      </c>
      <c r="B600" s="48">
        <v>1</v>
      </c>
      <c r="C600" s="171">
        <v>0</v>
      </c>
      <c r="D600" s="134">
        <f t="shared" si="71"/>
        <v>944621.88</v>
      </c>
      <c r="E600" s="29">
        <f t="shared" si="72"/>
        <v>-53023.290000000008</v>
      </c>
      <c r="F600" s="175">
        <f t="shared" si="73"/>
        <v>172.11806451612904</v>
      </c>
      <c r="G600" s="29">
        <f t="shared" si="66"/>
        <v>172.12</v>
      </c>
    </row>
    <row r="601" spans="1:7" x14ac:dyDescent="0.25">
      <c r="A601" s="47">
        <v>42350</v>
      </c>
      <c r="B601" s="48">
        <v>1</v>
      </c>
      <c r="C601" s="171">
        <v>0</v>
      </c>
      <c r="D601" s="134">
        <f t="shared" si="71"/>
        <v>944621.88</v>
      </c>
      <c r="E601" s="29">
        <f t="shared" si="72"/>
        <v>-53023.290000000008</v>
      </c>
      <c r="F601" s="175">
        <f t="shared" si="73"/>
        <v>172.11806451612904</v>
      </c>
      <c r="G601" s="29">
        <f t="shared" si="66"/>
        <v>172.12</v>
      </c>
    </row>
    <row r="602" spans="1:7" x14ac:dyDescent="0.25">
      <c r="A602" s="47">
        <v>42351</v>
      </c>
      <c r="B602" s="48">
        <v>1</v>
      </c>
      <c r="C602" s="171">
        <v>0</v>
      </c>
      <c r="D602" s="134">
        <f t="shared" si="71"/>
        <v>944621.88</v>
      </c>
      <c r="E602" s="29">
        <f t="shared" si="72"/>
        <v>-53023.290000000008</v>
      </c>
      <c r="F602" s="175">
        <f t="shared" si="73"/>
        <v>172.11806451612904</v>
      </c>
      <c r="G602" s="29">
        <f t="shared" si="66"/>
        <v>172.12</v>
      </c>
    </row>
    <row r="603" spans="1:7" x14ac:dyDescent="0.25">
      <c r="A603" s="47">
        <v>42352</v>
      </c>
      <c r="B603" s="48">
        <v>1</v>
      </c>
      <c r="C603" s="171">
        <v>0</v>
      </c>
      <c r="D603" s="134">
        <f t="shared" si="71"/>
        <v>944621.88</v>
      </c>
      <c r="E603" s="29">
        <f t="shared" si="72"/>
        <v>-53023.290000000008</v>
      </c>
      <c r="F603" s="175">
        <f t="shared" si="73"/>
        <v>172.11806451612904</v>
      </c>
      <c r="G603" s="29">
        <f t="shared" si="66"/>
        <v>172.12</v>
      </c>
    </row>
    <row r="604" spans="1:7" x14ac:dyDescent="0.25">
      <c r="A604" s="47">
        <v>42353</v>
      </c>
      <c r="B604" s="48">
        <v>1</v>
      </c>
      <c r="C604" s="171">
        <v>0</v>
      </c>
      <c r="D604" s="134">
        <f t="shared" si="71"/>
        <v>944621.88</v>
      </c>
      <c r="E604" s="29">
        <f t="shared" si="72"/>
        <v>-53023.290000000008</v>
      </c>
      <c r="F604" s="175">
        <f t="shared" si="73"/>
        <v>172.11806451612904</v>
      </c>
      <c r="G604" s="29">
        <f t="shared" si="66"/>
        <v>172.12</v>
      </c>
    </row>
    <row r="605" spans="1:7" x14ac:dyDescent="0.25">
      <c r="A605" s="47">
        <v>42354</v>
      </c>
      <c r="B605" s="48">
        <v>1</v>
      </c>
      <c r="C605" s="171">
        <v>0</v>
      </c>
      <c r="D605" s="134">
        <f t="shared" si="71"/>
        <v>944621.88</v>
      </c>
      <c r="E605" s="29">
        <f t="shared" si="72"/>
        <v>-53023.290000000008</v>
      </c>
      <c r="F605" s="175">
        <f t="shared" si="73"/>
        <v>172.11806451612904</v>
      </c>
      <c r="G605" s="29">
        <f t="shared" si="66"/>
        <v>172.12</v>
      </c>
    </row>
    <row r="606" spans="1:7" x14ac:dyDescent="0.25">
      <c r="A606" s="47">
        <v>42355</v>
      </c>
      <c r="B606" s="48">
        <v>1</v>
      </c>
      <c r="C606" s="171">
        <v>0</v>
      </c>
      <c r="D606" s="134">
        <f t="shared" si="71"/>
        <v>944621.88</v>
      </c>
      <c r="E606" s="29">
        <f t="shared" si="72"/>
        <v>-53023.290000000008</v>
      </c>
      <c r="F606" s="175">
        <f t="shared" si="73"/>
        <v>172.11806451612904</v>
      </c>
      <c r="G606" s="29">
        <f t="shared" si="66"/>
        <v>172.12</v>
      </c>
    </row>
    <row r="607" spans="1:7" x14ac:dyDescent="0.25">
      <c r="A607" s="47">
        <v>42356</v>
      </c>
      <c r="B607" s="48">
        <v>1</v>
      </c>
      <c r="C607" s="171">
        <v>0</v>
      </c>
      <c r="D607" s="134">
        <f t="shared" si="71"/>
        <v>944621.88</v>
      </c>
      <c r="E607" s="29">
        <f t="shared" si="72"/>
        <v>-53023.290000000008</v>
      </c>
      <c r="F607" s="175">
        <f t="shared" si="73"/>
        <v>172.11806451612904</v>
      </c>
      <c r="G607" s="29">
        <f t="shared" si="66"/>
        <v>172.12</v>
      </c>
    </row>
    <row r="608" spans="1:7" x14ac:dyDescent="0.25">
      <c r="A608" s="47">
        <v>42357</v>
      </c>
      <c r="B608" s="48">
        <v>1</v>
      </c>
      <c r="C608" s="171">
        <v>0</v>
      </c>
      <c r="D608" s="134">
        <f t="shared" si="71"/>
        <v>944621.88</v>
      </c>
      <c r="E608" s="29">
        <f t="shared" si="72"/>
        <v>-53023.290000000008</v>
      </c>
      <c r="F608" s="175">
        <f t="shared" si="73"/>
        <v>172.11806451612904</v>
      </c>
      <c r="G608" s="29">
        <f t="shared" si="66"/>
        <v>172.12</v>
      </c>
    </row>
    <row r="609" spans="1:7" x14ac:dyDescent="0.25">
      <c r="A609" s="47">
        <v>42358</v>
      </c>
      <c r="B609" s="48">
        <v>1</v>
      </c>
      <c r="C609" s="171">
        <v>0</v>
      </c>
      <c r="D609" s="134">
        <f t="shared" si="71"/>
        <v>944621.88</v>
      </c>
      <c r="E609" s="29">
        <f t="shared" si="72"/>
        <v>-53023.290000000008</v>
      </c>
      <c r="F609" s="175">
        <f t="shared" si="73"/>
        <v>172.11806451612904</v>
      </c>
      <c r="G609" s="29">
        <f t="shared" si="66"/>
        <v>172.12</v>
      </c>
    </row>
    <row r="610" spans="1:7" x14ac:dyDescent="0.25">
      <c r="A610" s="47">
        <v>42359</v>
      </c>
      <c r="B610" s="48">
        <v>1</v>
      </c>
      <c r="C610" s="171">
        <v>0</v>
      </c>
      <c r="D610" s="134">
        <f t="shared" si="71"/>
        <v>944621.88</v>
      </c>
      <c r="E610" s="29">
        <f t="shared" si="72"/>
        <v>-53023.290000000008</v>
      </c>
      <c r="F610" s="175">
        <f t="shared" si="73"/>
        <v>172.11806451612904</v>
      </c>
      <c r="G610" s="29">
        <f t="shared" si="66"/>
        <v>172.12</v>
      </c>
    </row>
    <row r="611" spans="1:7" x14ac:dyDescent="0.25">
      <c r="A611" s="47">
        <v>42360</v>
      </c>
      <c r="B611" s="48">
        <v>1</v>
      </c>
      <c r="C611" s="171">
        <v>0</v>
      </c>
      <c r="D611" s="134">
        <f t="shared" si="71"/>
        <v>944621.88</v>
      </c>
      <c r="E611" s="29">
        <f t="shared" si="72"/>
        <v>-53023.290000000008</v>
      </c>
      <c r="F611" s="175">
        <f t="shared" si="73"/>
        <v>172.11806451612904</v>
      </c>
      <c r="G611" s="29">
        <f t="shared" si="66"/>
        <v>172.12</v>
      </c>
    </row>
    <row r="612" spans="1:7" x14ac:dyDescent="0.25">
      <c r="A612" s="47">
        <v>42361</v>
      </c>
      <c r="B612" s="48">
        <v>1</v>
      </c>
      <c r="C612" s="171">
        <v>0</v>
      </c>
      <c r="D612" s="134">
        <f t="shared" si="71"/>
        <v>944621.88</v>
      </c>
      <c r="E612" s="29">
        <f t="shared" si="72"/>
        <v>-53023.290000000008</v>
      </c>
      <c r="F612" s="175">
        <f t="shared" si="73"/>
        <v>172.11806451612904</v>
      </c>
      <c r="G612" s="29">
        <f t="shared" si="66"/>
        <v>172.12</v>
      </c>
    </row>
    <row r="613" spans="1:7" x14ac:dyDescent="0.25">
      <c r="A613" s="47">
        <v>42362</v>
      </c>
      <c r="B613" s="48">
        <v>1</v>
      </c>
      <c r="C613" s="171">
        <v>0</v>
      </c>
      <c r="D613" s="134">
        <f t="shared" si="71"/>
        <v>944621.88</v>
      </c>
      <c r="E613" s="29">
        <f t="shared" si="72"/>
        <v>-53023.290000000008</v>
      </c>
      <c r="F613" s="175">
        <f t="shared" si="73"/>
        <v>172.11806451612904</v>
      </c>
      <c r="G613" s="29">
        <f t="shared" si="66"/>
        <v>172.12</v>
      </c>
    </row>
    <row r="614" spans="1:7" x14ac:dyDescent="0.25">
      <c r="A614" s="47">
        <v>42363</v>
      </c>
      <c r="B614" s="48">
        <v>1</v>
      </c>
      <c r="C614" s="171">
        <v>0</v>
      </c>
      <c r="D614" s="134">
        <f t="shared" si="71"/>
        <v>944621.88</v>
      </c>
      <c r="E614" s="29">
        <f t="shared" si="72"/>
        <v>-53023.290000000008</v>
      </c>
      <c r="F614" s="175">
        <f t="shared" si="73"/>
        <v>172.11806451612904</v>
      </c>
      <c r="G614" s="29">
        <f t="shared" si="66"/>
        <v>172.12</v>
      </c>
    </row>
    <row r="615" spans="1:7" x14ac:dyDescent="0.25">
      <c r="A615" s="47">
        <v>42364</v>
      </c>
      <c r="B615" s="48">
        <v>1</v>
      </c>
      <c r="C615" s="171">
        <v>0</v>
      </c>
      <c r="D615" s="134">
        <f t="shared" si="71"/>
        <v>944621.88</v>
      </c>
      <c r="E615" s="29">
        <f t="shared" si="72"/>
        <v>-53023.290000000008</v>
      </c>
      <c r="F615" s="175">
        <f t="shared" si="73"/>
        <v>172.11806451612904</v>
      </c>
      <c r="G615" s="29">
        <f t="shared" si="66"/>
        <v>172.12</v>
      </c>
    </row>
    <row r="616" spans="1:7" x14ac:dyDescent="0.25">
      <c r="A616" s="47">
        <v>42365</v>
      </c>
      <c r="B616" s="48">
        <v>1</v>
      </c>
      <c r="C616" s="171">
        <v>0</v>
      </c>
      <c r="D616" s="134">
        <f t="shared" si="71"/>
        <v>944621.88</v>
      </c>
      <c r="E616" s="29">
        <f t="shared" si="72"/>
        <v>-53023.290000000008</v>
      </c>
      <c r="F616" s="175">
        <f t="shared" si="73"/>
        <v>172.11806451612904</v>
      </c>
      <c r="G616" s="29">
        <f t="shared" si="66"/>
        <v>172.12</v>
      </c>
    </row>
    <row r="617" spans="1:7" x14ac:dyDescent="0.25">
      <c r="A617" s="47">
        <v>42366</v>
      </c>
      <c r="B617" s="48">
        <v>1</v>
      </c>
      <c r="C617" s="171">
        <v>0</v>
      </c>
      <c r="D617" s="134">
        <f t="shared" si="71"/>
        <v>944621.88</v>
      </c>
      <c r="E617" s="29">
        <f t="shared" si="72"/>
        <v>-53023.290000000008</v>
      </c>
      <c r="F617" s="175">
        <f t="shared" si="73"/>
        <v>172.11806451612904</v>
      </c>
      <c r="G617" s="29">
        <f t="shared" si="66"/>
        <v>172.12</v>
      </c>
    </row>
    <row r="618" spans="1:7" x14ac:dyDescent="0.25">
      <c r="A618" s="47">
        <v>42367</v>
      </c>
      <c r="B618" s="48">
        <v>1</v>
      </c>
      <c r="C618" s="171">
        <v>0</v>
      </c>
      <c r="D618" s="134">
        <f t="shared" si="71"/>
        <v>944621.88</v>
      </c>
      <c r="E618" s="29">
        <f t="shared" si="72"/>
        <v>-53023.290000000008</v>
      </c>
      <c r="F618" s="175">
        <f t="shared" si="73"/>
        <v>172.11806451612904</v>
      </c>
      <c r="G618" s="29">
        <f t="shared" si="66"/>
        <v>172.12</v>
      </c>
    </row>
    <row r="619" spans="1:7" x14ac:dyDescent="0.25">
      <c r="A619" s="47">
        <v>42368</v>
      </c>
      <c r="B619" s="48">
        <v>1</v>
      </c>
      <c r="C619" s="171">
        <v>0</v>
      </c>
      <c r="D619" s="134">
        <f t="shared" si="71"/>
        <v>944621.88</v>
      </c>
      <c r="E619" s="29">
        <f t="shared" si="72"/>
        <v>-53023.290000000008</v>
      </c>
      <c r="F619" s="175">
        <f t="shared" si="73"/>
        <v>172.11806451612904</v>
      </c>
      <c r="G619" s="29">
        <f t="shared" si="66"/>
        <v>172.12</v>
      </c>
    </row>
    <row r="620" spans="1:7" x14ac:dyDescent="0.25">
      <c r="A620" s="47">
        <v>42369</v>
      </c>
      <c r="B620" s="48">
        <v>1</v>
      </c>
      <c r="C620" s="171">
        <v>0</v>
      </c>
      <c r="D620" s="134">
        <f t="shared" si="71"/>
        <v>944621.88</v>
      </c>
      <c r="E620" s="29">
        <f t="shared" si="72"/>
        <v>-53023.290000000008</v>
      </c>
      <c r="F620" s="175">
        <f t="shared" si="73"/>
        <v>172.11806451612904</v>
      </c>
      <c r="G620" s="29">
        <f t="shared" ref="G620:G683" si="74">ROUND(F620,2)</f>
        <v>172.12</v>
      </c>
    </row>
    <row r="621" spans="1:7" x14ac:dyDescent="0.25">
      <c r="A621" s="47">
        <v>42370</v>
      </c>
      <c r="B621" s="48">
        <v>1</v>
      </c>
      <c r="C621" s="171">
        <v>0</v>
      </c>
      <c r="D621" s="134">
        <f t="shared" si="71"/>
        <v>944621.88</v>
      </c>
      <c r="E621" s="29">
        <f t="shared" si="72"/>
        <v>-53023.290000000008</v>
      </c>
      <c r="F621" s="175">
        <f t="shared" si="73"/>
        <v>172.11806451612904</v>
      </c>
      <c r="G621" s="29">
        <f t="shared" si="74"/>
        <v>172.12</v>
      </c>
    </row>
    <row r="622" spans="1:7" x14ac:dyDescent="0.25">
      <c r="A622" s="47">
        <v>42371</v>
      </c>
      <c r="B622" s="48">
        <v>1</v>
      </c>
      <c r="C622" s="171">
        <v>0</v>
      </c>
      <c r="D622" s="134">
        <f t="shared" si="71"/>
        <v>944621.88</v>
      </c>
      <c r="E622" s="29">
        <f t="shared" si="72"/>
        <v>-53023.290000000008</v>
      </c>
      <c r="F622" s="175">
        <f t="shared" si="73"/>
        <v>172.11806451612904</v>
      </c>
      <c r="G622" s="29">
        <f t="shared" si="74"/>
        <v>172.12</v>
      </c>
    </row>
    <row r="623" spans="1:7" x14ac:dyDescent="0.25">
      <c r="A623" s="47">
        <v>42372</v>
      </c>
      <c r="B623" s="48">
        <v>1</v>
      </c>
      <c r="C623" s="171">
        <v>0</v>
      </c>
      <c r="D623" s="134">
        <f t="shared" si="71"/>
        <v>944621.88</v>
      </c>
      <c r="E623" s="29">
        <f t="shared" si="72"/>
        <v>-53023.290000000008</v>
      </c>
      <c r="F623" s="175">
        <f t="shared" si="73"/>
        <v>172.11806451612904</v>
      </c>
      <c r="G623" s="29">
        <f t="shared" si="74"/>
        <v>172.12</v>
      </c>
    </row>
    <row r="624" spans="1:7" x14ac:dyDescent="0.25">
      <c r="A624" s="47">
        <v>42373</v>
      </c>
      <c r="B624" s="48">
        <v>1</v>
      </c>
      <c r="C624" s="171">
        <v>0</v>
      </c>
      <c r="D624" s="134">
        <f t="shared" si="71"/>
        <v>944621.88</v>
      </c>
      <c r="E624" s="29">
        <f t="shared" si="72"/>
        <v>-53023.290000000008</v>
      </c>
      <c r="F624" s="175">
        <f t="shared" si="73"/>
        <v>172.11806451612904</v>
      </c>
      <c r="G624" s="29">
        <f t="shared" si="74"/>
        <v>172.12</v>
      </c>
    </row>
    <row r="625" spans="1:7" x14ac:dyDescent="0.25">
      <c r="A625" s="47">
        <v>42374</v>
      </c>
      <c r="B625" s="48">
        <v>1</v>
      </c>
      <c r="C625" s="171">
        <v>0</v>
      </c>
      <c r="D625" s="134">
        <f t="shared" si="71"/>
        <v>944621.88</v>
      </c>
      <c r="E625" s="29">
        <f t="shared" si="72"/>
        <v>-53023.290000000008</v>
      </c>
      <c r="F625" s="175">
        <f t="shared" si="73"/>
        <v>172.11806451612904</v>
      </c>
      <c r="G625" s="29">
        <f t="shared" si="74"/>
        <v>172.12</v>
      </c>
    </row>
    <row r="626" spans="1:7" x14ac:dyDescent="0.25">
      <c r="A626" s="47">
        <v>42375</v>
      </c>
      <c r="B626" s="48">
        <v>0</v>
      </c>
      <c r="C626" s="171">
        <v>1</v>
      </c>
      <c r="D626" s="134">
        <f>$E$579</f>
        <v>-50523.57</v>
      </c>
      <c r="E626" s="29">
        <f>$D$580-$D$45</f>
        <v>-37819.800000000003</v>
      </c>
      <c r="F626" s="175">
        <f>($E$44/$B$44*0+($E$45/$B$45)*1)</f>
        <v>164.53096774193548</v>
      </c>
      <c r="G626" s="29">
        <f t="shared" si="74"/>
        <v>164.53</v>
      </c>
    </row>
    <row r="627" spans="1:7" x14ac:dyDescent="0.25">
      <c r="A627" s="47">
        <v>42376</v>
      </c>
      <c r="B627" s="48">
        <v>1</v>
      </c>
      <c r="C627" s="171">
        <v>0</v>
      </c>
      <c r="D627" s="134">
        <f t="shared" ref="D627:D656" si="75">$E$579</f>
        <v>-50523.57</v>
      </c>
      <c r="E627" s="29">
        <f t="shared" ref="E627:E656" si="76">$D$580-$D$45</f>
        <v>-37819.800000000003</v>
      </c>
      <c r="F627" s="175">
        <f t="shared" ref="F627:F656" si="77">($E$44/$B$44*0+($E$45/$B$45)*1)</f>
        <v>164.53096774193548</v>
      </c>
      <c r="G627" s="29">
        <f t="shared" si="74"/>
        <v>164.53</v>
      </c>
    </row>
    <row r="628" spans="1:7" x14ac:dyDescent="0.25">
      <c r="A628" s="47">
        <v>42377</v>
      </c>
      <c r="B628" s="48">
        <v>1</v>
      </c>
      <c r="C628" s="171">
        <v>0</v>
      </c>
      <c r="D628" s="134">
        <f t="shared" si="75"/>
        <v>-50523.57</v>
      </c>
      <c r="E628" s="29">
        <f t="shared" si="76"/>
        <v>-37819.800000000003</v>
      </c>
      <c r="F628" s="175">
        <f t="shared" si="77"/>
        <v>164.53096774193548</v>
      </c>
      <c r="G628" s="29">
        <f t="shared" si="74"/>
        <v>164.53</v>
      </c>
    </row>
    <row r="629" spans="1:7" x14ac:dyDescent="0.25">
      <c r="A629" s="47">
        <v>42378</v>
      </c>
      <c r="B629" s="48">
        <v>1</v>
      </c>
      <c r="C629" s="171">
        <v>0</v>
      </c>
      <c r="D629" s="134">
        <f t="shared" si="75"/>
        <v>-50523.57</v>
      </c>
      <c r="E629" s="29">
        <f t="shared" si="76"/>
        <v>-37819.800000000003</v>
      </c>
      <c r="F629" s="175">
        <f t="shared" si="77"/>
        <v>164.53096774193548</v>
      </c>
      <c r="G629" s="29">
        <f t="shared" si="74"/>
        <v>164.53</v>
      </c>
    </row>
    <row r="630" spans="1:7" x14ac:dyDescent="0.25">
      <c r="A630" s="47">
        <v>42379</v>
      </c>
      <c r="B630" s="48">
        <v>1</v>
      </c>
      <c r="C630" s="171">
        <v>0</v>
      </c>
      <c r="D630" s="134">
        <f t="shared" si="75"/>
        <v>-50523.57</v>
      </c>
      <c r="E630" s="29">
        <f t="shared" si="76"/>
        <v>-37819.800000000003</v>
      </c>
      <c r="F630" s="175">
        <f t="shared" si="77"/>
        <v>164.53096774193548</v>
      </c>
      <c r="G630" s="29">
        <f t="shared" si="74"/>
        <v>164.53</v>
      </c>
    </row>
    <row r="631" spans="1:7" x14ac:dyDescent="0.25">
      <c r="A631" s="47">
        <v>42380</v>
      </c>
      <c r="B631" s="48">
        <v>1</v>
      </c>
      <c r="C631" s="171">
        <v>0</v>
      </c>
      <c r="D631" s="134">
        <f t="shared" si="75"/>
        <v>-50523.57</v>
      </c>
      <c r="E631" s="29">
        <f t="shared" si="76"/>
        <v>-37819.800000000003</v>
      </c>
      <c r="F631" s="175">
        <f t="shared" si="77"/>
        <v>164.53096774193548</v>
      </c>
      <c r="G631" s="29">
        <f t="shared" si="74"/>
        <v>164.53</v>
      </c>
    </row>
    <row r="632" spans="1:7" x14ac:dyDescent="0.25">
      <c r="A632" s="47">
        <v>42381</v>
      </c>
      <c r="B632" s="48">
        <v>1</v>
      </c>
      <c r="C632" s="171">
        <v>0</v>
      </c>
      <c r="D632" s="134">
        <f t="shared" si="75"/>
        <v>-50523.57</v>
      </c>
      <c r="E632" s="29">
        <f t="shared" si="76"/>
        <v>-37819.800000000003</v>
      </c>
      <c r="F632" s="175">
        <f t="shared" si="77"/>
        <v>164.53096774193548</v>
      </c>
      <c r="G632" s="29">
        <f t="shared" si="74"/>
        <v>164.53</v>
      </c>
    </row>
    <row r="633" spans="1:7" x14ac:dyDescent="0.25">
      <c r="A633" s="47">
        <v>42382</v>
      </c>
      <c r="B633" s="48">
        <v>1</v>
      </c>
      <c r="C633" s="171">
        <v>0</v>
      </c>
      <c r="D633" s="134">
        <f t="shared" si="75"/>
        <v>-50523.57</v>
      </c>
      <c r="E633" s="29">
        <f t="shared" si="76"/>
        <v>-37819.800000000003</v>
      </c>
      <c r="F633" s="175">
        <f t="shared" si="77"/>
        <v>164.53096774193548</v>
      </c>
      <c r="G633" s="29">
        <f t="shared" si="74"/>
        <v>164.53</v>
      </c>
    </row>
    <row r="634" spans="1:7" x14ac:dyDescent="0.25">
      <c r="A634" s="47">
        <v>42383</v>
      </c>
      <c r="B634" s="48">
        <v>1</v>
      </c>
      <c r="C634" s="171">
        <v>0</v>
      </c>
      <c r="D634" s="134">
        <f t="shared" si="75"/>
        <v>-50523.57</v>
      </c>
      <c r="E634" s="29">
        <f t="shared" si="76"/>
        <v>-37819.800000000003</v>
      </c>
      <c r="F634" s="175">
        <f t="shared" si="77"/>
        <v>164.53096774193548</v>
      </c>
      <c r="G634" s="29">
        <f t="shared" si="74"/>
        <v>164.53</v>
      </c>
    </row>
    <row r="635" spans="1:7" x14ac:dyDescent="0.25">
      <c r="A635" s="47">
        <v>42384</v>
      </c>
      <c r="B635" s="48">
        <v>1</v>
      </c>
      <c r="C635" s="171">
        <v>0</v>
      </c>
      <c r="D635" s="134">
        <f t="shared" si="75"/>
        <v>-50523.57</v>
      </c>
      <c r="E635" s="29">
        <f t="shared" si="76"/>
        <v>-37819.800000000003</v>
      </c>
      <c r="F635" s="175">
        <f t="shared" si="77"/>
        <v>164.53096774193548</v>
      </c>
      <c r="G635" s="29">
        <f t="shared" si="74"/>
        <v>164.53</v>
      </c>
    </row>
    <row r="636" spans="1:7" x14ac:dyDescent="0.25">
      <c r="A636" s="47">
        <v>42385</v>
      </c>
      <c r="B636" s="48">
        <v>1</v>
      </c>
      <c r="C636" s="171">
        <v>0</v>
      </c>
      <c r="D636" s="134">
        <f t="shared" si="75"/>
        <v>-50523.57</v>
      </c>
      <c r="E636" s="29">
        <f t="shared" si="76"/>
        <v>-37819.800000000003</v>
      </c>
      <c r="F636" s="175">
        <f t="shared" si="77"/>
        <v>164.53096774193548</v>
      </c>
      <c r="G636" s="29">
        <f t="shared" si="74"/>
        <v>164.53</v>
      </c>
    </row>
    <row r="637" spans="1:7" x14ac:dyDescent="0.25">
      <c r="A637" s="47">
        <v>42386</v>
      </c>
      <c r="B637" s="48">
        <v>1</v>
      </c>
      <c r="C637" s="171">
        <v>0</v>
      </c>
      <c r="D637" s="134">
        <f t="shared" si="75"/>
        <v>-50523.57</v>
      </c>
      <c r="E637" s="29">
        <f t="shared" si="76"/>
        <v>-37819.800000000003</v>
      </c>
      <c r="F637" s="175">
        <f t="shared" si="77"/>
        <v>164.53096774193548</v>
      </c>
      <c r="G637" s="29">
        <f t="shared" si="74"/>
        <v>164.53</v>
      </c>
    </row>
    <row r="638" spans="1:7" x14ac:dyDescent="0.25">
      <c r="A638" s="47">
        <v>42387</v>
      </c>
      <c r="B638" s="48">
        <v>1</v>
      </c>
      <c r="C638" s="171">
        <v>0</v>
      </c>
      <c r="D638" s="134">
        <f t="shared" si="75"/>
        <v>-50523.57</v>
      </c>
      <c r="E638" s="29">
        <f t="shared" si="76"/>
        <v>-37819.800000000003</v>
      </c>
      <c r="F638" s="175">
        <f t="shared" si="77"/>
        <v>164.53096774193548</v>
      </c>
      <c r="G638" s="29">
        <f t="shared" si="74"/>
        <v>164.53</v>
      </c>
    </row>
    <row r="639" spans="1:7" x14ac:dyDescent="0.25">
      <c r="A639" s="47">
        <v>42388</v>
      </c>
      <c r="B639" s="48">
        <v>1</v>
      </c>
      <c r="C639" s="171">
        <v>0</v>
      </c>
      <c r="D639" s="134">
        <f t="shared" si="75"/>
        <v>-50523.57</v>
      </c>
      <c r="E639" s="29">
        <f t="shared" si="76"/>
        <v>-37819.800000000003</v>
      </c>
      <c r="F639" s="175">
        <f t="shared" si="77"/>
        <v>164.53096774193548</v>
      </c>
      <c r="G639" s="29">
        <f t="shared" si="74"/>
        <v>164.53</v>
      </c>
    </row>
    <row r="640" spans="1:7" x14ac:dyDescent="0.25">
      <c r="A640" s="47">
        <v>42389</v>
      </c>
      <c r="B640" s="48">
        <v>1</v>
      </c>
      <c r="C640" s="171">
        <v>0</v>
      </c>
      <c r="D640" s="134">
        <f t="shared" si="75"/>
        <v>-50523.57</v>
      </c>
      <c r="E640" s="29">
        <f t="shared" si="76"/>
        <v>-37819.800000000003</v>
      </c>
      <c r="F640" s="175">
        <f t="shared" si="77"/>
        <v>164.53096774193548</v>
      </c>
      <c r="G640" s="29">
        <f t="shared" si="74"/>
        <v>164.53</v>
      </c>
    </row>
    <row r="641" spans="1:7" x14ac:dyDescent="0.25">
      <c r="A641" s="47">
        <v>42390</v>
      </c>
      <c r="B641" s="48">
        <v>1</v>
      </c>
      <c r="C641" s="171">
        <v>0</v>
      </c>
      <c r="D641" s="134">
        <f t="shared" si="75"/>
        <v>-50523.57</v>
      </c>
      <c r="E641" s="29">
        <f t="shared" si="76"/>
        <v>-37819.800000000003</v>
      </c>
      <c r="F641" s="175">
        <f t="shared" si="77"/>
        <v>164.53096774193548</v>
      </c>
      <c r="G641" s="29">
        <f t="shared" si="74"/>
        <v>164.53</v>
      </c>
    </row>
    <row r="642" spans="1:7" x14ac:dyDescent="0.25">
      <c r="A642" s="47">
        <v>42391</v>
      </c>
      <c r="B642" s="48">
        <v>1</v>
      </c>
      <c r="C642" s="171">
        <v>0</v>
      </c>
      <c r="D642" s="134">
        <f t="shared" si="75"/>
        <v>-50523.57</v>
      </c>
      <c r="E642" s="29">
        <f t="shared" si="76"/>
        <v>-37819.800000000003</v>
      </c>
      <c r="F642" s="175">
        <f t="shared" si="77"/>
        <v>164.53096774193548</v>
      </c>
      <c r="G642" s="29">
        <f t="shared" si="74"/>
        <v>164.53</v>
      </c>
    </row>
    <row r="643" spans="1:7" x14ac:dyDescent="0.25">
      <c r="A643" s="47">
        <v>42392</v>
      </c>
      <c r="B643" s="48">
        <v>1</v>
      </c>
      <c r="C643" s="171">
        <v>0</v>
      </c>
      <c r="D643" s="134">
        <f t="shared" si="75"/>
        <v>-50523.57</v>
      </c>
      <c r="E643" s="29">
        <f t="shared" si="76"/>
        <v>-37819.800000000003</v>
      </c>
      <c r="F643" s="175">
        <f t="shared" si="77"/>
        <v>164.53096774193548</v>
      </c>
      <c r="G643" s="29">
        <f t="shared" si="74"/>
        <v>164.53</v>
      </c>
    </row>
    <row r="644" spans="1:7" x14ac:dyDescent="0.25">
      <c r="A644" s="47">
        <v>42393</v>
      </c>
      <c r="B644" s="48">
        <v>1</v>
      </c>
      <c r="C644" s="171">
        <v>0</v>
      </c>
      <c r="D644" s="134">
        <f t="shared" si="75"/>
        <v>-50523.57</v>
      </c>
      <c r="E644" s="29">
        <f t="shared" si="76"/>
        <v>-37819.800000000003</v>
      </c>
      <c r="F644" s="175">
        <f t="shared" si="77"/>
        <v>164.53096774193548</v>
      </c>
      <c r="G644" s="29">
        <f t="shared" si="74"/>
        <v>164.53</v>
      </c>
    </row>
    <row r="645" spans="1:7" x14ac:dyDescent="0.25">
      <c r="A645" s="47">
        <v>42394</v>
      </c>
      <c r="B645" s="48">
        <v>1</v>
      </c>
      <c r="C645" s="171">
        <v>0</v>
      </c>
      <c r="D645" s="134">
        <f t="shared" si="75"/>
        <v>-50523.57</v>
      </c>
      <c r="E645" s="29">
        <f t="shared" si="76"/>
        <v>-37819.800000000003</v>
      </c>
      <c r="F645" s="175">
        <f t="shared" si="77"/>
        <v>164.53096774193548</v>
      </c>
      <c r="G645" s="29">
        <f t="shared" si="74"/>
        <v>164.53</v>
      </c>
    </row>
    <row r="646" spans="1:7" x14ac:dyDescent="0.25">
      <c r="A646" s="47">
        <v>42395</v>
      </c>
      <c r="B646" s="48">
        <v>1</v>
      </c>
      <c r="C646" s="171">
        <v>0</v>
      </c>
      <c r="D646" s="134">
        <f t="shared" si="75"/>
        <v>-50523.57</v>
      </c>
      <c r="E646" s="29">
        <f t="shared" si="76"/>
        <v>-37819.800000000003</v>
      </c>
      <c r="F646" s="175">
        <f t="shared" si="77"/>
        <v>164.53096774193548</v>
      </c>
      <c r="G646" s="29">
        <f t="shared" si="74"/>
        <v>164.53</v>
      </c>
    </row>
    <row r="647" spans="1:7" x14ac:dyDescent="0.25">
      <c r="A647" s="47">
        <v>42396</v>
      </c>
      <c r="B647" s="48">
        <v>1</v>
      </c>
      <c r="C647" s="171">
        <v>0</v>
      </c>
      <c r="D647" s="134">
        <f t="shared" si="75"/>
        <v>-50523.57</v>
      </c>
      <c r="E647" s="29">
        <f t="shared" si="76"/>
        <v>-37819.800000000003</v>
      </c>
      <c r="F647" s="175">
        <f t="shared" si="77"/>
        <v>164.53096774193548</v>
      </c>
      <c r="G647" s="29">
        <f t="shared" si="74"/>
        <v>164.53</v>
      </c>
    </row>
    <row r="648" spans="1:7" x14ac:dyDescent="0.25">
      <c r="A648" s="47">
        <v>42397</v>
      </c>
      <c r="B648" s="48">
        <v>1</v>
      </c>
      <c r="C648" s="171">
        <v>0</v>
      </c>
      <c r="D648" s="134">
        <f t="shared" si="75"/>
        <v>-50523.57</v>
      </c>
      <c r="E648" s="29">
        <f t="shared" si="76"/>
        <v>-37819.800000000003</v>
      </c>
      <c r="F648" s="175">
        <f t="shared" si="77"/>
        <v>164.53096774193548</v>
      </c>
      <c r="G648" s="29">
        <f t="shared" si="74"/>
        <v>164.53</v>
      </c>
    </row>
    <row r="649" spans="1:7" x14ac:dyDescent="0.25">
      <c r="A649" s="47">
        <v>42398</v>
      </c>
      <c r="B649" s="48">
        <v>1</v>
      </c>
      <c r="C649" s="171">
        <v>0</v>
      </c>
      <c r="D649" s="134">
        <f t="shared" si="75"/>
        <v>-50523.57</v>
      </c>
      <c r="E649" s="29">
        <f t="shared" si="76"/>
        <v>-37819.800000000003</v>
      </c>
      <c r="F649" s="175">
        <f t="shared" si="77"/>
        <v>164.53096774193548</v>
      </c>
      <c r="G649" s="29">
        <f t="shared" si="74"/>
        <v>164.53</v>
      </c>
    </row>
    <row r="650" spans="1:7" x14ac:dyDescent="0.25">
      <c r="A650" s="47">
        <v>42399</v>
      </c>
      <c r="B650" s="48">
        <v>1</v>
      </c>
      <c r="C650" s="171">
        <v>0</v>
      </c>
      <c r="D650" s="134">
        <f t="shared" si="75"/>
        <v>-50523.57</v>
      </c>
      <c r="E650" s="29">
        <f t="shared" si="76"/>
        <v>-37819.800000000003</v>
      </c>
      <c r="F650" s="175">
        <f t="shared" si="77"/>
        <v>164.53096774193548</v>
      </c>
      <c r="G650" s="29">
        <f t="shared" si="74"/>
        <v>164.53</v>
      </c>
    </row>
    <row r="651" spans="1:7" x14ac:dyDescent="0.25">
      <c r="A651" s="47">
        <v>42400</v>
      </c>
      <c r="B651" s="48">
        <v>1</v>
      </c>
      <c r="C651" s="171">
        <v>0</v>
      </c>
      <c r="D651" s="134">
        <f t="shared" si="75"/>
        <v>-50523.57</v>
      </c>
      <c r="E651" s="29">
        <f t="shared" si="76"/>
        <v>-37819.800000000003</v>
      </c>
      <c r="F651" s="175">
        <f t="shared" si="77"/>
        <v>164.53096774193548</v>
      </c>
      <c r="G651" s="29">
        <f t="shared" si="74"/>
        <v>164.53</v>
      </c>
    </row>
    <row r="652" spans="1:7" x14ac:dyDescent="0.25">
      <c r="A652" s="47">
        <v>42401</v>
      </c>
      <c r="B652" s="48">
        <v>1</v>
      </c>
      <c r="C652" s="171">
        <v>0</v>
      </c>
      <c r="D652" s="134">
        <f t="shared" si="75"/>
        <v>-50523.57</v>
      </c>
      <c r="E652" s="29">
        <f t="shared" si="76"/>
        <v>-37819.800000000003</v>
      </c>
      <c r="F652" s="175">
        <f t="shared" si="77"/>
        <v>164.53096774193548</v>
      </c>
      <c r="G652" s="29">
        <f t="shared" si="74"/>
        <v>164.53</v>
      </c>
    </row>
    <row r="653" spans="1:7" x14ac:dyDescent="0.25">
      <c r="A653" s="47">
        <v>42402</v>
      </c>
      <c r="B653" s="48">
        <v>1</v>
      </c>
      <c r="C653" s="171">
        <v>0</v>
      </c>
      <c r="D653" s="134">
        <f t="shared" si="75"/>
        <v>-50523.57</v>
      </c>
      <c r="E653" s="29">
        <f t="shared" si="76"/>
        <v>-37819.800000000003</v>
      </c>
      <c r="F653" s="175">
        <f t="shared" si="77"/>
        <v>164.53096774193548</v>
      </c>
      <c r="G653" s="29">
        <f t="shared" si="74"/>
        <v>164.53</v>
      </c>
    </row>
    <row r="654" spans="1:7" x14ac:dyDescent="0.25">
      <c r="A654" s="47">
        <v>42403</v>
      </c>
      <c r="B654" s="48">
        <v>1</v>
      </c>
      <c r="C654" s="171">
        <v>0</v>
      </c>
      <c r="D654" s="134">
        <f t="shared" si="75"/>
        <v>-50523.57</v>
      </c>
      <c r="E654" s="29">
        <f t="shared" si="76"/>
        <v>-37819.800000000003</v>
      </c>
      <c r="F654" s="175">
        <f t="shared" si="77"/>
        <v>164.53096774193548</v>
      </c>
      <c r="G654" s="29">
        <f t="shared" si="74"/>
        <v>164.53</v>
      </c>
    </row>
    <row r="655" spans="1:7" x14ac:dyDescent="0.25">
      <c r="A655" s="47">
        <v>42404</v>
      </c>
      <c r="B655" s="48">
        <v>1</v>
      </c>
      <c r="C655" s="171">
        <v>0</v>
      </c>
      <c r="D655" s="134">
        <f t="shared" si="75"/>
        <v>-50523.57</v>
      </c>
      <c r="E655" s="29">
        <f t="shared" si="76"/>
        <v>-37819.800000000003</v>
      </c>
      <c r="F655" s="175">
        <f t="shared" si="77"/>
        <v>164.53096774193548</v>
      </c>
      <c r="G655" s="29">
        <f t="shared" si="74"/>
        <v>164.53</v>
      </c>
    </row>
    <row r="656" spans="1:7" x14ac:dyDescent="0.25">
      <c r="A656" s="47">
        <v>42405</v>
      </c>
      <c r="B656" s="48">
        <v>1</v>
      </c>
      <c r="C656" s="171">
        <v>0</v>
      </c>
      <c r="D656" s="134">
        <f t="shared" si="75"/>
        <v>-50523.57</v>
      </c>
      <c r="E656" s="29">
        <f t="shared" si="76"/>
        <v>-37819.800000000003</v>
      </c>
      <c r="F656" s="175">
        <f t="shared" si="77"/>
        <v>164.53096774193548</v>
      </c>
      <c r="G656" s="29">
        <f t="shared" si="74"/>
        <v>164.53</v>
      </c>
    </row>
    <row r="657" spans="1:7" x14ac:dyDescent="0.25">
      <c r="A657" s="47">
        <v>42406</v>
      </c>
      <c r="B657" s="48">
        <v>0</v>
      </c>
      <c r="C657" s="171">
        <v>1</v>
      </c>
      <c r="D657" s="134">
        <f>$E$610</f>
        <v>-53023.290000000008</v>
      </c>
      <c r="E657" s="29">
        <f>$D$611-$D$46</f>
        <v>925215.6</v>
      </c>
      <c r="F657" s="175">
        <f>($E$45/$B$45*0+($E$46/$B$46)*1)</f>
        <v>156.84714285714287</v>
      </c>
      <c r="G657" s="29">
        <f t="shared" si="74"/>
        <v>156.85</v>
      </c>
    </row>
    <row r="658" spans="1:7" x14ac:dyDescent="0.25">
      <c r="A658" s="47">
        <v>42407</v>
      </c>
      <c r="B658" s="48">
        <v>1</v>
      </c>
      <c r="C658" s="171">
        <v>0</v>
      </c>
      <c r="D658" s="134">
        <f t="shared" ref="D658:D685" si="78">$E$610</f>
        <v>-53023.290000000008</v>
      </c>
      <c r="E658" s="29">
        <f t="shared" ref="E658:E685" si="79">$D$611-$D$46</f>
        <v>925215.6</v>
      </c>
      <c r="F658" s="175">
        <f t="shared" ref="F658:F685" si="80">($E$45/$B$45*0+($E$46/$B$46)*1)</f>
        <v>156.84714285714287</v>
      </c>
      <c r="G658" s="29">
        <f t="shared" si="74"/>
        <v>156.85</v>
      </c>
    </row>
    <row r="659" spans="1:7" x14ac:dyDescent="0.25">
      <c r="A659" s="47">
        <v>42408</v>
      </c>
      <c r="B659" s="48">
        <v>1</v>
      </c>
      <c r="C659" s="171">
        <v>0</v>
      </c>
      <c r="D659" s="134">
        <f t="shared" si="78"/>
        <v>-53023.290000000008</v>
      </c>
      <c r="E659" s="29">
        <f t="shared" si="79"/>
        <v>925215.6</v>
      </c>
      <c r="F659" s="175">
        <f t="shared" si="80"/>
        <v>156.84714285714287</v>
      </c>
      <c r="G659" s="29">
        <f t="shared" si="74"/>
        <v>156.85</v>
      </c>
    </row>
    <row r="660" spans="1:7" x14ac:dyDescent="0.25">
      <c r="A660" s="47">
        <v>42409</v>
      </c>
      <c r="B660" s="48">
        <v>1</v>
      </c>
      <c r="C660" s="171">
        <v>0</v>
      </c>
      <c r="D660" s="134">
        <f t="shared" si="78"/>
        <v>-53023.290000000008</v>
      </c>
      <c r="E660" s="29">
        <f t="shared" si="79"/>
        <v>925215.6</v>
      </c>
      <c r="F660" s="175">
        <f t="shared" si="80"/>
        <v>156.84714285714287</v>
      </c>
      <c r="G660" s="29">
        <f t="shared" si="74"/>
        <v>156.85</v>
      </c>
    </row>
    <row r="661" spans="1:7" x14ac:dyDescent="0.25">
      <c r="A661" s="47">
        <v>42410</v>
      </c>
      <c r="B661" s="48">
        <v>1</v>
      </c>
      <c r="C661" s="171">
        <v>0</v>
      </c>
      <c r="D661" s="134">
        <f t="shared" si="78"/>
        <v>-53023.290000000008</v>
      </c>
      <c r="E661" s="29">
        <f t="shared" si="79"/>
        <v>925215.6</v>
      </c>
      <c r="F661" s="175">
        <f t="shared" si="80"/>
        <v>156.84714285714287</v>
      </c>
      <c r="G661" s="29">
        <f t="shared" si="74"/>
        <v>156.85</v>
      </c>
    </row>
    <row r="662" spans="1:7" x14ac:dyDescent="0.25">
      <c r="A662" s="47">
        <v>42411</v>
      </c>
      <c r="B662" s="48">
        <v>1</v>
      </c>
      <c r="C662" s="171">
        <v>0</v>
      </c>
      <c r="D662" s="134">
        <f t="shared" si="78"/>
        <v>-53023.290000000008</v>
      </c>
      <c r="E662" s="29">
        <f t="shared" si="79"/>
        <v>925215.6</v>
      </c>
      <c r="F662" s="175">
        <f t="shared" si="80"/>
        <v>156.84714285714287</v>
      </c>
      <c r="G662" s="29">
        <f t="shared" si="74"/>
        <v>156.85</v>
      </c>
    </row>
    <row r="663" spans="1:7" x14ac:dyDescent="0.25">
      <c r="A663" s="47">
        <v>42412</v>
      </c>
      <c r="B663" s="48">
        <v>1</v>
      </c>
      <c r="C663" s="171">
        <v>0</v>
      </c>
      <c r="D663" s="134">
        <f t="shared" si="78"/>
        <v>-53023.290000000008</v>
      </c>
      <c r="E663" s="29">
        <f t="shared" si="79"/>
        <v>925215.6</v>
      </c>
      <c r="F663" s="175">
        <f t="shared" si="80"/>
        <v>156.84714285714287</v>
      </c>
      <c r="G663" s="29">
        <f t="shared" si="74"/>
        <v>156.85</v>
      </c>
    </row>
    <row r="664" spans="1:7" x14ac:dyDescent="0.25">
      <c r="A664" s="47">
        <v>42413</v>
      </c>
      <c r="B664" s="48">
        <v>1</v>
      </c>
      <c r="C664" s="171">
        <v>0</v>
      </c>
      <c r="D664" s="134">
        <f t="shared" si="78"/>
        <v>-53023.290000000008</v>
      </c>
      <c r="E664" s="29">
        <f t="shared" si="79"/>
        <v>925215.6</v>
      </c>
      <c r="F664" s="175">
        <f t="shared" si="80"/>
        <v>156.84714285714287</v>
      </c>
      <c r="G664" s="29">
        <f t="shared" si="74"/>
        <v>156.85</v>
      </c>
    </row>
    <row r="665" spans="1:7" x14ac:dyDescent="0.25">
      <c r="A665" s="47">
        <v>42414</v>
      </c>
      <c r="B665" s="48">
        <v>1</v>
      </c>
      <c r="C665" s="171">
        <v>0</v>
      </c>
      <c r="D665" s="134">
        <f t="shared" si="78"/>
        <v>-53023.290000000008</v>
      </c>
      <c r="E665" s="29">
        <f t="shared" si="79"/>
        <v>925215.6</v>
      </c>
      <c r="F665" s="175">
        <f t="shared" si="80"/>
        <v>156.84714285714287</v>
      </c>
      <c r="G665" s="29">
        <f t="shared" si="74"/>
        <v>156.85</v>
      </c>
    </row>
    <row r="666" spans="1:7" x14ac:dyDescent="0.25">
      <c r="A666" s="47">
        <v>42415</v>
      </c>
      <c r="B666" s="48">
        <v>1</v>
      </c>
      <c r="C666" s="171">
        <v>0</v>
      </c>
      <c r="D666" s="134">
        <f t="shared" si="78"/>
        <v>-53023.290000000008</v>
      </c>
      <c r="E666" s="29">
        <f t="shared" si="79"/>
        <v>925215.6</v>
      </c>
      <c r="F666" s="175">
        <f t="shared" si="80"/>
        <v>156.84714285714287</v>
      </c>
      <c r="G666" s="29">
        <f t="shared" si="74"/>
        <v>156.85</v>
      </c>
    </row>
    <row r="667" spans="1:7" x14ac:dyDescent="0.25">
      <c r="A667" s="47">
        <v>42416</v>
      </c>
      <c r="B667" s="48">
        <v>1</v>
      </c>
      <c r="C667" s="171">
        <v>0</v>
      </c>
      <c r="D667" s="134">
        <f t="shared" si="78"/>
        <v>-53023.290000000008</v>
      </c>
      <c r="E667" s="29">
        <f t="shared" si="79"/>
        <v>925215.6</v>
      </c>
      <c r="F667" s="175">
        <f t="shared" si="80"/>
        <v>156.84714285714287</v>
      </c>
      <c r="G667" s="29">
        <f t="shared" si="74"/>
        <v>156.85</v>
      </c>
    </row>
    <row r="668" spans="1:7" x14ac:dyDescent="0.25">
      <c r="A668" s="47">
        <v>42417</v>
      </c>
      <c r="B668" s="48">
        <v>1</v>
      </c>
      <c r="C668" s="171">
        <v>0</v>
      </c>
      <c r="D668" s="134">
        <f t="shared" si="78"/>
        <v>-53023.290000000008</v>
      </c>
      <c r="E668" s="29">
        <f t="shared" si="79"/>
        <v>925215.6</v>
      </c>
      <c r="F668" s="175">
        <f t="shared" si="80"/>
        <v>156.84714285714287</v>
      </c>
      <c r="G668" s="29">
        <f t="shared" si="74"/>
        <v>156.85</v>
      </c>
    </row>
    <row r="669" spans="1:7" x14ac:dyDescent="0.25">
      <c r="A669" s="47">
        <v>42418</v>
      </c>
      <c r="B669" s="48">
        <v>1</v>
      </c>
      <c r="C669" s="171">
        <v>0</v>
      </c>
      <c r="D669" s="134">
        <f t="shared" si="78"/>
        <v>-53023.290000000008</v>
      </c>
      <c r="E669" s="29">
        <f t="shared" si="79"/>
        <v>925215.6</v>
      </c>
      <c r="F669" s="175">
        <f t="shared" si="80"/>
        <v>156.84714285714287</v>
      </c>
      <c r="G669" s="29">
        <f t="shared" si="74"/>
        <v>156.85</v>
      </c>
    </row>
    <row r="670" spans="1:7" x14ac:dyDescent="0.25">
      <c r="A670" s="47">
        <v>42419</v>
      </c>
      <c r="B670" s="48">
        <v>1</v>
      </c>
      <c r="C670" s="171">
        <v>0</v>
      </c>
      <c r="D670" s="134">
        <f t="shared" si="78"/>
        <v>-53023.290000000008</v>
      </c>
      <c r="E670" s="29">
        <f t="shared" si="79"/>
        <v>925215.6</v>
      </c>
      <c r="F670" s="175">
        <f t="shared" si="80"/>
        <v>156.84714285714287</v>
      </c>
      <c r="G670" s="29">
        <f t="shared" si="74"/>
        <v>156.85</v>
      </c>
    </row>
    <row r="671" spans="1:7" x14ac:dyDescent="0.25">
      <c r="A671" s="47">
        <v>42420</v>
      </c>
      <c r="B671" s="48">
        <v>1</v>
      </c>
      <c r="C671" s="171">
        <v>0</v>
      </c>
      <c r="D671" s="134">
        <f t="shared" si="78"/>
        <v>-53023.290000000008</v>
      </c>
      <c r="E671" s="29">
        <f t="shared" si="79"/>
        <v>925215.6</v>
      </c>
      <c r="F671" s="175">
        <f t="shared" si="80"/>
        <v>156.84714285714287</v>
      </c>
      <c r="G671" s="29">
        <f t="shared" si="74"/>
        <v>156.85</v>
      </c>
    </row>
    <row r="672" spans="1:7" x14ac:dyDescent="0.25">
      <c r="A672" s="47">
        <v>42421</v>
      </c>
      <c r="B672" s="48">
        <v>1</v>
      </c>
      <c r="C672" s="171">
        <v>0</v>
      </c>
      <c r="D672" s="134">
        <f t="shared" si="78"/>
        <v>-53023.290000000008</v>
      </c>
      <c r="E672" s="29">
        <f t="shared" si="79"/>
        <v>925215.6</v>
      </c>
      <c r="F672" s="175">
        <f t="shared" si="80"/>
        <v>156.84714285714287</v>
      </c>
      <c r="G672" s="29">
        <f t="shared" si="74"/>
        <v>156.85</v>
      </c>
    </row>
    <row r="673" spans="1:7" x14ac:dyDescent="0.25">
      <c r="A673" s="47">
        <v>42422</v>
      </c>
      <c r="B673" s="48">
        <v>1</v>
      </c>
      <c r="C673" s="171">
        <v>0</v>
      </c>
      <c r="D673" s="134">
        <f t="shared" si="78"/>
        <v>-53023.290000000008</v>
      </c>
      <c r="E673" s="29">
        <f t="shared" si="79"/>
        <v>925215.6</v>
      </c>
      <c r="F673" s="175">
        <f t="shared" si="80"/>
        <v>156.84714285714287</v>
      </c>
      <c r="G673" s="29">
        <f t="shared" si="74"/>
        <v>156.85</v>
      </c>
    </row>
    <row r="674" spans="1:7" x14ac:dyDescent="0.25">
      <c r="A674" s="47">
        <v>42423</v>
      </c>
      <c r="B674" s="48">
        <v>1</v>
      </c>
      <c r="C674" s="171">
        <v>0</v>
      </c>
      <c r="D674" s="134">
        <f t="shared" si="78"/>
        <v>-53023.290000000008</v>
      </c>
      <c r="E674" s="29">
        <f t="shared" si="79"/>
        <v>925215.6</v>
      </c>
      <c r="F674" s="175">
        <f t="shared" si="80"/>
        <v>156.84714285714287</v>
      </c>
      <c r="G674" s="29">
        <f t="shared" si="74"/>
        <v>156.85</v>
      </c>
    </row>
    <row r="675" spans="1:7" x14ac:dyDescent="0.25">
      <c r="A675" s="47">
        <v>42424</v>
      </c>
      <c r="B675" s="48">
        <v>1</v>
      </c>
      <c r="C675" s="171">
        <v>0</v>
      </c>
      <c r="D675" s="134">
        <f t="shared" si="78"/>
        <v>-53023.290000000008</v>
      </c>
      <c r="E675" s="29">
        <f t="shared" si="79"/>
        <v>925215.6</v>
      </c>
      <c r="F675" s="175">
        <f t="shared" si="80"/>
        <v>156.84714285714287</v>
      </c>
      <c r="G675" s="29">
        <f t="shared" si="74"/>
        <v>156.85</v>
      </c>
    </row>
    <row r="676" spans="1:7" x14ac:dyDescent="0.25">
      <c r="A676" s="47">
        <v>42425</v>
      </c>
      <c r="B676" s="48">
        <v>1</v>
      </c>
      <c r="C676" s="171">
        <v>0</v>
      </c>
      <c r="D676" s="134">
        <f t="shared" si="78"/>
        <v>-53023.290000000008</v>
      </c>
      <c r="E676" s="29">
        <f t="shared" si="79"/>
        <v>925215.6</v>
      </c>
      <c r="F676" s="175">
        <f t="shared" si="80"/>
        <v>156.84714285714287</v>
      </c>
      <c r="G676" s="29">
        <f t="shared" si="74"/>
        <v>156.85</v>
      </c>
    </row>
    <row r="677" spans="1:7" x14ac:dyDescent="0.25">
      <c r="A677" s="47">
        <v>42426</v>
      </c>
      <c r="B677" s="48">
        <v>1</v>
      </c>
      <c r="C677" s="171">
        <v>0</v>
      </c>
      <c r="D677" s="134">
        <f t="shared" si="78"/>
        <v>-53023.290000000008</v>
      </c>
      <c r="E677" s="29">
        <f t="shared" si="79"/>
        <v>925215.6</v>
      </c>
      <c r="F677" s="175">
        <f t="shared" si="80"/>
        <v>156.84714285714287</v>
      </c>
      <c r="G677" s="29">
        <f t="shared" si="74"/>
        <v>156.85</v>
      </c>
    </row>
    <row r="678" spans="1:7" x14ac:dyDescent="0.25">
      <c r="A678" s="47">
        <v>42427</v>
      </c>
      <c r="B678" s="48">
        <v>1</v>
      </c>
      <c r="C678" s="171">
        <v>0</v>
      </c>
      <c r="D678" s="134">
        <f t="shared" si="78"/>
        <v>-53023.290000000008</v>
      </c>
      <c r="E678" s="29">
        <f t="shared" si="79"/>
        <v>925215.6</v>
      </c>
      <c r="F678" s="175">
        <f t="shared" si="80"/>
        <v>156.84714285714287</v>
      </c>
      <c r="G678" s="29">
        <f t="shared" si="74"/>
        <v>156.85</v>
      </c>
    </row>
    <row r="679" spans="1:7" x14ac:dyDescent="0.25">
      <c r="A679" s="47">
        <v>42428</v>
      </c>
      <c r="B679" s="48">
        <v>1</v>
      </c>
      <c r="C679" s="171">
        <v>0</v>
      </c>
      <c r="D679" s="134">
        <f t="shared" si="78"/>
        <v>-53023.290000000008</v>
      </c>
      <c r="E679" s="29">
        <f t="shared" si="79"/>
        <v>925215.6</v>
      </c>
      <c r="F679" s="175">
        <f t="shared" si="80"/>
        <v>156.84714285714287</v>
      </c>
      <c r="G679" s="29">
        <f t="shared" si="74"/>
        <v>156.85</v>
      </c>
    </row>
    <row r="680" spans="1:7" x14ac:dyDescent="0.25">
      <c r="A680" s="47">
        <v>42429</v>
      </c>
      <c r="B680" s="48">
        <v>1</v>
      </c>
      <c r="C680" s="171">
        <v>0</v>
      </c>
      <c r="D680" s="134">
        <f t="shared" si="78"/>
        <v>-53023.290000000008</v>
      </c>
      <c r="E680" s="29">
        <f t="shared" si="79"/>
        <v>925215.6</v>
      </c>
      <c r="F680" s="175">
        <f t="shared" si="80"/>
        <v>156.84714285714287</v>
      </c>
      <c r="G680" s="29">
        <f t="shared" si="74"/>
        <v>156.85</v>
      </c>
    </row>
    <row r="681" spans="1:7" x14ac:dyDescent="0.25">
      <c r="A681" s="47">
        <v>42430</v>
      </c>
      <c r="B681" s="48">
        <v>1</v>
      </c>
      <c r="C681" s="171">
        <v>0</v>
      </c>
      <c r="D681" s="134">
        <f t="shared" si="78"/>
        <v>-53023.290000000008</v>
      </c>
      <c r="E681" s="29">
        <f t="shared" si="79"/>
        <v>925215.6</v>
      </c>
      <c r="F681" s="175">
        <f t="shared" si="80"/>
        <v>156.84714285714287</v>
      </c>
      <c r="G681" s="29">
        <f t="shared" si="74"/>
        <v>156.85</v>
      </c>
    </row>
    <row r="682" spans="1:7" x14ac:dyDescent="0.25">
      <c r="A682" s="47">
        <v>42431</v>
      </c>
      <c r="B682" s="48">
        <v>1</v>
      </c>
      <c r="C682" s="171">
        <v>0</v>
      </c>
      <c r="D682" s="134">
        <f t="shared" si="78"/>
        <v>-53023.290000000008</v>
      </c>
      <c r="E682" s="29">
        <f t="shared" si="79"/>
        <v>925215.6</v>
      </c>
      <c r="F682" s="175">
        <f t="shared" si="80"/>
        <v>156.84714285714287</v>
      </c>
      <c r="G682" s="29">
        <f t="shared" si="74"/>
        <v>156.85</v>
      </c>
    </row>
    <row r="683" spans="1:7" x14ac:dyDescent="0.25">
      <c r="A683" s="47">
        <v>42432</v>
      </c>
      <c r="B683" s="48">
        <v>1</v>
      </c>
      <c r="C683" s="171">
        <v>0</v>
      </c>
      <c r="D683" s="134">
        <f t="shared" si="78"/>
        <v>-53023.290000000008</v>
      </c>
      <c r="E683" s="29">
        <f t="shared" si="79"/>
        <v>925215.6</v>
      </c>
      <c r="F683" s="175">
        <f t="shared" si="80"/>
        <v>156.84714285714287</v>
      </c>
      <c r="G683" s="29">
        <f t="shared" si="74"/>
        <v>156.85</v>
      </c>
    </row>
    <row r="684" spans="1:7" x14ac:dyDescent="0.25">
      <c r="A684" s="47">
        <v>42433</v>
      </c>
      <c r="B684" s="48">
        <v>1</v>
      </c>
      <c r="C684" s="171">
        <v>0</v>
      </c>
      <c r="D684" s="134">
        <f t="shared" si="78"/>
        <v>-53023.290000000008</v>
      </c>
      <c r="E684" s="29">
        <f t="shared" si="79"/>
        <v>925215.6</v>
      </c>
      <c r="F684" s="175">
        <f t="shared" si="80"/>
        <v>156.84714285714287</v>
      </c>
      <c r="G684" s="29">
        <f t="shared" ref="G684:G747" si="81">ROUND(F684,2)</f>
        <v>156.85</v>
      </c>
    </row>
    <row r="685" spans="1:7" x14ac:dyDescent="0.25">
      <c r="A685" s="47">
        <v>42434</v>
      </c>
      <c r="B685" s="48">
        <v>1</v>
      </c>
      <c r="C685" s="171">
        <v>0</v>
      </c>
      <c r="D685" s="134">
        <f t="shared" si="78"/>
        <v>-53023.290000000008</v>
      </c>
      <c r="E685" s="29">
        <f t="shared" si="79"/>
        <v>925215.6</v>
      </c>
      <c r="F685" s="175">
        <f t="shared" si="80"/>
        <v>156.84714285714287</v>
      </c>
      <c r="G685" s="29">
        <f t="shared" si="81"/>
        <v>156.85</v>
      </c>
    </row>
    <row r="686" spans="1:7" x14ac:dyDescent="0.25">
      <c r="A686" s="47">
        <v>42435</v>
      </c>
      <c r="B686" s="48">
        <v>0</v>
      </c>
      <c r="C686" s="171">
        <v>1</v>
      </c>
      <c r="D686" s="134">
        <f>$E$639</f>
        <v>-37819.800000000003</v>
      </c>
      <c r="E686" s="29">
        <f>$D$640-$D$47</f>
        <v>-69706.540000000008</v>
      </c>
      <c r="F686" s="175">
        <f>($E$46/$B$46*0+($E$47/$B$47)*1)</f>
        <v>148.87193548387097</v>
      </c>
      <c r="G686" s="29">
        <f t="shared" si="81"/>
        <v>148.87</v>
      </c>
    </row>
    <row r="687" spans="1:7" x14ac:dyDescent="0.25">
      <c r="A687" s="47">
        <v>42436</v>
      </c>
      <c r="B687" s="48">
        <v>1</v>
      </c>
      <c r="C687" s="171">
        <v>0</v>
      </c>
      <c r="D687" s="134">
        <f t="shared" ref="D687:D716" si="82">$E$639</f>
        <v>-37819.800000000003</v>
      </c>
      <c r="E687" s="29">
        <f t="shared" ref="E687:E716" si="83">$D$640-$D$47</f>
        <v>-69706.540000000008</v>
      </c>
      <c r="F687" s="175">
        <f t="shared" ref="F687:F716" si="84">($E$46/$B$46*0+($E$47/$B$47)*1)</f>
        <v>148.87193548387097</v>
      </c>
      <c r="G687" s="29">
        <f t="shared" si="81"/>
        <v>148.87</v>
      </c>
    </row>
    <row r="688" spans="1:7" x14ac:dyDescent="0.25">
      <c r="A688" s="47">
        <v>42437</v>
      </c>
      <c r="B688" s="48">
        <v>1</v>
      </c>
      <c r="C688" s="171">
        <v>0</v>
      </c>
      <c r="D688" s="134">
        <f t="shared" si="82"/>
        <v>-37819.800000000003</v>
      </c>
      <c r="E688" s="29">
        <f t="shared" si="83"/>
        <v>-69706.540000000008</v>
      </c>
      <c r="F688" s="175">
        <f t="shared" si="84"/>
        <v>148.87193548387097</v>
      </c>
      <c r="G688" s="29">
        <f t="shared" si="81"/>
        <v>148.87</v>
      </c>
    </row>
    <row r="689" spans="1:7" x14ac:dyDescent="0.25">
      <c r="A689" s="47">
        <v>42438</v>
      </c>
      <c r="B689" s="48">
        <v>1</v>
      </c>
      <c r="C689" s="171">
        <v>0</v>
      </c>
      <c r="D689" s="134">
        <f t="shared" si="82"/>
        <v>-37819.800000000003</v>
      </c>
      <c r="E689" s="29">
        <f t="shared" si="83"/>
        <v>-69706.540000000008</v>
      </c>
      <c r="F689" s="175">
        <f t="shared" si="84"/>
        <v>148.87193548387097</v>
      </c>
      <c r="G689" s="29">
        <f t="shared" si="81"/>
        <v>148.87</v>
      </c>
    </row>
    <row r="690" spans="1:7" x14ac:dyDescent="0.25">
      <c r="A690" s="47">
        <v>42439</v>
      </c>
      <c r="B690" s="48">
        <v>1</v>
      </c>
      <c r="C690" s="171">
        <v>0</v>
      </c>
      <c r="D690" s="134">
        <f t="shared" si="82"/>
        <v>-37819.800000000003</v>
      </c>
      <c r="E690" s="29">
        <f t="shared" si="83"/>
        <v>-69706.540000000008</v>
      </c>
      <c r="F690" s="175">
        <f t="shared" si="84"/>
        <v>148.87193548387097</v>
      </c>
      <c r="G690" s="29">
        <f t="shared" si="81"/>
        <v>148.87</v>
      </c>
    </row>
    <row r="691" spans="1:7" x14ac:dyDescent="0.25">
      <c r="A691" s="47">
        <v>42440</v>
      </c>
      <c r="B691" s="48">
        <v>1</v>
      </c>
      <c r="C691" s="171">
        <v>0</v>
      </c>
      <c r="D691" s="134">
        <f t="shared" si="82"/>
        <v>-37819.800000000003</v>
      </c>
      <c r="E691" s="29">
        <f t="shared" si="83"/>
        <v>-69706.540000000008</v>
      </c>
      <c r="F691" s="175">
        <f t="shared" si="84"/>
        <v>148.87193548387097</v>
      </c>
      <c r="G691" s="29">
        <f t="shared" si="81"/>
        <v>148.87</v>
      </c>
    </row>
    <row r="692" spans="1:7" x14ac:dyDescent="0.25">
      <c r="A692" s="47">
        <v>42441</v>
      </c>
      <c r="B692" s="48">
        <v>1</v>
      </c>
      <c r="C692" s="171">
        <v>0</v>
      </c>
      <c r="D692" s="134">
        <f t="shared" si="82"/>
        <v>-37819.800000000003</v>
      </c>
      <c r="E692" s="29">
        <f t="shared" si="83"/>
        <v>-69706.540000000008</v>
      </c>
      <c r="F692" s="175">
        <f t="shared" si="84"/>
        <v>148.87193548387097</v>
      </c>
      <c r="G692" s="29">
        <f t="shared" si="81"/>
        <v>148.87</v>
      </c>
    </row>
    <row r="693" spans="1:7" x14ac:dyDescent="0.25">
      <c r="A693" s="47">
        <v>42442</v>
      </c>
      <c r="B693" s="48">
        <v>1</v>
      </c>
      <c r="C693" s="171">
        <v>0</v>
      </c>
      <c r="D693" s="134">
        <f t="shared" si="82"/>
        <v>-37819.800000000003</v>
      </c>
      <c r="E693" s="29">
        <f t="shared" si="83"/>
        <v>-69706.540000000008</v>
      </c>
      <c r="F693" s="175">
        <f t="shared" si="84"/>
        <v>148.87193548387097</v>
      </c>
      <c r="G693" s="29">
        <f t="shared" si="81"/>
        <v>148.87</v>
      </c>
    </row>
    <row r="694" spans="1:7" x14ac:dyDescent="0.25">
      <c r="A694" s="47">
        <v>42443</v>
      </c>
      <c r="B694" s="48">
        <v>1</v>
      </c>
      <c r="C694" s="171">
        <v>0</v>
      </c>
      <c r="D694" s="134">
        <f t="shared" si="82"/>
        <v>-37819.800000000003</v>
      </c>
      <c r="E694" s="29">
        <f t="shared" si="83"/>
        <v>-69706.540000000008</v>
      </c>
      <c r="F694" s="175">
        <f t="shared" si="84"/>
        <v>148.87193548387097</v>
      </c>
      <c r="G694" s="29">
        <f t="shared" si="81"/>
        <v>148.87</v>
      </c>
    </row>
    <row r="695" spans="1:7" x14ac:dyDescent="0.25">
      <c r="A695" s="47">
        <v>42444</v>
      </c>
      <c r="B695" s="48">
        <v>1</v>
      </c>
      <c r="C695" s="171">
        <v>0</v>
      </c>
      <c r="D695" s="134">
        <f t="shared" si="82"/>
        <v>-37819.800000000003</v>
      </c>
      <c r="E695" s="29">
        <f t="shared" si="83"/>
        <v>-69706.540000000008</v>
      </c>
      <c r="F695" s="175">
        <f t="shared" si="84"/>
        <v>148.87193548387097</v>
      </c>
      <c r="G695" s="29">
        <f t="shared" si="81"/>
        <v>148.87</v>
      </c>
    </row>
    <row r="696" spans="1:7" x14ac:dyDescent="0.25">
      <c r="A696" s="47">
        <v>42445</v>
      </c>
      <c r="B696" s="48">
        <v>1</v>
      </c>
      <c r="C696" s="171">
        <v>0</v>
      </c>
      <c r="D696" s="134">
        <f t="shared" si="82"/>
        <v>-37819.800000000003</v>
      </c>
      <c r="E696" s="29">
        <f t="shared" si="83"/>
        <v>-69706.540000000008</v>
      </c>
      <c r="F696" s="175">
        <f t="shared" si="84"/>
        <v>148.87193548387097</v>
      </c>
      <c r="G696" s="29">
        <f t="shared" si="81"/>
        <v>148.87</v>
      </c>
    </row>
    <row r="697" spans="1:7" x14ac:dyDescent="0.25">
      <c r="A697" s="47">
        <v>42446</v>
      </c>
      <c r="B697" s="48">
        <v>1</v>
      </c>
      <c r="C697" s="171">
        <v>0</v>
      </c>
      <c r="D697" s="134">
        <f t="shared" si="82"/>
        <v>-37819.800000000003</v>
      </c>
      <c r="E697" s="29">
        <f t="shared" si="83"/>
        <v>-69706.540000000008</v>
      </c>
      <c r="F697" s="175">
        <f t="shared" si="84"/>
        <v>148.87193548387097</v>
      </c>
      <c r="G697" s="29">
        <f t="shared" si="81"/>
        <v>148.87</v>
      </c>
    </row>
    <row r="698" spans="1:7" x14ac:dyDescent="0.25">
      <c r="A698" s="47">
        <v>42447</v>
      </c>
      <c r="B698" s="48">
        <v>1</v>
      </c>
      <c r="C698" s="171">
        <v>0</v>
      </c>
      <c r="D698" s="134">
        <f t="shared" si="82"/>
        <v>-37819.800000000003</v>
      </c>
      <c r="E698" s="29">
        <f t="shared" si="83"/>
        <v>-69706.540000000008</v>
      </c>
      <c r="F698" s="175">
        <f t="shared" si="84"/>
        <v>148.87193548387097</v>
      </c>
      <c r="G698" s="29">
        <f t="shared" si="81"/>
        <v>148.87</v>
      </c>
    </row>
    <row r="699" spans="1:7" x14ac:dyDescent="0.25">
      <c r="A699" s="47">
        <v>42448</v>
      </c>
      <c r="B699" s="48">
        <v>1</v>
      </c>
      <c r="C699" s="171">
        <v>0</v>
      </c>
      <c r="D699" s="134">
        <f t="shared" si="82"/>
        <v>-37819.800000000003</v>
      </c>
      <c r="E699" s="29">
        <f t="shared" si="83"/>
        <v>-69706.540000000008</v>
      </c>
      <c r="F699" s="175">
        <f t="shared" si="84"/>
        <v>148.87193548387097</v>
      </c>
      <c r="G699" s="29">
        <f t="shared" si="81"/>
        <v>148.87</v>
      </c>
    </row>
    <row r="700" spans="1:7" x14ac:dyDescent="0.25">
      <c r="A700" s="47">
        <v>42449</v>
      </c>
      <c r="B700" s="48">
        <v>1</v>
      </c>
      <c r="C700" s="171">
        <v>0</v>
      </c>
      <c r="D700" s="134">
        <f t="shared" si="82"/>
        <v>-37819.800000000003</v>
      </c>
      <c r="E700" s="29">
        <f t="shared" si="83"/>
        <v>-69706.540000000008</v>
      </c>
      <c r="F700" s="175">
        <f t="shared" si="84"/>
        <v>148.87193548387097</v>
      </c>
      <c r="G700" s="29">
        <f t="shared" si="81"/>
        <v>148.87</v>
      </c>
    </row>
    <row r="701" spans="1:7" x14ac:dyDescent="0.25">
      <c r="A701" s="47">
        <v>42450</v>
      </c>
      <c r="B701" s="48">
        <v>1</v>
      </c>
      <c r="C701" s="171">
        <v>0</v>
      </c>
      <c r="D701" s="134">
        <f t="shared" si="82"/>
        <v>-37819.800000000003</v>
      </c>
      <c r="E701" s="29">
        <f t="shared" si="83"/>
        <v>-69706.540000000008</v>
      </c>
      <c r="F701" s="175">
        <f t="shared" si="84"/>
        <v>148.87193548387097</v>
      </c>
      <c r="G701" s="29">
        <f t="shared" si="81"/>
        <v>148.87</v>
      </c>
    </row>
    <row r="702" spans="1:7" x14ac:dyDescent="0.25">
      <c r="A702" s="47">
        <v>42451</v>
      </c>
      <c r="B702" s="48">
        <v>1</v>
      </c>
      <c r="C702" s="171">
        <v>0</v>
      </c>
      <c r="D702" s="134">
        <f t="shared" si="82"/>
        <v>-37819.800000000003</v>
      </c>
      <c r="E702" s="29">
        <f t="shared" si="83"/>
        <v>-69706.540000000008</v>
      </c>
      <c r="F702" s="175">
        <f t="shared" si="84"/>
        <v>148.87193548387097</v>
      </c>
      <c r="G702" s="29">
        <f t="shared" si="81"/>
        <v>148.87</v>
      </c>
    </row>
    <row r="703" spans="1:7" x14ac:dyDescent="0.25">
      <c r="A703" s="47">
        <v>42452</v>
      </c>
      <c r="B703" s="48">
        <v>1</v>
      </c>
      <c r="C703" s="171">
        <v>0</v>
      </c>
      <c r="D703" s="134">
        <f t="shared" si="82"/>
        <v>-37819.800000000003</v>
      </c>
      <c r="E703" s="29">
        <f t="shared" si="83"/>
        <v>-69706.540000000008</v>
      </c>
      <c r="F703" s="175">
        <f t="shared" si="84"/>
        <v>148.87193548387097</v>
      </c>
      <c r="G703" s="29">
        <f t="shared" si="81"/>
        <v>148.87</v>
      </c>
    </row>
    <row r="704" spans="1:7" x14ac:dyDescent="0.25">
      <c r="A704" s="47">
        <v>42453</v>
      </c>
      <c r="B704" s="48">
        <v>1</v>
      </c>
      <c r="C704" s="171">
        <v>0</v>
      </c>
      <c r="D704" s="134">
        <f t="shared" si="82"/>
        <v>-37819.800000000003</v>
      </c>
      <c r="E704" s="29">
        <f t="shared" si="83"/>
        <v>-69706.540000000008</v>
      </c>
      <c r="F704" s="175">
        <f t="shared" si="84"/>
        <v>148.87193548387097</v>
      </c>
      <c r="G704" s="29">
        <f t="shared" si="81"/>
        <v>148.87</v>
      </c>
    </row>
    <row r="705" spans="1:7" x14ac:dyDescent="0.25">
      <c r="A705" s="47">
        <v>42454</v>
      </c>
      <c r="B705" s="48">
        <v>1</v>
      </c>
      <c r="C705" s="171">
        <v>0</v>
      </c>
      <c r="D705" s="134">
        <f t="shared" si="82"/>
        <v>-37819.800000000003</v>
      </c>
      <c r="E705" s="29">
        <f t="shared" si="83"/>
        <v>-69706.540000000008</v>
      </c>
      <c r="F705" s="175">
        <f t="shared" si="84"/>
        <v>148.87193548387097</v>
      </c>
      <c r="G705" s="29">
        <f t="shared" si="81"/>
        <v>148.87</v>
      </c>
    </row>
    <row r="706" spans="1:7" x14ac:dyDescent="0.25">
      <c r="A706" s="47">
        <v>42455</v>
      </c>
      <c r="B706" s="48">
        <v>1</v>
      </c>
      <c r="C706" s="171">
        <v>0</v>
      </c>
      <c r="D706" s="134">
        <f t="shared" si="82"/>
        <v>-37819.800000000003</v>
      </c>
      <c r="E706" s="29">
        <f t="shared" si="83"/>
        <v>-69706.540000000008</v>
      </c>
      <c r="F706" s="175">
        <f t="shared" si="84"/>
        <v>148.87193548387097</v>
      </c>
      <c r="G706" s="29">
        <f t="shared" si="81"/>
        <v>148.87</v>
      </c>
    </row>
    <row r="707" spans="1:7" x14ac:dyDescent="0.25">
      <c r="A707" s="47">
        <v>42456</v>
      </c>
      <c r="B707" s="48">
        <v>1</v>
      </c>
      <c r="C707" s="171">
        <v>0</v>
      </c>
      <c r="D707" s="134">
        <f t="shared" si="82"/>
        <v>-37819.800000000003</v>
      </c>
      <c r="E707" s="29">
        <f t="shared" si="83"/>
        <v>-69706.540000000008</v>
      </c>
      <c r="F707" s="175">
        <f t="shared" si="84"/>
        <v>148.87193548387097</v>
      </c>
      <c r="G707" s="29">
        <f t="shared" si="81"/>
        <v>148.87</v>
      </c>
    </row>
    <row r="708" spans="1:7" x14ac:dyDescent="0.25">
      <c r="A708" s="47">
        <v>42457</v>
      </c>
      <c r="B708" s="48">
        <v>1</v>
      </c>
      <c r="C708" s="171">
        <v>0</v>
      </c>
      <c r="D708" s="134">
        <f t="shared" si="82"/>
        <v>-37819.800000000003</v>
      </c>
      <c r="E708" s="29">
        <f t="shared" si="83"/>
        <v>-69706.540000000008</v>
      </c>
      <c r="F708" s="175">
        <f t="shared" si="84"/>
        <v>148.87193548387097</v>
      </c>
      <c r="G708" s="29">
        <f t="shared" si="81"/>
        <v>148.87</v>
      </c>
    </row>
    <row r="709" spans="1:7" x14ac:dyDescent="0.25">
      <c r="A709" s="47">
        <v>42458</v>
      </c>
      <c r="B709" s="48">
        <v>1</v>
      </c>
      <c r="C709" s="171">
        <v>0</v>
      </c>
      <c r="D709" s="134">
        <f t="shared" si="82"/>
        <v>-37819.800000000003</v>
      </c>
      <c r="E709" s="29">
        <f t="shared" si="83"/>
        <v>-69706.540000000008</v>
      </c>
      <c r="F709" s="175">
        <f t="shared" si="84"/>
        <v>148.87193548387097</v>
      </c>
      <c r="G709" s="29">
        <f t="shared" si="81"/>
        <v>148.87</v>
      </c>
    </row>
    <row r="710" spans="1:7" x14ac:dyDescent="0.25">
      <c r="A710" s="47">
        <v>42459</v>
      </c>
      <c r="B710" s="48">
        <v>1</v>
      </c>
      <c r="C710" s="171">
        <v>0</v>
      </c>
      <c r="D710" s="134">
        <f t="shared" si="82"/>
        <v>-37819.800000000003</v>
      </c>
      <c r="E710" s="29">
        <f t="shared" si="83"/>
        <v>-69706.540000000008</v>
      </c>
      <c r="F710" s="175">
        <f t="shared" si="84"/>
        <v>148.87193548387097</v>
      </c>
      <c r="G710" s="29">
        <f t="shared" si="81"/>
        <v>148.87</v>
      </c>
    </row>
    <row r="711" spans="1:7" x14ac:dyDescent="0.25">
      <c r="A711" s="47">
        <v>42460</v>
      </c>
      <c r="B711" s="48">
        <v>1</v>
      </c>
      <c r="C711" s="171">
        <v>0</v>
      </c>
      <c r="D711" s="134">
        <f t="shared" si="82"/>
        <v>-37819.800000000003</v>
      </c>
      <c r="E711" s="29">
        <f t="shared" si="83"/>
        <v>-69706.540000000008</v>
      </c>
      <c r="F711" s="175">
        <f t="shared" si="84"/>
        <v>148.87193548387097</v>
      </c>
      <c r="G711" s="29">
        <f t="shared" si="81"/>
        <v>148.87</v>
      </c>
    </row>
    <row r="712" spans="1:7" x14ac:dyDescent="0.25">
      <c r="A712" s="47">
        <v>42461</v>
      </c>
      <c r="B712" s="48">
        <v>1</v>
      </c>
      <c r="C712" s="171">
        <v>0</v>
      </c>
      <c r="D712" s="134">
        <f t="shared" si="82"/>
        <v>-37819.800000000003</v>
      </c>
      <c r="E712" s="29">
        <f t="shared" si="83"/>
        <v>-69706.540000000008</v>
      </c>
      <c r="F712" s="175">
        <f t="shared" si="84"/>
        <v>148.87193548387097</v>
      </c>
      <c r="G712" s="29">
        <f t="shared" si="81"/>
        <v>148.87</v>
      </c>
    </row>
    <row r="713" spans="1:7" x14ac:dyDescent="0.25">
      <c r="A713" s="47">
        <v>42462</v>
      </c>
      <c r="B713" s="48">
        <v>1</v>
      </c>
      <c r="C713" s="171">
        <v>0</v>
      </c>
      <c r="D713" s="134">
        <f t="shared" si="82"/>
        <v>-37819.800000000003</v>
      </c>
      <c r="E713" s="29">
        <f t="shared" si="83"/>
        <v>-69706.540000000008</v>
      </c>
      <c r="F713" s="175">
        <f t="shared" si="84"/>
        <v>148.87193548387097</v>
      </c>
      <c r="G713" s="29">
        <f t="shared" si="81"/>
        <v>148.87</v>
      </c>
    </row>
    <row r="714" spans="1:7" x14ac:dyDescent="0.25">
      <c r="A714" s="47">
        <v>42463</v>
      </c>
      <c r="B714" s="48">
        <v>1</v>
      </c>
      <c r="C714" s="171">
        <v>0</v>
      </c>
      <c r="D714" s="134">
        <f t="shared" si="82"/>
        <v>-37819.800000000003</v>
      </c>
      <c r="E714" s="29">
        <f t="shared" si="83"/>
        <v>-69706.540000000008</v>
      </c>
      <c r="F714" s="175">
        <f t="shared" si="84"/>
        <v>148.87193548387097</v>
      </c>
      <c r="G714" s="29">
        <f t="shared" si="81"/>
        <v>148.87</v>
      </c>
    </row>
    <row r="715" spans="1:7" x14ac:dyDescent="0.25">
      <c r="A715" s="47">
        <v>42464</v>
      </c>
      <c r="B715" s="48">
        <v>1</v>
      </c>
      <c r="C715" s="171">
        <v>0</v>
      </c>
      <c r="D715" s="134">
        <f t="shared" si="82"/>
        <v>-37819.800000000003</v>
      </c>
      <c r="E715" s="29">
        <f t="shared" si="83"/>
        <v>-69706.540000000008</v>
      </c>
      <c r="F715" s="175">
        <f t="shared" si="84"/>
        <v>148.87193548387097</v>
      </c>
      <c r="G715" s="29">
        <f t="shared" si="81"/>
        <v>148.87</v>
      </c>
    </row>
    <row r="716" spans="1:7" x14ac:dyDescent="0.25">
      <c r="A716" s="47">
        <v>42465</v>
      </c>
      <c r="B716" s="48">
        <v>1</v>
      </c>
      <c r="C716" s="171">
        <v>0</v>
      </c>
      <c r="D716" s="134">
        <f t="shared" si="82"/>
        <v>-37819.800000000003</v>
      </c>
      <c r="E716" s="29">
        <f t="shared" si="83"/>
        <v>-69706.540000000008</v>
      </c>
      <c r="F716" s="175">
        <f t="shared" si="84"/>
        <v>148.87193548387097</v>
      </c>
      <c r="G716" s="29">
        <f t="shared" si="81"/>
        <v>148.87</v>
      </c>
    </row>
    <row r="717" spans="1:7" x14ac:dyDescent="0.25">
      <c r="A717" s="47">
        <v>42466</v>
      </c>
      <c r="B717" s="48">
        <v>0</v>
      </c>
      <c r="C717" s="171">
        <v>1</v>
      </c>
      <c r="D717" s="134">
        <f>$E$670</f>
        <v>925215.6</v>
      </c>
      <c r="E717" s="29">
        <f>$D$671-$D$48</f>
        <v>-72591.640000000014</v>
      </c>
      <c r="F717" s="175">
        <f>($E$47/$B$47*0+($E$48/$B$48)*1)</f>
        <v>140.98833333333332</v>
      </c>
      <c r="G717" s="29">
        <f t="shared" si="81"/>
        <v>140.99</v>
      </c>
    </row>
    <row r="718" spans="1:7" x14ac:dyDescent="0.25">
      <c r="A718" s="47">
        <v>42467</v>
      </c>
      <c r="B718" s="48">
        <v>1</v>
      </c>
      <c r="C718" s="171">
        <v>0</v>
      </c>
      <c r="D718" s="134">
        <f t="shared" ref="D718:D746" si="85">$E$670</f>
        <v>925215.6</v>
      </c>
      <c r="E718" s="29">
        <f t="shared" ref="E718:E746" si="86">$D$671-$D$48</f>
        <v>-72591.640000000014</v>
      </c>
      <c r="F718" s="175">
        <f t="shared" ref="F718:F746" si="87">($E$47/$B$47*0+($E$48/$B$48)*1)</f>
        <v>140.98833333333332</v>
      </c>
      <c r="G718" s="29">
        <f t="shared" si="81"/>
        <v>140.99</v>
      </c>
    </row>
    <row r="719" spans="1:7" x14ac:dyDescent="0.25">
      <c r="A719" s="47">
        <v>42468</v>
      </c>
      <c r="B719" s="48">
        <v>1</v>
      </c>
      <c r="C719" s="171">
        <v>0</v>
      </c>
      <c r="D719" s="134">
        <f t="shared" si="85"/>
        <v>925215.6</v>
      </c>
      <c r="E719" s="29">
        <f t="shared" si="86"/>
        <v>-72591.640000000014</v>
      </c>
      <c r="F719" s="175">
        <f t="shared" si="87"/>
        <v>140.98833333333332</v>
      </c>
      <c r="G719" s="29">
        <f t="shared" si="81"/>
        <v>140.99</v>
      </c>
    </row>
    <row r="720" spans="1:7" x14ac:dyDescent="0.25">
      <c r="A720" s="47">
        <v>42469</v>
      </c>
      <c r="B720" s="48">
        <v>1</v>
      </c>
      <c r="C720" s="171">
        <v>0</v>
      </c>
      <c r="D720" s="134">
        <f t="shared" si="85"/>
        <v>925215.6</v>
      </c>
      <c r="E720" s="29">
        <f t="shared" si="86"/>
        <v>-72591.640000000014</v>
      </c>
      <c r="F720" s="175">
        <f t="shared" si="87"/>
        <v>140.98833333333332</v>
      </c>
      <c r="G720" s="29">
        <f t="shared" si="81"/>
        <v>140.99</v>
      </c>
    </row>
    <row r="721" spans="1:7" x14ac:dyDescent="0.25">
      <c r="A721" s="47">
        <v>42470</v>
      </c>
      <c r="B721" s="48">
        <v>1</v>
      </c>
      <c r="C721" s="171">
        <v>0</v>
      </c>
      <c r="D721" s="134">
        <f t="shared" si="85"/>
        <v>925215.6</v>
      </c>
      <c r="E721" s="29">
        <f t="shared" si="86"/>
        <v>-72591.640000000014</v>
      </c>
      <c r="F721" s="175">
        <f t="shared" si="87"/>
        <v>140.98833333333332</v>
      </c>
      <c r="G721" s="29">
        <f t="shared" si="81"/>
        <v>140.99</v>
      </c>
    </row>
    <row r="722" spans="1:7" x14ac:dyDescent="0.25">
      <c r="A722" s="47">
        <v>42471</v>
      </c>
      <c r="B722" s="48">
        <v>1</v>
      </c>
      <c r="C722" s="171">
        <v>0</v>
      </c>
      <c r="D722" s="134">
        <f t="shared" si="85"/>
        <v>925215.6</v>
      </c>
      <c r="E722" s="29">
        <f t="shared" si="86"/>
        <v>-72591.640000000014</v>
      </c>
      <c r="F722" s="175">
        <f t="shared" si="87"/>
        <v>140.98833333333332</v>
      </c>
      <c r="G722" s="29">
        <f t="shared" si="81"/>
        <v>140.99</v>
      </c>
    </row>
    <row r="723" spans="1:7" x14ac:dyDescent="0.25">
      <c r="A723" s="47">
        <v>42472</v>
      </c>
      <c r="B723" s="48">
        <v>1</v>
      </c>
      <c r="C723" s="171">
        <v>0</v>
      </c>
      <c r="D723" s="134">
        <f t="shared" si="85"/>
        <v>925215.6</v>
      </c>
      <c r="E723" s="29">
        <f t="shared" si="86"/>
        <v>-72591.640000000014</v>
      </c>
      <c r="F723" s="175">
        <f t="shared" si="87"/>
        <v>140.98833333333332</v>
      </c>
      <c r="G723" s="29">
        <f t="shared" si="81"/>
        <v>140.99</v>
      </c>
    </row>
    <row r="724" spans="1:7" x14ac:dyDescent="0.25">
      <c r="A724" s="47">
        <v>42473</v>
      </c>
      <c r="B724" s="48">
        <v>1</v>
      </c>
      <c r="C724" s="171">
        <v>0</v>
      </c>
      <c r="D724" s="134">
        <f t="shared" si="85"/>
        <v>925215.6</v>
      </c>
      <c r="E724" s="29">
        <f t="shared" si="86"/>
        <v>-72591.640000000014</v>
      </c>
      <c r="F724" s="175">
        <f t="shared" si="87"/>
        <v>140.98833333333332</v>
      </c>
      <c r="G724" s="29">
        <f t="shared" si="81"/>
        <v>140.99</v>
      </c>
    </row>
    <row r="725" spans="1:7" x14ac:dyDescent="0.25">
      <c r="A725" s="47">
        <v>42474</v>
      </c>
      <c r="B725" s="48">
        <v>1</v>
      </c>
      <c r="C725" s="171">
        <v>0</v>
      </c>
      <c r="D725" s="134">
        <f t="shared" si="85"/>
        <v>925215.6</v>
      </c>
      <c r="E725" s="29">
        <f t="shared" si="86"/>
        <v>-72591.640000000014</v>
      </c>
      <c r="F725" s="175">
        <f t="shared" si="87"/>
        <v>140.98833333333332</v>
      </c>
      <c r="G725" s="29">
        <f t="shared" si="81"/>
        <v>140.99</v>
      </c>
    </row>
    <row r="726" spans="1:7" x14ac:dyDescent="0.25">
      <c r="A726" s="47">
        <v>42475</v>
      </c>
      <c r="B726" s="48">
        <v>1</v>
      </c>
      <c r="C726" s="171">
        <v>0</v>
      </c>
      <c r="D726" s="134">
        <f t="shared" si="85"/>
        <v>925215.6</v>
      </c>
      <c r="E726" s="29">
        <f t="shared" si="86"/>
        <v>-72591.640000000014</v>
      </c>
      <c r="F726" s="175">
        <f t="shared" si="87"/>
        <v>140.98833333333332</v>
      </c>
      <c r="G726" s="29">
        <f t="shared" si="81"/>
        <v>140.99</v>
      </c>
    </row>
    <row r="727" spans="1:7" x14ac:dyDescent="0.25">
      <c r="A727" s="47">
        <v>42476</v>
      </c>
      <c r="B727" s="48">
        <v>1</v>
      </c>
      <c r="C727" s="171">
        <v>0</v>
      </c>
      <c r="D727" s="134">
        <f t="shared" si="85"/>
        <v>925215.6</v>
      </c>
      <c r="E727" s="29">
        <f t="shared" si="86"/>
        <v>-72591.640000000014</v>
      </c>
      <c r="F727" s="175">
        <f t="shared" si="87"/>
        <v>140.98833333333332</v>
      </c>
      <c r="G727" s="29">
        <f t="shared" si="81"/>
        <v>140.99</v>
      </c>
    </row>
    <row r="728" spans="1:7" x14ac:dyDescent="0.25">
      <c r="A728" s="47">
        <v>42477</v>
      </c>
      <c r="B728" s="48">
        <v>1</v>
      </c>
      <c r="C728" s="171">
        <v>0</v>
      </c>
      <c r="D728" s="134">
        <f t="shared" si="85"/>
        <v>925215.6</v>
      </c>
      <c r="E728" s="29">
        <f t="shared" si="86"/>
        <v>-72591.640000000014</v>
      </c>
      <c r="F728" s="175">
        <f t="shared" si="87"/>
        <v>140.98833333333332</v>
      </c>
      <c r="G728" s="29">
        <f t="shared" si="81"/>
        <v>140.99</v>
      </c>
    </row>
    <row r="729" spans="1:7" x14ac:dyDescent="0.25">
      <c r="A729" s="47">
        <v>42478</v>
      </c>
      <c r="B729" s="48">
        <v>1</v>
      </c>
      <c r="C729" s="171">
        <v>0</v>
      </c>
      <c r="D729" s="134">
        <f t="shared" si="85"/>
        <v>925215.6</v>
      </c>
      <c r="E729" s="29">
        <f t="shared" si="86"/>
        <v>-72591.640000000014</v>
      </c>
      <c r="F729" s="175">
        <f t="shared" si="87"/>
        <v>140.98833333333332</v>
      </c>
      <c r="G729" s="29">
        <f t="shared" si="81"/>
        <v>140.99</v>
      </c>
    </row>
    <row r="730" spans="1:7" x14ac:dyDescent="0.25">
      <c r="A730" s="47">
        <v>42479</v>
      </c>
      <c r="B730" s="48">
        <v>1</v>
      </c>
      <c r="C730" s="171">
        <v>0</v>
      </c>
      <c r="D730" s="134">
        <f t="shared" si="85"/>
        <v>925215.6</v>
      </c>
      <c r="E730" s="29">
        <f t="shared" si="86"/>
        <v>-72591.640000000014</v>
      </c>
      <c r="F730" s="175">
        <f t="shared" si="87"/>
        <v>140.98833333333332</v>
      </c>
      <c r="G730" s="29">
        <f t="shared" si="81"/>
        <v>140.99</v>
      </c>
    </row>
    <row r="731" spans="1:7" x14ac:dyDescent="0.25">
      <c r="A731" s="47">
        <v>42480</v>
      </c>
      <c r="B731" s="48">
        <v>1</v>
      </c>
      <c r="C731" s="171">
        <v>0</v>
      </c>
      <c r="D731" s="134">
        <f t="shared" si="85"/>
        <v>925215.6</v>
      </c>
      <c r="E731" s="29">
        <f t="shared" si="86"/>
        <v>-72591.640000000014</v>
      </c>
      <c r="F731" s="175">
        <f t="shared" si="87"/>
        <v>140.98833333333332</v>
      </c>
      <c r="G731" s="29">
        <f t="shared" si="81"/>
        <v>140.99</v>
      </c>
    </row>
    <row r="732" spans="1:7" x14ac:dyDescent="0.25">
      <c r="A732" s="47">
        <v>42481</v>
      </c>
      <c r="B732" s="48">
        <v>1</v>
      </c>
      <c r="C732" s="171">
        <v>0</v>
      </c>
      <c r="D732" s="134">
        <f t="shared" si="85"/>
        <v>925215.6</v>
      </c>
      <c r="E732" s="29">
        <f t="shared" si="86"/>
        <v>-72591.640000000014</v>
      </c>
      <c r="F732" s="175">
        <f t="shared" si="87"/>
        <v>140.98833333333332</v>
      </c>
      <c r="G732" s="29">
        <f t="shared" si="81"/>
        <v>140.99</v>
      </c>
    </row>
    <row r="733" spans="1:7" x14ac:dyDescent="0.25">
      <c r="A733" s="47">
        <v>42482</v>
      </c>
      <c r="B733" s="48">
        <v>1</v>
      </c>
      <c r="C733" s="171">
        <v>0</v>
      </c>
      <c r="D733" s="134">
        <f t="shared" si="85"/>
        <v>925215.6</v>
      </c>
      <c r="E733" s="29">
        <f t="shared" si="86"/>
        <v>-72591.640000000014</v>
      </c>
      <c r="F733" s="175">
        <f t="shared" si="87"/>
        <v>140.98833333333332</v>
      </c>
      <c r="G733" s="29">
        <f t="shared" si="81"/>
        <v>140.99</v>
      </c>
    </row>
    <row r="734" spans="1:7" x14ac:dyDescent="0.25">
      <c r="A734" s="47">
        <v>42483</v>
      </c>
      <c r="B734" s="48">
        <v>1</v>
      </c>
      <c r="C734" s="171">
        <v>0</v>
      </c>
      <c r="D734" s="134">
        <f t="shared" si="85"/>
        <v>925215.6</v>
      </c>
      <c r="E734" s="29">
        <f t="shared" si="86"/>
        <v>-72591.640000000014</v>
      </c>
      <c r="F734" s="175">
        <f t="shared" si="87"/>
        <v>140.98833333333332</v>
      </c>
      <c r="G734" s="29">
        <f t="shared" si="81"/>
        <v>140.99</v>
      </c>
    </row>
    <row r="735" spans="1:7" x14ac:dyDescent="0.25">
      <c r="A735" s="47">
        <v>42484</v>
      </c>
      <c r="B735" s="48">
        <v>1</v>
      </c>
      <c r="C735" s="171">
        <v>0</v>
      </c>
      <c r="D735" s="134">
        <f t="shared" si="85"/>
        <v>925215.6</v>
      </c>
      <c r="E735" s="29">
        <f t="shared" si="86"/>
        <v>-72591.640000000014</v>
      </c>
      <c r="F735" s="175">
        <f t="shared" si="87"/>
        <v>140.98833333333332</v>
      </c>
      <c r="G735" s="29">
        <f t="shared" si="81"/>
        <v>140.99</v>
      </c>
    </row>
    <row r="736" spans="1:7" x14ac:dyDescent="0.25">
      <c r="A736" s="47">
        <v>42485</v>
      </c>
      <c r="B736" s="48">
        <v>1</v>
      </c>
      <c r="C736" s="171">
        <v>0</v>
      </c>
      <c r="D736" s="134">
        <f t="shared" si="85"/>
        <v>925215.6</v>
      </c>
      <c r="E736" s="29">
        <f t="shared" si="86"/>
        <v>-72591.640000000014</v>
      </c>
      <c r="F736" s="175">
        <f t="shared" si="87"/>
        <v>140.98833333333332</v>
      </c>
      <c r="G736" s="29">
        <f t="shared" si="81"/>
        <v>140.99</v>
      </c>
    </row>
    <row r="737" spans="1:7" x14ac:dyDescent="0.25">
      <c r="A737" s="47">
        <v>42486</v>
      </c>
      <c r="B737" s="48">
        <v>1</v>
      </c>
      <c r="C737" s="171">
        <v>0</v>
      </c>
      <c r="D737" s="134">
        <f t="shared" si="85"/>
        <v>925215.6</v>
      </c>
      <c r="E737" s="29">
        <f t="shared" si="86"/>
        <v>-72591.640000000014</v>
      </c>
      <c r="F737" s="175">
        <f t="shared" si="87"/>
        <v>140.98833333333332</v>
      </c>
      <c r="G737" s="29">
        <f t="shared" si="81"/>
        <v>140.99</v>
      </c>
    </row>
    <row r="738" spans="1:7" x14ac:dyDescent="0.25">
      <c r="A738" s="47">
        <v>42487</v>
      </c>
      <c r="B738" s="48">
        <v>1</v>
      </c>
      <c r="C738" s="171">
        <v>0</v>
      </c>
      <c r="D738" s="134">
        <f t="shared" si="85"/>
        <v>925215.6</v>
      </c>
      <c r="E738" s="29">
        <f t="shared" si="86"/>
        <v>-72591.640000000014</v>
      </c>
      <c r="F738" s="175">
        <f t="shared" si="87"/>
        <v>140.98833333333332</v>
      </c>
      <c r="G738" s="29">
        <f t="shared" si="81"/>
        <v>140.99</v>
      </c>
    </row>
    <row r="739" spans="1:7" x14ac:dyDescent="0.25">
      <c r="A739" s="47">
        <v>42488</v>
      </c>
      <c r="B739" s="48">
        <v>1</v>
      </c>
      <c r="C739" s="171">
        <v>0</v>
      </c>
      <c r="D739" s="134">
        <f t="shared" si="85"/>
        <v>925215.6</v>
      </c>
      <c r="E739" s="29">
        <f t="shared" si="86"/>
        <v>-72591.640000000014</v>
      </c>
      <c r="F739" s="175">
        <f t="shared" si="87"/>
        <v>140.98833333333332</v>
      </c>
      <c r="G739" s="29">
        <f t="shared" si="81"/>
        <v>140.99</v>
      </c>
    </row>
    <row r="740" spans="1:7" x14ac:dyDescent="0.25">
      <c r="A740" s="47">
        <v>42489</v>
      </c>
      <c r="B740" s="48">
        <v>1</v>
      </c>
      <c r="C740" s="171">
        <v>0</v>
      </c>
      <c r="D740" s="134">
        <f t="shared" si="85"/>
        <v>925215.6</v>
      </c>
      <c r="E740" s="29">
        <f t="shared" si="86"/>
        <v>-72591.640000000014</v>
      </c>
      <c r="F740" s="175">
        <f t="shared" si="87"/>
        <v>140.98833333333332</v>
      </c>
      <c r="G740" s="29">
        <f t="shared" si="81"/>
        <v>140.99</v>
      </c>
    </row>
    <row r="741" spans="1:7" x14ac:dyDescent="0.25">
      <c r="A741" s="47">
        <v>42490</v>
      </c>
      <c r="B741" s="48">
        <v>1</v>
      </c>
      <c r="C741" s="171">
        <v>0</v>
      </c>
      <c r="D741" s="134">
        <f t="shared" si="85"/>
        <v>925215.6</v>
      </c>
      <c r="E741" s="29">
        <f t="shared" si="86"/>
        <v>-72591.640000000014</v>
      </c>
      <c r="F741" s="175">
        <f t="shared" si="87"/>
        <v>140.98833333333332</v>
      </c>
      <c r="G741" s="29">
        <f t="shared" si="81"/>
        <v>140.99</v>
      </c>
    </row>
    <row r="742" spans="1:7" x14ac:dyDescent="0.25">
      <c r="A742" s="47">
        <v>42491</v>
      </c>
      <c r="B742" s="48">
        <v>1</v>
      </c>
      <c r="C742" s="171">
        <v>0</v>
      </c>
      <c r="D742" s="134">
        <f t="shared" si="85"/>
        <v>925215.6</v>
      </c>
      <c r="E742" s="29">
        <f t="shared" si="86"/>
        <v>-72591.640000000014</v>
      </c>
      <c r="F742" s="175">
        <f t="shared" si="87"/>
        <v>140.98833333333332</v>
      </c>
      <c r="G742" s="29">
        <f t="shared" si="81"/>
        <v>140.99</v>
      </c>
    </row>
    <row r="743" spans="1:7" x14ac:dyDescent="0.25">
      <c r="A743" s="47">
        <v>42492</v>
      </c>
      <c r="B743" s="48">
        <v>1</v>
      </c>
      <c r="C743" s="171">
        <v>0</v>
      </c>
      <c r="D743" s="134">
        <f t="shared" si="85"/>
        <v>925215.6</v>
      </c>
      <c r="E743" s="29">
        <f t="shared" si="86"/>
        <v>-72591.640000000014</v>
      </c>
      <c r="F743" s="175">
        <f t="shared" si="87"/>
        <v>140.98833333333332</v>
      </c>
      <c r="G743" s="29">
        <f t="shared" si="81"/>
        <v>140.99</v>
      </c>
    </row>
    <row r="744" spans="1:7" x14ac:dyDescent="0.25">
      <c r="A744" s="47">
        <v>42493</v>
      </c>
      <c r="B744" s="48">
        <v>1</v>
      </c>
      <c r="C744" s="171">
        <v>0</v>
      </c>
      <c r="D744" s="134">
        <f t="shared" si="85"/>
        <v>925215.6</v>
      </c>
      <c r="E744" s="29">
        <f t="shared" si="86"/>
        <v>-72591.640000000014</v>
      </c>
      <c r="F744" s="175">
        <f t="shared" si="87"/>
        <v>140.98833333333332</v>
      </c>
      <c r="G744" s="29">
        <f t="shared" si="81"/>
        <v>140.99</v>
      </c>
    </row>
    <row r="745" spans="1:7" x14ac:dyDescent="0.25">
      <c r="A745" s="47">
        <v>42494</v>
      </c>
      <c r="B745" s="48">
        <v>1</v>
      </c>
      <c r="C745" s="171">
        <v>0</v>
      </c>
      <c r="D745" s="134">
        <f t="shared" si="85"/>
        <v>925215.6</v>
      </c>
      <c r="E745" s="29">
        <f t="shared" si="86"/>
        <v>-72591.640000000014</v>
      </c>
      <c r="F745" s="175">
        <f t="shared" si="87"/>
        <v>140.98833333333332</v>
      </c>
      <c r="G745" s="29">
        <f t="shared" si="81"/>
        <v>140.99</v>
      </c>
    </row>
    <row r="746" spans="1:7" x14ac:dyDescent="0.25">
      <c r="A746" s="47">
        <v>42495</v>
      </c>
      <c r="B746" s="48">
        <v>1</v>
      </c>
      <c r="C746" s="171">
        <v>0</v>
      </c>
      <c r="D746" s="134">
        <f t="shared" si="85"/>
        <v>925215.6</v>
      </c>
      <c r="E746" s="29">
        <f t="shared" si="86"/>
        <v>-72591.640000000014</v>
      </c>
      <c r="F746" s="175">
        <f t="shared" si="87"/>
        <v>140.98833333333332</v>
      </c>
      <c r="G746" s="29">
        <f t="shared" si="81"/>
        <v>140.99</v>
      </c>
    </row>
    <row r="747" spans="1:7" x14ac:dyDescent="0.25">
      <c r="A747" s="47">
        <v>42496</v>
      </c>
      <c r="B747" s="48">
        <v>0</v>
      </c>
      <c r="C747" s="171">
        <v>1</v>
      </c>
      <c r="D747" s="134">
        <f>$E$700</f>
        <v>-69706.540000000008</v>
      </c>
      <c r="E747" s="29">
        <f>$D$701-$D$49</f>
        <v>-57496.450000000004</v>
      </c>
      <c r="F747" s="175">
        <f>($E$48/$B$48*0+($E$49/$B$49)*1)</f>
        <v>132.94677419354841</v>
      </c>
      <c r="G747" s="29">
        <f t="shared" si="81"/>
        <v>132.94999999999999</v>
      </c>
    </row>
    <row r="748" spans="1:7" x14ac:dyDescent="0.25">
      <c r="A748" s="47">
        <v>42497</v>
      </c>
      <c r="B748" s="48">
        <v>1</v>
      </c>
      <c r="C748" s="171">
        <v>0</v>
      </c>
      <c r="D748" s="134">
        <f t="shared" ref="D748:D777" si="88">$E$700</f>
        <v>-69706.540000000008</v>
      </c>
      <c r="E748" s="29">
        <f t="shared" ref="E748:E777" si="89">$D$701-$D$49</f>
        <v>-57496.450000000004</v>
      </c>
      <c r="F748" s="175">
        <f t="shared" ref="F748:F777" si="90">($E$48/$B$48*0+($E$49/$B$49)*1)</f>
        <v>132.94677419354841</v>
      </c>
      <c r="G748" s="29">
        <f t="shared" ref="G748:G811" si="91">ROUND(F748,2)</f>
        <v>132.94999999999999</v>
      </c>
    </row>
    <row r="749" spans="1:7" x14ac:dyDescent="0.25">
      <c r="A749" s="47">
        <v>42498</v>
      </c>
      <c r="B749" s="48">
        <v>1</v>
      </c>
      <c r="C749" s="171">
        <v>0</v>
      </c>
      <c r="D749" s="134">
        <f t="shared" si="88"/>
        <v>-69706.540000000008</v>
      </c>
      <c r="E749" s="29">
        <f t="shared" si="89"/>
        <v>-57496.450000000004</v>
      </c>
      <c r="F749" s="175">
        <f t="shared" si="90"/>
        <v>132.94677419354841</v>
      </c>
      <c r="G749" s="29">
        <f t="shared" si="91"/>
        <v>132.94999999999999</v>
      </c>
    </row>
    <row r="750" spans="1:7" x14ac:dyDescent="0.25">
      <c r="A750" s="47">
        <v>42499</v>
      </c>
      <c r="B750" s="48">
        <v>1</v>
      </c>
      <c r="C750" s="171">
        <v>0</v>
      </c>
      <c r="D750" s="134">
        <f t="shared" si="88"/>
        <v>-69706.540000000008</v>
      </c>
      <c r="E750" s="29">
        <f t="shared" si="89"/>
        <v>-57496.450000000004</v>
      </c>
      <c r="F750" s="175">
        <f t="shared" si="90"/>
        <v>132.94677419354841</v>
      </c>
      <c r="G750" s="29">
        <f t="shared" si="91"/>
        <v>132.94999999999999</v>
      </c>
    </row>
    <row r="751" spans="1:7" x14ac:dyDescent="0.25">
      <c r="A751" s="47">
        <v>42500</v>
      </c>
      <c r="B751" s="48">
        <v>1</v>
      </c>
      <c r="C751" s="171">
        <v>0</v>
      </c>
      <c r="D751" s="134">
        <f t="shared" si="88"/>
        <v>-69706.540000000008</v>
      </c>
      <c r="E751" s="29">
        <f t="shared" si="89"/>
        <v>-57496.450000000004</v>
      </c>
      <c r="F751" s="175">
        <f t="shared" si="90"/>
        <v>132.94677419354841</v>
      </c>
      <c r="G751" s="29">
        <f t="shared" si="91"/>
        <v>132.94999999999999</v>
      </c>
    </row>
    <row r="752" spans="1:7" x14ac:dyDescent="0.25">
      <c r="A752" s="47">
        <v>42501</v>
      </c>
      <c r="B752" s="48">
        <v>1</v>
      </c>
      <c r="C752" s="171">
        <v>0</v>
      </c>
      <c r="D752" s="134">
        <f t="shared" si="88"/>
        <v>-69706.540000000008</v>
      </c>
      <c r="E752" s="29">
        <f t="shared" si="89"/>
        <v>-57496.450000000004</v>
      </c>
      <c r="F752" s="175">
        <f t="shared" si="90"/>
        <v>132.94677419354841</v>
      </c>
      <c r="G752" s="29">
        <f t="shared" si="91"/>
        <v>132.94999999999999</v>
      </c>
    </row>
    <row r="753" spans="1:7" x14ac:dyDescent="0.25">
      <c r="A753" s="47">
        <v>42502</v>
      </c>
      <c r="B753" s="48">
        <v>1</v>
      </c>
      <c r="C753" s="171">
        <v>0</v>
      </c>
      <c r="D753" s="134">
        <f t="shared" si="88"/>
        <v>-69706.540000000008</v>
      </c>
      <c r="E753" s="29">
        <f t="shared" si="89"/>
        <v>-57496.450000000004</v>
      </c>
      <c r="F753" s="175">
        <f t="shared" si="90"/>
        <v>132.94677419354841</v>
      </c>
      <c r="G753" s="29">
        <f t="shared" si="91"/>
        <v>132.94999999999999</v>
      </c>
    </row>
    <row r="754" spans="1:7" x14ac:dyDescent="0.25">
      <c r="A754" s="47">
        <v>42503</v>
      </c>
      <c r="B754" s="48">
        <v>1</v>
      </c>
      <c r="C754" s="171">
        <v>0</v>
      </c>
      <c r="D754" s="134">
        <f t="shared" si="88"/>
        <v>-69706.540000000008</v>
      </c>
      <c r="E754" s="29">
        <f t="shared" si="89"/>
        <v>-57496.450000000004</v>
      </c>
      <c r="F754" s="175">
        <f t="shared" si="90"/>
        <v>132.94677419354841</v>
      </c>
      <c r="G754" s="29">
        <f t="shared" si="91"/>
        <v>132.94999999999999</v>
      </c>
    </row>
    <row r="755" spans="1:7" x14ac:dyDescent="0.25">
      <c r="A755" s="47">
        <v>42504</v>
      </c>
      <c r="B755" s="48">
        <v>1</v>
      </c>
      <c r="C755" s="171">
        <v>0</v>
      </c>
      <c r="D755" s="134">
        <f t="shared" si="88"/>
        <v>-69706.540000000008</v>
      </c>
      <c r="E755" s="29">
        <f t="shared" si="89"/>
        <v>-57496.450000000004</v>
      </c>
      <c r="F755" s="175">
        <f t="shared" si="90"/>
        <v>132.94677419354841</v>
      </c>
      <c r="G755" s="29">
        <f t="shared" si="91"/>
        <v>132.94999999999999</v>
      </c>
    </row>
    <row r="756" spans="1:7" x14ac:dyDescent="0.25">
      <c r="A756" s="47">
        <v>42505</v>
      </c>
      <c r="B756" s="48">
        <v>1</v>
      </c>
      <c r="C756" s="171">
        <v>0</v>
      </c>
      <c r="D756" s="134">
        <f t="shared" si="88"/>
        <v>-69706.540000000008</v>
      </c>
      <c r="E756" s="29">
        <f t="shared" si="89"/>
        <v>-57496.450000000004</v>
      </c>
      <c r="F756" s="175">
        <f t="shared" si="90"/>
        <v>132.94677419354841</v>
      </c>
      <c r="G756" s="29">
        <f t="shared" si="91"/>
        <v>132.94999999999999</v>
      </c>
    </row>
    <row r="757" spans="1:7" x14ac:dyDescent="0.25">
      <c r="A757" s="47">
        <v>42506</v>
      </c>
      <c r="B757" s="48">
        <v>1</v>
      </c>
      <c r="C757" s="171">
        <v>0</v>
      </c>
      <c r="D757" s="134">
        <f t="shared" si="88"/>
        <v>-69706.540000000008</v>
      </c>
      <c r="E757" s="29">
        <f t="shared" si="89"/>
        <v>-57496.450000000004</v>
      </c>
      <c r="F757" s="175">
        <f t="shared" si="90"/>
        <v>132.94677419354841</v>
      </c>
      <c r="G757" s="29">
        <f t="shared" si="91"/>
        <v>132.94999999999999</v>
      </c>
    </row>
    <row r="758" spans="1:7" x14ac:dyDescent="0.25">
      <c r="A758" s="47">
        <v>42507</v>
      </c>
      <c r="B758" s="48">
        <v>1</v>
      </c>
      <c r="C758" s="171">
        <v>0</v>
      </c>
      <c r="D758" s="134">
        <f t="shared" si="88"/>
        <v>-69706.540000000008</v>
      </c>
      <c r="E758" s="29">
        <f t="shared" si="89"/>
        <v>-57496.450000000004</v>
      </c>
      <c r="F758" s="175">
        <f t="shared" si="90"/>
        <v>132.94677419354841</v>
      </c>
      <c r="G758" s="29">
        <f t="shared" si="91"/>
        <v>132.94999999999999</v>
      </c>
    </row>
    <row r="759" spans="1:7" x14ac:dyDescent="0.25">
      <c r="A759" s="47">
        <v>42508</v>
      </c>
      <c r="B759" s="48">
        <v>1</v>
      </c>
      <c r="C759" s="171">
        <v>0</v>
      </c>
      <c r="D759" s="134">
        <f t="shared" si="88"/>
        <v>-69706.540000000008</v>
      </c>
      <c r="E759" s="29">
        <f t="shared" si="89"/>
        <v>-57496.450000000004</v>
      </c>
      <c r="F759" s="175">
        <f t="shared" si="90"/>
        <v>132.94677419354841</v>
      </c>
      <c r="G759" s="29">
        <f t="shared" si="91"/>
        <v>132.94999999999999</v>
      </c>
    </row>
    <row r="760" spans="1:7" x14ac:dyDescent="0.25">
      <c r="A760" s="47">
        <v>42509</v>
      </c>
      <c r="B760" s="48">
        <v>1</v>
      </c>
      <c r="C760" s="171">
        <v>0</v>
      </c>
      <c r="D760" s="134">
        <f t="shared" si="88"/>
        <v>-69706.540000000008</v>
      </c>
      <c r="E760" s="29">
        <f t="shared" si="89"/>
        <v>-57496.450000000004</v>
      </c>
      <c r="F760" s="175">
        <f t="shared" si="90"/>
        <v>132.94677419354841</v>
      </c>
      <c r="G760" s="29">
        <f t="shared" si="91"/>
        <v>132.94999999999999</v>
      </c>
    </row>
    <row r="761" spans="1:7" x14ac:dyDescent="0.25">
      <c r="A761" s="47">
        <v>42510</v>
      </c>
      <c r="B761" s="48">
        <v>1</v>
      </c>
      <c r="C761" s="171">
        <v>0</v>
      </c>
      <c r="D761" s="134">
        <f t="shared" si="88"/>
        <v>-69706.540000000008</v>
      </c>
      <c r="E761" s="29">
        <f t="shared" si="89"/>
        <v>-57496.450000000004</v>
      </c>
      <c r="F761" s="175">
        <f t="shared" si="90"/>
        <v>132.94677419354841</v>
      </c>
      <c r="G761" s="29">
        <f t="shared" si="91"/>
        <v>132.94999999999999</v>
      </c>
    </row>
    <row r="762" spans="1:7" x14ac:dyDescent="0.25">
      <c r="A762" s="47">
        <v>42511</v>
      </c>
      <c r="B762" s="48">
        <v>1</v>
      </c>
      <c r="C762" s="171">
        <v>0</v>
      </c>
      <c r="D762" s="134">
        <f t="shared" si="88"/>
        <v>-69706.540000000008</v>
      </c>
      <c r="E762" s="29">
        <f t="shared" si="89"/>
        <v>-57496.450000000004</v>
      </c>
      <c r="F762" s="175">
        <f t="shared" si="90"/>
        <v>132.94677419354841</v>
      </c>
      <c r="G762" s="29">
        <f t="shared" si="91"/>
        <v>132.94999999999999</v>
      </c>
    </row>
    <row r="763" spans="1:7" x14ac:dyDescent="0.25">
      <c r="A763" s="47">
        <v>42512</v>
      </c>
      <c r="B763" s="48">
        <v>1</v>
      </c>
      <c r="C763" s="171">
        <v>0</v>
      </c>
      <c r="D763" s="134">
        <f t="shared" si="88"/>
        <v>-69706.540000000008</v>
      </c>
      <c r="E763" s="29">
        <f t="shared" si="89"/>
        <v>-57496.450000000004</v>
      </c>
      <c r="F763" s="175">
        <f t="shared" si="90"/>
        <v>132.94677419354841</v>
      </c>
      <c r="G763" s="29">
        <f t="shared" si="91"/>
        <v>132.94999999999999</v>
      </c>
    </row>
    <row r="764" spans="1:7" x14ac:dyDescent="0.25">
      <c r="A764" s="47">
        <v>42513</v>
      </c>
      <c r="B764" s="48">
        <v>1</v>
      </c>
      <c r="C764" s="171">
        <v>0</v>
      </c>
      <c r="D764" s="134">
        <f t="shared" si="88"/>
        <v>-69706.540000000008</v>
      </c>
      <c r="E764" s="29">
        <f t="shared" si="89"/>
        <v>-57496.450000000004</v>
      </c>
      <c r="F764" s="175">
        <f t="shared" si="90"/>
        <v>132.94677419354841</v>
      </c>
      <c r="G764" s="29">
        <f t="shared" si="91"/>
        <v>132.94999999999999</v>
      </c>
    </row>
    <row r="765" spans="1:7" x14ac:dyDescent="0.25">
      <c r="A765" s="47">
        <v>42514</v>
      </c>
      <c r="B765" s="48">
        <v>1</v>
      </c>
      <c r="C765" s="171">
        <v>0</v>
      </c>
      <c r="D765" s="134">
        <f t="shared" si="88"/>
        <v>-69706.540000000008</v>
      </c>
      <c r="E765" s="29">
        <f t="shared" si="89"/>
        <v>-57496.450000000004</v>
      </c>
      <c r="F765" s="175">
        <f t="shared" si="90"/>
        <v>132.94677419354841</v>
      </c>
      <c r="G765" s="29">
        <f t="shared" si="91"/>
        <v>132.94999999999999</v>
      </c>
    </row>
    <row r="766" spans="1:7" x14ac:dyDescent="0.25">
      <c r="A766" s="47">
        <v>42515</v>
      </c>
      <c r="B766" s="48">
        <v>1</v>
      </c>
      <c r="C766" s="171">
        <v>0</v>
      </c>
      <c r="D766" s="134">
        <f t="shared" si="88"/>
        <v>-69706.540000000008</v>
      </c>
      <c r="E766" s="29">
        <f t="shared" si="89"/>
        <v>-57496.450000000004</v>
      </c>
      <c r="F766" s="175">
        <f t="shared" si="90"/>
        <v>132.94677419354841</v>
      </c>
      <c r="G766" s="29">
        <f t="shared" si="91"/>
        <v>132.94999999999999</v>
      </c>
    </row>
    <row r="767" spans="1:7" x14ac:dyDescent="0.25">
      <c r="A767" s="47">
        <v>42516</v>
      </c>
      <c r="B767" s="48">
        <v>1</v>
      </c>
      <c r="C767" s="171">
        <v>0</v>
      </c>
      <c r="D767" s="134">
        <f t="shared" si="88"/>
        <v>-69706.540000000008</v>
      </c>
      <c r="E767" s="29">
        <f t="shared" si="89"/>
        <v>-57496.450000000004</v>
      </c>
      <c r="F767" s="175">
        <f t="shared" si="90"/>
        <v>132.94677419354841</v>
      </c>
      <c r="G767" s="29">
        <f t="shared" si="91"/>
        <v>132.94999999999999</v>
      </c>
    </row>
    <row r="768" spans="1:7" x14ac:dyDescent="0.25">
      <c r="A768" s="47">
        <v>42517</v>
      </c>
      <c r="B768" s="48">
        <v>1</v>
      </c>
      <c r="C768" s="171">
        <v>0</v>
      </c>
      <c r="D768" s="134">
        <f t="shared" si="88"/>
        <v>-69706.540000000008</v>
      </c>
      <c r="E768" s="29">
        <f t="shared" si="89"/>
        <v>-57496.450000000004</v>
      </c>
      <c r="F768" s="175">
        <f t="shared" si="90"/>
        <v>132.94677419354841</v>
      </c>
      <c r="G768" s="29">
        <f t="shared" si="91"/>
        <v>132.94999999999999</v>
      </c>
    </row>
    <row r="769" spans="1:7" x14ac:dyDescent="0.25">
      <c r="A769" s="47">
        <v>42518</v>
      </c>
      <c r="B769" s="48">
        <v>1</v>
      </c>
      <c r="C769" s="171">
        <v>0</v>
      </c>
      <c r="D769" s="134">
        <f t="shared" si="88"/>
        <v>-69706.540000000008</v>
      </c>
      <c r="E769" s="29">
        <f t="shared" si="89"/>
        <v>-57496.450000000004</v>
      </c>
      <c r="F769" s="175">
        <f t="shared" si="90"/>
        <v>132.94677419354841</v>
      </c>
      <c r="G769" s="29">
        <f t="shared" si="91"/>
        <v>132.94999999999999</v>
      </c>
    </row>
    <row r="770" spans="1:7" x14ac:dyDescent="0.25">
      <c r="A770" s="47">
        <v>42519</v>
      </c>
      <c r="B770" s="48">
        <v>1</v>
      </c>
      <c r="C770" s="171">
        <v>0</v>
      </c>
      <c r="D770" s="134">
        <f t="shared" si="88"/>
        <v>-69706.540000000008</v>
      </c>
      <c r="E770" s="29">
        <f t="shared" si="89"/>
        <v>-57496.450000000004</v>
      </c>
      <c r="F770" s="175">
        <f t="shared" si="90"/>
        <v>132.94677419354841</v>
      </c>
      <c r="G770" s="29">
        <f t="shared" si="91"/>
        <v>132.94999999999999</v>
      </c>
    </row>
    <row r="771" spans="1:7" x14ac:dyDescent="0.25">
      <c r="A771" s="47">
        <v>42520</v>
      </c>
      <c r="B771" s="48">
        <v>1</v>
      </c>
      <c r="C771" s="171">
        <v>0</v>
      </c>
      <c r="D771" s="134">
        <f t="shared" si="88"/>
        <v>-69706.540000000008</v>
      </c>
      <c r="E771" s="29">
        <f t="shared" si="89"/>
        <v>-57496.450000000004</v>
      </c>
      <c r="F771" s="175">
        <f t="shared" si="90"/>
        <v>132.94677419354841</v>
      </c>
      <c r="G771" s="29">
        <f t="shared" si="91"/>
        <v>132.94999999999999</v>
      </c>
    </row>
    <row r="772" spans="1:7" x14ac:dyDescent="0.25">
      <c r="A772" s="47">
        <v>42521</v>
      </c>
      <c r="B772" s="48">
        <v>1</v>
      </c>
      <c r="C772" s="171">
        <v>0</v>
      </c>
      <c r="D772" s="134">
        <f t="shared" si="88"/>
        <v>-69706.540000000008</v>
      </c>
      <c r="E772" s="29">
        <f t="shared" si="89"/>
        <v>-57496.450000000004</v>
      </c>
      <c r="F772" s="175">
        <f t="shared" si="90"/>
        <v>132.94677419354841</v>
      </c>
      <c r="G772" s="29">
        <f t="shared" si="91"/>
        <v>132.94999999999999</v>
      </c>
    </row>
    <row r="773" spans="1:7" x14ac:dyDescent="0.25">
      <c r="A773" s="47">
        <v>42522</v>
      </c>
      <c r="B773" s="48">
        <v>1</v>
      </c>
      <c r="C773" s="171">
        <v>0</v>
      </c>
      <c r="D773" s="134">
        <f t="shared" si="88"/>
        <v>-69706.540000000008</v>
      </c>
      <c r="E773" s="29">
        <f t="shared" si="89"/>
        <v>-57496.450000000004</v>
      </c>
      <c r="F773" s="175">
        <f t="shared" si="90"/>
        <v>132.94677419354841</v>
      </c>
      <c r="G773" s="29">
        <f t="shared" si="91"/>
        <v>132.94999999999999</v>
      </c>
    </row>
    <row r="774" spans="1:7" x14ac:dyDescent="0.25">
      <c r="A774" s="47">
        <v>42523</v>
      </c>
      <c r="B774" s="48">
        <v>1</v>
      </c>
      <c r="C774" s="171">
        <v>0</v>
      </c>
      <c r="D774" s="134">
        <f t="shared" si="88"/>
        <v>-69706.540000000008</v>
      </c>
      <c r="E774" s="29">
        <f t="shared" si="89"/>
        <v>-57496.450000000004</v>
      </c>
      <c r="F774" s="175">
        <f t="shared" si="90"/>
        <v>132.94677419354841</v>
      </c>
      <c r="G774" s="29">
        <f t="shared" si="91"/>
        <v>132.94999999999999</v>
      </c>
    </row>
    <row r="775" spans="1:7" x14ac:dyDescent="0.25">
      <c r="A775" s="47">
        <v>42524</v>
      </c>
      <c r="B775" s="48">
        <v>1</v>
      </c>
      <c r="C775" s="171">
        <v>0</v>
      </c>
      <c r="D775" s="134">
        <f t="shared" si="88"/>
        <v>-69706.540000000008</v>
      </c>
      <c r="E775" s="29">
        <f t="shared" si="89"/>
        <v>-57496.450000000004</v>
      </c>
      <c r="F775" s="175">
        <f t="shared" si="90"/>
        <v>132.94677419354841</v>
      </c>
      <c r="G775" s="29">
        <f t="shared" si="91"/>
        <v>132.94999999999999</v>
      </c>
    </row>
    <row r="776" spans="1:7" x14ac:dyDescent="0.25">
      <c r="A776" s="47">
        <v>42525</v>
      </c>
      <c r="B776" s="48">
        <v>1</v>
      </c>
      <c r="C776" s="171">
        <v>0</v>
      </c>
      <c r="D776" s="134">
        <f t="shared" si="88"/>
        <v>-69706.540000000008</v>
      </c>
      <c r="E776" s="29">
        <f t="shared" si="89"/>
        <v>-57496.450000000004</v>
      </c>
      <c r="F776" s="175">
        <f t="shared" si="90"/>
        <v>132.94677419354841</v>
      </c>
      <c r="G776" s="29">
        <f t="shared" si="91"/>
        <v>132.94999999999999</v>
      </c>
    </row>
    <row r="777" spans="1:7" x14ac:dyDescent="0.25">
      <c r="A777" s="47">
        <v>42526</v>
      </c>
      <c r="B777" s="48">
        <v>1</v>
      </c>
      <c r="C777" s="171">
        <v>0</v>
      </c>
      <c r="D777" s="134">
        <f t="shared" si="88"/>
        <v>-69706.540000000008</v>
      </c>
      <c r="E777" s="29">
        <f t="shared" si="89"/>
        <v>-57496.450000000004</v>
      </c>
      <c r="F777" s="175">
        <f t="shared" si="90"/>
        <v>132.94677419354841</v>
      </c>
      <c r="G777" s="29">
        <f t="shared" si="91"/>
        <v>132.94999999999999</v>
      </c>
    </row>
    <row r="778" spans="1:7" x14ac:dyDescent="0.25">
      <c r="A778" s="47">
        <v>42527</v>
      </c>
      <c r="B778" s="48">
        <v>0</v>
      </c>
      <c r="C778" s="171">
        <v>1</v>
      </c>
      <c r="D778" s="134">
        <f>$E$731</f>
        <v>-72591.640000000014</v>
      </c>
      <c r="E778" s="29">
        <f>$D$732-$D$50</f>
        <v>905163.41</v>
      </c>
      <c r="F778" s="175">
        <f>($E$49/$B$49*0+($E$50/$B$50)*1)</f>
        <v>124.86033333333333</v>
      </c>
      <c r="G778" s="29">
        <f t="shared" si="91"/>
        <v>124.86</v>
      </c>
    </row>
    <row r="779" spans="1:7" x14ac:dyDescent="0.25">
      <c r="A779" s="47">
        <v>42528</v>
      </c>
      <c r="B779" s="48">
        <v>1</v>
      </c>
      <c r="C779" s="171">
        <v>0</v>
      </c>
      <c r="D779" s="134">
        <f t="shared" ref="D779:D807" si="92">$E$731</f>
        <v>-72591.640000000014</v>
      </c>
      <c r="E779" s="29">
        <f t="shared" ref="E779:E807" si="93">$D$732-$D$50</f>
        <v>905163.41</v>
      </c>
      <c r="F779" s="175">
        <f t="shared" ref="F779:F807" si="94">($E$49/$B$49*0+($E$50/$B$50)*1)</f>
        <v>124.86033333333333</v>
      </c>
      <c r="G779" s="29">
        <f t="shared" si="91"/>
        <v>124.86</v>
      </c>
    </row>
    <row r="780" spans="1:7" x14ac:dyDescent="0.25">
      <c r="A780" s="47">
        <v>42529</v>
      </c>
      <c r="B780" s="48">
        <v>1</v>
      </c>
      <c r="C780" s="171">
        <v>0</v>
      </c>
      <c r="D780" s="134">
        <f t="shared" si="92"/>
        <v>-72591.640000000014</v>
      </c>
      <c r="E780" s="29">
        <f t="shared" si="93"/>
        <v>905163.41</v>
      </c>
      <c r="F780" s="175">
        <f t="shared" si="94"/>
        <v>124.86033333333333</v>
      </c>
      <c r="G780" s="29">
        <f t="shared" si="91"/>
        <v>124.86</v>
      </c>
    </row>
    <row r="781" spans="1:7" x14ac:dyDescent="0.25">
      <c r="A781" s="47">
        <v>42530</v>
      </c>
      <c r="B781" s="48">
        <v>1</v>
      </c>
      <c r="C781" s="171">
        <v>0</v>
      </c>
      <c r="D781" s="134">
        <f t="shared" si="92"/>
        <v>-72591.640000000014</v>
      </c>
      <c r="E781" s="29">
        <f t="shared" si="93"/>
        <v>905163.41</v>
      </c>
      <c r="F781" s="175">
        <f t="shared" si="94"/>
        <v>124.86033333333333</v>
      </c>
      <c r="G781" s="29">
        <f t="shared" si="91"/>
        <v>124.86</v>
      </c>
    </row>
    <row r="782" spans="1:7" x14ac:dyDescent="0.25">
      <c r="A782" s="47">
        <v>42531</v>
      </c>
      <c r="B782" s="48">
        <v>1</v>
      </c>
      <c r="C782" s="171">
        <v>0</v>
      </c>
      <c r="D782" s="134">
        <f t="shared" si="92"/>
        <v>-72591.640000000014</v>
      </c>
      <c r="E782" s="29">
        <f t="shared" si="93"/>
        <v>905163.41</v>
      </c>
      <c r="F782" s="175">
        <f t="shared" si="94"/>
        <v>124.86033333333333</v>
      </c>
      <c r="G782" s="29">
        <f t="shared" si="91"/>
        <v>124.86</v>
      </c>
    </row>
    <row r="783" spans="1:7" x14ac:dyDescent="0.25">
      <c r="A783" s="47">
        <v>42532</v>
      </c>
      <c r="B783" s="48">
        <v>1</v>
      </c>
      <c r="C783" s="171">
        <v>0</v>
      </c>
      <c r="D783" s="134">
        <f t="shared" si="92"/>
        <v>-72591.640000000014</v>
      </c>
      <c r="E783" s="29">
        <f t="shared" si="93"/>
        <v>905163.41</v>
      </c>
      <c r="F783" s="175">
        <f t="shared" si="94"/>
        <v>124.86033333333333</v>
      </c>
      <c r="G783" s="29">
        <f t="shared" si="91"/>
        <v>124.86</v>
      </c>
    </row>
    <row r="784" spans="1:7" x14ac:dyDescent="0.25">
      <c r="A784" s="47">
        <v>42533</v>
      </c>
      <c r="B784" s="48">
        <v>1</v>
      </c>
      <c r="C784" s="171">
        <v>0</v>
      </c>
      <c r="D784" s="134">
        <f t="shared" si="92"/>
        <v>-72591.640000000014</v>
      </c>
      <c r="E784" s="29">
        <f t="shared" si="93"/>
        <v>905163.41</v>
      </c>
      <c r="F784" s="175">
        <f t="shared" si="94"/>
        <v>124.86033333333333</v>
      </c>
      <c r="G784" s="29">
        <f t="shared" si="91"/>
        <v>124.86</v>
      </c>
    </row>
    <row r="785" spans="1:7" x14ac:dyDescent="0.25">
      <c r="A785" s="47">
        <v>42534</v>
      </c>
      <c r="B785" s="48">
        <v>1</v>
      </c>
      <c r="C785" s="171">
        <v>0</v>
      </c>
      <c r="D785" s="134">
        <f t="shared" si="92"/>
        <v>-72591.640000000014</v>
      </c>
      <c r="E785" s="29">
        <f t="shared" si="93"/>
        <v>905163.41</v>
      </c>
      <c r="F785" s="175">
        <f t="shared" si="94"/>
        <v>124.86033333333333</v>
      </c>
      <c r="G785" s="29">
        <f t="shared" si="91"/>
        <v>124.86</v>
      </c>
    </row>
    <row r="786" spans="1:7" x14ac:dyDescent="0.25">
      <c r="A786" s="47">
        <v>42535</v>
      </c>
      <c r="B786" s="48">
        <v>1</v>
      </c>
      <c r="C786" s="171">
        <v>0</v>
      </c>
      <c r="D786" s="134">
        <f t="shared" si="92"/>
        <v>-72591.640000000014</v>
      </c>
      <c r="E786" s="29">
        <f t="shared" si="93"/>
        <v>905163.41</v>
      </c>
      <c r="F786" s="175">
        <f t="shared" si="94"/>
        <v>124.86033333333333</v>
      </c>
      <c r="G786" s="29">
        <f t="shared" si="91"/>
        <v>124.86</v>
      </c>
    </row>
    <row r="787" spans="1:7" x14ac:dyDescent="0.25">
      <c r="A787" s="47">
        <v>42536</v>
      </c>
      <c r="B787" s="48">
        <v>1</v>
      </c>
      <c r="C787" s="171">
        <v>0</v>
      </c>
      <c r="D787" s="134">
        <f t="shared" si="92"/>
        <v>-72591.640000000014</v>
      </c>
      <c r="E787" s="29">
        <f t="shared" si="93"/>
        <v>905163.41</v>
      </c>
      <c r="F787" s="175">
        <f t="shared" si="94"/>
        <v>124.86033333333333</v>
      </c>
      <c r="G787" s="29">
        <f t="shared" si="91"/>
        <v>124.86</v>
      </c>
    </row>
    <row r="788" spans="1:7" x14ac:dyDescent="0.25">
      <c r="A788" s="47">
        <v>42537</v>
      </c>
      <c r="B788" s="48">
        <v>1</v>
      </c>
      <c r="C788" s="171">
        <v>0</v>
      </c>
      <c r="D788" s="134">
        <f t="shared" si="92"/>
        <v>-72591.640000000014</v>
      </c>
      <c r="E788" s="29">
        <f t="shared" si="93"/>
        <v>905163.41</v>
      </c>
      <c r="F788" s="175">
        <f t="shared" si="94"/>
        <v>124.86033333333333</v>
      </c>
      <c r="G788" s="29">
        <f t="shared" si="91"/>
        <v>124.86</v>
      </c>
    </row>
    <row r="789" spans="1:7" x14ac:dyDescent="0.25">
      <c r="A789" s="47">
        <v>42538</v>
      </c>
      <c r="B789" s="48">
        <v>1</v>
      </c>
      <c r="C789" s="171">
        <v>0</v>
      </c>
      <c r="D789" s="134">
        <f t="shared" si="92"/>
        <v>-72591.640000000014</v>
      </c>
      <c r="E789" s="29">
        <f t="shared" si="93"/>
        <v>905163.41</v>
      </c>
      <c r="F789" s="175">
        <f t="shared" si="94"/>
        <v>124.86033333333333</v>
      </c>
      <c r="G789" s="29">
        <f t="shared" si="91"/>
        <v>124.86</v>
      </c>
    </row>
    <row r="790" spans="1:7" x14ac:dyDescent="0.25">
      <c r="A790" s="47">
        <v>42539</v>
      </c>
      <c r="B790" s="48">
        <v>1</v>
      </c>
      <c r="C790" s="171">
        <v>0</v>
      </c>
      <c r="D790" s="134">
        <f t="shared" si="92"/>
        <v>-72591.640000000014</v>
      </c>
      <c r="E790" s="29">
        <f t="shared" si="93"/>
        <v>905163.41</v>
      </c>
      <c r="F790" s="175">
        <f t="shared" si="94"/>
        <v>124.86033333333333</v>
      </c>
      <c r="G790" s="29">
        <f t="shared" si="91"/>
        <v>124.86</v>
      </c>
    </row>
    <row r="791" spans="1:7" x14ac:dyDescent="0.25">
      <c r="A791" s="47">
        <v>42540</v>
      </c>
      <c r="B791" s="48">
        <v>1</v>
      </c>
      <c r="C791" s="171">
        <v>0</v>
      </c>
      <c r="D791" s="134">
        <f t="shared" si="92"/>
        <v>-72591.640000000014</v>
      </c>
      <c r="E791" s="29">
        <f t="shared" si="93"/>
        <v>905163.41</v>
      </c>
      <c r="F791" s="175">
        <f t="shared" si="94"/>
        <v>124.86033333333333</v>
      </c>
      <c r="G791" s="29">
        <f t="shared" si="91"/>
        <v>124.86</v>
      </c>
    </row>
    <row r="792" spans="1:7" x14ac:dyDescent="0.25">
      <c r="A792" s="47">
        <v>42541</v>
      </c>
      <c r="B792" s="48">
        <v>1</v>
      </c>
      <c r="C792" s="171">
        <v>0</v>
      </c>
      <c r="D792" s="134">
        <f t="shared" si="92"/>
        <v>-72591.640000000014</v>
      </c>
      <c r="E792" s="29">
        <f t="shared" si="93"/>
        <v>905163.41</v>
      </c>
      <c r="F792" s="175">
        <f t="shared" si="94"/>
        <v>124.86033333333333</v>
      </c>
      <c r="G792" s="29">
        <f t="shared" si="91"/>
        <v>124.86</v>
      </c>
    </row>
    <row r="793" spans="1:7" x14ac:dyDescent="0.25">
      <c r="A793" s="47">
        <v>42542</v>
      </c>
      <c r="B793" s="48">
        <v>1</v>
      </c>
      <c r="C793" s="171">
        <v>0</v>
      </c>
      <c r="D793" s="134">
        <f t="shared" si="92"/>
        <v>-72591.640000000014</v>
      </c>
      <c r="E793" s="29">
        <f t="shared" si="93"/>
        <v>905163.41</v>
      </c>
      <c r="F793" s="175">
        <f t="shared" si="94"/>
        <v>124.86033333333333</v>
      </c>
      <c r="G793" s="29">
        <f t="shared" si="91"/>
        <v>124.86</v>
      </c>
    </row>
    <row r="794" spans="1:7" x14ac:dyDescent="0.25">
      <c r="A794" s="47">
        <v>42543</v>
      </c>
      <c r="B794" s="48">
        <v>1</v>
      </c>
      <c r="C794" s="171">
        <v>0</v>
      </c>
      <c r="D794" s="134">
        <f t="shared" si="92"/>
        <v>-72591.640000000014</v>
      </c>
      <c r="E794" s="29">
        <f t="shared" si="93"/>
        <v>905163.41</v>
      </c>
      <c r="F794" s="175">
        <f t="shared" si="94"/>
        <v>124.86033333333333</v>
      </c>
      <c r="G794" s="29">
        <f t="shared" si="91"/>
        <v>124.86</v>
      </c>
    </row>
    <row r="795" spans="1:7" x14ac:dyDescent="0.25">
      <c r="A795" s="47">
        <v>42544</v>
      </c>
      <c r="B795" s="48">
        <v>1</v>
      </c>
      <c r="C795" s="171">
        <v>0</v>
      </c>
      <c r="D795" s="134">
        <f t="shared" si="92"/>
        <v>-72591.640000000014</v>
      </c>
      <c r="E795" s="29">
        <f t="shared" si="93"/>
        <v>905163.41</v>
      </c>
      <c r="F795" s="175">
        <f t="shared" si="94"/>
        <v>124.86033333333333</v>
      </c>
      <c r="G795" s="29">
        <f t="shared" si="91"/>
        <v>124.86</v>
      </c>
    </row>
    <row r="796" spans="1:7" x14ac:dyDescent="0.25">
      <c r="A796" s="47">
        <v>42545</v>
      </c>
      <c r="B796" s="48">
        <v>1</v>
      </c>
      <c r="C796" s="171">
        <v>0</v>
      </c>
      <c r="D796" s="134">
        <f t="shared" si="92"/>
        <v>-72591.640000000014</v>
      </c>
      <c r="E796" s="29">
        <f t="shared" si="93"/>
        <v>905163.41</v>
      </c>
      <c r="F796" s="175">
        <f t="shared" si="94"/>
        <v>124.86033333333333</v>
      </c>
      <c r="G796" s="29">
        <f t="shared" si="91"/>
        <v>124.86</v>
      </c>
    </row>
    <row r="797" spans="1:7" x14ac:dyDescent="0.25">
      <c r="A797" s="47">
        <v>42546</v>
      </c>
      <c r="B797" s="48">
        <v>1</v>
      </c>
      <c r="C797" s="171">
        <v>0</v>
      </c>
      <c r="D797" s="134">
        <f t="shared" si="92"/>
        <v>-72591.640000000014</v>
      </c>
      <c r="E797" s="29">
        <f t="shared" si="93"/>
        <v>905163.41</v>
      </c>
      <c r="F797" s="175">
        <f t="shared" si="94"/>
        <v>124.86033333333333</v>
      </c>
      <c r="G797" s="29">
        <f t="shared" si="91"/>
        <v>124.86</v>
      </c>
    </row>
    <row r="798" spans="1:7" x14ac:dyDescent="0.25">
      <c r="A798" s="47">
        <v>42547</v>
      </c>
      <c r="B798" s="48">
        <v>1</v>
      </c>
      <c r="C798" s="171">
        <v>0</v>
      </c>
      <c r="D798" s="134">
        <f t="shared" si="92"/>
        <v>-72591.640000000014</v>
      </c>
      <c r="E798" s="29">
        <f t="shared" si="93"/>
        <v>905163.41</v>
      </c>
      <c r="F798" s="175">
        <f t="shared" si="94"/>
        <v>124.86033333333333</v>
      </c>
      <c r="G798" s="29">
        <f t="shared" si="91"/>
        <v>124.86</v>
      </c>
    </row>
    <row r="799" spans="1:7" x14ac:dyDescent="0.25">
      <c r="A799" s="47">
        <v>42548</v>
      </c>
      <c r="B799" s="48">
        <v>1</v>
      </c>
      <c r="C799" s="171">
        <v>0</v>
      </c>
      <c r="D799" s="134">
        <f t="shared" si="92"/>
        <v>-72591.640000000014</v>
      </c>
      <c r="E799" s="29">
        <f t="shared" si="93"/>
        <v>905163.41</v>
      </c>
      <c r="F799" s="175">
        <f t="shared" si="94"/>
        <v>124.86033333333333</v>
      </c>
      <c r="G799" s="29">
        <f t="shared" si="91"/>
        <v>124.86</v>
      </c>
    </row>
    <row r="800" spans="1:7" x14ac:dyDescent="0.25">
      <c r="A800" s="47">
        <v>42549</v>
      </c>
      <c r="B800" s="48">
        <v>1</v>
      </c>
      <c r="C800" s="171">
        <v>0</v>
      </c>
      <c r="D800" s="134">
        <f t="shared" si="92"/>
        <v>-72591.640000000014</v>
      </c>
      <c r="E800" s="29">
        <f t="shared" si="93"/>
        <v>905163.41</v>
      </c>
      <c r="F800" s="175">
        <f t="shared" si="94"/>
        <v>124.86033333333333</v>
      </c>
      <c r="G800" s="29">
        <f t="shared" si="91"/>
        <v>124.86</v>
      </c>
    </row>
    <row r="801" spans="1:7" x14ac:dyDescent="0.25">
      <c r="A801" s="47">
        <v>42550</v>
      </c>
      <c r="B801" s="48">
        <v>1</v>
      </c>
      <c r="C801" s="171">
        <v>0</v>
      </c>
      <c r="D801" s="134">
        <f t="shared" si="92"/>
        <v>-72591.640000000014</v>
      </c>
      <c r="E801" s="29">
        <f t="shared" si="93"/>
        <v>905163.41</v>
      </c>
      <c r="F801" s="175">
        <f t="shared" si="94"/>
        <v>124.86033333333333</v>
      </c>
      <c r="G801" s="29">
        <f t="shared" si="91"/>
        <v>124.86</v>
      </c>
    </row>
    <row r="802" spans="1:7" x14ac:dyDescent="0.25">
      <c r="A802" s="47">
        <v>42551</v>
      </c>
      <c r="B802" s="48">
        <v>1</v>
      </c>
      <c r="C802" s="171">
        <v>0</v>
      </c>
      <c r="D802" s="134">
        <f t="shared" si="92"/>
        <v>-72591.640000000014</v>
      </c>
      <c r="E802" s="29">
        <f t="shared" si="93"/>
        <v>905163.41</v>
      </c>
      <c r="F802" s="175">
        <f t="shared" si="94"/>
        <v>124.86033333333333</v>
      </c>
      <c r="G802" s="29">
        <f t="shared" si="91"/>
        <v>124.86</v>
      </c>
    </row>
    <row r="803" spans="1:7" x14ac:dyDescent="0.25">
      <c r="A803" s="47">
        <v>42552</v>
      </c>
      <c r="B803" s="48">
        <v>1</v>
      </c>
      <c r="C803" s="171">
        <v>0</v>
      </c>
      <c r="D803" s="134">
        <f t="shared" si="92"/>
        <v>-72591.640000000014</v>
      </c>
      <c r="E803" s="29">
        <f t="shared" si="93"/>
        <v>905163.41</v>
      </c>
      <c r="F803" s="175">
        <f t="shared" si="94"/>
        <v>124.86033333333333</v>
      </c>
      <c r="G803" s="29">
        <f t="shared" si="91"/>
        <v>124.86</v>
      </c>
    </row>
    <row r="804" spans="1:7" x14ac:dyDescent="0.25">
      <c r="A804" s="47">
        <v>42553</v>
      </c>
      <c r="B804" s="48">
        <v>1</v>
      </c>
      <c r="C804" s="171">
        <v>0</v>
      </c>
      <c r="D804" s="134">
        <f t="shared" si="92"/>
        <v>-72591.640000000014</v>
      </c>
      <c r="E804" s="29">
        <f t="shared" si="93"/>
        <v>905163.41</v>
      </c>
      <c r="F804" s="175">
        <f t="shared" si="94"/>
        <v>124.86033333333333</v>
      </c>
      <c r="G804" s="29">
        <f t="shared" si="91"/>
        <v>124.86</v>
      </c>
    </row>
    <row r="805" spans="1:7" x14ac:dyDescent="0.25">
      <c r="A805" s="47">
        <v>42554</v>
      </c>
      <c r="B805" s="48">
        <v>1</v>
      </c>
      <c r="C805" s="171">
        <v>0</v>
      </c>
      <c r="D805" s="134">
        <f t="shared" si="92"/>
        <v>-72591.640000000014</v>
      </c>
      <c r="E805" s="29">
        <f t="shared" si="93"/>
        <v>905163.41</v>
      </c>
      <c r="F805" s="175">
        <f t="shared" si="94"/>
        <v>124.86033333333333</v>
      </c>
      <c r="G805" s="29">
        <f t="shared" si="91"/>
        <v>124.86</v>
      </c>
    </row>
    <row r="806" spans="1:7" x14ac:dyDescent="0.25">
      <c r="A806" s="47">
        <v>42555</v>
      </c>
      <c r="B806" s="48">
        <v>1</v>
      </c>
      <c r="C806" s="171">
        <v>0</v>
      </c>
      <c r="D806" s="134">
        <f t="shared" si="92"/>
        <v>-72591.640000000014</v>
      </c>
      <c r="E806" s="29">
        <f t="shared" si="93"/>
        <v>905163.41</v>
      </c>
      <c r="F806" s="175">
        <f t="shared" si="94"/>
        <v>124.86033333333333</v>
      </c>
      <c r="G806" s="29">
        <f t="shared" si="91"/>
        <v>124.86</v>
      </c>
    </row>
    <row r="807" spans="1:7" x14ac:dyDescent="0.25">
      <c r="A807" s="47">
        <v>42556</v>
      </c>
      <c r="B807" s="48">
        <v>1</v>
      </c>
      <c r="C807" s="171">
        <v>0</v>
      </c>
      <c r="D807" s="134">
        <f t="shared" si="92"/>
        <v>-72591.640000000014</v>
      </c>
      <c r="E807" s="29">
        <f t="shared" si="93"/>
        <v>905163.41</v>
      </c>
      <c r="F807" s="175">
        <f t="shared" si="94"/>
        <v>124.86033333333333</v>
      </c>
      <c r="G807" s="29">
        <f t="shared" si="91"/>
        <v>124.86</v>
      </c>
    </row>
    <row r="808" spans="1:7" x14ac:dyDescent="0.25">
      <c r="A808" s="47">
        <v>42557</v>
      </c>
      <c r="B808" s="48">
        <v>0</v>
      </c>
      <c r="C808" s="171">
        <v>1</v>
      </c>
      <c r="D808" s="134">
        <f>$E$761</f>
        <v>-57496.450000000004</v>
      </c>
      <c r="E808" s="29">
        <f>$D$762-$D$51</f>
        <v>-89889.330000000016</v>
      </c>
      <c r="F808" s="175">
        <f>($E$50/$B$50*0+($E$51/$B$51)*1)</f>
        <v>116.61967741935484</v>
      </c>
      <c r="G808" s="29">
        <f t="shared" si="91"/>
        <v>116.62</v>
      </c>
    </row>
    <row r="809" spans="1:7" x14ac:dyDescent="0.25">
      <c r="A809" s="47">
        <v>42558</v>
      </c>
      <c r="B809" s="48">
        <v>1</v>
      </c>
      <c r="C809" s="171">
        <v>0</v>
      </c>
      <c r="D809" s="134">
        <f t="shared" ref="D809:D838" si="95">$E$761</f>
        <v>-57496.450000000004</v>
      </c>
      <c r="E809" s="29">
        <f t="shared" ref="E809:E838" si="96">$D$762-$D$51</f>
        <v>-89889.330000000016</v>
      </c>
      <c r="F809" s="175">
        <f t="shared" ref="F809:F838" si="97">($E$50/$B$50*0+($E$51/$B$51)*1)</f>
        <v>116.61967741935484</v>
      </c>
      <c r="G809" s="29">
        <f t="shared" si="91"/>
        <v>116.62</v>
      </c>
    </row>
    <row r="810" spans="1:7" x14ac:dyDescent="0.25">
      <c r="A810" s="47">
        <v>42559</v>
      </c>
      <c r="B810" s="48">
        <v>1</v>
      </c>
      <c r="C810" s="171">
        <v>0</v>
      </c>
      <c r="D810" s="134">
        <f t="shared" si="95"/>
        <v>-57496.450000000004</v>
      </c>
      <c r="E810" s="29">
        <f t="shared" si="96"/>
        <v>-89889.330000000016</v>
      </c>
      <c r="F810" s="175">
        <f t="shared" si="97"/>
        <v>116.61967741935484</v>
      </c>
      <c r="G810" s="29">
        <f t="shared" si="91"/>
        <v>116.62</v>
      </c>
    </row>
    <row r="811" spans="1:7" x14ac:dyDescent="0.25">
      <c r="A811" s="47">
        <v>42560</v>
      </c>
      <c r="B811" s="48">
        <v>1</v>
      </c>
      <c r="C811" s="171">
        <v>0</v>
      </c>
      <c r="D811" s="134">
        <f t="shared" si="95"/>
        <v>-57496.450000000004</v>
      </c>
      <c r="E811" s="29">
        <f t="shared" si="96"/>
        <v>-89889.330000000016</v>
      </c>
      <c r="F811" s="175">
        <f t="shared" si="97"/>
        <v>116.61967741935484</v>
      </c>
      <c r="G811" s="29">
        <f t="shared" si="91"/>
        <v>116.62</v>
      </c>
    </row>
    <row r="812" spans="1:7" x14ac:dyDescent="0.25">
      <c r="A812" s="47">
        <v>42561</v>
      </c>
      <c r="B812" s="48">
        <v>1</v>
      </c>
      <c r="C812" s="171">
        <v>0</v>
      </c>
      <c r="D812" s="134">
        <f t="shared" si="95"/>
        <v>-57496.450000000004</v>
      </c>
      <c r="E812" s="29">
        <f t="shared" si="96"/>
        <v>-89889.330000000016</v>
      </c>
      <c r="F812" s="175">
        <f t="shared" si="97"/>
        <v>116.61967741935484</v>
      </c>
      <c r="G812" s="29">
        <f t="shared" ref="G812:G875" si="98">ROUND(F812,2)</f>
        <v>116.62</v>
      </c>
    </row>
    <row r="813" spans="1:7" x14ac:dyDescent="0.25">
      <c r="A813" s="47">
        <v>42562</v>
      </c>
      <c r="B813" s="48">
        <v>1</v>
      </c>
      <c r="C813" s="171">
        <v>0</v>
      </c>
      <c r="D813" s="134">
        <f t="shared" si="95"/>
        <v>-57496.450000000004</v>
      </c>
      <c r="E813" s="29">
        <f t="shared" si="96"/>
        <v>-89889.330000000016</v>
      </c>
      <c r="F813" s="175">
        <f t="shared" si="97"/>
        <v>116.61967741935484</v>
      </c>
      <c r="G813" s="29">
        <f t="shared" si="98"/>
        <v>116.62</v>
      </c>
    </row>
    <row r="814" spans="1:7" x14ac:dyDescent="0.25">
      <c r="A814" s="47">
        <v>42563</v>
      </c>
      <c r="B814" s="48">
        <v>1</v>
      </c>
      <c r="C814" s="171">
        <v>0</v>
      </c>
      <c r="D814" s="134">
        <f t="shared" si="95"/>
        <v>-57496.450000000004</v>
      </c>
      <c r="E814" s="29">
        <f t="shared" si="96"/>
        <v>-89889.330000000016</v>
      </c>
      <c r="F814" s="175">
        <f t="shared" si="97"/>
        <v>116.61967741935484</v>
      </c>
      <c r="G814" s="29">
        <f t="shared" si="98"/>
        <v>116.62</v>
      </c>
    </row>
    <row r="815" spans="1:7" x14ac:dyDescent="0.25">
      <c r="A815" s="47">
        <v>42564</v>
      </c>
      <c r="B815" s="48">
        <v>1</v>
      </c>
      <c r="C815" s="171">
        <v>0</v>
      </c>
      <c r="D815" s="134">
        <f t="shared" si="95"/>
        <v>-57496.450000000004</v>
      </c>
      <c r="E815" s="29">
        <f t="shared" si="96"/>
        <v>-89889.330000000016</v>
      </c>
      <c r="F815" s="175">
        <f t="shared" si="97"/>
        <v>116.61967741935484</v>
      </c>
      <c r="G815" s="29">
        <f t="shared" si="98"/>
        <v>116.62</v>
      </c>
    </row>
    <row r="816" spans="1:7" x14ac:dyDescent="0.25">
      <c r="A816" s="47">
        <v>42565</v>
      </c>
      <c r="B816" s="48">
        <v>1</v>
      </c>
      <c r="C816" s="171">
        <v>0</v>
      </c>
      <c r="D816" s="134">
        <f t="shared" si="95"/>
        <v>-57496.450000000004</v>
      </c>
      <c r="E816" s="29">
        <f t="shared" si="96"/>
        <v>-89889.330000000016</v>
      </c>
      <c r="F816" s="175">
        <f t="shared" si="97"/>
        <v>116.61967741935484</v>
      </c>
      <c r="G816" s="29">
        <f t="shared" si="98"/>
        <v>116.62</v>
      </c>
    </row>
    <row r="817" spans="1:7" x14ac:dyDescent="0.25">
      <c r="A817" s="47">
        <v>42566</v>
      </c>
      <c r="B817" s="48">
        <v>1</v>
      </c>
      <c r="C817" s="171">
        <v>0</v>
      </c>
      <c r="D817" s="134">
        <f t="shared" si="95"/>
        <v>-57496.450000000004</v>
      </c>
      <c r="E817" s="29">
        <f t="shared" si="96"/>
        <v>-89889.330000000016</v>
      </c>
      <c r="F817" s="175">
        <f t="shared" si="97"/>
        <v>116.61967741935484</v>
      </c>
      <c r="G817" s="29">
        <f t="shared" si="98"/>
        <v>116.62</v>
      </c>
    </row>
    <row r="818" spans="1:7" x14ac:dyDescent="0.25">
      <c r="A818" s="47">
        <v>42567</v>
      </c>
      <c r="B818" s="48">
        <v>1</v>
      </c>
      <c r="C818" s="171">
        <v>0</v>
      </c>
      <c r="D818" s="134">
        <f t="shared" si="95"/>
        <v>-57496.450000000004</v>
      </c>
      <c r="E818" s="29">
        <f t="shared" si="96"/>
        <v>-89889.330000000016</v>
      </c>
      <c r="F818" s="175">
        <f t="shared" si="97"/>
        <v>116.61967741935484</v>
      </c>
      <c r="G818" s="29">
        <f t="shared" si="98"/>
        <v>116.62</v>
      </c>
    </row>
    <row r="819" spans="1:7" x14ac:dyDescent="0.25">
      <c r="A819" s="47">
        <v>42568</v>
      </c>
      <c r="B819" s="48">
        <v>1</v>
      </c>
      <c r="C819" s="171">
        <v>0</v>
      </c>
      <c r="D819" s="134">
        <f t="shared" si="95"/>
        <v>-57496.450000000004</v>
      </c>
      <c r="E819" s="29">
        <f t="shared" si="96"/>
        <v>-89889.330000000016</v>
      </c>
      <c r="F819" s="175">
        <f t="shared" si="97"/>
        <v>116.61967741935484</v>
      </c>
      <c r="G819" s="29">
        <f t="shared" si="98"/>
        <v>116.62</v>
      </c>
    </row>
    <row r="820" spans="1:7" x14ac:dyDescent="0.25">
      <c r="A820" s="47">
        <v>42569</v>
      </c>
      <c r="B820" s="48">
        <v>1</v>
      </c>
      <c r="C820" s="171">
        <v>0</v>
      </c>
      <c r="D820" s="134">
        <f t="shared" si="95"/>
        <v>-57496.450000000004</v>
      </c>
      <c r="E820" s="29">
        <f t="shared" si="96"/>
        <v>-89889.330000000016</v>
      </c>
      <c r="F820" s="175">
        <f t="shared" si="97"/>
        <v>116.61967741935484</v>
      </c>
      <c r="G820" s="29">
        <f t="shared" si="98"/>
        <v>116.62</v>
      </c>
    </row>
    <row r="821" spans="1:7" x14ac:dyDescent="0.25">
      <c r="A821" s="47">
        <v>42570</v>
      </c>
      <c r="B821" s="48">
        <v>1</v>
      </c>
      <c r="C821" s="171">
        <v>0</v>
      </c>
      <c r="D821" s="134">
        <f t="shared" si="95"/>
        <v>-57496.450000000004</v>
      </c>
      <c r="E821" s="29">
        <f t="shared" si="96"/>
        <v>-89889.330000000016</v>
      </c>
      <c r="F821" s="175">
        <f t="shared" si="97"/>
        <v>116.61967741935484</v>
      </c>
      <c r="G821" s="29">
        <f t="shared" si="98"/>
        <v>116.62</v>
      </c>
    </row>
    <row r="822" spans="1:7" x14ac:dyDescent="0.25">
      <c r="A822" s="47">
        <v>42571</v>
      </c>
      <c r="B822" s="48">
        <v>1</v>
      </c>
      <c r="C822" s="171">
        <v>0</v>
      </c>
      <c r="D822" s="134">
        <f t="shared" si="95"/>
        <v>-57496.450000000004</v>
      </c>
      <c r="E822" s="29">
        <f t="shared" si="96"/>
        <v>-89889.330000000016</v>
      </c>
      <c r="F822" s="175">
        <f t="shared" si="97"/>
        <v>116.61967741935484</v>
      </c>
      <c r="G822" s="29">
        <f t="shared" si="98"/>
        <v>116.62</v>
      </c>
    </row>
    <row r="823" spans="1:7" x14ac:dyDescent="0.25">
      <c r="A823" s="47">
        <v>42572</v>
      </c>
      <c r="B823" s="48">
        <v>1</v>
      </c>
      <c r="C823" s="171">
        <v>0</v>
      </c>
      <c r="D823" s="134">
        <f t="shared" si="95"/>
        <v>-57496.450000000004</v>
      </c>
      <c r="E823" s="29">
        <f t="shared" si="96"/>
        <v>-89889.330000000016</v>
      </c>
      <c r="F823" s="175">
        <f t="shared" si="97"/>
        <v>116.61967741935484</v>
      </c>
      <c r="G823" s="29">
        <f t="shared" si="98"/>
        <v>116.62</v>
      </c>
    </row>
    <row r="824" spans="1:7" x14ac:dyDescent="0.25">
      <c r="A824" s="47">
        <v>42573</v>
      </c>
      <c r="B824" s="48">
        <v>1</v>
      </c>
      <c r="C824" s="171">
        <v>0</v>
      </c>
      <c r="D824" s="134">
        <f t="shared" si="95"/>
        <v>-57496.450000000004</v>
      </c>
      <c r="E824" s="29">
        <f t="shared" si="96"/>
        <v>-89889.330000000016</v>
      </c>
      <c r="F824" s="175">
        <f t="shared" si="97"/>
        <v>116.61967741935484</v>
      </c>
      <c r="G824" s="29">
        <f t="shared" si="98"/>
        <v>116.62</v>
      </c>
    </row>
    <row r="825" spans="1:7" x14ac:dyDescent="0.25">
      <c r="A825" s="47">
        <v>42574</v>
      </c>
      <c r="B825" s="48">
        <v>1</v>
      </c>
      <c r="C825" s="171">
        <v>0</v>
      </c>
      <c r="D825" s="134">
        <f t="shared" si="95"/>
        <v>-57496.450000000004</v>
      </c>
      <c r="E825" s="29">
        <f t="shared" si="96"/>
        <v>-89889.330000000016</v>
      </c>
      <c r="F825" s="175">
        <f t="shared" si="97"/>
        <v>116.61967741935484</v>
      </c>
      <c r="G825" s="29">
        <f t="shared" si="98"/>
        <v>116.62</v>
      </c>
    </row>
    <row r="826" spans="1:7" x14ac:dyDescent="0.25">
      <c r="A826" s="47">
        <v>42575</v>
      </c>
      <c r="B826" s="48">
        <v>1</v>
      </c>
      <c r="C826" s="171">
        <v>0</v>
      </c>
      <c r="D826" s="134">
        <f t="shared" si="95"/>
        <v>-57496.450000000004</v>
      </c>
      <c r="E826" s="29">
        <f t="shared" si="96"/>
        <v>-89889.330000000016</v>
      </c>
      <c r="F826" s="175">
        <f t="shared" si="97"/>
        <v>116.61967741935484</v>
      </c>
      <c r="G826" s="29">
        <f t="shared" si="98"/>
        <v>116.62</v>
      </c>
    </row>
    <row r="827" spans="1:7" x14ac:dyDescent="0.25">
      <c r="A827" s="47">
        <v>42576</v>
      </c>
      <c r="B827" s="48">
        <v>1</v>
      </c>
      <c r="C827" s="171">
        <v>0</v>
      </c>
      <c r="D827" s="134">
        <f t="shared" si="95"/>
        <v>-57496.450000000004</v>
      </c>
      <c r="E827" s="29">
        <f t="shared" si="96"/>
        <v>-89889.330000000016</v>
      </c>
      <c r="F827" s="175">
        <f t="shared" si="97"/>
        <v>116.61967741935484</v>
      </c>
      <c r="G827" s="29">
        <f t="shared" si="98"/>
        <v>116.62</v>
      </c>
    </row>
    <row r="828" spans="1:7" x14ac:dyDescent="0.25">
      <c r="A828" s="47">
        <v>42577</v>
      </c>
      <c r="B828" s="48">
        <v>1</v>
      </c>
      <c r="C828" s="171">
        <v>0</v>
      </c>
      <c r="D828" s="134">
        <f t="shared" si="95"/>
        <v>-57496.450000000004</v>
      </c>
      <c r="E828" s="29">
        <f t="shared" si="96"/>
        <v>-89889.330000000016</v>
      </c>
      <c r="F828" s="175">
        <f t="shared" si="97"/>
        <v>116.61967741935484</v>
      </c>
      <c r="G828" s="29">
        <f t="shared" si="98"/>
        <v>116.62</v>
      </c>
    </row>
    <row r="829" spans="1:7" x14ac:dyDescent="0.25">
      <c r="A829" s="47">
        <v>42578</v>
      </c>
      <c r="B829" s="48">
        <v>1</v>
      </c>
      <c r="C829" s="171">
        <v>0</v>
      </c>
      <c r="D829" s="134">
        <f t="shared" si="95"/>
        <v>-57496.450000000004</v>
      </c>
      <c r="E829" s="29">
        <f t="shared" si="96"/>
        <v>-89889.330000000016</v>
      </c>
      <c r="F829" s="175">
        <f t="shared" si="97"/>
        <v>116.61967741935484</v>
      </c>
      <c r="G829" s="29">
        <f t="shared" si="98"/>
        <v>116.62</v>
      </c>
    </row>
    <row r="830" spans="1:7" x14ac:dyDescent="0.25">
      <c r="A830" s="47">
        <v>42579</v>
      </c>
      <c r="B830" s="48">
        <v>1</v>
      </c>
      <c r="C830" s="171">
        <v>0</v>
      </c>
      <c r="D830" s="134">
        <f t="shared" si="95"/>
        <v>-57496.450000000004</v>
      </c>
      <c r="E830" s="29">
        <f t="shared" si="96"/>
        <v>-89889.330000000016</v>
      </c>
      <c r="F830" s="175">
        <f t="shared" si="97"/>
        <v>116.61967741935484</v>
      </c>
      <c r="G830" s="29">
        <f t="shared" si="98"/>
        <v>116.62</v>
      </c>
    </row>
    <row r="831" spans="1:7" x14ac:dyDescent="0.25">
      <c r="A831" s="47">
        <v>42580</v>
      </c>
      <c r="B831" s="48">
        <v>1</v>
      </c>
      <c r="C831" s="171">
        <v>0</v>
      </c>
      <c r="D831" s="134">
        <f t="shared" si="95"/>
        <v>-57496.450000000004</v>
      </c>
      <c r="E831" s="29">
        <f t="shared" si="96"/>
        <v>-89889.330000000016</v>
      </c>
      <c r="F831" s="175">
        <f t="shared" si="97"/>
        <v>116.61967741935484</v>
      </c>
      <c r="G831" s="29">
        <f t="shared" si="98"/>
        <v>116.62</v>
      </c>
    </row>
    <row r="832" spans="1:7" x14ac:dyDescent="0.25">
      <c r="A832" s="47">
        <v>42581</v>
      </c>
      <c r="B832" s="48">
        <v>1</v>
      </c>
      <c r="C832" s="171">
        <v>0</v>
      </c>
      <c r="D832" s="134">
        <f t="shared" si="95"/>
        <v>-57496.450000000004</v>
      </c>
      <c r="E832" s="29">
        <f t="shared" si="96"/>
        <v>-89889.330000000016</v>
      </c>
      <c r="F832" s="175">
        <f t="shared" si="97"/>
        <v>116.61967741935484</v>
      </c>
      <c r="G832" s="29">
        <f t="shared" si="98"/>
        <v>116.62</v>
      </c>
    </row>
    <row r="833" spans="1:7" x14ac:dyDescent="0.25">
      <c r="A833" s="47">
        <v>42582</v>
      </c>
      <c r="B833" s="48">
        <v>1</v>
      </c>
      <c r="C833" s="171">
        <v>0</v>
      </c>
      <c r="D833" s="134">
        <f t="shared" si="95"/>
        <v>-57496.450000000004</v>
      </c>
      <c r="E833" s="29">
        <f t="shared" si="96"/>
        <v>-89889.330000000016</v>
      </c>
      <c r="F833" s="175">
        <f t="shared" si="97"/>
        <v>116.61967741935484</v>
      </c>
      <c r="G833" s="29">
        <f t="shared" si="98"/>
        <v>116.62</v>
      </c>
    </row>
    <row r="834" spans="1:7" x14ac:dyDescent="0.25">
      <c r="A834" s="47">
        <v>42583</v>
      </c>
      <c r="B834" s="48">
        <v>1</v>
      </c>
      <c r="C834" s="171">
        <v>0</v>
      </c>
      <c r="D834" s="134">
        <f t="shared" si="95"/>
        <v>-57496.450000000004</v>
      </c>
      <c r="E834" s="29">
        <f t="shared" si="96"/>
        <v>-89889.330000000016</v>
      </c>
      <c r="F834" s="175">
        <f t="shared" si="97"/>
        <v>116.61967741935484</v>
      </c>
      <c r="G834" s="29">
        <f t="shared" si="98"/>
        <v>116.62</v>
      </c>
    </row>
    <row r="835" spans="1:7" x14ac:dyDescent="0.25">
      <c r="A835" s="47">
        <v>42584</v>
      </c>
      <c r="B835" s="48">
        <v>1</v>
      </c>
      <c r="C835" s="171">
        <v>0</v>
      </c>
      <c r="D835" s="134">
        <f t="shared" si="95"/>
        <v>-57496.450000000004</v>
      </c>
      <c r="E835" s="29">
        <f t="shared" si="96"/>
        <v>-89889.330000000016</v>
      </c>
      <c r="F835" s="175">
        <f t="shared" si="97"/>
        <v>116.61967741935484</v>
      </c>
      <c r="G835" s="29">
        <f t="shared" si="98"/>
        <v>116.62</v>
      </c>
    </row>
    <row r="836" spans="1:7" x14ac:dyDescent="0.25">
      <c r="A836" s="47">
        <v>42585</v>
      </c>
      <c r="B836" s="48">
        <v>1</v>
      </c>
      <c r="C836" s="171">
        <v>0</v>
      </c>
      <c r="D836" s="134">
        <f t="shared" si="95"/>
        <v>-57496.450000000004</v>
      </c>
      <c r="E836" s="29">
        <f t="shared" si="96"/>
        <v>-89889.330000000016</v>
      </c>
      <c r="F836" s="175">
        <f t="shared" si="97"/>
        <v>116.61967741935484</v>
      </c>
      <c r="G836" s="29">
        <f t="shared" si="98"/>
        <v>116.62</v>
      </c>
    </row>
    <row r="837" spans="1:7" x14ac:dyDescent="0.25">
      <c r="A837" s="47">
        <v>42586</v>
      </c>
      <c r="B837" s="48">
        <v>1</v>
      </c>
      <c r="C837" s="171">
        <v>0</v>
      </c>
      <c r="D837" s="134">
        <f t="shared" si="95"/>
        <v>-57496.450000000004</v>
      </c>
      <c r="E837" s="29">
        <f t="shared" si="96"/>
        <v>-89889.330000000016</v>
      </c>
      <c r="F837" s="175">
        <f t="shared" si="97"/>
        <v>116.61967741935484</v>
      </c>
      <c r="G837" s="29">
        <f t="shared" si="98"/>
        <v>116.62</v>
      </c>
    </row>
    <row r="838" spans="1:7" x14ac:dyDescent="0.25">
      <c r="A838" s="47">
        <v>42587</v>
      </c>
      <c r="B838" s="48">
        <v>1</v>
      </c>
      <c r="C838" s="171">
        <v>0</v>
      </c>
      <c r="D838" s="134">
        <f t="shared" si="95"/>
        <v>-57496.450000000004</v>
      </c>
      <c r="E838" s="29">
        <f t="shared" si="96"/>
        <v>-89889.330000000016</v>
      </c>
      <c r="F838" s="175">
        <f t="shared" si="97"/>
        <v>116.61967741935484</v>
      </c>
      <c r="G838" s="29">
        <f t="shared" si="98"/>
        <v>116.62</v>
      </c>
    </row>
    <row r="839" spans="1:7" x14ac:dyDescent="0.25">
      <c r="A839" s="47">
        <v>42588</v>
      </c>
      <c r="B839" s="48">
        <v>0</v>
      </c>
      <c r="C839" s="171">
        <v>1</v>
      </c>
      <c r="D839" s="134">
        <f>$E$792</f>
        <v>905163.41</v>
      </c>
      <c r="E839" s="29">
        <f>$D$793-$D$52</f>
        <v>-93031.550000000017</v>
      </c>
      <c r="F839" s="175">
        <f>($E$51/$B$51*0+($E$52/$B$52)*1)</f>
        <v>108.32548387096774</v>
      </c>
      <c r="G839" s="29">
        <f t="shared" si="98"/>
        <v>108.33</v>
      </c>
    </row>
    <row r="840" spans="1:7" x14ac:dyDescent="0.25">
      <c r="A840" s="47">
        <v>42589</v>
      </c>
      <c r="B840" s="48">
        <v>1</v>
      </c>
      <c r="C840" s="171">
        <v>0</v>
      </c>
      <c r="D840" s="134">
        <f t="shared" ref="D840:D869" si="99">$E$792</f>
        <v>905163.41</v>
      </c>
      <c r="E840" s="29">
        <f t="shared" ref="E840:E869" si="100">$D$793-$D$52</f>
        <v>-93031.550000000017</v>
      </c>
      <c r="F840" s="175">
        <f t="shared" ref="F840:F869" si="101">($E$51/$B$51*0+($E$52/$B$52)*1)</f>
        <v>108.32548387096774</v>
      </c>
      <c r="G840" s="29">
        <f t="shared" si="98"/>
        <v>108.33</v>
      </c>
    </row>
    <row r="841" spans="1:7" x14ac:dyDescent="0.25">
      <c r="A841" s="47">
        <v>42590</v>
      </c>
      <c r="B841" s="48">
        <v>1</v>
      </c>
      <c r="C841" s="171">
        <v>0</v>
      </c>
      <c r="D841" s="134">
        <f t="shared" si="99"/>
        <v>905163.41</v>
      </c>
      <c r="E841" s="29">
        <f t="shared" si="100"/>
        <v>-93031.550000000017</v>
      </c>
      <c r="F841" s="175">
        <f t="shared" si="101"/>
        <v>108.32548387096774</v>
      </c>
      <c r="G841" s="29">
        <f t="shared" si="98"/>
        <v>108.33</v>
      </c>
    </row>
    <row r="842" spans="1:7" x14ac:dyDescent="0.25">
      <c r="A842" s="47">
        <v>42591</v>
      </c>
      <c r="B842" s="48">
        <v>1</v>
      </c>
      <c r="C842" s="171">
        <v>0</v>
      </c>
      <c r="D842" s="134">
        <f t="shared" si="99"/>
        <v>905163.41</v>
      </c>
      <c r="E842" s="29">
        <f t="shared" si="100"/>
        <v>-93031.550000000017</v>
      </c>
      <c r="F842" s="175">
        <f t="shared" si="101"/>
        <v>108.32548387096774</v>
      </c>
      <c r="G842" s="29">
        <f t="shared" si="98"/>
        <v>108.33</v>
      </c>
    </row>
    <row r="843" spans="1:7" x14ac:dyDescent="0.25">
      <c r="A843" s="47">
        <v>42592</v>
      </c>
      <c r="B843" s="48">
        <v>1</v>
      </c>
      <c r="C843" s="171">
        <v>0</v>
      </c>
      <c r="D843" s="134">
        <f t="shared" si="99"/>
        <v>905163.41</v>
      </c>
      <c r="E843" s="29">
        <f t="shared" si="100"/>
        <v>-93031.550000000017</v>
      </c>
      <c r="F843" s="175">
        <f t="shared" si="101"/>
        <v>108.32548387096774</v>
      </c>
      <c r="G843" s="29">
        <f t="shared" si="98"/>
        <v>108.33</v>
      </c>
    </row>
    <row r="844" spans="1:7" x14ac:dyDescent="0.25">
      <c r="A844" s="47">
        <v>42593</v>
      </c>
      <c r="B844" s="48">
        <v>1</v>
      </c>
      <c r="C844" s="171">
        <v>0</v>
      </c>
      <c r="D844" s="134">
        <f t="shared" si="99"/>
        <v>905163.41</v>
      </c>
      <c r="E844" s="29">
        <f t="shared" si="100"/>
        <v>-93031.550000000017</v>
      </c>
      <c r="F844" s="175">
        <f t="shared" si="101"/>
        <v>108.32548387096774</v>
      </c>
      <c r="G844" s="29">
        <f t="shared" si="98"/>
        <v>108.33</v>
      </c>
    </row>
    <row r="845" spans="1:7" x14ac:dyDescent="0.25">
      <c r="A845" s="47">
        <v>42594</v>
      </c>
      <c r="B845" s="48">
        <v>1</v>
      </c>
      <c r="C845" s="171">
        <v>0</v>
      </c>
      <c r="D845" s="134">
        <f t="shared" si="99"/>
        <v>905163.41</v>
      </c>
      <c r="E845" s="29">
        <f t="shared" si="100"/>
        <v>-93031.550000000017</v>
      </c>
      <c r="F845" s="175">
        <f t="shared" si="101"/>
        <v>108.32548387096774</v>
      </c>
      <c r="G845" s="29">
        <f t="shared" si="98"/>
        <v>108.33</v>
      </c>
    </row>
    <row r="846" spans="1:7" x14ac:dyDescent="0.25">
      <c r="A846" s="47">
        <v>42595</v>
      </c>
      <c r="B846" s="48">
        <v>1</v>
      </c>
      <c r="C846" s="171">
        <v>0</v>
      </c>
      <c r="D846" s="134">
        <f t="shared" si="99"/>
        <v>905163.41</v>
      </c>
      <c r="E846" s="29">
        <f t="shared" si="100"/>
        <v>-93031.550000000017</v>
      </c>
      <c r="F846" s="175">
        <f t="shared" si="101"/>
        <v>108.32548387096774</v>
      </c>
      <c r="G846" s="29">
        <f t="shared" si="98"/>
        <v>108.33</v>
      </c>
    </row>
    <row r="847" spans="1:7" x14ac:dyDescent="0.25">
      <c r="A847" s="47">
        <v>42596</v>
      </c>
      <c r="B847" s="48">
        <v>1</v>
      </c>
      <c r="C847" s="171">
        <v>0</v>
      </c>
      <c r="D847" s="134">
        <f t="shared" si="99"/>
        <v>905163.41</v>
      </c>
      <c r="E847" s="29">
        <f t="shared" si="100"/>
        <v>-93031.550000000017</v>
      </c>
      <c r="F847" s="175">
        <f t="shared" si="101"/>
        <v>108.32548387096774</v>
      </c>
      <c r="G847" s="29">
        <f t="shared" si="98"/>
        <v>108.33</v>
      </c>
    </row>
    <row r="848" spans="1:7" x14ac:dyDescent="0.25">
      <c r="A848" s="47">
        <v>42597</v>
      </c>
      <c r="B848" s="48">
        <v>1</v>
      </c>
      <c r="C848" s="171">
        <v>0</v>
      </c>
      <c r="D848" s="134">
        <f t="shared" si="99"/>
        <v>905163.41</v>
      </c>
      <c r="E848" s="29">
        <f t="shared" si="100"/>
        <v>-93031.550000000017</v>
      </c>
      <c r="F848" s="175">
        <f t="shared" si="101"/>
        <v>108.32548387096774</v>
      </c>
      <c r="G848" s="29">
        <f t="shared" si="98"/>
        <v>108.33</v>
      </c>
    </row>
    <row r="849" spans="1:7" x14ac:dyDescent="0.25">
      <c r="A849" s="47">
        <v>42598</v>
      </c>
      <c r="B849" s="48">
        <v>1</v>
      </c>
      <c r="C849" s="171">
        <v>0</v>
      </c>
      <c r="D849" s="134">
        <f t="shared" si="99"/>
        <v>905163.41</v>
      </c>
      <c r="E849" s="29">
        <f t="shared" si="100"/>
        <v>-93031.550000000017</v>
      </c>
      <c r="F849" s="175">
        <f t="shared" si="101"/>
        <v>108.32548387096774</v>
      </c>
      <c r="G849" s="29">
        <f t="shared" si="98"/>
        <v>108.33</v>
      </c>
    </row>
    <row r="850" spans="1:7" x14ac:dyDescent="0.25">
      <c r="A850" s="47">
        <v>42599</v>
      </c>
      <c r="B850" s="48">
        <v>1</v>
      </c>
      <c r="C850" s="171">
        <v>0</v>
      </c>
      <c r="D850" s="134">
        <f t="shared" si="99"/>
        <v>905163.41</v>
      </c>
      <c r="E850" s="29">
        <f t="shared" si="100"/>
        <v>-93031.550000000017</v>
      </c>
      <c r="F850" s="175">
        <f t="shared" si="101"/>
        <v>108.32548387096774</v>
      </c>
      <c r="G850" s="29">
        <f t="shared" si="98"/>
        <v>108.33</v>
      </c>
    </row>
    <row r="851" spans="1:7" x14ac:dyDescent="0.25">
      <c r="A851" s="47">
        <v>42600</v>
      </c>
      <c r="B851" s="48">
        <v>1</v>
      </c>
      <c r="C851" s="171">
        <v>0</v>
      </c>
      <c r="D851" s="134">
        <f t="shared" si="99"/>
        <v>905163.41</v>
      </c>
      <c r="E851" s="29">
        <f t="shared" si="100"/>
        <v>-93031.550000000017</v>
      </c>
      <c r="F851" s="175">
        <f t="shared" si="101"/>
        <v>108.32548387096774</v>
      </c>
      <c r="G851" s="29">
        <f t="shared" si="98"/>
        <v>108.33</v>
      </c>
    </row>
    <row r="852" spans="1:7" x14ac:dyDescent="0.25">
      <c r="A852" s="47">
        <v>42601</v>
      </c>
      <c r="B852" s="48">
        <v>1</v>
      </c>
      <c r="C852" s="171">
        <v>0</v>
      </c>
      <c r="D852" s="134">
        <f t="shared" si="99"/>
        <v>905163.41</v>
      </c>
      <c r="E852" s="29">
        <f t="shared" si="100"/>
        <v>-93031.550000000017</v>
      </c>
      <c r="F852" s="175">
        <f t="shared" si="101"/>
        <v>108.32548387096774</v>
      </c>
      <c r="G852" s="29">
        <f t="shared" si="98"/>
        <v>108.33</v>
      </c>
    </row>
    <row r="853" spans="1:7" x14ac:dyDescent="0.25">
      <c r="A853" s="47">
        <v>42602</v>
      </c>
      <c r="B853" s="48">
        <v>1</v>
      </c>
      <c r="C853" s="171">
        <v>0</v>
      </c>
      <c r="D853" s="134">
        <f t="shared" si="99"/>
        <v>905163.41</v>
      </c>
      <c r="E853" s="29">
        <f t="shared" si="100"/>
        <v>-93031.550000000017</v>
      </c>
      <c r="F853" s="175">
        <f t="shared" si="101"/>
        <v>108.32548387096774</v>
      </c>
      <c r="G853" s="29">
        <f t="shared" si="98"/>
        <v>108.33</v>
      </c>
    </row>
    <row r="854" spans="1:7" x14ac:dyDescent="0.25">
      <c r="A854" s="47">
        <v>42603</v>
      </c>
      <c r="B854" s="48">
        <v>1</v>
      </c>
      <c r="C854" s="171">
        <v>0</v>
      </c>
      <c r="D854" s="134">
        <f t="shared" si="99"/>
        <v>905163.41</v>
      </c>
      <c r="E854" s="29">
        <f t="shared" si="100"/>
        <v>-93031.550000000017</v>
      </c>
      <c r="F854" s="175">
        <f t="shared" si="101"/>
        <v>108.32548387096774</v>
      </c>
      <c r="G854" s="29">
        <f t="shared" si="98"/>
        <v>108.33</v>
      </c>
    </row>
    <row r="855" spans="1:7" x14ac:dyDescent="0.25">
      <c r="A855" s="47">
        <v>42604</v>
      </c>
      <c r="B855" s="48">
        <v>1</v>
      </c>
      <c r="C855" s="171">
        <v>0</v>
      </c>
      <c r="D855" s="134">
        <f t="shared" si="99"/>
        <v>905163.41</v>
      </c>
      <c r="E855" s="29">
        <f t="shared" si="100"/>
        <v>-93031.550000000017</v>
      </c>
      <c r="F855" s="175">
        <f t="shared" si="101"/>
        <v>108.32548387096774</v>
      </c>
      <c r="G855" s="29">
        <f t="shared" si="98"/>
        <v>108.33</v>
      </c>
    </row>
    <row r="856" spans="1:7" x14ac:dyDescent="0.25">
      <c r="A856" s="47">
        <v>42605</v>
      </c>
      <c r="B856" s="48">
        <v>1</v>
      </c>
      <c r="C856" s="171">
        <v>0</v>
      </c>
      <c r="D856" s="134">
        <f t="shared" si="99"/>
        <v>905163.41</v>
      </c>
      <c r="E856" s="29">
        <f t="shared" si="100"/>
        <v>-93031.550000000017</v>
      </c>
      <c r="F856" s="175">
        <f t="shared" si="101"/>
        <v>108.32548387096774</v>
      </c>
      <c r="G856" s="29">
        <f t="shared" si="98"/>
        <v>108.33</v>
      </c>
    </row>
    <row r="857" spans="1:7" x14ac:dyDescent="0.25">
      <c r="A857" s="47">
        <v>42606</v>
      </c>
      <c r="B857" s="48">
        <v>1</v>
      </c>
      <c r="C857" s="171">
        <v>0</v>
      </c>
      <c r="D857" s="134">
        <f t="shared" si="99"/>
        <v>905163.41</v>
      </c>
      <c r="E857" s="29">
        <f t="shared" si="100"/>
        <v>-93031.550000000017</v>
      </c>
      <c r="F857" s="175">
        <f t="shared" si="101"/>
        <v>108.32548387096774</v>
      </c>
      <c r="G857" s="29">
        <f t="shared" si="98"/>
        <v>108.33</v>
      </c>
    </row>
    <row r="858" spans="1:7" x14ac:dyDescent="0.25">
      <c r="A858" s="47">
        <v>42607</v>
      </c>
      <c r="B858" s="48">
        <v>1</v>
      </c>
      <c r="C858" s="171">
        <v>0</v>
      </c>
      <c r="D858" s="134">
        <f t="shared" si="99"/>
        <v>905163.41</v>
      </c>
      <c r="E858" s="29">
        <f t="shared" si="100"/>
        <v>-93031.550000000017</v>
      </c>
      <c r="F858" s="175">
        <f t="shared" si="101"/>
        <v>108.32548387096774</v>
      </c>
      <c r="G858" s="29">
        <f t="shared" si="98"/>
        <v>108.33</v>
      </c>
    </row>
    <row r="859" spans="1:7" x14ac:dyDescent="0.25">
      <c r="A859" s="47">
        <v>42608</v>
      </c>
      <c r="B859" s="48">
        <v>1</v>
      </c>
      <c r="C859" s="171">
        <v>0</v>
      </c>
      <c r="D859" s="134">
        <f t="shared" si="99"/>
        <v>905163.41</v>
      </c>
      <c r="E859" s="29">
        <f t="shared" si="100"/>
        <v>-93031.550000000017</v>
      </c>
      <c r="F859" s="175">
        <f t="shared" si="101"/>
        <v>108.32548387096774</v>
      </c>
      <c r="G859" s="29">
        <f t="shared" si="98"/>
        <v>108.33</v>
      </c>
    </row>
    <row r="860" spans="1:7" x14ac:dyDescent="0.25">
      <c r="A860" s="47">
        <v>42609</v>
      </c>
      <c r="B860" s="48">
        <v>1</v>
      </c>
      <c r="C860" s="171">
        <v>0</v>
      </c>
      <c r="D860" s="134">
        <f t="shared" si="99"/>
        <v>905163.41</v>
      </c>
      <c r="E860" s="29">
        <f t="shared" si="100"/>
        <v>-93031.550000000017</v>
      </c>
      <c r="F860" s="175">
        <f t="shared" si="101"/>
        <v>108.32548387096774</v>
      </c>
      <c r="G860" s="29">
        <f t="shared" si="98"/>
        <v>108.33</v>
      </c>
    </row>
    <row r="861" spans="1:7" x14ac:dyDescent="0.25">
      <c r="A861" s="47">
        <v>42610</v>
      </c>
      <c r="B861" s="48">
        <v>1</v>
      </c>
      <c r="C861" s="171">
        <v>0</v>
      </c>
      <c r="D861" s="134">
        <f t="shared" si="99"/>
        <v>905163.41</v>
      </c>
      <c r="E861" s="29">
        <f t="shared" si="100"/>
        <v>-93031.550000000017</v>
      </c>
      <c r="F861" s="175">
        <f t="shared" si="101"/>
        <v>108.32548387096774</v>
      </c>
      <c r="G861" s="29">
        <f t="shared" si="98"/>
        <v>108.33</v>
      </c>
    </row>
    <row r="862" spans="1:7" x14ac:dyDescent="0.25">
      <c r="A862" s="47">
        <v>42611</v>
      </c>
      <c r="B862" s="48">
        <v>1</v>
      </c>
      <c r="C862" s="171">
        <v>0</v>
      </c>
      <c r="D862" s="134">
        <f t="shared" si="99"/>
        <v>905163.41</v>
      </c>
      <c r="E862" s="29">
        <f t="shared" si="100"/>
        <v>-93031.550000000017</v>
      </c>
      <c r="F862" s="175">
        <f t="shared" si="101"/>
        <v>108.32548387096774</v>
      </c>
      <c r="G862" s="29">
        <f t="shared" si="98"/>
        <v>108.33</v>
      </c>
    </row>
    <row r="863" spans="1:7" x14ac:dyDescent="0.25">
      <c r="A863" s="47">
        <v>42612</v>
      </c>
      <c r="B863" s="48">
        <v>1</v>
      </c>
      <c r="C863" s="171">
        <v>0</v>
      </c>
      <c r="D863" s="134">
        <f t="shared" si="99"/>
        <v>905163.41</v>
      </c>
      <c r="E863" s="29">
        <f t="shared" si="100"/>
        <v>-93031.550000000017</v>
      </c>
      <c r="F863" s="175">
        <f t="shared" si="101"/>
        <v>108.32548387096774</v>
      </c>
      <c r="G863" s="29">
        <f t="shared" si="98"/>
        <v>108.33</v>
      </c>
    </row>
    <row r="864" spans="1:7" x14ac:dyDescent="0.25">
      <c r="A864" s="47">
        <v>42613</v>
      </c>
      <c r="B864" s="48">
        <v>1</v>
      </c>
      <c r="C864" s="171">
        <v>0</v>
      </c>
      <c r="D864" s="134">
        <f t="shared" si="99"/>
        <v>905163.41</v>
      </c>
      <c r="E864" s="29">
        <f t="shared" si="100"/>
        <v>-93031.550000000017</v>
      </c>
      <c r="F864" s="175">
        <f t="shared" si="101"/>
        <v>108.32548387096774</v>
      </c>
      <c r="G864" s="29">
        <f t="shared" si="98"/>
        <v>108.33</v>
      </c>
    </row>
    <row r="865" spans="1:7" x14ac:dyDescent="0.25">
      <c r="A865" s="47">
        <v>42614</v>
      </c>
      <c r="B865" s="48">
        <v>1</v>
      </c>
      <c r="C865" s="171">
        <v>0</v>
      </c>
      <c r="D865" s="134">
        <f t="shared" si="99"/>
        <v>905163.41</v>
      </c>
      <c r="E865" s="29">
        <f t="shared" si="100"/>
        <v>-93031.550000000017</v>
      </c>
      <c r="F865" s="175">
        <f t="shared" si="101"/>
        <v>108.32548387096774</v>
      </c>
      <c r="G865" s="29">
        <f t="shared" si="98"/>
        <v>108.33</v>
      </c>
    </row>
    <row r="866" spans="1:7" x14ac:dyDescent="0.25">
      <c r="A866" s="47">
        <v>42615</v>
      </c>
      <c r="B866" s="48">
        <v>1</v>
      </c>
      <c r="C866" s="171">
        <v>0</v>
      </c>
      <c r="D866" s="134">
        <f t="shared" si="99"/>
        <v>905163.41</v>
      </c>
      <c r="E866" s="29">
        <f t="shared" si="100"/>
        <v>-93031.550000000017</v>
      </c>
      <c r="F866" s="175">
        <f t="shared" si="101"/>
        <v>108.32548387096774</v>
      </c>
      <c r="G866" s="29">
        <f t="shared" si="98"/>
        <v>108.33</v>
      </c>
    </row>
    <row r="867" spans="1:7" x14ac:dyDescent="0.25">
      <c r="A867" s="47">
        <v>42616</v>
      </c>
      <c r="B867" s="48">
        <v>1</v>
      </c>
      <c r="C867" s="171">
        <v>0</v>
      </c>
      <c r="D867" s="134">
        <f t="shared" si="99"/>
        <v>905163.41</v>
      </c>
      <c r="E867" s="29">
        <f t="shared" si="100"/>
        <v>-93031.550000000017</v>
      </c>
      <c r="F867" s="175">
        <f t="shared" si="101"/>
        <v>108.32548387096774</v>
      </c>
      <c r="G867" s="29">
        <f t="shared" si="98"/>
        <v>108.33</v>
      </c>
    </row>
    <row r="868" spans="1:7" x14ac:dyDescent="0.25">
      <c r="A868" s="47">
        <v>42617</v>
      </c>
      <c r="B868" s="48">
        <v>1</v>
      </c>
      <c r="C868" s="171">
        <v>0</v>
      </c>
      <c r="D868" s="134">
        <f t="shared" si="99"/>
        <v>905163.41</v>
      </c>
      <c r="E868" s="29">
        <f t="shared" si="100"/>
        <v>-93031.550000000017</v>
      </c>
      <c r="F868" s="175">
        <f t="shared" si="101"/>
        <v>108.32548387096774</v>
      </c>
      <c r="G868" s="29">
        <f t="shared" si="98"/>
        <v>108.33</v>
      </c>
    </row>
    <row r="869" spans="1:7" x14ac:dyDescent="0.25">
      <c r="A869" s="47">
        <v>42618</v>
      </c>
      <c r="B869" s="48">
        <v>1</v>
      </c>
      <c r="C869" s="171">
        <v>0</v>
      </c>
      <c r="D869" s="134">
        <f t="shared" si="99"/>
        <v>905163.41</v>
      </c>
      <c r="E869" s="29">
        <f t="shared" si="100"/>
        <v>-93031.550000000017</v>
      </c>
      <c r="F869" s="175">
        <f t="shared" si="101"/>
        <v>108.32548387096774</v>
      </c>
      <c r="G869" s="29">
        <f t="shared" si="98"/>
        <v>108.33</v>
      </c>
    </row>
    <row r="870" spans="1:7" x14ac:dyDescent="0.25">
      <c r="A870" s="47">
        <v>42619</v>
      </c>
      <c r="B870" s="48">
        <v>0</v>
      </c>
      <c r="C870" s="171">
        <v>1</v>
      </c>
      <c r="D870" s="134">
        <f>$E$823</f>
        <v>-89889.330000000016</v>
      </c>
      <c r="E870" s="29">
        <f>$D$824-$D$53</f>
        <v>-78296.69</v>
      </c>
      <c r="F870" s="175">
        <f>($E$52/$B$52*0+($E$53/$B$53)*1)</f>
        <v>99.925333333333342</v>
      </c>
      <c r="G870" s="29">
        <f t="shared" si="98"/>
        <v>99.93</v>
      </c>
    </row>
    <row r="871" spans="1:7" x14ac:dyDescent="0.25">
      <c r="A871" s="47">
        <v>42620</v>
      </c>
      <c r="B871" s="48">
        <v>1</v>
      </c>
      <c r="C871" s="171">
        <v>0</v>
      </c>
      <c r="D871" s="134">
        <f t="shared" ref="D871:D899" si="102">$E$823</f>
        <v>-89889.330000000016</v>
      </c>
      <c r="E871" s="29">
        <f t="shared" ref="E871:E899" si="103">$D$824-$D$53</f>
        <v>-78296.69</v>
      </c>
      <c r="F871" s="175">
        <f t="shared" ref="F871:F899" si="104">($E$52/$B$52*0+($E$53/$B$53)*1)</f>
        <v>99.925333333333342</v>
      </c>
      <c r="G871" s="29">
        <f t="shared" si="98"/>
        <v>99.93</v>
      </c>
    </row>
    <row r="872" spans="1:7" x14ac:dyDescent="0.25">
      <c r="A872" s="47">
        <v>42621</v>
      </c>
      <c r="B872" s="48">
        <v>1</v>
      </c>
      <c r="C872" s="171">
        <v>0</v>
      </c>
      <c r="D872" s="134">
        <f t="shared" si="102"/>
        <v>-89889.330000000016</v>
      </c>
      <c r="E872" s="29">
        <f t="shared" si="103"/>
        <v>-78296.69</v>
      </c>
      <c r="F872" s="175">
        <f t="shared" si="104"/>
        <v>99.925333333333342</v>
      </c>
      <c r="G872" s="29">
        <f t="shared" si="98"/>
        <v>99.93</v>
      </c>
    </row>
    <row r="873" spans="1:7" x14ac:dyDescent="0.25">
      <c r="A873" s="47">
        <v>42622</v>
      </c>
      <c r="B873" s="48">
        <v>1</v>
      </c>
      <c r="C873" s="171">
        <v>0</v>
      </c>
      <c r="D873" s="134">
        <f t="shared" si="102"/>
        <v>-89889.330000000016</v>
      </c>
      <c r="E873" s="29">
        <f t="shared" si="103"/>
        <v>-78296.69</v>
      </c>
      <c r="F873" s="175">
        <f t="shared" si="104"/>
        <v>99.925333333333342</v>
      </c>
      <c r="G873" s="29">
        <f t="shared" si="98"/>
        <v>99.93</v>
      </c>
    </row>
    <row r="874" spans="1:7" x14ac:dyDescent="0.25">
      <c r="A874" s="47">
        <v>42623</v>
      </c>
      <c r="B874" s="48">
        <v>1</v>
      </c>
      <c r="C874" s="171">
        <v>0</v>
      </c>
      <c r="D874" s="134">
        <f t="shared" si="102"/>
        <v>-89889.330000000016</v>
      </c>
      <c r="E874" s="29">
        <f t="shared" si="103"/>
        <v>-78296.69</v>
      </c>
      <c r="F874" s="175">
        <f t="shared" si="104"/>
        <v>99.925333333333342</v>
      </c>
      <c r="G874" s="29">
        <f t="shared" si="98"/>
        <v>99.93</v>
      </c>
    </row>
    <row r="875" spans="1:7" x14ac:dyDescent="0.25">
      <c r="A875" s="47">
        <v>42624</v>
      </c>
      <c r="B875" s="48">
        <v>1</v>
      </c>
      <c r="C875" s="171">
        <v>0</v>
      </c>
      <c r="D875" s="134">
        <f t="shared" si="102"/>
        <v>-89889.330000000016</v>
      </c>
      <c r="E875" s="29">
        <f t="shared" si="103"/>
        <v>-78296.69</v>
      </c>
      <c r="F875" s="175">
        <f t="shared" si="104"/>
        <v>99.925333333333342</v>
      </c>
      <c r="G875" s="29">
        <f t="shared" si="98"/>
        <v>99.93</v>
      </c>
    </row>
    <row r="876" spans="1:7" x14ac:dyDescent="0.25">
      <c r="A876" s="47">
        <v>42625</v>
      </c>
      <c r="B876" s="48">
        <v>1</v>
      </c>
      <c r="C876" s="171">
        <v>0</v>
      </c>
      <c r="D876" s="134">
        <f t="shared" si="102"/>
        <v>-89889.330000000016</v>
      </c>
      <c r="E876" s="29">
        <f t="shared" si="103"/>
        <v>-78296.69</v>
      </c>
      <c r="F876" s="175">
        <f t="shared" si="104"/>
        <v>99.925333333333342</v>
      </c>
      <c r="G876" s="29">
        <f t="shared" ref="G876:G939" si="105">ROUND(F876,2)</f>
        <v>99.93</v>
      </c>
    </row>
    <row r="877" spans="1:7" x14ac:dyDescent="0.25">
      <c r="A877" s="47">
        <v>42626</v>
      </c>
      <c r="B877" s="48">
        <v>1</v>
      </c>
      <c r="C877" s="171">
        <v>0</v>
      </c>
      <c r="D877" s="134">
        <f t="shared" si="102"/>
        <v>-89889.330000000016</v>
      </c>
      <c r="E877" s="29">
        <f t="shared" si="103"/>
        <v>-78296.69</v>
      </c>
      <c r="F877" s="175">
        <f t="shared" si="104"/>
        <v>99.925333333333342</v>
      </c>
      <c r="G877" s="29">
        <f t="shared" si="105"/>
        <v>99.93</v>
      </c>
    </row>
    <row r="878" spans="1:7" x14ac:dyDescent="0.25">
      <c r="A878" s="47">
        <v>42627</v>
      </c>
      <c r="B878" s="48">
        <v>1</v>
      </c>
      <c r="C878" s="171">
        <v>0</v>
      </c>
      <c r="D878" s="134">
        <f t="shared" si="102"/>
        <v>-89889.330000000016</v>
      </c>
      <c r="E878" s="29">
        <f t="shared" si="103"/>
        <v>-78296.69</v>
      </c>
      <c r="F878" s="175">
        <f t="shared" si="104"/>
        <v>99.925333333333342</v>
      </c>
      <c r="G878" s="29">
        <f t="shared" si="105"/>
        <v>99.93</v>
      </c>
    </row>
    <row r="879" spans="1:7" x14ac:dyDescent="0.25">
      <c r="A879" s="47">
        <v>42628</v>
      </c>
      <c r="B879" s="48">
        <v>1</v>
      </c>
      <c r="C879" s="171">
        <v>0</v>
      </c>
      <c r="D879" s="134">
        <f t="shared" si="102"/>
        <v>-89889.330000000016</v>
      </c>
      <c r="E879" s="29">
        <f t="shared" si="103"/>
        <v>-78296.69</v>
      </c>
      <c r="F879" s="175">
        <f t="shared" si="104"/>
        <v>99.925333333333342</v>
      </c>
      <c r="G879" s="29">
        <f t="shared" si="105"/>
        <v>99.93</v>
      </c>
    </row>
    <row r="880" spans="1:7" x14ac:dyDescent="0.25">
      <c r="A880" s="47">
        <v>42629</v>
      </c>
      <c r="B880" s="48">
        <v>1</v>
      </c>
      <c r="C880" s="171">
        <v>0</v>
      </c>
      <c r="D880" s="134">
        <f t="shared" si="102"/>
        <v>-89889.330000000016</v>
      </c>
      <c r="E880" s="29">
        <f t="shared" si="103"/>
        <v>-78296.69</v>
      </c>
      <c r="F880" s="175">
        <f t="shared" si="104"/>
        <v>99.925333333333342</v>
      </c>
      <c r="G880" s="29">
        <f t="shared" si="105"/>
        <v>99.93</v>
      </c>
    </row>
    <row r="881" spans="1:7" x14ac:dyDescent="0.25">
      <c r="A881" s="47">
        <v>42630</v>
      </c>
      <c r="B881" s="48">
        <v>1</v>
      </c>
      <c r="C881" s="171">
        <v>0</v>
      </c>
      <c r="D881" s="134">
        <f t="shared" si="102"/>
        <v>-89889.330000000016</v>
      </c>
      <c r="E881" s="29">
        <f t="shared" si="103"/>
        <v>-78296.69</v>
      </c>
      <c r="F881" s="175">
        <f t="shared" si="104"/>
        <v>99.925333333333342</v>
      </c>
      <c r="G881" s="29">
        <f t="shared" si="105"/>
        <v>99.93</v>
      </c>
    </row>
    <row r="882" spans="1:7" x14ac:dyDescent="0.25">
      <c r="A882" s="47">
        <v>42631</v>
      </c>
      <c r="B882" s="48">
        <v>1</v>
      </c>
      <c r="C882" s="171">
        <v>0</v>
      </c>
      <c r="D882" s="134">
        <f t="shared" si="102"/>
        <v>-89889.330000000016</v>
      </c>
      <c r="E882" s="29">
        <f t="shared" si="103"/>
        <v>-78296.69</v>
      </c>
      <c r="F882" s="175">
        <f t="shared" si="104"/>
        <v>99.925333333333342</v>
      </c>
      <c r="G882" s="29">
        <f t="shared" si="105"/>
        <v>99.93</v>
      </c>
    </row>
    <row r="883" spans="1:7" x14ac:dyDescent="0.25">
      <c r="A883" s="47">
        <v>42632</v>
      </c>
      <c r="B883" s="48">
        <v>1</v>
      </c>
      <c r="C883" s="171">
        <v>0</v>
      </c>
      <c r="D883" s="134">
        <f t="shared" si="102"/>
        <v>-89889.330000000016</v>
      </c>
      <c r="E883" s="29">
        <f t="shared" si="103"/>
        <v>-78296.69</v>
      </c>
      <c r="F883" s="175">
        <f t="shared" si="104"/>
        <v>99.925333333333342</v>
      </c>
      <c r="G883" s="29">
        <f t="shared" si="105"/>
        <v>99.93</v>
      </c>
    </row>
    <row r="884" spans="1:7" x14ac:dyDescent="0.25">
      <c r="A884" s="47">
        <v>42633</v>
      </c>
      <c r="B884" s="48">
        <v>1</v>
      </c>
      <c r="C884" s="171">
        <v>0</v>
      </c>
      <c r="D884" s="134">
        <f t="shared" si="102"/>
        <v>-89889.330000000016</v>
      </c>
      <c r="E884" s="29">
        <f t="shared" si="103"/>
        <v>-78296.69</v>
      </c>
      <c r="F884" s="175">
        <f t="shared" si="104"/>
        <v>99.925333333333342</v>
      </c>
      <c r="G884" s="29">
        <f t="shared" si="105"/>
        <v>99.93</v>
      </c>
    </row>
    <row r="885" spans="1:7" x14ac:dyDescent="0.25">
      <c r="A885" s="47">
        <v>42634</v>
      </c>
      <c r="B885" s="48">
        <v>1</v>
      </c>
      <c r="C885" s="171">
        <v>0</v>
      </c>
      <c r="D885" s="134">
        <f t="shared" si="102"/>
        <v>-89889.330000000016</v>
      </c>
      <c r="E885" s="29">
        <f t="shared" si="103"/>
        <v>-78296.69</v>
      </c>
      <c r="F885" s="175">
        <f t="shared" si="104"/>
        <v>99.925333333333342</v>
      </c>
      <c r="G885" s="29">
        <f t="shared" si="105"/>
        <v>99.93</v>
      </c>
    </row>
    <row r="886" spans="1:7" x14ac:dyDescent="0.25">
      <c r="A886" s="47">
        <v>42635</v>
      </c>
      <c r="B886" s="48">
        <v>1</v>
      </c>
      <c r="C886" s="171">
        <v>0</v>
      </c>
      <c r="D886" s="134">
        <f t="shared" si="102"/>
        <v>-89889.330000000016</v>
      </c>
      <c r="E886" s="29">
        <f t="shared" si="103"/>
        <v>-78296.69</v>
      </c>
      <c r="F886" s="175">
        <f t="shared" si="104"/>
        <v>99.925333333333342</v>
      </c>
      <c r="G886" s="29">
        <f t="shared" si="105"/>
        <v>99.93</v>
      </c>
    </row>
    <row r="887" spans="1:7" x14ac:dyDescent="0.25">
      <c r="A887" s="47">
        <v>42636</v>
      </c>
      <c r="B887" s="48">
        <v>1</v>
      </c>
      <c r="C887" s="171">
        <v>0</v>
      </c>
      <c r="D887" s="134">
        <f t="shared" si="102"/>
        <v>-89889.330000000016</v>
      </c>
      <c r="E887" s="29">
        <f t="shared" si="103"/>
        <v>-78296.69</v>
      </c>
      <c r="F887" s="175">
        <f t="shared" si="104"/>
        <v>99.925333333333342</v>
      </c>
      <c r="G887" s="29">
        <f t="shared" si="105"/>
        <v>99.93</v>
      </c>
    </row>
    <row r="888" spans="1:7" x14ac:dyDescent="0.25">
      <c r="A888" s="47">
        <v>42637</v>
      </c>
      <c r="B888" s="48">
        <v>1</v>
      </c>
      <c r="C888" s="171">
        <v>0</v>
      </c>
      <c r="D888" s="134">
        <f t="shared" si="102"/>
        <v>-89889.330000000016</v>
      </c>
      <c r="E888" s="29">
        <f t="shared" si="103"/>
        <v>-78296.69</v>
      </c>
      <c r="F888" s="175">
        <f t="shared" si="104"/>
        <v>99.925333333333342</v>
      </c>
      <c r="G888" s="29">
        <f t="shared" si="105"/>
        <v>99.93</v>
      </c>
    </row>
    <row r="889" spans="1:7" x14ac:dyDescent="0.25">
      <c r="A889" s="47">
        <v>42638</v>
      </c>
      <c r="B889" s="48">
        <v>1</v>
      </c>
      <c r="C889" s="171">
        <v>0</v>
      </c>
      <c r="D889" s="134">
        <f t="shared" si="102"/>
        <v>-89889.330000000016</v>
      </c>
      <c r="E889" s="29">
        <f t="shared" si="103"/>
        <v>-78296.69</v>
      </c>
      <c r="F889" s="175">
        <f t="shared" si="104"/>
        <v>99.925333333333342</v>
      </c>
      <c r="G889" s="29">
        <f t="shared" si="105"/>
        <v>99.93</v>
      </c>
    </row>
    <row r="890" spans="1:7" x14ac:dyDescent="0.25">
      <c r="A890" s="47">
        <v>42639</v>
      </c>
      <c r="B890" s="48">
        <v>1</v>
      </c>
      <c r="C890" s="171">
        <v>0</v>
      </c>
      <c r="D890" s="134">
        <f t="shared" si="102"/>
        <v>-89889.330000000016</v>
      </c>
      <c r="E890" s="29">
        <f t="shared" si="103"/>
        <v>-78296.69</v>
      </c>
      <c r="F890" s="175">
        <f t="shared" si="104"/>
        <v>99.925333333333342</v>
      </c>
      <c r="G890" s="29">
        <f t="shared" si="105"/>
        <v>99.93</v>
      </c>
    </row>
    <row r="891" spans="1:7" x14ac:dyDescent="0.25">
      <c r="A891" s="47">
        <v>42640</v>
      </c>
      <c r="B891" s="48">
        <v>1</v>
      </c>
      <c r="C891" s="171">
        <v>0</v>
      </c>
      <c r="D891" s="134">
        <f t="shared" si="102"/>
        <v>-89889.330000000016</v>
      </c>
      <c r="E891" s="29">
        <f t="shared" si="103"/>
        <v>-78296.69</v>
      </c>
      <c r="F891" s="175">
        <f t="shared" si="104"/>
        <v>99.925333333333342</v>
      </c>
      <c r="G891" s="29">
        <f t="shared" si="105"/>
        <v>99.93</v>
      </c>
    </row>
    <row r="892" spans="1:7" x14ac:dyDescent="0.25">
      <c r="A892" s="47">
        <v>42641</v>
      </c>
      <c r="B892" s="48">
        <v>1</v>
      </c>
      <c r="C892" s="171">
        <v>0</v>
      </c>
      <c r="D892" s="134">
        <f t="shared" si="102"/>
        <v>-89889.330000000016</v>
      </c>
      <c r="E892" s="29">
        <f t="shared" si="103"/>
        <v>-78296.69</v>
      </c>
      <c r="F892" s="175">
        <f t="shared" si="104"/>
        <v>99.925333333333342</v>
      </c>
      <c r="G892" s="29">
        <f t="shared" si="105"/>
        <v>99.93</v>
      </c>
    </row>
    <row r="893" spans="1:7" x14ac:dyDescent="0.25">
      <c r="A893" s="47">
        <v>42642</v>
      </c>
      <c r="B893" s="48">
        <v>1</v>
      </c>
      <c r="C893" s="171">
        <v>0</v>
      </c>
      <c r="D893" s="134">
        <f t="shared" si="102"/>
        <v>-89889.330000000016</v>
      </c>
      <c r="E893" s="29">
        <f t="shared" si="103"/>
        <v>-78296.69</v>
      </c>
      <c r="F893" s="175">
        <f t="shared" si="104"/>
        <v>99.925333333333342</v>
      </c>
      <c r="G893" s="29">
        <f t="shared" si="105"/>
        <v>99.93</v>
      </c>
    </row>
    <row r="894" spans="1:7" x14ac:dyDescent="0.25">
      <c r="A894" s="47">
        <v>42643</v>
      </c>
      <c r="B894" s="48">
        <v>1</v>
      </c>
      <c r="C894" s="171">
        <v>0</v>
      </c>
      <c r="D894" s="134">
        <f t="shared" si="102"/>
        <v>-89889.330000000016</v>
      </c>
      <c r="E894" s="29">
        <f t="shared" si="103"/>
        <v>-78296.69</v>
      </c>
      <c r="F894" s="175">
        <f t="shared" si="104"/>
        <v>99.925333333333342</v>
      </c>
      <c r="G894" s="29">
        <f t="shared" si="105"/>
        <v>99.93</v>
      </c>
    </row>
    <row r="895" spans="1:7" x14ac:dyDescent="0.25">
      <c r="A895" s="47">
        <v>42644</v>
      </c>
      <c r="B895" s="48">
        <v>1</v>
      </c>
      <c r="C895" s="171">
        <v>0</v>
      </c>
      <c r="D895" s="134">
        <f t="shared" si="102"/>
        <v>-89889.330000000016</v>
      </c>
      <c r="E895" s="29">
        <f t="shared" si="103"/>
        <v>-78296.69</v>
      </c>
      <c r="F895" s="175">
        <f t="shared" si="104"/>
        <v>99.925333333333342</v>
      </c>
      <c r="G895" s="29">
        <f t="shared" si="105"/>
        <v>99.93</v>
      </c>
    </row>
    <row r="896" spans="1:7" x14ac:dyDescent="0.25">
      <c r="A896" s="47">
        <v>42645</v>
      </c>
      <c r="B896" s="48">
        <v>1</v>
      </c>
      <c r="C896" s="171">
        <v>0</v>
      </c>
      <c r="D896" s="134">
        <f t="shared" si="102"/>
        <v>-89889.330000000016</v>
      </c>
      <c r="E896" s="29">
        <f t="shared" si="103"/>
        <v>-78296.69</v>
      </c>
      <c r="F896" s="175">
        <f t="shared" si="104"/>
        <v>99.925333333333342</v>
      </c>
      <c r="G896" s="29">
        <f t="shared" si="105"/>
        <v>99.93</v>
      </c>
    </row>
    <row r="897" spans="1:7" x14ac:dyDescent="0.25">
      <c r="A897" s="47">
        <v>42646</v>
      </c>
      <c r="B897" s="48">
        <v>1</v>
      </c>
      <c r="C897" s="171">
        <v>0</v>
      </c>
      <c r="D897" s="134">
        <f t="shared" si="102"/>
        <v>-89889.330000000016</v>
      </c>
      <c r="E897" s="29">
        <f t="shared" si="103"/>
        <v>-78296.69</v>
      </c>
      <c r="F897" s="175">
        <f t="shared" si="104"/>
        <v>99.925333333333342</v>
      </c>
      <c r="G897" s="29">
        <f t="shared" si="105"/>
        <v>99.93</v>
      </c>
    </row>
    <row r="898" spans="1:7" x14ac:dyDescent="0.25">
      <c r="A898" s="47">
        <v>42647</v>
      </c>
      <c r="B898" s="48">
        <v>1</v>
      </c>
      <c r="C898" s="171">
        <v>0</v>
      </c>
      <c r="D898" s="134">
        <f t="shared" si="102"/>
        <v>-89889.330000000016</v>
      </c>
      <c r="E898" s="29">
        <f t="shared" si="103"/>
        <v>-78296.69</v>
      </c>
      <c r="F898" s="175">
        <f t="shared" si="104"/>
        <v>99.925333333333342</v>
      </c>
      <c r="G898" s="29">
        <f t="shared" si="105"/>
        <v>99.93</v>
      </c>
    </row>
    <row r="899" spans="1:7" x14ac:dyDescent="0.25">
      <c r="A899" s="47">
        <v>42648</v>
      </c>
      <c r="B899" s="48">
        <v>1</v>
      </c>
      <c r="C899" s="171">
        <v>0</v>
      </c>
      <c r="D899" s="134">
        <f t="shared" si="102"/>
        <v>-89889.330000000016</v>
      </c>
      <c r="E899" s="29">
        <f t="shared" si="103"/>
        <v>-78296.69</v>
      </c>
      <c r="F899" s="175">
        <f t="shared" si="104"/>
        <v>99.925333333333342</v>
      </c>
      <c r="G899" s="29">
        <f t="shared" si="105"/>
        <v>99.93</v>
      </c>
    </row>
    <row r="900" spans="1:7" x14ac:dyDescent="0.25">
      <c r="A900" s="47">
        <v>42649</v>
      </c>
      <c r="B900" s="48">
        <v>0</v>
      </c>
      <c r="C900" s="171">
        <v>1</v>
      </c>
      <c r="D900" s="134">
        <f>$E$853</f>
        <v>-93031.550000000017</v>
      </c>
      <c r="E900" s="29">
        <f>$D$854-$D$54</f>
        <v>884198.11</v>
      </c>
      <c r="F900" s="175">
        <f>($E$53/$B$53*0+($E$54/$B$54)*1)</f>
        <v>91.377419354838707</v>
      </c>
      <c r="G900" s="29">
        <f t="shared" si="105"/>
        <v>91.38</v>
      </c>
    </row>
    <row r="901" spans="1:7" x14ac:dyDescent="0.25">
      <c r="A901" s="47">
        <v>42650</v>
      </c>
      <c r="B901" s="48">
        <v>1</v>
      </c>
      <c r="C901" s="171">
        <v>0</v>
      </c>
      <c r="D901" s="134">
        <f t="shared" ref="D901:D930" si="106">$E$853</f>
        <v>-93031.550000000017</v>
      </c>
      <c r="E901" s="29">
        <f t="shared" ref="E901:E930" si="107">$D$854-$D$54</f>
        <v>884198.11</v>
      </c>
      <c r="F901" s="175">
        <f t="shared" ref="F901:F930" si="108">($E$53/$B$53*0+($E$54/$B$54)*1)</f>
        <v>91.377419354838707</v>
      </c>
      <c r="G901" s="29">
        <f t="shared" si="105"/>
        <v>91.38</v>
      </c>
    </row>
    <row r="902" spans="1:7" x14ac:dyDescent="0.25">
      <c r="A902" s="47">
        <v>42651</v>
      </c>
      <c r="B902" s="48">
        <v>1</v>
      </c>
      <c r="C902" s="171">
        <v>0</v>
      </c>
      <c r="D902" s="134">
        <f t="shared" si="106"/>
        <v>-93031.550000000017</v>
      </c>
      <c r="E902" s="29">
        <f t="shared" si="107"/>
        <v>884198.11</v>
      </c>
      <c r="F902" s="175">
        <f t="shared" si="108"/>
        <v>91.377419354838707</v>
      </c>
      <c r="G902" s="29">
        <f t="shared" si="105"/>
        <v>91.38</v>
      </c>
    </row>
    <row r="903" spans="1:7" x14ac:dyDescent="0.25">
      <c r="A903" s="47">
        <v>42652</v>
      </c>
      <c r="B903" s="48">
        <v>1</v>
      </c>
      <c r="C903" s="171">
        <v>0</v>
      </c>
      <c r="D903" s="134">
        <f t="shared" si="106"/>
        <v>-93031.550000000017</v>
      </c>
      <c r="E903" s="29">
        <f t="shared" si="107"/>
        <v>884198.11</v>
      </c>
      <c r="F903" s="175">
        <f t="shared" si="108"/>
        <v>91.377419354838707</v>
      </c>
      <c r="G903" s="29">
        <f t="shared" si="105"/>
        <v>91.38</v>
      </c>
    </row>
    <row r="904" spans="1:7" x14ac:dyDescent="0.25">
      <c r="A904" s="47">
        <v>42653</v>
      </c>
      <c r="B904" s="48">
        <v>1</v>
      </c>
      <c r="C904" s="171">
        <v>0</v>
      </c>
      <c r="D904" s="134">
        <f t="shared" si="106"/>
        <v>-93031.550000000017</v>
      </c>
      <c r="E904" s="29">
        <f t="shared" si="107"/>
        <v>884198.11</v>
      </c>
      <c r="F904" s="175">
        <f t="shared" si="108"/>
        <v>91.377419354838707</v>
      </c>
      <c r="G904" s="29">
        <f t="shared" si="105"/>
        <v>91.38</v>
      </c>
    </row>
    <row r="905" spans="1:7" x14ac:dyDescent="0.25">
      <c r="A905" s="47">
        <v>42654</v>
      </c>
      <c r="B905" s="48">
        <v>1</v>
      </c>
      <c r="C905" s="171">
        <v>0</v>
      </c>
      <c r="D905" s="134">
        <f t="shared" si="106"/>
        <v>-93031.550000000017</v>
      </c>
      <c r="E905" s="29">
        <f t="shared" si="107"/>
        <v>884198.11</v>
      </c>
      <c r="F905" s="175">
        <f t="shared" si="108"/>
        <v>91.377419354838707</v>
      </c>
      <c r="G905" s="29">
        <f t="shared" si="105"/>
        <v>91.38</v>
      </c>
    </row>
    <row r="906" spans="1:7" x14ac:dyDescent="0.25">
      <c r="A906" s="47">
        <v>42655</v>
      </c>
      <c r="B906" s="48">
        <v>1</v>
      </c>
      <c r="C906" s="171">
        <v>0</v>
      </c>
      <c r="D906" s="134">
        <f t="shared" si="106"/>
        <v>-93031.550000000017</v>
      </c>
      <c r="E906" s="29">
        <f t="shared" si="107"/>
        <v>884198.11</v>
      </c>
      <c r="F906" s="175">
        <f t="shared" si="108"/>
        <v>91.377419354838707</v>
      </c>
      <c r="G906" s="29">
        <f t="shared" si="105"/>
        <v>91.38</v>
      </c>
    </row>
    <row r="907" spans="1:7" x14ac:dyDescent="0.25">
      <c r="A907" s="47">
        <v>42656</v>
      </c>
      <c r="B907" s="48">
        <v>1</v>
      </c>
      <c r="C907" s="171">
        <v>0</v>
      </c>
      <c r="D907" s="134">
        <f t="shared" si="106"/>
        <v>-93031.550000000017</v>
      </c>
      <c r="E907" s="29">
        <f t="shared" si="107"/>
        <v>884198.11</v>
      </c>
      <c r="F907" s="175">
        <f t="shared" si="108"/>
        <v>91.377419354838707</v>
      </c>
      <c r="G907" s="29">
        <f t="shared" si="105"/>
        <v>91.38</v>
      </c>
    </row>
    <row r="908" spans="1:7" x14ac:dyDescent="0.25">
      <c r="A908" s="47">
        <v>42657</v>
      </c>
      <c r="B908" s="48">
        <v>1</v>
      </c>
      <c r="C908" s="171">
        <v>0</v>
      </c>
      <c r="D908" s="134">
        <f t="shared" si="106"/>
        <v>-93031.550000000017</v>
      </c>
      <c r="E908" s="29">
        <f t="shared" si="107"/>
        <v>884198.11</v>
      </c>
      <c r="F908" s="175">
        <f t="shared" si="108"/>
        <v>91.377419354838707</v>
      </c>
      <c r="G908" s="29">
        <f t="shared" si="105"/>
        <v>91.38</v>
      </c>
    </row>
    <row r="909" spans="1:7" x14ac:dyDescent="0.25">
      <c r="A909" s="47">
        <v>42658</v>
      </c>
      <c r="B909" s="48">
        <v>1</v>
      </c>
      <c r="C909" s="171">
        <v>0</v>
      </c>
      <c r="D909" s="134">
        <f t="shared" si="106"/>
        <v>-93031.550000000017</v>
      </c>
      <c r="E909" s="29">
        <f t="shared" si="107"/>
        <v>884198.11</v>
      </c>
      <c r="F909" s="175">
        <f t="shared" si="108"/>
        <v>91.377419354838707</v>
      </c>
      <c r="G909" s="29">
        <f t="shared" si="105"/>
        <v>91.38</v>
      </c>
    </row>
    <row r="910" spans="1:7" x14ac:dyDescent="0.25">
      <c r="A910" s="47">
        <v>42659</v>
      </c>
      <c r="B910" s="48">
        <v>1</v>
      </c>
      <c r="C910" s="171">
        <v>0</v>
      </c>
      <c r="D910" s="134">
        <f t="shared" si="106"/>
        <v>-93031.550000000017</v>
      </c>
      <c r="E910" s="29">
        <f t="shared" si="107"/>
        <v>884198.11</v>
      </c>
      <c r="F910" s="175">
        <f t="shared" si="108"/>
        <v>91.377419354838707</v>
      </c>
      <c r="G910" s="29">
        <f t="shared" si="105"/>
        <v>91.38</v>
      </c>
    </row>
    <row r="911" spans="1:7" x14ac:dyDescent="0.25">
      <c r="A911" s="47">
        <v>42660</v>
      </c>
      <c r="B911" s="48">
        <v>1</v>
      </c>
      <c r="C911" s="171">
        <v>0</v>
      </c>
      <c r="D911" s="134">
        <f t="shared" si="106"/>
        <v>-93031.550000000017</v>
      </c>
      <c r="E911" s="29">
        <f t="shared" si="107"/>
        <v>884198.11</v>
      </c>
      <c r="F911" s="175">
        <f t="shared" si="108"/>
        <v>91.377419354838707</v>
      </c>
      <c r="G911" s="29">
        <f t="shared" si="105"/>
        <v>91.38</v>
      </c>
    </row>
    <row r="912" spans="1:7" x14ac:dyDescent="0.25">
      <c r="A912" s="47">
        <v>42661</v>
      </c>
      <c r="B912" s="48">
        <v>1</v>
      </c>
      <c r="C912" s="171">
        <v>0</v>
      </c>
      <c r="D912" s="134">
        <f t="shared" si="106"/>
        <v>-93031.550000000017</v>
      </c>
      <c r="E912" s="29">
        <f t="shared" si="107"/>
        <v>884198.11</v>
      </c>
      <c r="F912" s="175">
        <f t="shared" si="108"/>
        <v>91.377419354838707</v>
      </c>
      <c r="G912" s="29">
        <f t="shared" si="105"/>
        <v>91.38</v>
      </c>
    </row>
    <row r="913" spans="1:7" x14ac:dyDescent="0.25">
      <c r="A913" s="47">
        <v>42662</v>
      </c>
      <c r="B913" s="48">
        <v>1</v>
      </c>
      <c r="C913" s="171">
        <v>0</v>
      </c>
      <c r="D913" s="134">
        <f t="shared" si="106"/>
        <v>-93031.550000000017</v>
      </c>
      <c r="E913" s="29">
        <f t="shared" si="107"/>
        <v>884198.11</v>
      </c>
      <c r="F913" s="175">
        <f t="shared" si="108"/>
        <v>91.377419354838707</v>
      </c>
      <c r="G913" s="29">
        <f t="shared" si="105"/>
        <v>91.38</v>
      </c>
    </row>
    <row r="914" spans="1:7" x14ac:dyDescent="0.25">
      <c r="A914" s="47">
        <v>42663</v>
      </c>
      <c r="B914" s="48">
        <v>1</v>
      </c>
      <c r="C914" s="171">
        <v>0</v>
      </c>
      <c r="D914" s="134">
        <f t="shared" si="106"/>
        <v>-93031.550000000017</v>
      </c>
      <c r="E914" s="29">
        <f t="shared" si="107"/>
        <v>884198.11</v>
      </c>
      <c r="F914" s="175">
        <f t="shared" si="108"/>
        <v>91.377419354838707</v>
      </c>
      <c r="G914" s="29">
        <f t="shared" si="105"/>
        <v>91.38</v>
      </c>
    </row>
    <row r="915" spans="1:7" x14ac:dyDescent="0.25">
      <c r="A915" s="47">
        <v>42664</v>
      </c>
      <c r="B915" s="48">
        <v>1</v>
      </c>
      <c r="C915" s="171">
        <v>0</v>
      </c>
      <c r="D915" s="134">
        <f t="shared" si="106"/>
        <v>-93031.550000000017</v>
      </c>
      <c r="E915" s="29">
        <f t="shared" si="107"/>
        <v>884198.11</v>
      </c>
      <c r="F915" s="175">
        <f t="shared" si="108"/>
        <v>91.377419354838707</v>
      </c>
      <c r="G915" s="29">
        <f t="shared" si="105"/>
        <v>91.38</v>
      </c>
    </row>
    <row r="916" spans="1:7" x14ac:dyDescent="0.25">
      <c r="A916" s="47">
        <v>42665</v>
      </c>
      <c r="B916" s="48">
        <v>1</v>
      </c>
      <c r="C916" s="171">
        <v>0</v>
      </c>
      <c r="D916" s="134">
        <f t="shared" si="106"/>
        <v>-93031.550000000017</v>
      </c>
      <c r="E916" s="29">
        <f t="shared" si="107"/>
        <v>884198.11</v>
      </c>
      <c r="F916" s="175">
        <f t="shared" si="108"/>
        <v>91.377419354838707</v>
      </c>
      <c r="G916" s="29">
        <f t="shared" si="105"/>
        <v>91.38</v>
      </c>
    </row>
    <row r="917" spans="1:7" x14ac:dyDescent="0.25">
      <c r="A917" s="47">
        <v>42666</v>
      </c>
      <c r="B917" s="48">
        <v>1</v>
      </c>
      <c r="C917" s="171">
        <v>0</v>
      </c>
      <c r="D917" s="134">
        <f t="shared" si="106"/>
        <v>-93031.550000000017</v>
      </c>
      <c r="E917" s="29">
        <f t="shared" si="107"/>
        <v>884198.11</v>
      </c>
      <c r="F917" s="175">
        <f t="shared" si="108"/>
        <v>91.377419354838707</v>
      </c>
      <c r="G917" s="29">
        <f t="shared" si="105"/>
        <v>91.38</v>
      </c>
    </row>
    <row r="918" spans="1:7" x14ac:dyDescent="0.25">
      <c r="A918" s="47">
        <v>42667</v>
      </c>
      <c r="B918" s="48">
        <v>1</v>
      </c>
      <c r="C918" s="171">
        <v>0</v>
      </c>
      <c r="D918" s="134">
        <f t="shared" si="106"/>
        <v>-93031.550000000017</v>
      </c>
      <c r="E918" s="29">
        <f t="shared" si="107"/>
        <v>884198.11</v>
      </c>
      <c r="F918" s="175">
        <f t="shared" si="108"/>
        <v>91.377419354838707</v>
      </c>
      <c r="G918" s="29">
        <f t="shared" si="105"/>
        <v>91.38</v>
      </c>
    </row>
    <row r="919" spans="1:7" x14ac:dyDescent="0.25">
      <c r="A919" s="47">
        <v>42668</v>
      </c>
      <c r="B919" s="48">
        <v>1</v>
      </c>
      <c r="C919" s="171">
        <v>0</v>
      </c>
      <c r="D919" s="134">
        <f t="shared" si="106"/>
        <v>-93031.550000000017</v>
      </c>
      <c r="E919" s="29">
        <f t="shared" si="107"/>
        <v>884198.11</v>
      </c>
      <c r="F919" s="175">
        <f t="shared" si="108"/>
        <v>91.377419354838707</v>
      </c>
      <c r="G919" s="29">
        <f t="shared" si="105"/>
        <v>91.38</v>
      </c>
    </row>
    <row r="920" spans="1:7" x14ac:dyDescent="0.25">
      <c r="A920" s="47">
        <v>42669</v>
      </c>
      <c r="B920" s="48">
        <v>1</v>
      </c>
      <c r="C920" s="171">
        <v>0</v>
      </c>
      <c r="D920" s="134">
        <f t="shared" si="106"/>
        <v>-93031.550000000017</v>
      </c>
      <c r="E920" s="29">
        <f t="shared" si="107"/>
        <v>884198.11</v>
      </c>
      <c r="F920" s="175">
        <f t="shared" si="108"/>
        <v>91.377419354838707</v>
      </c>
      <c r="G920" s="29">
        <f t="shared" si="105"/>
        <v>91.38</v>
      </c>
    </row>
    <row r="921" spans="1:7" x14ac:dyDescent="0.25">
      <c r="A921" s="47">
        <v>42670</v>
      </c>
      <c r="B921" s="48">
        <v>1</v>
      </c>
      <c r="C921" s="171">
        <v>0</v>
      </c>
      <c r="D921" s="134">
        <f t="shared" si="106"/>
        <v>-93031.550000000017</v>
      </c>
      <c r="E921" s="29">
        <f t="shared" si="107"/>
        <v>884198.11</v>
      </c>
      <c r="F921" s="175">
        <f t="shared" si="108"/>
        <v>91.377419354838707</v>
      </c>
      <c r="G921" s="29">
        <f t="shared" si="105"/>
        <v>91.38</v>
      </c>
    </row>
    <row r="922" spans="1:7" x14ac:dyDescent="0.25">
      <c r="A922" s="47">
        <v>42671</v>
      </c>
      <c r="B922" s="48">
        <v>1</v>
      </c>
      <c r="C922" s="171">
        <v>0</v>
      </c>
      <c r="D922" s="134">
        <f t="shared" si="106"/>
        <v>-93031.550000000017</v>
      </c>
      <c r="E922" s="29">
        <f t="shared" si="107"/>
        <v>884198.11</v>
      </c>
      <c r="F922" s="175">
        <f t="shared" si="108"/>
        <v>91.377419354838707</v>
      </c>
      <c r="G922" s="29">
        <f t="shared" si="105"/>
        <v>91.38</v>
      </c>
    </row>
    <row r="923" spans="1:7" x14ac:dyDescent="0.25">
      <c r="A923" s="47">
        <v>42672</v>
      </c>
      <c r="B923" s="48">
        <v>1</v>
      </c>
      <c r="C923" s="171">
        <v>0</v>
      </c>
      <c r="D923" s="134">
        <f t="shared" si="106"/>
        <v>-93031.550000000017</v>
      </c>
      <c r="E923" s="29">
        <f t="shared" si="107"/>
        <v>884198.11</v>
      </c>
      <c r="F923" s="175">
        <f t="shared" si="108"/>
        <v>91.377419354838707</v>
      </c>
      <c r="G923" s="29">
        <f t="shared" si="105"/>
        <v>91.38</v>
      </c>
    </row>
    <row r="924" spans="1:7" x14ac:dyDescent="0.25">
      <c r="A924" s="47">
        <v>42673</v>
      </c>
      <c r="B924" s="48">
        <v>1</v>
      </c>
      <c r="C924" s="171">
        <v>0</v>
      </c>
      <c r="D924" s="134">
        <f t="shared" si="106"/>
        <v>-93031.550000000017</v>
      </c>
      <c r="E924" s="29">
        <f t="shared" si="107"/>
        <v>884198.11</v>
      </c>
      <c r="F924" s="175">
        <f t="shared" si="108"/>
        <v>91.377419354838707</v>
      </c>
      <c r="G924" s="29">
        <f t="shared" si="105"/>
        <v>91.38</v>
      </c>
    </row>
    <row r="925" spans="1:7" x14ac:dyDescent="0.25">
      <c r="A925" s="47">
        <v>42674</v>
      </c>
      <c r="B925" s="48">
        <v>1</v>
      </c>
      <c r="C925" s="171">
        <v>0</v>
      </c>
      <c r="D925" s="134">
        <f t="shared" si="106"/>
        <v>-93031.550000000017</v>
      </c>
      <c r="E925" s="29">
        <f t="shared" si="107"/>
        <v>884198.11</v>
      </c>
      <c r="F925" s="175">
        <f t="shared" si="108"/>
        <v>91.377419354838707</v>
      </c>
      <c r="G925" s="29">
        <f t="shared" si="105"/>
        <v>91.38</v>
      </c>
    </row>
    <row r="926" spans="1:7" x14ac:dyDescent="0.25">
      <c r="A926" s="47">
        <v>42675</v>
      </c>
      <c r="B926" s="48">
        <v>1</v>
      </c>
      <c r="C926" s="171">
        <v>0</v>
      </c>
      <c r="D926" s="134">
        <f t="shared" si="106"/>
        <v>-93031.550000000017</v>
      </c>
      <c r="E926" s="29">
        <f t="shared" si="107"/>
        <v>884198.11</v>
      </c>
      <c r="F926" s="175">
        <f t="shared" si="108"/>
        <v>91.377419354838707</v>
      </c>
      <c r="G926" s="29">
        <f t="shared" si="105"/>
        <v>91.38</v>
      </c>
    </row>
    <row r="927" spans="1:7" x14ac:dyDescent="0.25">
      <c r="A927" s="47">
        <v>42676</v>
      </c>
      <c r="B927" s="48">
        <v>1</v>
      </c>
      <c r="C927" s="171">
        <v>0</v>
      </c>
      <c r="D927" s="134">
        <f t="shared" si="106"/>
        <v>-93031.550000000017</v>
      </c>
      <c r="E927" s="29">
        <f t="shared" si="107"/>
        <v>884198.11</v>
      </c>
      <c r="F927" s="175">
        <f t="shared" si="108"/>
        <v>91.377419354838707</v>
      </c>
      <c r="G927" s="29">
        <f t="shared" si="105"/>
        <v>91.38</v>
      </c>
    </row>
    <row r="928" spans="1:7" x14ac:dyDescent="0.25">
      <c r="A928" s="47">
        <v>42677</v>
      </c>
      <c r="B928" s="48">
        <v>1</v>
      </c>
      <c r="C928" s="171">
        <v>0</v>
      </c>
      <c r="D928" s="134">
        <f t="shared" si="106"/>
        <v>-93031.550000000017</v>
      </c>
      <c r="E928" s="29">
        <f t="shared" si="107"/>
        <v>884198.11</v>
      </c>
      <c r="F928" s="175">
        <f t="shared" si="108"/>
        <v>91.377419354838707</v>
      </c>
      <c r="G928" s="29">
        <f t="shared" si="105"/>
        <v>91.38</v>
      </c>
    </row>
    <row r="929" spans="1:7" x14ac:dyDescent="0.25">
      <c r="A929" s="47">
        <v>42678</v>
      </c>
      <c r="B929" s="48">
        <v>1</v>
      </c>
      <c r="C929" s="171">
        <v>0</v>
      </c>
      <c r="D929" s="134">
        <f t="shared" si="106"/>
        <v>-93031.550000000017</v>
      </c>
      <c r="E929" s="29">
        <f t="shared" si="107"/>
        <v>884198.11</v>
      </c>
      <c r="F929" s="175">
        <f t="shared" si="108"/>
        <v>91.377419354838707</v>
      </c>
      <c r="G929" s="29">
        <f t="shared" si="105"/>
        <v>91.38</v>
      </c>
    </row>
    <row r="930" spans="1:7" x14ac:dyDescent="0.25">
      <c r="A930" s="47">
        <v>42679</v>
      </c>
      <c r="B930" s="48">
        <v>1</v>
      </c>
      <c r="C930" s="171">
        <v>0</v>
      </c>
      <c r="D930" s="134">
        <f t="shared" si="106"/>
        <v>-93031.550000000017</v>
      </c>
      <c r="E930" s="29">
        <f t="shared" si="107"/>
        <v>884198.11</v>
      </c>
      <c r="F930" s="175">
        <f t="shared" si="108"/>
        <v>91.377419354838707</v>
      </c>
      <c r="G930" s="29">
        <f t="shared" si="105"/>
        <v>91.38</v>
      </c>
    </row>
    <row r="931" spans="1:7" x14ac:dyDescent="0.25">
      <c r="A931" s="47">
        <v>42680</v>
      </c>
      <c r="B931" s="48">
        <v>0</v>
      </c>
      <c r="C931" s="171">
        <v>1</v>
      </c>
      <c r="D931" s="134">
        <f>$E$884</f>
        <v>-78296.69</v>
      </c>
      <c r="E931" s="29">
        <f>$D$885-$D$55</f>
        <v>-111204.48000000001</v>
      </c>
      <c r="F931" s="175">
        <f>($E$54/$B$54*0+($E$55/$B$55)*1)</f>
        <v>82.76166666666667</v>
      </c>
      <c r="G931" s="29">
        <f t="shared" si="105"/>
        <v>82.76</v>
      </c>
    </row>
    <row r="932" spans="1:7" x14ac:dyDescent="0.25">
      <c r="A932" s="47">
        <v>42681</v>
      </c>
      <c r="B932" s="48">
        <v>1</v>
      </c>
      <c r="C932" s="171">
        <v>0</v>
      </c>
      <c r="D932" s="134">
        <f t="shared" ref="D932:D960" si="109">$E$884</f>
        <v>-78296.69</v>
      </c>
      <c r="E932" s="29">
        <f t="shared" ref="E932:E960" si="110">$D$885-$D$55</f>
        <v>-111204.48000000001</v>
      </c>
      <c r="F932" s="175">
        <f t="shared" ref="F932:F960" si="111">($E$54/$B$54*0+($E$55/$B$55)*1)</f>
        <v>82.76166666666667</v>
      </c>
      <c r="G932" s="29">
        <f t="shared" si="105"/>
        <v>82.76</v>
      </c>
    </row>
    <row r="933" spans="1:7" x14ac:dyDescent="0.25">
      <c r="A933" s="47">
        <v>42682</v>
      </c>
      <c r="B933" s="48">
        <v>1</v>
      </c>
      <c r="C933" s="171">
        <v>0</v>
      </c>
      <c r="D933" s="134">
        <f t="shared" si="109"/>
        <v>-78296.69</v>
      </c>
      <c r="E933" s="29">
        <f t="shared" si="110"/>
        <v>-111204.48000000001</v>
      </c>
      <c r="F933" s="175">
        <f t="shared" si="111"/>
        <v>82.76166666666667</v>
      </c>
      <c r="G933" s="29">
        <f t="shared" si="105"/>
        <v>82.76</v>
      </c>
    </row>
    <row r="934" spans="1:7" x14ac:dyDescent="0.25">
      <c r="A934" s="47">
        <v>42683</v>
      </c>
      <c r="B934" s="48">
        <v>1</v>
      </c>
      <c r="C934" s="171">
        <v>0</v>
      </c>
      <c r="D934" s="134">
        <f t="shared" si="109"/>
        <v>-78296.69</v>
      </c>
      <c r="E934" s="29">
        <f t="shared" si="110"/>
        <v>-111204.48000000001</v>
      </c>
      <c r="F934" s="175">
        <f t="shared" si="111"/>
        <v>82.76166666666667</v>
      </c>
      <c r="G934" s="29">
        <f t="shared" si="105"/>
        <v>82.76</v>
      </c>
    </row>
    <row r="935" spans="1:7" x14ac:dyDescent="0.25">
      <c r="A935" s="47">
        <v>42684</v>
      </c>
      <c r="B935" s="48">
        <v>1</v>
      </c>
      <c r="C935" s="171">
        <v>0</v>
      </c>
      <c r="D935" s="134">
        <f t="shared" si="109"/>
        <v>-78296.69</v>
      </c>
      <c r="E935" s="29">
        <f t="shared" si="110"/>
        <v>-111204.48000000001</v>
      </c>
      <c r="F935" s="175">
        <f t="shared" si="111"/>
        <v>82.76166666666667</v>
      </c>
      <c r="G935" s="29">
        <f t="shared" si="105"/>
        <v>82.76</v>
      </c>
    </row>
    <row r="936" spans="1:7" x14ac:dyDescent="0.25">
      <c r="A936" s="47">
        <v>42685</v>
      </c>
      <c r="B936" s="48">
        <v>1</v>
      </c>
      <c r="C936" s="171">
        <v>0</v>
      </c>
      <c r="D936" s="134">
        <f t="shared" si="109"/>
        <v>-78296.69</v>
      </c>
      <c r="E936" s="29">
        <f t="shared" si="110"/>
        <v>-111204.48000000001</v>
      </c>
      <c r="F936" s="175">
        <f t="shared" si="111"/>
        <v>82.76166666666667</v>
      </c>
      <c r="G936" s="29">
        <f t="shared" si="105"/>
        <v>82.76</v>
      </c>
    </row>
    <row r="937" spans="1:7" x14ac:dyDescent="0.25">
      <c r="A937" s="47">
        <v>42686</v>
      </c>
      <c r="B937" s="48">
        <v>1</v>
      </c>
      <c r="C937" s="171">
        <v>0</v>
      </c>
      <c r="D937" s="134">
        <f t="shared" si="109"/>
        <v>-78296.69</v>
      </c>
      <c r="E937" s="29">
        <f t="shared" si="110"/>
        <v>-111204.48000000001</v>
      </c>
      <c r="F937" s="175">
        <f t="shared" si="111"/>
        <v>82.76166666666667</v>
      </c>
      <c r="G937" s="29">
        <f t="shared" si="105"/>
        <v>82.76</v>
      </c>
    </row>
    <row r="938" spans="1:7" x14ac:dyDescent="0.25">
      <c r="A938" s="47">
        <v>42687</v>
      </c>
      <c r="B938" s="48">
        <v>1</v>
      </c>
      <c r="C938" s="171">
        <v>0</v>
      </c>
      <c r="D938" s="134">
        <f t="shared" si="109"/>
        <v>-78296.69</v>
      </c>
      <c r="E938" s="29">
        <f t="shared" si="110"/>
        <v>-111204.48000000001</v>
      </c>
      <c r="F938" s="175">
        <f t="shared" si="111"/>
        <v>82.76166666666667</v>
      </c>
      <c r="G938" s="29">
        <f t="shared" si="105"/>
        <v>82.76</v>
      </c>
    </row>
    <row r="939" spans="1:7" x14ac:dyDescent="0.25">
      <c r="A939" s="47">
        <v>42688</v>
      </c>
      <c r="B939" s="48">
        <v>1</v>
      </c>
      <c r="C939" s="171">
        <v>0</v>
      </c>
      <c r="D939" s="134">
        <f t="shared" si="109"/>
        <v>-78296.69</v>
      </c>
      <c r="E939" s="29">
        <f t="shared" si="110"/>
        <v>-111204.48000000001</v>
      </c>
      <c r="F939" s="175">
        <f t="shared" si="111"/>
        <v>82.76166666666667</v>
      </c>
      <c r="G939" s="29">
        <f t="shared" si="105"/>
        <v>82.76</v>
      </c>
    </row>
    <row r="940" spans="1:7" x14ac:dyDescent="0.25">
      <c r="A940" s="47">
        <v>42689</v>
      </c>
      <c r="B940" s="48">
        <v>1</v>
      </c>
      <c r="C940" s="171">
        <v>0</v>
      </c>
      <c r="D940" s="134">
        <f t="shared" si="109"/>
        <v>-78296.69</v>
      </c>
      <c r="E940" s="29">
        <f t="shared" si="110"/>
        <v>-111204.48000000001</v>
      </c>
      <c r="F940" s="175">
        <f t="shared" si="111"/>
        <v>82.76166666666667</v>
      </c>
      <c r="G940" s="29">
        <f t="shared" ref="G940:G1003" si="112">ROUND(F940,2)</f>
        <v>82.76</v>
      </c>
    </row>
    <row r="941" spans="1:7" x14ac:dyDescent="0.25">
      <c r="A941" s="47">
        <v>42690</v>
      </c>
      <c r="B941" s="48">
        <v>1</v>
      </c>
      <c r="C941" s="171">
        <v>0</v>
      </c>
      <c r="D941" s="134">
        <f t="shared" si="109"/>
        <v>-78296.69</v>
      </c>
      <c r="E941" s="29">
        <f t="shared" si="110"/>
        <v>-111204.48000000001</v>
      </c>
      <c r="F941" s="175">
        <f t="shared" si="111"/>
        <v>82.76166666666667</v>
      </c>
      <c r="G941" s="29">
        <f t="shared" si="112"/>
        <v>82.76</v>
      </c>
    </row>
    <row r="942" spans="1:7" x14ac:dyDescent="0.25">
      <c r="A942" s="47">
        <v>42691</v>
      </c>
      <c r="B942" s="48">
        <v>1</v>
      </c>
      <c r="C942" s="171">
        <v>0</v>
      </c>
      <c r="D942" s="134">
        <f t="shared" si="109"/>
        <v>-78296.69</v>
      </c>
      <c r="E942" s="29">
        <f t="shared" si="110"/>
        <v>-111204.48000000001</v>
      </c>
      <c r="F942" s="175">
        <f t="shared" si="111"/>
        <v>82.76166666666667</v>
      </c>
      <c r="G942" s="29">
        <f t="shared" si="112"/>
        <v>82.76</v>
      </c>
    </row>
    <row r="943" spans="1:7" x14ac:dyDescent="0.25">
      <c r="A943" s="47">
        <v>42692</v>
      </c>
      <c r="B943" s="48">
        <v>1</v>
      </c>
      <c r="C943" s="171">
        <v>0</v>
      </c>
      <c r="D943" s="134">
        <f t="shared" si="109"/>
        <v>-78296.69</v>
      </c>
      <c r="E943" s="29">
        <f t="shared" si="110"/>
        <v>-111204.48000000001</v>
      </c>
      <c r="F943" s="175">
        <f t="shared" si="111"/>
        <v>82.76166666666667</v>
      </c>
      <c r="G943" s="29">
        <f t="shared" si="112"/>
        <v>82.76</v>
      </c>
    </row>
    <row r="944" spans="1:7" x14ac:dyDescent="0.25">
      <c r="A944" s="47">
        <v>42693</v>
      </c>
      <c r="B944" s="48">
        <v>1</v>
      </c>
      <c r="C944" s="171">
        <v>0</v>
      </c>
      <c r="D944" s="134">
        <f t="shared" si="109"/>
        <v>-78296.69</v>
      </c>
      <c r="E944" s="29">
        <f t="shared" si="110"/>
        <v>-111204.48000000001</v>
      </c>
      <c r="F944" s="175">
        <f t="shared" si="111"/>
        <v>82.76166666666667</v>
      </c>
      <c r="G944" s="29">
        <f t="shared" si="112"/>
        <v>82.76</v>
      </c>
    </row>
    <row r="945" spans="1:7" x14ac:dyDescent="0.25">
      <c r="A945" s="47">
        <v>42694</v>
      </c>
      <c r="B945" s="48">
        <v>1</v>
      </c>
      <c r="C945" s="171">
        <v>0</v>
      </c>
      <c r="D945" s="134">
        <f t="shared" si="109"/>
        <v>-78296.69</v>
      </c>
      <c r="E945" s="29">
        <f t="shared" si="110"/>
        <v>-111204.48000000001</v>
      </c>
      <c r="F945" s="175">
        <f t="shared" si="111"/>
        <v>82.76166666666667</v>
      </c>
      <c r="G945" s="29">
        <f t="shared" si="112"/>
        <v>82.76</v>
      </c>
    </row>
    <row r="946" spans="1:7" x14ac:dyDescent="0.25">
      <c r="A946" s="47">
        <v>42695</v>
      </c>
      <c r="B946" s="48">
        <v>1</v>
      </c>
      <c r="C946" s="171">
        <v>0</v>
      </c>
      <c r="D946" s="134">
        <f t="shared" si="109"/>
        <v>-78296.69</v>
      </c>
      <c r="E946" s="29">
        <f t="shared" si="110"/>
        <v>-111204.48000000001</v>
      </c>
      <c r="F946" s="175">
        <f t="shared" si="111"/>
        <v>82.76166666666667</v>
      </c>
      <c r="G946" s="29">
        <f t="shared" si="112"/>
        <v>82.76</v>
      </c>
    </row>
    <row r="947" spans="1:7" x14ac:dyDescent="0.25">
      <c r="A947" s="47">
        <v>42696</v>
      </c>
      <c r="B947" s="48">
        <v>1</v>
      </c>
      <c r="C947" s="171">
        <v>0</v>
      </c>
      <c r="D947" s="134">
        <f t="shared" si="109"/>
        <v>-78296.69</v>
      </c>
      <c r="E947" s="29">
        <f t="shared" si="110"/>
        <v>-111204.48000000001</v>
      </c>
      <c r="F947" s="175">
        <f t="shared" si="111"/>
        <v>82.76166666666667</v>
      </c>
      <c r="G947" s="29">
        <f t="shared" si="112"/>
        <v>82.76</v>
      </c>
    </row>
    <row r="948" spans="1:7" x14ac:dyDescent="0.25">
      <c r="A948" s="47">
        <v>42697</v>
      </c>
      <c r="B948" s="48">
        <v>1</v>
      </c>
      <c r="C948" s="171">
        <v>0</v>
      </c>
      <c r="D948" s="134">
        <f t="shared" si="109"/>
        <v>-78296.69</v>
      </c>
      <c r="E948" s="29">
        <f t="shared" si="110"/>
        <v>-111204.48000000001</v>
      </c>
      <c r="F948" s="175">
        <f t="shared" si="111"/>
        <v>82.76166666666667</v>
      </c>
      <c r="G948" s="29">
        <f t="shared" si="112"/>
        <v>82.76</v>
      </c>
    </row>
    <row r="949" spans="1:7" x14ac:dyDescent="0.25">
      <c r="A949" s="47">
        <v>42698</v>
      </c>
      <c r="B949" s="48">
        <v>1</v>
      </c>
      <c r="C949" s="171">
        <v>0</v>
      </c>
      <c r="D949" s="134">
        <f t="shared" si="109"/>
        <v>-78296.69</v>
      </c>
      <c r="E949" s="29">
        <f t="shared" si="110"/>
        <v>-111204.48000000001</v>
      </c>
      <c r="F949" s="175">
        <f t="shared" si="111"/>
        <v>82.76166666666667</v>
      </c>
      <c r="G949" s="29">
        <f t="shared" si="112"/>
        <v>82.76</v>
      </c>
    </row>
    <row r="950" spans="1:7" x14ac:dyDescent="0.25">
      <c r="A950" s="47">
        <v>42699</v>
      </c>
      <c r="B950" s="48">
        <v>1</v>
      </c>
      <c r="C950" s="171">
        <v>0</v>
      </c>
      <c r="D950" s="134">
        <f t="shared" si="109"/>
        <v>-78296.69</v>
      </c>
      <c r="E950" s="29">
        <f t="shared" si="110"/>
        <v>-111204.48000000001</v>
      </c>
      <c r="F950" s="175">
        <f t="shared" si="111"/>
        <v>82.76166666666667</v>
      </c>
      <c r="G950" s="29">
        <f t="shared" si="112"/>
        <v>82.76</v>
      </c>
    </row>
    <row r="951" spans="1:7" x14ac:dyDescent="0.25">
      <c r="A951" s="47">
        <v>42700</v>
      </c>
      <c r="B951" s="48">
        <v>1</v>
      </c>
      <c r="C951" s="171">
        <v>0</v>
      </c>
      <c r="D951" s="134">
        <f t="shared" si="109"/>
        <v>-78296.69</v>
      </c>
      <c r="E951" s="29">
        <f t="shared" si="110"/>
        <v>-111204.48000000001</v>
      </c>
      <c r="F951" s="175">
        <f t="shared" si="111"/>
        <v>82.76166666666667</v>
      </c>
      <c r="G951" s="29">
        <f t="shared" si="112"/>
        <v>82.76</v>
      </c>
    </row>
    <row r="952" spans="1:7" x14ac:dyDescent="0.25">
      <c r="A952" s="47">
        <v>42701</v>
      </c>
      <c r="B952" s="48">
        <v>1</v>
      </c>
      <c r="C952" s="171">
        <v>0</v>
      </c>
      <c r="D952" s="134">
        <f t="shared" si="109"/>
        <v>-78296.69</v>
      </c>
      <c r="E952" s="29">
        <f t="shared" si="110"/>
        <v>-111204.48000000001</v>
      </c>
      <c r="F952" s="175">
        <f t="shared" si="111"/>
        <v>82.76166666666667</v>
      </c>
      <c r="G952" s="29">
        <f t="shared" si="112"/>
        <v>82.76</v>
      </c>
    </row>
    <row r="953" spans="1:7" x14ac:dyDescent="0.25">
      <c r="A953" s="47">
        <v>42702</v>
      </c>
      <c r="B953" s="48">
        <v>1</v>
      </c>
      <c r="C953" s="171">
        <v>0</v>
      </c>
      <c r="D953" s="134">
        <f t="shared" si="109"/>
        <v>-78296.69</v>
      </c>
      <c r="E953" s="29">
        <f t="shared" si="110"/>
        <v>-111204.48000000001</v>
      </c>
      <c r="F953" s="175">
        <f t="shared" si="111"/>
        <v>82.76166666666667</v>
      </c>
      <c r="G953" s="29">
        <f t="shared" si="112"/>
        <v>82.76</v>
      </c>
    </row>
    <row r="954" spans="1:7" x14ac:dyDescent="0.25">
      <c r="A954" s="47">
        <v>42703</v>
      </c>
      <c r="B954" s="48">
        <v>1</v>
      </c>
      <c r="C954" s="171">
        <v>0</v>
      </c>
      <c r="D954" s="134">
        <f t="shared" si="109"/>
        <v>-78296.69</v>
      </c>
      <c r="E954" s="29">
        <f t="shared" si="110"/>
        <v>-111204.48000000001</v>
      </c>
      <c r="F954" s="175">
        <f t="shared" si="111"/>
        <v>82.76166666666667</v>
      </c>
      <c r="G954" s="29">
        <f t="shared" si="112"/>
        <v>82.76</v>
      </c>
    </row>
    <row r="955" spans="1:7" x14ac:dyDescent="0.25">
      <c r="A955" s="47">
        <v>42704</v>
      </c>
      <c r="B955" s="48">
        <v>1</v>
      </c>
      <c r="C955" s="171">
        <v>0</v>
      </c>
      <c r="D955" s="134">
        <f t="shared" si="109"/>
        <v>-78296.69</v>
      </c>
      <c r="E955" s="29">
        <f t="shared" si="110"/>
        <v>-111204.48000000001</v>
      </c>
      <c r="F955" s="175">
        <f t="shared" si="111"/>
        <v>82.76166666666667</v>
      </c>
      <c r="G955" s="29">
        <f t="shared" si="112"/>
        <v>82.76</v>
      </c>
    </row>
    <row r="956" spans="1:7" x14ac:dyDescent="0.25">
      <c r="A956" s="47">
        <v>42705</v>
      </c>
      <c r="B956" s="48">
        <v>1</v>
      </c>
      <c r="C956" s="171">
        <v>0</v>
      </c>
      <c r="D956" s="134">
        <f t="shared" si="109"/>
        <v>-78296.69</v>
      </c>
      <c r="E956" s="29">
        <f t="shared" si="110"/>
        <v>-111204.48000000001</v>
      </c>
      <c r="F956" s="175">
        <f t="shared" si="111"/>
        <v>82.76166666666667</v>
      </c>
      <c r="G956" s="29">
        <f t="shared" si="112"/>
        <v>82.76</v>
      </c>
    </row>
    <row r="957" spans="1:7" x14ac:dyDescent="0.25">
      <c r="A957" s="47">
        <v>42706</v>
      </c>
      <c r="B957" s="48">
        <v>1</v>
      </c>
      <c r="C957" s="171">
        <v>0</v>
      </c>
      <c r="D957" s="134">
        <f t="shared" si="109"/>
        <v>-78296.69</v>
      </c>
      <c r="E957" s="29">
        <f t="shared" si="110"/>
        <v>-111204.48000000001</v>
      </c>
      <c r="F957" s="175">
        <f t="shared" si="111"/>
        <v>82.76166666666667</v>
      </c>
      <c r="G957" s="29">
        <f t="shared" si="112"/>
        <v>82.76</v>
      </c>
    </row>
    <row r="958" spans="1:7" x14ac:dyDescent="0.25">
      <c r="A958" s="47">
        <v>42707</v>
      </c>
      <c r="B958" s="48">
        <v>1</v>
      </c>
      <c r="C958" s="171">
        <v>0</v>
      </c>
      <c r="D958" s="134">
        <f t="shared" si="109"/>
        <v>-78296.69</v>
      </c>
      <c r="E958" s="29">
        <f t="shared" si="110"/>
        <v>-111204.48000000001</v>
      </c>
      <c r="F958" s="175">
        <f t="shared" si="111"/>
        <v>82.76166666666667</v>
      </c>
      <c r="G958" s="29">
        <f t="shared" si="112"/>
        <v>82.76</v>
      </c>
    </row>
    <row r="959" spans="1:7" x14ac:dyDescent="0.25">
      <c r="A959" s="47">
        <v>42708</v>
      </c>
      <c r="B959" s="48">
        <v>1</v>
      </c>
      <c r="C959" s="171">
        <v>0</v>
      </c>
      <c r="D959" s="134">
        <f t="shared" si="109"/>
        <v>-78296.69</v>
      </c>
      <c r="E959" s="29">
        <f t="shared" si="110"/>
        <v>-111204.48000000001</v>
      </c>
      <c r="F959" s="175">
        <f t="shared" si="111"/>
        <v>82.76166666666667</v>
      </c>
      <c r="G959" s="29">
        <f t="shared" si="112"/>
        <v>82.76</v>
      </c>
    </row>
    <row r="960" spans="1:7" x14ac:dyDescent="0.25">
      <c r="A960" s="47">
        <v>42709</v>
      </c>
      <c r="B960" s="48">
        <v>1</v>
      </c>
      <c r="C960" s="171">
        <v>0</v>
      </c>
      <c r="D960" s="134">
        <f t="shared" si="109"/>
        <v>-78296.69</v>
      </c>
      <c r="E960" s="29">
        <f t="shared" si="110"/>
        <v>-111204.48000000001</v>
      </c>
      <c r="F960" s="175">
        <f t="shared" si="111"/>
        <v>82.76166666666667</v>
      </c>
      <c r="G960" s="29">
        <f t="shared" si="112"/>
        <v>82.76</v>
      </c>
    </row>
    <row r="961" spans="1:7" x14ac:dyDescent="0.25">
      <c r="A961" s="47">
        <v>42710</v>
      </c>
      <c r="B961" s="48">
        <v>0</v>
      </c>
      <c r="C961" s="171">
        <v>1</v>
      </c>
      <c r="D961" s="134">
        <f>$E$914</f>
        <v>884198.11</v>
      </c>
      <c r="E961" s="29">
        <f>$D$915-$D$56</f>
        <v>-114535.49000000002</v>
      </c>
      <c r="F961" s="175">
        <f>($E$55/$B$55*0+($E$56/$B$56)*1)</f>
        <v>74.001935483870966</v>
      </c>
      <c r="G961" s="29">
        <f t="shared" si="112"/>
        <v>74</v>
      </c>
    </row>
    <row r="962" spans="1:7" x14ac:dyDescent="0.25">
      <c r="A962" s="47">
        <v>42711</v>
      </c>
      <c r="B962" s="48">
        <v>1</v>
      </c>
      <c r="C962" s="171">
        <v>0</v>
      </c>
      <c r="D962" s="134">
        <f t="shared" ref="D962:D991" si="113">$E$914</f>
        <v>884198.11</v>
      </c>
      <c r="E962" s="29">
        <f t="shared" ref="E962:E991" si="114">$D$915-$D$56</f>
        <v>-114535.49000000002</v>
      </c>
      <c r="F962" s="175">
        <f t="shared" ref="F962:F991" si="115">($E$55/$B$55*0+($E$56/$B$56)*1)</f>
        <v>74.001935483870966</v>
      </c>
      <c r="G962" s="29">
        <f t="shared" si="112"/>
        <v>74</v>
      </c>
    </row>
    <row r="963" spans="1:7" x14ac:dyDescent="0.25">
      <c r="A963" s="47">
        <v>42712</v>
      </c>
      <c r="B963" s="48">
        <v>1</v>
      </c>
      <c r="C963" s="171">
        <v>0</v>
      </c>
      <c r="D963" s="134">
        <f t="shared" si="113"/>
        <v>884198.11</v>
      </c>
      <c r="E963" s="29">
        <f t="shared" si="114"/>
        <v>-114535.49000000002</v>
      </c>
      <c r="F963" s="175">
        <f t="shared" si="115"/>
        <v>74.001935483870966</v>
      </c>
      <c r="G963" s="29">
        <f t="shared" si="112"/>
        <v>74</v>
      </c>
    </row>
    <row r="964" spans="1:7" x14ac:dyDescent="0.25">
      <c r="A964" s="47">
        <v>42713</v>
      </c>
      <c r="B964" s="48">
        <v>1</v>
      </c>
      <c r="C964" s="171">
        <v>0</v>
      </c>
      <c r="D964" s="134">
        <f t="shared" si="113"/>
        <v>884198.11</v>
      </c>
      <c r="E964" s="29">
        <f t="shared" si="114"/>
        <v>-114535.49000000002</v>
      </c>
      <c r="F964" s="175">
        <f t="shared" si="115"/>
        <v>74.001935483870966</v>
      </c>
      <c r="G964" s="29">
        <f t="shared" si="112"/>
        <v>74</v>
      </c>
    </row>
    <row r="965" spans="1:7" x14ac:dyDescent="0.25">
      <c r="A965" s="47">
        <v>42714</v>
      </c>
      <c r="B965" s="48">
        <v>1</v>
      </c>
      <c r="C965" s="171">
        <v>0</v>
      </c>
      <c r="D965" s="134">
        <f t="shared" si="113"/>
        <v>884198.11</v>
      </c>
      <c r="E965" s="29">
        <f t="shared" si="114"/>
        <v>-114535.49000000002</v>
      </c>
      <c r="F965" s="175">
        <f t="shared" si="115"/>
        <v>74.001935483870966</v>
      </c>
      <c r="G965" s="29">
        <f t="shared" si="112"/>
        <v>74</v>
      </c>
    </row>
    <row r="966" spans="1:7" x14ac:dyDescent="0.25">
      <c r="A966" s="47">
        <v>42715</v>
      </c>
      <c r="B966" s="48">
        <v>1</v>
      </c>
      <c r="C966" s="171">
        <v>0</v>
      </c>
      <c r="D966" s="134">
        <f t="shared" si="113"/>
        <v>884198.11</v>
      </c>
      <c r="E966" s="29">
        <f t="shared" si="114"/>
        <v>-114535.49000000002</v>
      </c>
      <c r="F966" s="175">
        <f t="shared" si="115"/>
        <v>74.001935483870966</v>
      </c>
      <c r="G966" s="29">
        <f t="shared" si="112"/>
        <v>74</v>
      </c>
    </row>
    <row r="967" spans="1:7" x14ac:dyDescent="0.25">
      <c r="A967" s="47">
        <v>42716</v>
      </c>
      <c r="B967" s="48">
        <v>1</v>
      </c>
      <c r="C967" s="171">
        <v>0</v>
      </c>
      <c r="D967" s="134">
        <f t="shared" si="113"/>
        <v>884198.11</v>
      </c>
      <c r="E967" s="29">
        <f t="shared" si="114"/>
        <v>-114535.49000000002</v>
      </c>
      <c r="F967" s="175">
        <f t="shared" si="115"/>
        <v>74.001935483870966</v>
      </c>
      <c r="G967" s="29">
        <f t="shared" si="112"/>
        <v>74</v>
      </c>
    </row>
    <row r="968" spans="1:7" x14ac:dyDescent="0.25">
      <c r="A968" s="47">
        <v>42717</v>
      </c>
      <c r="B968" s="48">
        <v>1</v>
      </c>
      <c r="C968" s="171">
        <v>0</v>
      </c>
      <c r="D968" s="134">
        <f t="shared" si="113"/>
        <v>884198.11</v>
      </c>
      <c r="E968" s="29">
        <f t="shared" si="114"/>
        <v>-114535.49000000002</v>
      </c>
      <c r="F968" s="175">
        <f t="shared" si="115"/>
        <v>74.001935483870966</v>
      </c>
      <c r="G968" s="29">
        <f t="shared" si="112"/>
        <v>74</v>
      </c>
    </row>
    <row r="969" spans="1:7" x14ac:dyDescent="0.25">
      <c r="A969" s="47">
        <v>42718</v>
      </c>
      <c r="B969" s="48">
        <v>1</v>
      </c>
      <c r="C969" s="171">
        <v>0</v>
      </c>
      <c r="D969" s="134">
        <f t="shared" si="113"/>
        <v>884198.11</v>
      </c>
      <c r="E969" s="29">
        <f t="shared" si="114"/>
        <v>-114535.49000000002</v>
      </c>
      <c r="F969" s="175">
        <f t="shared" si="115"/>
        <v>74.001935483870966</v>
      </c>
      <c r="G969" s="29">
        <f t="shared" si="112"/>
        <v>74</v>
      </c>
    </row>
    <row r="970" spans="1:7" x14ac:dyDescent="0.25">
      <c r="A970" s="47">
        <v>42719</v>
      </c>
      <c r="B970" s="48">
        <v>1</v>
      </c>
      <c r="C970" s="171">
        <v>0</v>
      </c>
      <c r="D970" s="134">
        <f t="shared" si="113"/>
        <v>884198.11</v>
      </c>
      <c r="E970" s="29">
        <f t="shared" si="114"/>
        <v>-114535.49000000002</v>
      </c>
      <c r="F970" s="175">
        <f t="shared" si="115"/>
        <v>74.001935483870966</v>
      </c>
      <c r="G970" s="29">
        <f t="shared" si="112"/>
        <v>74</v>
      </c>
    </row>
    <row r="971" spans="1:7" x14ac:dyDescent="0.25">
      <c r="A971" s="47">
        <v>42720</v>
      </c>
      <c r="B971" s="48">
        <v>1</v>
      </c>
      <c r="C971" s="171">
        <v>0</v>
      </c>
      <c r="D971" s="134">
        <f t="shared" si="113"/>
        <v>884198.11</v>
      </c>
      <c r="E971" s="29">
        <f t="shared" si="114"/>
        <v>-114535.49000000002</v>
      </c>
      <c r="F971" s="175">
        <f t="shared" si="115"/>
        <v>74.001935483870966</v>
      </c>
      <c r="G971" s="29">
        <f t="shared" si="112"/>
        <v>74</v>
      </c>
    </row>
    <row r="972" spans="1:7" x14ac:dyDescent="0.25">
      <c r="A972" s="47">
        <v>42721</v>
      </c>
      <c r="B972" s="48">
        <v>1</v>
      </c>
      <c r="C972" s="171">
        <v>0</v>
      </c>
      <c r="D972" s="134">
        <f t="shared" si="113"/>
        <v>884198.11</v>
      </c>
      <c r="E972" s="29">
        <f t="shared" si="114"/>
        <v>-114535.49000000002</v>
      </c>
      <c r="F972" s="175">
        <f t="shared" si="115"/>
        <v>74.001935483870966</v>
      </c>
      <c r="G972" s="29">
        <f t="shared" si="112"/>
        <v>74</v>
      </c>
    </row>
    <row r="973" spans="1:7" x14ac:dyDescent="0.25">
      <c r="A973" s="47">
        <v>42722</v>
      </c>
      <c r="B973" s="48">
        <v>1</v>
      </c>
      <c r="C973" s="171">
        <v>0</v>
      </c>
      <c r="D973" s="134">
        <f t="shared" si="113"/>
        <v>884198.11</v>
      </c>
      <c r="E973" s="29">
        <f t="shared" si="114"/>
        <v>-114535.49000000002</v>
      </c>
      <c r="F973" s="175">
        <f t="shared" si="115"/>
        <v>74.001935483870966</v>
      </c>
      <c r="G973" s="29">
        <f t="shared" si="112"/>
        <v>74</v>
      </c>
    </row>
    <row r="974" spans="1:7" x14ac:dyDescent="0.25">
      <c r="A974" s="47">
        <v>42723</v>
      </c>
      <c r="B974" s="48">
        <v>1</v>
      </c>
      <c r="C974" s="171">
        <v>0</v>
      </c>
      <c r="D974" s="134">
        <f t="shared" si="113"/>
        <v>884198.11</v>
      </c>
      <c r="E974" s="29">
        <f t="shared" si="114"/>
        <v>-114535.49000000002</v>
      </c>
      <c r="F974" s="175">
        <f t="shared" si="115"/>
        <v>74.001935483870966</v>
      </c>
      <c r="G974" s="29">
        <f t="shared" si="112"/>
        <v>74</v>
      </c>
    </row>
    <row r="975" spans="1:7" x14ac:dyDescent="0.25">
      <c r="A975" s="47">
        <v>42724</v>
      </c>
      <c r="B975" s="48">
        <v>1</v>
      </c>
      <c r="C975" s="171">
        <v>0</v>
      </c>
      <c r="D975" s="134">
        <f t="shared" si="113"/>
        <v>884198.11</v>
      </c>
      <c r="E975" s="29">
        <f t="shared" si="114"/>
        <v>-114535.49000000002</v>
      </c>
      <c r="F975" s="175">
        <f t="shared" si="115"/>
        <v>74.001935483870966</v>
      </c>
      <c r="G975" s="29">
        <f t="shared" si="112"/>
        <v>74</v>
      </c>
    </row>
    <row r="976" spans="1:7" x14ac:dyDescent="0.25">
      <c r="A976" s="47">
        <v>42725</v>
      </c>
      <c r="B976" s="48">
        <v>1</v>
      </c>
      <c r="C976" s="171">
        <v>0</v>
      </c>
      <c r="D976" s="134">
        <f t="shared" si="113"/>
        <v>884198.11</v>
      </c>
      <c r="E976" s="29">
        <f t="shared" si="114"/>
        <v>-114535.49000000002</v>
      </c>
      <c r="F976" s="175">
        <f t="shared" si="115"/>
        <v>74.001935483870966</v>
      </c>
      <c r="G976" s="29">
        <f t="shared" si="112"/>
        <v>74</v>
      </c>
    </row>
    <row r="977" spans="1:7" x14ac:dyDescent="0.25">
      <c r="A977" s="47">
        <v>42726</v>
      </c>
      <c r="B977" s="48">
        <v>1</v>
      </c>
      <c r="C977" s="171">
        <v>0</v>
      </c>
      <c r="D977" s="134">
        <f t="shared" si="113"/>
        <v>884198.11</v>
      </c>
      <c r="E977" s="29">
        <f t="shared" si="114"/>
        <v>-114535.49000000002</v>
      </c>
      <c r="F977" s="175">
        <f t="shared" si="115"/>
        <v>74.001935483870966</v>
      </c>
      <c r="G977" s="29">
        <f t="shared" si="112"/>
        <v>74</v>
      </c>
    </row>
    <row r="978" spans="1:7" x14ac:dyDescent="0.25">
      <c r="A978" s="47">
        <v>42727</v>
      </c>
      <c r="B978" s="48">
        <v>1</v>
      </c>
      <c r="C978" s="171">
        <v>0</v>
      </c>
      <c r="D978" s="134">
        <f t="shared" si="113"/>
        <v>884198.11</v>
      </c>
      <c r="E978" s="29">
        <f t="shared" si="114"/>
        <v>-114535.49000000002</v>
      </c>
      <c r="F978" s="175">
        <f t="shared" si="115"/>
        <v>74.001935483870966</v>
      </c>
      <c r="G978" s="29">
        <f t="shared" si="112"/>
        <v>74</v>
      </c>
    </row>
    <row r="979" spans="1:7" x14ac:dyDescent="0.25">
      <c r="A979" s="47">
        <v>42728</v>
      </c>
      <c r="B979" s="48">
        <v>1</v>
      </c>
      <c r="C979" s="171">
        <v>0</v>
      </c>
      <c r="D979" s="134">
        <f t="shared" si="113"/>
        <v>884198.11</v>
      </c>
      <c r="E979" s="29">
        <f t="shared" si="114"/>
        <v>-114535.49000000002</v>
      </c>
      <c r="F979" s="175">
        <f t="shared" si="115"/>
        <v>74.001935483870966</v>
      </c>
      <c r="G979" s="29">
        <f t="shared" si="112"/>
        <v>74</v>
      </c>
    </row>
    <row r="980" spans="1:7" x14ac:dyDescent="0.25">
      <c r="A980" s="47">
        <v>42729</v>
      </c>
      <c r="B980" s="48">
        <v>1</v>
      </c>
      <c r="C980" s="171">
        <v>0</v>
      </c>
      <c r="D980" s="134">
        <f t="shared" si="113"/>
        <v>884198.11</v>
      </c>
      <c r="E980" s="29">
        <f t="shared" si="114"/>
        <v>-114535.49000000002</v>
      </c>
      <c r="F980" s="175">
        <f t="shared" si="115"/>
        <v>74.001935483870966</v>
      </c>
      <c r="G980" s="29">
        <f t="shared" si="112"/>
        <v>74</v>
      </c>
    </row>
    <row r="981" spans="1:7" x14ac:dyDescent="0.25">
      <c r="A981" s="47">
        <v>42730</v>
      </c>
      <c r="B981" s="48">
        <v>1</v>
      </c>
      <c r="C981" s="171">
        <v>0</v>
      </c>
      <c r="D981" s="134">
        <f t="shared" si="113"/>
        <v>884198.11</v>
      </c>
      <c r="E981" s="29">
        <f t="shared" si="114"/>
        <v>-114535.49000000002</v>
      </c>
      <c r="F981" s="175">
        <f t="shared" si="115"/>
        <v>74.001935483870966</v>
      </c>
      <c r="G981" s="29">
        <f t="shared" si="112"/>
        <v>74</v>
      </c>
    </row>
    <row r="982" spans="1:7" x14ac:dyDescent="0.25">
      <c r="A982" s="47">
        <v>42731</v>
      </c>
      <c r="B982" s="48">
        <v>1</v>
      </c>
      <c r="C982" s="171">
        <v>0</v>
      </c>
      <c r="D982" s="134">
        <f t="shared" si="113"/>
        <v>884198.11</v>
      </c>
      <c r="E982" s="29">
        <f t="shared" si="114"/>
        <v>-114535.49000000002</v>
      </c>
      <c r="F982" s="175">
        <f t="shared" si="115"/>
        <v>74.001935483870966</v>
      </c>
      <c r="G982" s="29">
        <f t="shared" si="112"/>
        <v>74</v>
      </c>
    </row>
    <row r="983" spans="1:7" x14ac:dyDescent="0.25">
      <c r="A983" s="47">
        <v>42732</v>
      </c>
      <c r="B983" s="48">
        <v>1</v>
      </c>
      <c r="C983" s="171">
        <v>0</v>
      </c>
      <c r="D983" s="134">
        <f t="shared" si="113"/>
        <v>884198.11</v>
      </c>
      <c r="E983" s="29">
        <f t="shared" si="114"/>
        <v>-114535.49000000002</v>
      </c>
      <c r="F983" s="175">
        <f t="shared" si="115"/>
        <v>74.001935483870966</v>
      </c>
      <c r="G983" s="29">
        <f t="shared" si="112"/>
        <v>74</v>
      </c>
    </row>
    <row r="984" spans="1:7" x14ac:dyDescent="0.25">
      <c r="A984" s="47">
        <v>42733</v>
      </c>
      <c r="B984" s="48">
        <v>1</v>
      </c>
      <c r="C984" s="171">
        <v>0</v>
      </c>
      <c r="D984" s="134">
        <f t="shared" si="113"/>
        <v>884198.11</v>
      </c>
      <c r="E984" s="29">
        <f t="shared" si="114"/>
        <v>-114535.49000000002</v>
      </c>
      <c r="F984" s="175">
        <f t="shared" si="115"/>
        <v>74.001935483870966</v>
      </c>
      <c r="G984" s="29">
        <f t="shared" si="112"/>
        <v>74</v>
      </c>
    </row>
    <row r="985" spans="1:7" x14ac:dyDescent="0.25">
      <c r="A985" s="47">
        <v>42734</v>
      </c>
      <c r="B985" s="48">
        <v>1</v>
      </c>
      <c r="C985" s="171">
        <v>0</v>
      </c>
      <c r="D985" s="134">
        <f t="shared" si="113"/>
        <v>884198.11</v>
      </c>
      <c r="E985" s="29">
        <f t="shared" si="114"/>
        <v>-114535.49000000002</v>
      </c>
      <c r="F985" s="175">
        <f t="shared" si="115"/>
        <v>74.001935483870966</v>
      </c>
      <c r="G985" s="29">
        <f t="shared" si="112"/>
        <v>74</v>
      </c>
    </row>
    <row r="986" spans="1:7" x14ac:dyDescent="0.25">
      <c r="A986" s="47">
        <v>42735</v>
      </c>
      <c r="B986" s="48">
        <v>1</v>
      </c>
      <c r="C986" s="171">
        <v>0</v>
      </c>
      <c r="D986" s="134">
        <f t="shared" si="113"/>
        <v>884198.11</v>
      </c>
      <c r="E986" s="29">
        <f t="shared" si="114"/>
        <v>-114535.49000000002</v>
      </c>
      <c r="F986" s="175">
        <f t="shared" si="115"/>
        <v>74.001935483870966</v>
      </c>
      <c r="G986" s="29">
        <f t="shared" si="112"/>
        <v>74</v>
      </c>
    </row>
    <row r="987" spans="1:7" x14ac:dyDescent="0.25">
      <c r="A987" s="47">
        <v>42736</v>
      </c>
      <c r="B987" s="48">
        <v>1</v>
      </c>
      <c r="C987" s="171">
        <v>0</v>
      </c>
      <c r="D987" s="134">
        <f t="shared" si="113"/>
        <v>884198.11</v>
      </c>
      <c r="E987" s="29">
        <f t="shared" si="114"/>
        <v>-114535.49000000002</v>
      </c>
      <c r="F987" s="175">
        <f t="shared" si="115"/>
        <v>74.001935483870966</v>
      </c>
      <c r="G987" s="29">
        <f t="shared" si="112"/>
        <v>74</v>
      </c>
    </row>
    <row r="988" spans="1:7" x14ac:dyDescent="0.25">
      <c r="A988" s="47">
        <v>42737</v>
      </c>
      <c r="B988" s="48">
        <v>1</v>
      </c>
      <c r="C988" s="171">
        <v>0</v>
      </c>
      <c r="D988" s="134">
        <f t="shared" si="113"/>
        <v>884198.11</v>
      </c>
      <c r="E988" s="29">
        <f t="shared" si="114"/>
        <v>-114535.49000000002</v>
      </c>
      <c r="F988" s="175">
        <f t="shared" si="115"/>
        <v>74.001935483870966</v>
      </c>
      <c r="G988" s="29">
        <f t="shared" si="112"/>
        <v>74</v>
      </c>
    </row>
    <row r="989" spans="1:7" x14ac:dyDescent="0.25">
      <c r="A989" s="47">
        <v>42738</v>
      </c>
      <c r="B989" s="48">
        <v>1</v>
      </c>
      <c r="C989" s="171">
        <v>0</v>
      </c>
      <c r="D989" s="134">
        <f t="shared" si="113"/>
        <v>884198.11</v>
      </c>
      <c r="E989" s="29">
        <f t="shared" si="114"/>
        <v>-114535.49000000002</v>
      </c>
      <c r="F989" s="175">
        <f t="shared" si="115"/>
        <v>74.001935483870966</v>
      </c>
      <c r="G989" s="29">
        <f t="shared" si="112"/>
        <v>74</v>
      </c>
    </row>
    <row r="990" spans="1:7" x14ac:dyDescent="0.25">
      <c r="A990" s="47">
        <v>42739</v>
      </c>
      <c r="B990" s="48">
        <v>1</v>
      </c>
      <c r="C990" s="171">
        <v>0</v>
      </c>
      <c r="D990" s="134">
        <f t="shared" si="113"/>
        <v>884198.11</v>
      </c>
      <c r="E990" s="29">
        <f t="shared" si="114"/>
        <v>-114535.49000000002</v>
      </c>
      <c r="F990" s="175">
        <f t="shared" si="115"/>
        <v>74.001935483870966</v>
      </c>
      <c r="G990" s="29">
        <f t="shared" si="112"/>
        <v>74</v>
      </c>
    </row>
    <row r="991" spans="1:7" x14ac:dyDescent="0.25">
      <c r="A991" s="47">
        <v>42740</v>
      </c>
      <c r="B991" s="48">
        <v>1</v>
      </c>
      <c r="C991" s="171">
        <v>0</v>
      </c>
      <c r="D991" s="134">
        <f t="shared" si="113"/>
        <v>884198.11</v>
      </c>
      <c r="E991" s="29">
        <f t="shared" si="114"/>
        <v>-114535.49000000002</v>
      </c>
      <c r="F991" s="175">
        <f t="shared" si="115"/>
        <v>74.001935483870966</v>
      </c>
      <c r="G991" s="29">
        <f t="shared" si="112"/>
        <v>74</v>
      </c>
    </row>
    <row r="992" spans="1:7" x14ac:dyDescent="0.25">
      <c r="A992" s="47">
        <v>42741</v>
      </c>
      <c r="B992" s="48">
        <v>0</v>
      </c>
      <c r="C992" s="171">
        <v>1</v>
      </c>
      <c r="D992" s="134">
        <f>$E$944</f>
        <v>-111204.48000000001</v>
      </c>
      <c r="E992" s="29">
        <f>$D$946-$D$57</f>
        <v>-100074.59</v>
      </c>
      <c r="F992" s="175">
        <f>($E$56/$B$56*0+($E$57/$B$57)*1)</f>
        <v>65.164516129032251</v>
      </c>
      <c r="G992" s="29">
        <f t="shared" si="112"/>
        <v>65.16</v>
      </c>
    </row>
    <row r="993" spans="1:7" x14ac:dyDescent="0.25">
      <c r="A993" s="47">
        <v>42742</v>
      </c>
      <c r="B993" s="48">
        <v>1</v>
      </c>
      <c r="C993" s="171">
        <v>0</v>
      </c>
      <c r="D993" s="134">
        <f t="shared" ref="D993:D1022" si="116">$E$944</f>
        <v>-111204.48000000001</v>
      </c>
      <c r="E993" s="29">
        <f t="shared" ref="E993:E1022" si="117">$D$946-$D$57</f>
        <v>-100074.59</v>
      </c>
      <c r="F993" s="175">
        <f t="shared" ref="F993:F1022" si="118">($E$56/$B$56*0+($E$57/$B$57)*1)</f>
        <v>65.164516129032251</v>
      </c>
      <c r="G993" s="29">
        <f t="shared" si="112"/>
        <v>65.16</v>
      </c>
    </row>
    <row r="994" spans="1:7" x14ac:dyDescent="0.25">
      <c r="A994" s="47">
        <v>42743</v>
      </c>
      <c r="B994" s="48">
        <v>1</v>
      </c>
      <c r="C994" s="171">
        <v>0</v>
      </c>
      <c r="D994" s="134">
        <f t="shared" si="116"/>
        <v>-111204.48000000001</v>
      </c>
      <c r="E994" s="29">
        <f t="shared" si="117"/>
        <v>-100074.59</v>
      </c>
      <c r="F994" s="175">
        <f t="shared" si="118"/>
        <v>65.164516129032251</v>
      </c>
      <c r="G994" s="29">
        <f t="shared" si="112"/>
        <v>65.16</v>
      </c>
    </row>
    <row r="995" spans="1:7" x14ac:dyDescent="0.25">
      <c r="A995" s="47">
        <v>42744</v>
      </c>
      <c r="B995" s="48">
        <v>1</v>
      </c>
      <c r="C995" s="171">
        <v>0</v>
      </c>
      <c r="D995" s="134">
        <f t="shared" si="116"/>
        <v>-111204.48000000001</v>
      </c>
      <c r="E995" s="29">
        <f t="shared" si="117"/>
        <v>-100074.59</v>
      </c>
      <c r="F995" s="175">
        <f t="shared" si="118"/>
        <v>65.164516129032251</v>
      </c>
      <c r="G995" s="29">
        <f t="shared" si="112"/>
        <v>65.16</v>
      </c>
    </row>
    <row r="996" spans="1:7" x14ac:dyDescent="0.25">
      <c r="A996" s="47">
        <v>42745</v>
      </c>
      <c r="B996" s="48">
        <v>1</v>
      </c>
      <c r="C996" s="171">
        <v>0</v>
      </c>
      <c r="D996" s="134">
        <f t="shared" si="116"/>
        <v>-111204.48000000001</v>
      </c>
      <c r="E996" s="29">
        <f t="shared" si="117"/>
        <v>-100074.59</v>
      </c>
      <c r="F996" s="175">
        <f t="shared" si="118"/>
        <v>65.164516129032251</v>
      </c>
      <c r="G996" s="29">
        <f t="shared" si="112"/>
        <v>65.16</v>
      </c>
    </row>
    <row r="997" spans="1:7" x14ac:dyDescent="0.25">
      <c r="A997" s="47">
        <v>42746</v>
      </c>
      <c r="B997" s="48">
        <v>1</v>
      </c>
      <c r="C997" s="171">
        <v>0</v>
      </c>
      <c r="D997" s="134">
        <f t="shared" si="116"/>
        <v>-111204.48000000001</v>
      </c>
      <c r="E997" s="29">
        <f t="shared" si="117"/>
        <v>-100074.59</v>
      </c>
      <c r="F997" s="175">
        <f t="shared" si="118"/>
        <v>65.164516129032251</v>
      </c>
      <c r="G997" s="29">
        <f t="shared" si="112"/>
        <v>65.16</v>
      </c>
    </row>
    <row r="998" spans="1:7" x14ac:dyDescent="0.25">
      <c r="A998" s="47">
        <v>42747</v>
      </c>
      <c r="B998" s="48">
        <v>1</v>
      </c>
      <c r="C998" s="171">
        <v>0</v>
      </c>
      <c r="D998" s="134">
        <f t="shared" si="116"/>
        <v>-111204.48000000001</v>
      </c>
      <c r="E998" s="29">
        <f t="shared" si="117"/>
        <v>-100074.59</v>
      </c>
      <c r="F998" s="175">
        <f t="shared" si="118"/>
        <v>65.164516129032251</v>
      </c>
      <c r="G998" s="29">
        <f t="shared" si="112"/>
        <v>65.16</v>
      </c>
    </row>
    <row r="999" spans="1:7" x14ac:dyDescent="0.25">
      <c r="A999" s="47">
        <v>42748</v>
      </c>
      <c r="B999" s="48">
        <v>1</v>
      </c>
      <c r="C999" s="171">
        <v>0</v>
      </c>
      <c r="D999" s="134">
        <f t="shared" si="116"/>
        <v>-111204.48000000001</v>
      </c>
      <c r="E999" s="29">
        <f t="shared" si="117"/>
        <v>-100074.59</v>
      </c>
      <c r="F999" s="175">
        <f t="shared" si="118"/>
        <v>65.164516129032251</v>
      </c>
      <c r="G999" s="29">
        <f t="shared" si="112"/>
        <v>65.16</v>
      </c>
    </row>
    <row r="1000" spans="1:7" x14ac:dyDescent="0.25">
      <c r="A1000" s="47">
        <v>42749</v>
      </c>
      <c r="B1000" s="48">
        <v>1</v>
      </c>
      <c r="C1000" s="171">
        <v>0</v>
      </c>
      <c r="D1000" s="134">
        <f t="shared" si="116"/>
        <v>-111204.48000000001</v>
      </c>
      <c r="E1000" s="29">
        <f t="shared" si="117"/>
        <v>-100074.59</v>
      </c>
      <c r="F1000" s="175">
        <f t="shared" si="118"/>
        <v>65.164516129032251</v>
      </c>
      <c r="G1000" s="29">
        <f t="shared" si="112"/>
        <v>65.16</v>
      </c>
    </row>
    <row r="1001" spans="1:7" x14ac:dyDescent="0.25">
      <c r="A1001" s="47">
        <v>42750</v>
      </c>
      <c r="B1001" s="48">
        <v>1</v>
      </c>
      <c r="C1001" s="171">
        <v>0</v>
      </c>
      <c r="D1001" s="134">
        <f t="shared" si="116"/>
        <v>-111204.48000000001</v>
      </c>
      <c r="E1001" s="29">
        <f t="shared" si="117"/>
        <v>-100074.59</v>
      </c>
      <c r="F1001" s="175">
        <f t="shared" si="118"/>
        <v>65.164516129032251</v>
      </c>
      <c r="G1001" s="29">
        <f t="shared" si="112"/>
        <v>65.16</v>
      </c>
    </row>
    <row r="1002" spans="1:7" x14ac:dyDescent="0.25">
      <c r="A1002" s="47">
        <v>42751</v>
      </c>
      <c r="B1002" s="48">
        <v>1</v>
      </c>
      <c r="C1002" s="171">
        <v>0</v>
      </c>
      <c r="D1002" s="134">
        <f t="shared" si="116"/>
        <v>-111204.48000000001</v>
      </c>
      <c r="E1002" s="29">
        <f t="shared" si="117"/>
        <v>-100074.59</v>
      </c>
      <c r="F1002" s="175">
        <f t="shared" si="118"/>
        <v>65.164516129032251</v>
      </c>
      <c r="G1002" s="29">
        <f t="shared" si="112"/>
        <v>65.16</v>
      </c>
    </row>
    <row r="1003" spans="1:7" x14ac:dyDescent="0.25">
      <c r="A1003" s="47">
        <v>42752</v>
      </c>
      <c r="B1003" s="48">
        <v>1</v>
      </c>
      <c r="C1003" s="171">
        <v>0</v>
      </c>
      <c r="D1003" s="134">
        <f t="shared" si="116"/>
        <v>-111204.48000000001</v>
      </c>
      <c r="E1003" s="29">
        <f t="shared" si="117"/>
        <v>-100074.59</v>
      </c>
      <c r="F1003" s="175">
        <f t="shared" si="118"/>
        <v>65.164516129032251</v>
      </c>
      <c r="G1003" s="29">
        <f t="shared" si="112"/>
        <v>65.16</v>
      </c>
    </row>
    <row r="1004" spans="1:7" x14ac:dyDescent="0.25">
      <c r="A1004" s="47">
        <v>42753</v>
      </c>
      <c r="B1004" s="48">
        <v>1</v>
      </c>
      <c r="C1004" s="171">
        <v>0</v>
      </c>
      <c r="D1004" s="134">
        <f t="shared" si="116"/>
        <v>-111204.48000000001</v>
      </c>
      <c r="E1004" s="29">
        <f t="shared" si="117"/>
        <v>-100074.59</v>
      </c>
      <c r="F1004" s="175">
        <f t="shared" si="118"/>
        <v>65.164516129032251</v>
      </c>
      <c r="G1004" s="29">
        <f t="shared" ref="G1004:G1067" si="119">ROUND(F1004,2)</f>
        <v>65.16</v>
      </c>
    </row>
    <row r="1005" spans="1:7" x14ac:dyDescent="0.25">
      <c r="A1005" s="47">
        <v>42754</v>
      </c>
      <c r="B1005" s="48">
        <v>1</v>
      </c>
      <c r="C1005" s="171">
        <v>0</v>
      </c>
      <c r="D1005" s="134">
        <f t="shared" si="116"/>
        <v>-111204.48000000001</v>
      </c>
      <c r="E1005" s="29">
        <f t="shared" si="117"/>
        <v>-100074.59</v>
      </c>
      <c r="F1005" s="175">
        <f t="shared" si="118"/>
        <v>65.164516129032251</v>
      </c>
      <c r="G1005" s="29">
        <f t="shared" si="119"/>
        <v>65.16</v>
      </c>
    </row>
    <row r="1006" spans="1:7" x14ac:dyDescent="0.25">
      <c r="A1006" s="47">
        <v>42755</v>
      </c>
      <c r="B1006" s="48">
        <v>1</v>
      </c>
      <c r="C1006" s="171">
        <v>0</v>
      </c>
      <c r="D1006" s="134">
        <f t="shared" si="116"/>
        <v>-111204.48000000001</v>
      </c>
      <c r="E1006" s="29">
        <f t="shared" si="117"/>
        <v>-100074.59</v>
      </c>
      <c r="F1006" s="175">
        <f t="shared" si="118"/>
        <v>65.164516129032251</v>
      </c>
      <c r="G1006" s="29">
        <f t="shared" si="119"/>
        <v>65.16</v>
      </c>
    </row>
    <row r="1007" spans="1:7" x14ac:dyDescent="0.25">
      <c r="A1007" s="47">
        <v>42756</v>
      </c>
      <c r="B1007" s="48">
        <v>1</v>
      </c>
      <c r="C1007" s="171">
        <v>0</v>
      </c>
      <c r="D1007" s="134">
        <f t="shared" si="116"/>
        <v>-111204.48000000001</v>
      </c>
      <c r="E1007" s="29">
        <f t="shared" si="117"/>
        <v>-100074.59</v>
      </c>
      <c r="F1007" s="175">
        <f t="shared" si="118"/>
        <v>65.164516129032251</v>
      </c>
      <c r="G1007" s="29">
        <f t="shared" si="119"/>
        <v>65.16</v>
      </c>
    </row>
    <row r="1008" spans="1:7" x14ac:dyDescent="0.25">
      <c r="A1008" s="47">
        <v>42757</v>
      </c>
      <c r="B1008" s="48">
        <v>1</v>
      </c>
      <c r="C1008" s="171">
        <v>0</v>
      </c>
      <c r="D1008" s="134">
        <f t="shared" si="116"/>
        <v>-111204.48000000001</v>
      </c>
      <c r="E1008" s="29">
        <f t="shared" si="117"/>
        <v>-100074.59</v>
      </c>
      <c r="F1008" s="175">
        <f t="shared" si="118"/>
        <v>65.164516129032251</v>
      </c>
      <c r="G1008" s="29">
        <f t="shared" si="119"/>
        <v>65.16</v>
      </c>
    </row>
    <row r="1009" spans="1:7" x14ac:dyDescent="0.25">
      <c r="A1009" s="47">
        <v>42758</v>
      </c>
      <c r="B1009" s="48">
        <v>1</v>
      </c>
      <c r="C1009" s="171">
        <v>0</v>
      </c>
      <c r="D1009" s="134">
        <f t="shared" si="116"/>
        <v>-111204.48000000001</v>
      </c>
      <c r="E1009" s="29">
        <f t="shared" si="117"/>
        <v>-100074.59</v>
      </c>
      <c r="F1009" s="175">
        <f t="shared" si="118"/>
        <v>65.164516129032251</v>
      </c>
      <c r="G1009" s="29">
        <f t="shared" si="119"/>
        <v>65.16</v>
      </c>
    </row>
    <row r="1010" spans="1:7" x14ac:dyDescent="0.25">
      <c r="A1010" s="47">
        <v>42759</v>
      </c>
      <c r="B1010" s="48">
        <v>1</v>
      </c>
      <c r="C1010" s="171">
        <v>0</v>
      </c>
      <c r="D1010" s="134">
        <f t="shared" si="116"/>
        <v>-111204.48000000001</v>
      </c>
      <c r="E1010" s="29">
        <f t="shared" si="117"/>
        <v>-100074.59</v>
      </c>
      <c r="F1010" s="175">
        <f t="shared" si="118"/>
        <v>65.164516129032251</v>
      </c>
      <c r="G1010" s="29">
        <f t="shared" si="119"/>
        <v>65.16</v>
      </c>
    </row>
    <row r="1011" spans="1:7" x14ac:dyDescent="0.25">
      <c r="A1011" s="47">
        <v>42760</v>
      </c>
      <c r="B1011" s="48">
        <v>1</v>
      </c>
      <c r="C1011" s="171">
        <v>0</v>
      </c>
      <c r="D1011" s="134">
        <f t="shared" si="116"/>
        <v>-111204.48000000001</v>
      </c>
      <c r="E1011" s="29">
        <f t="shared" si="117"/>
        <v>-100074.59</v>
      </c>
      <c r="F1011" s="175">
        <f t="shared" si="118"/>
        <v>65.164516129032251</v>
      </c>
      <c r="G1011" s="29">
        <f t="shared" si="119"/>
        <v>65.16</v>
      </c>
    </row>
    <row r="1012" spans="1:7" x14ac:dyDescent="0.25">
      <c r="A1012" s="47">
        <v>42761</v>
      </c>
      <c r="B1012" s="48">
        <v>1</v>
      </c>
      <c r="C1012" s="171">
        <v>0</v>
      </c>
      <c r="D1012" s="134">
        <f t="shared" si="116"/>
        <v>-111204.48000000001</v>
      </c>
      <c r="E1012" s="29">
        <f t="shared" si="117"/>
        <v>-100074.59</v>
      </c>
      <c r="F1012" s="175">
        <f t="shared" si="118"/>
        <v>65.164516129032251</v>
      </c>
      <c r="G1012" s="29">
        <f t="shared" si="119"/>
        <v>65.16</v>
      </c>
    </row>
    <row r="1013" spans="1:7" x14ac:dyDescent="0.25">
      <c r="A1013" s="47">
        <v>42762</v>
      </c>
      <c r="B1013" s="48">
        <v>1</v>
      </c>
      <c r="C1013" s="171">
        <v>0</v>
      </c>
      <c r="D1013" s="134">
        <f t="shared" si="116"/>
        <v>-111204.48000000001</v>
      </c>
      <c r="E1013" s="29">
        <f t="shared" si="117"/>
        <v>-100074.59</v>
      </c>
      <c r="F1013" s="175">
        <f t="shared" si="118"/>
        <v>65.164516129032251</v>
      </c>
      <c r="G1013" s="29">
        <f t="shared" si="119"/>
        <v>65.16</v>
      </c>
    </row>
    <row r="1014" spans="1:7" x14ac:dyDescent="0.25">
      <c r="A1014" s="47">
        <v>42763</v>
      </c>
      <c r="B1014" s="48">
        <v>1</v>
      </c>
      <c r="C1014" s="171">
        <v>0</v>
      </c>
      <c r="D1014" s="134">
        <f t="shared" si="116"/>
        <v>-111204.48000000001</v>
      </c>
      <c r="E1014" s="29">
        <f t="shared" si="117"/>
        <v>-100074.59</v>
      </c>
      <c r="F1014" s="175">
        <f t="shared" si="118"/>
        <v>65.164516129032251</v>
      </c>
      <c r="G1014" s="29">
        <f t="shared" si="119"/>
        <v>65.16</v>
      </c>
    </row>
    <row r="1015" spans="1:7" x14ac:dyDescent="0.25">
      <c r="A1015" s="47">
        <v>42764</v>
      </c>
      <c r="B1015" s="48">
        <v>1</v>
      </c>
      <c r="C1015" s="171">
        <v>0</v>
      </c>
      <c r="D1015" s="134">
        <f t="shared" si="116"/>
        <v>-111204.48000000001</v>
      </c>
      <c r="E1015" s="29">
        <f t="shared" si="117"/>
        <v>-100074.59</v>
      </c>
      <c r="F1015" s="175">
        <f t="shared" si="118"/>
        <v>65.164516129032251</v>
      </c>
      <c r="G1015" s="29">
        <f t="shared" si="119"/>
        <v>65.16</v>
      </c>
    </row>
    <row r="1016" spans="1:7" x14ac:dyDescent="0.25">
      <c r="A1016" s="47">
        <v>42765</v>
      </c>
      <c r="B1016" s="48">
        <v>1</v>
      </c>
      <c r="C1016" s="171">
        <v>0</v>
      </c>
      <c r="D1016" s="134">
        <f t="shared" si="116"/>
        <v>-111204.48000000001</v>
      </c>
      <c r="E1016" s="29">
        <f t="shared" si="117"/>
        <v>-100074.59</v>
      </c>
      <c r="F1016" s="175">
        <f t="shared" si="118"/>
        <v>65.164516129032251</v>
      </c>
      <c r="G1016" s="29">
        <f t="shared" si="119"/>
        <v>65.16</v>
      </c>
    </row>
    <row r="1017" spans="1:7" x14ac:dyDescent="0.25">
      <c r="A1017" s="47">
        <v>42766</v>
      </c>
      <c r="B1017" s="48">
        <v>1</v>
      </c>
      <c r="C1017" s="171">
        <v>0</v>
      </c>
      <c r="D1017" s="134">
        <f t="shared" si="116"/>
        <v>-111204.48000000001</v>
      </c>
      <c r="E1017" s="29">
        <f t="shared" si="117"/>
        <v>-100074.59</v>
      </c>
      <c r="F1017" s="175">
        <f t="shared" si="118"/>
        <v>65.164516129032251</v>
      </c>
      <c r="G1017" s="29">
        <f t="shared" si="119"/>
        <v>65.16</v>
      </c>
    </row>
    <row r="1018" spans="1:7" x14ac:dyDescent="0.25">
      <c r="A1018" s="47">
        <v>42767</v>
      </c>
      <c r="B1018" s="48">
        <v>1</v>
      </c>
      <c r="C1018" s="171">
        <v>0</v>
      </c>
      <c r="D1018" s="134">
        <f t="shared" si="116"/>
        <v>-111204.48000000001</v>
      </c>
      <c r="E1018" s="29">
        <f t="shared" si="117"/>
        <v>-100074.59</v>
      </c>
      <c r="F1018" s="175">
        <f t="shared" si="118"/>
        <v>65.164516129032251</v>
      </c>
      <c r="G1018" s="29">
        <f t="shared" si="119"/>
        <v>65.16</v>
      </c>
    </row>
    <row r="1019" spans="1:7" x14ac:dyDescent="0.25">
      <c r="A1019" s="47">
        <v>42768</v>
      </c>
      <c r="B1019" s="48">
        <v>1</v>
      </c>
      <c r="C1019" s="171">
        <v>0</v>
      </c>
      <c r="D1019" s="134">
        <f t="shared" si="116"/>
        <v>-111204.48000000001</v>
      </c>
      <c r="E1019" s="29">
        <f t="shared" si="117"/>
        <v>-100074.59</v>
      </c>
      <c r="F1019" s="175">
        <f t="shared" si="118"/>
        <v>65.164516129032251</v>
      </c>
      <c r="G1019" s="29">
        <f t="shared" si="119"/>
        <v>65.16</v>
      </c>
    </row>
    <row r="1020" spans="1:7" x14ac:dyDescent="0.25">
      <c r="A1020" s="47">
        <v>42769</v>
      </c>
      <c r="B1020" s="48">
        <v>1</v>
      </c>
      <c r="C1020" s="171">
        <v>0</v>
      </c>
      <c r="D1020" s="134">
        <f t="shared" si="116"/>
        <v>-111204.48000000001</v>
      </c>
      <c r="E1020" s="29">
        <f t="shared" si="117"/>
        <v>-100074.59</v>
      </c>
      <c r="F1020" s="175">
        <f t="shared" si="118"/>
        <v>65.164516129032251</v>
      </c>
      <c r="G1020" s="29">
        <f t="shared" si="119"/>
        <v>65.16</v>
      </c>
    </row>
    <row r="1021" spans="1:7" x14ac:dyDescent="0.25">
      <c r="A1021" s="47">
        <v>42770</v>
      </c>
      <c r="B1021" s="48">
        <v>1</v>
      </c>
      <c r="C1021" s="171">
        <v>0</v>
      </c>
      <c r="D1021" s="134">
        <f t="shared" si="116"/>
        <v>-111204.48000000001</v>
      </c>
      <c r="E1021" s="29">
        <f t="shared" si="117"/>
        <v>-100074.59</v>
      </c>
      <c r="F1021" s="175">
        <f t="shared" si="118"/>
        <v>65.164516129032251</v>
      </c>
      <c r="G1021" s="29">
        <f t="shared" si="119"/>
        <v>65.16</v>
      </c>
    </row>
    <row r="1022" spans="1:7" x14ac:dyDescent="0.25">
      <c r="A1022" s="47">
        <v>42771</v>
      </c>
      <c r="B1022" s="48">
        <v>1</v>
      </c>
      <c r="C1022" s="171">
        <v>0</v>
      </c>
      <c r="D1022" s="134">
        <f t="shared" si="116"/>
        <v>-111204.48000000001</v>
      </c>
      <c r="E1022" s="29">
        <f t="shared" si="117"/>
        <v>-100074.59</v>
      </c>
      <c r="F1022" s="175">
        <f t="shared" si="118"/>
        <v>65.164516129032251</v>
      </c>
      <c r="G1022" s="29">
        <f t="shared" si="119"/>
        <v>65.16</v>
      </c>
    </row>
    <row r="1023" spans="1:7" x14ac:dyDescent="0.25">
      <c r="A1023" s="47">
        <v>42772</v>
      </c>
      <c r="B1023" s="48">
        <v>0</v>
      </c>
      <c r="C1023" s="171">
        <v>1</v>
      </c>
      <c r="D1023" s="134">
        <f>$E$976</f>
        <v>-114535.49000000002</v>
      </c>
      <c r="E1023" s="29">
        <f>$D$977-$D$58</f>
        <v>861974.13</v>
      </c>
      <c r="F1023" s="175">
        <f>($E$57/$B$57*0+($E$58/$B$58)*1)</f>
        <v>56.214999999999996</v>
      </c>
      <c r="G1023" s="29">
        <f t="shared" si="119"/>
        <v>56.22</v>
      </c>
    </row>
    <row r="1024" spans="1:7" x14ac:dyDescent="0.25">
      <c r="A1024" s="47">
        <v>42773</v>
      </c>
      <c r="B1024" s="48">
        <v>1</v>
      </c>
      <c r="C1024" s="171">
        <v>0</v>
      </c>
      <c r="D1024" s="134">
        <f t="shared" ref="D1024:D1050" si="120">$E$976</f>
        <v>-114535.49000000002</v>
      </c>
      <c r="E1024" s="29">
        <f t="shared" ref="E1024:E1050" si="121">$D$977-$D$58</f>
        <v>861974.13</v>
      </c>
      <c r="F1024" s="175">
        <f t="shared" ref="F1024:F1050" si="122">($E$57/$B$57*0+($E$58/$B$58)*1)</f>
        <v>56.214999999999996</v>
      </c>
      <c r="G1024" s="29">
        <f t="shared" si="119"/>
        <v>56.22</v>
      </c>
    </row>
    <row r="1025" spans="1:7" x14ac:dyDescent="0.25">
      <c r="A1025" s="47">
        <v>42774</v>
      </c>
      <c r="B1025" s="48">
        <v>1</v>
      </c>
      <c r="C1025" s="171">
        <v>0</v>
      </c>
      <c r="D1025" s="134">
        <f t="shared" si="120"/>
        <v>-114535.49000000002</v>
      </c>
      <c r="E1025" s="29">
        <f t="shared" si="121"/>
        <v>861974.13</v>
      </c>
      <c r="F1025" s="175">
        <f t="shared" si="122"/>
        <v>56.214999999999996</v>
      </c>
      <c r="G1025" s="29">
        <f t="shared" si="119"/>
        <v>56.22</v>
      </c>
    </row>
    <row r="1026" spans="1:7" x14ac:dyDescent="0.25">
      <c r="A1026" s="47">
        <v>42775</v>
      </c>
      <c r="B1026" s="48">
        <v>1</v>
      </c>
      <c r="C1026" s="171">
        <v>0</v>
      </c>
      <c r="D1026" s="134">
        <f t="shared" si="120"/>
        <v>-114535.49000000002</v>
      </c>
      <c r="E1026" s="29">
        <f t="shared" si="121"/>
        <v>861974.13</v>
      </c>
      <c r="F1026" s="175">
        <f t="shared" si="122"/>
        <v>56.214999999999996</v>
      </c>
      <c r="G1026" s="29">
        <f t="shared" si="119"/>
        <v>56.22</v>
      </c>
    </row>
    <row r="1027" spans="1:7" x14ac:dyDescent="0.25">
      <c r="A1027" s="47">
        <v>42776</v>
      </c>
      <c r="B1027" s="48">
        <v>1</v>
      </c>
      <c r="C1027" s="171">
        <v>0</v>
      </c>
      <c r="D1027" s="134">
        <f t="shared" si="120"/>
        <v>-114535.49000000002</v>
      </c>
      <c r="E1027" s="29">
        <f t="shared" si="121"/>
        <v>861974.13</v>
      </c>
      <c r="F1027" s="175">
        <f t="shared" si="122"/>
        <v>56.214999999999996</v>
      </c>
      <c r="G1027" s="29">
        <f t="shared" si="119"/>
        <v>56.22</v>
      </c>
    </row>
    <row r="1028" spans="1:7" x14ac:dyDescent="0.25">
      <c r="A1028" s="47">
        <v>42777</v>
      </c>
      <c r="B1028" s="48">
        <v>1</v>
      </c>
      <c r="C1028" s="171">
        <v>0</v>
      </c>
      <c r="D1028" s="134">
        <f t="shared" si="120"/>
        <v>-114535.49000000002</v>
      </c>
      <c r="E1028" s="29">
        <f t="shared" si="121"/>
        <v>861974.13</v>
      </c>
      <c r="F1028" s="175">
        <f t="shared" si="122"/>
        <v>56.214999999999996</v>
      </c>
      <c r="G1028" s="29">
        <f t="shared" si="119"/>
        <v>56.22</v>
      </c>
    </row>
    <row r="1029" spans="1:7" x14ac:dyDescent="0.25">
      <c r="A1029" s="47">
        <v>42778</v>
      </c>
      <c r="B1029" s="48">
        <v>1</v>
      </c>
      <c r="C1029" s="171">
        <v>0</v>
      </c>
      <c r="D1029" s="134">
        <f t="shared" si="120"/>
        <v>-114535.49000000002</v>
      </c>
      <c r="E1029" s="29">
        <f t="shared" si="121"/>
        <v>861974.13</v>
      </c>
      <c r="F1029" s="175">
        <f t="shared" si="122"/>
        <v>56.214999999999996</v>
      </c>
      <c r="G1029" s="29">
        <f t="shared" si="119"/>
        <v>56.22</v>
      </c>
    </row>
    <row r="1030" spans="1:7" x14ac:dyDescent="0.25">
      <c r="A1030" s="47">
        <v>42779</v>
      </c>
      <c r="B1030" s="48">
        <v>1</v>
      </c>
      <c r="C1030" s="171">
        <v>0</v>
      </c>
      <c r="D1030" s="134">
        <f t="shared" si="120"/>
        <v>-114535.49000000002</v>
      </c>
      <c r="E1030" s="29">
        <f t="shared" si="121"/>
        <v>861974.13</v>
      </c>
      <c r="F1030" s="175">
        <f t="shared" si="122"/>
        <v>56.214999999999996</v>
      </c>
      <c r="G1030" s="29">
        <f t="shared" si="119"/>
        <v>56.22</v>
      </c>
    </row>
    <row r="1031" spans="1:7" x14ac:dyDescent="0.25">
      <c r="A1031" s="47">
        <v>42780</v>
      </c>
      <c r="B1031" s="48">
        <v>1</v>
      </c>
      <c r="C1031" s="171">
        <v>0</v>
      </c>
      <c r="D1031" s="134">
        <f t="shared" si="120"/>
        <v>-114535.49000000002</v>
      </c>
      <c r="E1031" s="29">
        <f t="shared" si="121"/>
        <v>861974.13</v>
      </c>
      <c r="F1031" s="175">
        <f t="shared" si="122"/>
        <v>56.214999999999996</v>
      </c>
      <c r="G1031" s="29">
        <f t="shared" si="119"/>
        <v>56.22</v>
      </c>
    </row>
    <row r="1032" spans="1:7" x14ac:dyDescent="0.25">
      <c r="A1032" s="47">
        <v>42781</v>
      </c>
      <c r="B1032" s="48">
        <v>1</v>
      </c>
      <c r="C1032" s="171">
        <v>0</v>
      </c>
      <c r="D1032" s="134">
        <f t="shared" si="120"/>
        <v>-114535.49000000002</v>
      </c>
      <c r="E1032" s="29">
        <f t="shared" si="121"/>
        <v>861974.13</v>
      </c>
      <c r="F1032" s="175">
        <f t="shared" si="122"/>
        <v>56.214999999999996</v>
      </c>
      <c r="G1032" s="29">
        <f t="shared" si="119"/>
        <v>56.22</v>
      </c>
    </row>
    <row r="1033" spans="1:7" x14ac:dyDescent="0.25">
      <c r="A1033" s="47">
        <v>42782</v>
      </c>
      <c r="B1033" s="48">
        <v>1</v>
      </c>
      <c r="C1033" s="171">
        <v>0</v>
      </c>
      <c r="D1033" s="134">
        <f t="shared" si="120"/>
        <v>-114535.49000000002</v>
      </c>
      <c r="E1033" s="29">
        <f t="shared" si="121"/>
        <v>861974.13</v>
      </c>
      <c r="F1033" s="175">
        <f t="shared" si="122"/>
        <v>56.214999999999996</v>
      </c>
      <c r="G1033" s="29">
        <f t="shared" si="119"/>
        <v>56.22</v>
      </c>
    </row>
    <row r="1034" spans="1:7" x14ac:dyDescent="0.25">
      <c r="A1034" s="47">
        <v>42783</v>
      </c>
      <c r="B1034" s="48">
        <v>1</v>
      </c>
      <c r="C1034" s="171">
        <v>0</v>
      </c>
      <c r="D1034" s="134">
        <f t="shared" si="120"/>
        <v>-114535.49000000002</v>
      </c>
      <c r="E1034" s="29">
        <f t="shared" si="121"/>
        <v>861974.13</v>
      </c>
      <c r="F1034" s="175">
        <f t="shared" si="122"/>
        <v>56.214999999999996</v>
      </c>
      <c r="G1034" s="29">
        <f t="shared" si="119"/>
        <v>56.22</v>
      </c>
    </row>
    <row r="1035" spans="1:7" x14ac:dyDescent="0.25">
      <c r="A1035" s="47">
        <v>42784</v>
      </c>
      <c r="B1035" s="48">
        <v>1</v>
      </c>
      <c r="C1035" s="171">
        <v>0</v>
      </c>
      <c r="D1035" s="134">
        <f t="shared" si="120"/>
        <v>-114535.49000000002</v>
      </c>
      <c r="E1035" s="29">
        <f t="shared" si="121"/>
        <v>861974.13</v>
      </c>
      <c r="F1035" s="175">
        <f t="shared" si="122"/>
        <v>56.214999999999996</v>
      </c>
      <c r="G1035" s="29">
        <f t="shared" si="119"/>
        <v>56.22</v>
      </c>
    </row>
    <row r="1036" spans="1:7" x14ac:dyDescent="0.25">
      <c r="A1036" s="47">
        <v>42785</v>
      </c>
      <c r="B1036" s="48">
        <v>1</v>
      </c>
      <c r="C1036" s="171">
        <v>0</v>
      </c>
      <c r="D1036" s="134">
        <f t="shared" si="120"/>
        <v>-114535.49000000002</v>
      </c>
      <c r="E1036" s="29">
        <f t="shared" si="121"/>
        <v>861974.13</v>
      </c>
      <c r="F1036" s="175">
        <f t="shared" si="122"/>
        <v>56.214999999999996</v>
      </c>
      <c r="G1036" s="29">
        <f t="shared" si="119"/>
        <v>56.22</v>
      </c>
    </row>
    <row r="1037" spans="1:7" x14ac:dyDescent="0.25">
      <c r="A1037" s="47">
        <v>42786</v>
      </c>
      <c r="B1037" s="48">
        <v>1</v>
      </c>
      <c r="C1037" s="171">
        <v>0</v>
      </c>
      <c r="D1037" s="134">
        <f t="shared" si="120"/>
        <v>-114535.49000000002</v>
      </c>
      <c r="E1037" s="29">
        <f t="shared" si="121"/>
        <v>861974.13</v>
      </c>
      <c r="F1037" s="175">
        <f t="shared" si="122"/>
        <v>56.214999999999996</v>
      </c>
      <c r="G1037" s="29">
        <f t="shared" si="119"/>
        <v>56.22</v>
      </c>
    </row>
    <row r="1038" spans="1:7" x14ac:dyDescent="0.25">
      <c r="A1038" s="47">
        <v>42787</v>
      </c>
      <c r="B1038" s="48">
        <v>1</v>
      </c>
      <c r="C1038" s="171">
        <v>0</v>
      </c>
      <c r="D1038" s="134">
        <f t="shared" si="120"/>
        <v>-114535.49000000002</v>
      </c>
      <c r="E1038" s="29">
        <f t="shared" si="121"/>
        <v>861974.13</v>
      </c>
      <c r="F1038" s="175">
        <f t="shared" si="122"/>
        <v>56.214999999999996</v>
      </c>
      <c r="G1038" s="29">
        <f t="shared" si="119"/>
        <v>56.22</v>
      </c>
    </row>
    <row r="1039" spans="1:7" x14ac:dyDescent="0.25">
      <c r="A1039" s="47">
        <v>42788</v>
      </c>
      <c r="B1039" s="48">
        <v>1</v>
      </c>
      <c r="C1039" s="171">
        <v>0</v>
      </c>
      <c r="D1039" s="134">
        <f t="shared" si="120"/>
        <v>-114535.49000000002</v>
      </c>
      <c r="E1039" s="29">
        <f t="shared" si="121"/>
        <v>861974.13</v>
      </c>
      <c r="F1039" s="175">
        <f t="shared" si="122"/>
        <v>56.214999999999996</v>
      </c>
      <c r="G1039" s="29">
        <f t="shared" si="119"/>
        <v>56.22</v>
      </c>
    </row>
    <row r="1040" spans="1:7" x14ac:dyDescent="0.25">
      <c r="A1040" s="47">
        <v>42789</v>
      </c>
      <c r="B1040" s="48">
        <v>1</v>
      </c>
      <c r="C1040" s="171">
        <v>0</v>
      </c>
      <c r="D1040" s="134">
        <f t="shared" si="120"/>
        <v>-114535.49000000002</v>
      </c>
      <c r="E1040" s="29">
        <f t="shared" si="121"/>
        <v>861974.13</v>
      </c>
      <c r="F1040" s="175">
        <f t="shared" si="122"/>
        <v>56.214999999999996</v>
      </c>
      <c r="G1040" s="29">
        <f t="shared" si="119"/>
        <v>56.22</v>
      </c>
    </row>
    <row r="1041" spans="1:7" x14ac:dyDescent="0.25">
      <c r="A1041" s="47">
        <v>42790</v>
      </c>
      <c r="B1041" s="48">
        <v>1</v>
      </c>
      <c r="C1041" s="171">
        <v>0</v>
      </c>
      <c r="D1041" s="134">
        <f t="shared" si="120"/>
        <v>-114535.49000000002</v>
      </c>
      <c r="E1041" s="29">
        <f t="shared" si="121"/>
        <v>861974.13</v>
      </c>
      <c r="F1041" s="175">
        <f t="shared" si="122"/>
        <v>56.214999999999996</v>
      </c>
      <c r="G1041" s="29">
        <f t="shared" si="119"/>
        <v>56.22</v>
      </c>
    </row>
    <row r="1042" spans="1:7" x14ac:dyDescent="0.25">
      <c r="A1042" s="47">
        <v>42791</v>
      </c>
      <c r="B1042" s="48">
        <v>1</v>
      </c>
      <c r="C1042" s="171">
        <v>0</v>
      </c>
      <c r="D1042" s="134">
        <f t="shared" si="120"/>
        <v>-114535.49000000002</v>
      </c>
      <c r="E1042" s="29">
        <f t="shared" si="121"/>
        <v>861974.13</v>
      </c>
      <c r="F1042" s="175">
        <f t="shared" si="122"/>
        <v>56.214999999999996</v>
      </c>
      <c r="G1042" s="29">
        <f t="shared" si="119"/>
        <v>56.22</v>
      </c>
    </row>
    <row r="1043" spans="1:7" x14ac:dyDescent="0.25">
      <c r="A1043" s="47">
        <v>42792</v>
      </c>
      <c r="B1043" s="48">
        <v>1</v>
      </c>
      <c r="C1043" s="171">
        <v>0</v>
      </c>
      <c r="D1043" s="134">
        <f t="shared" si="120"/>
        <v>-114535.49000000002</v>
      </c>
      <c r="E1043" s="29">
        <f t="shared" si="121"/>
        <v>861974.13</v>
      </c>
      <c r="F1043" s="175">
        <f t="shared" si="122"/>
        <v>56.214999999999996</v>
      </c>
      <c r="G1043" s="29">
        <f t="shared" si="119"/>
        <v>56.22</v>
      </c>
    </row>
    <row r="1044" spans="1:7" x14ac:dyDescent="0.25">
      <c r="A1044" s="47">
        <v>42793</v>
      </c>
      <c r="B1044" s="48">
        <v>1</v>
      </c>
      <c r="C1044" s="171">
        <v>0</v>
      </c>
      <c r="D1044" s="134">
        <f t="shared" si="120"/>
        <v>-114535.49000000002</v>
      </c>
      <c r="E1044" s="29">
        <f t="shared" si="121"/>
        <v>861974.13</v>
      </c>
      <c r="F1044" s="175">
        <f t="shared" si="122"/>
        <v>56.214999999999996</v>
      </c>
      <c r="G1044" s="29">
        <f t="shared" si="119"/>
        <v>56.22</v>
      </c>
    </row>
    <row r="1045" spans="1:7" x14ac:dyDescent="0.25">
      <c r="A1045" s="47">
        <v>42794</v>
      </c>
      <c r="B1045" s="48">
        <v>1</v>
      </c>
      <c r="C1045" s="171">
        <v>0</v>
      </c>
      <c r="D1045" s="134">
        <f t="shared" si="120"/>
        <v>-114535.49000000002</v>
      </c>
      <c r="E1045" s="29">
        <f t="shared" si="121"/>
        <v>861974.13</v>
      </c>
      <c r="F1045" s="175">
        <f t="shared" si="122"/>
        <v>56.214999999999996</v>
      </c>
      <c r="G1045" s="29">
        <f t="shared" si="119"/>
        <v>56.22</v>
      </c>
    </row>
    <row r="1046" spans="1:7" x14ac:dyDescent="0.25">
      <c r="A1046" s="47">
        <v>42795</v>
      </c>
      <c r="B1046" s="48">
        <v>1</v>
      </c>
      <c r="C1046" s="171">
        <v>0</v>
      </c>
      <c r="D1046" s="134">
        <f t="shared" si="120"/>
        <v>-114535.49000000002</v>
      </c>
      <c r="E1046" s="29">
        <f t="shared" si="121"/>
        <v>861974.13</v>
      </c>
      <c r="F1046" s="175">
        <f t="shared" si="122"/>
        <v>56.214999999999996</v>
      </c>
      <c r="G1046" s="29">
        <f t="shared" si="119"/>
        <v>56.22</v>
      </c>
    </row>
    <row r="1047" spans="1:7" x14ac:dyDescent="0.25">
      <c r="A1047" s="47">
        <v>42796</v>
      </c>
      <c r="B1047" s="48">
        <v>1</v>
      </c>
      <c r="C1047" s="171">
        <v>0</v>
      </c>
      <c r="D1047" s="134">
        <f t="shared" si="120"/>
        <v>-114535.49000000002</v>
      </c>
      <c r="E1047" s="29">
        <f t="shared" si="121"/>
        <v>861974.13</v>
      </c>
      <c r="F1047" s="175">
        <f t="shared" si="122"/>
        <v>56.214999999999996</v>
      </c>
      <c r="G1047" s="29">
        <f t="shared" si="119"/>
        <v>56.22</v>
      </c>
    </row>
    <row r="1048" spans="1:7" x14ac:dyDescent="0.25">
      <c r="A1048" s="47">
        <v>42797</v>
      </c>
      <c r="B1048" s="48">
        <v>1</v>
      </c>
      <c r="C1048" s="171">
        <v>0</v>
      </c>
      <c r="D1048" s="134">
        <f t="shared" si="120"/>
        <v>-114535.49000000002</v>
      </c>
      <c r="E1048" s="29">
        <f t="shared" si="121"/>
        <v>861974.13</v>
      </c>
      <c r="F1048" s="175">
        <f t="shared" si="122"/>
        <v>56.214999999999996</v>
      </c>
      <c r="G1048" s="29">
        <f t="shared" si="119"/>
        <v>56.22</v>
      </c>
    </row>
    <row r="1049" spans="1:7" x14ac:dyDescent="0.25">
      <c r="A1049" s="47">
        <v>42798</v>
      </c>
      <c r="B1049" s="48">
        <v>1</v>
      </c>
      <c r="C1049" s="171">
        <v>0</v>
      </c>
      <c r="D1049" s="134">
        <f t="shared" si="120"/>
        <v>-114535.49000000002</v>
      </c>
      <c r="E1049" s="29">
        <f t="shared" si="121"/>
        <v>861974.13</v>
      </c>
      <c r="F1049" s="175">
        <f t="shared" si="122"/>
        <v>56.214999999999996</v>
      </c>
      <c r="G1049" s="29">
        <f t="shared" si="119"/>
        <v>56.22</v>
      </c>
    </row>
    <row r="1050" spans="1:7" x14ac:dyDescent="0.25">
      <c r="A1050" s="47">
        <v>42799</v>
      </c>
      <c r="B1050" s="48">
        <v>1</v>
      </c>
      <c r="C1050" s="171">
        <v>0</v>
      </c>
      <c r="D1050" s="134">
        <f t="shared" si="120"/>
        <v>-114535.49000000002</v>
      </c>
      <c r="E1050" s="29">
        <f t="shared" si="121"/>
        <v>861974.13</v>
      </c>
      <c r="F1050" s="175">
        <f t="shared" si="122"/>
        <v>56.214999999999996</v>
      </c>
      <c r="G1050" s="29">
        <f t="shared" si="119"/>
        <v>56.22</v>
      </c>
    </row>
    <row r="1051" spans="1:7" x14ac:dyDescent="0.25">
      <c r="A1051" s="47">
        <v>42800</v>
      </c>
      <c r="B1051" s="48">
        <v>0</v>
      </c>
      <c r="C1051" s="171">
        <v>1</v>
      </c>
      <c r="D1051" s="134">
        <f>$E$1004</f>
        <v>-100074.59</v>
      </c>
      <c r="E1051" s="29">
        <f>$D$1005-$D$59</f>
        <v>-133542.95000000001</v>
      </c>
      <c r="F1051" s="175">
        <f>($E$58/$B$58*0+($E$59/$B$59)*1)</f>
        <v>47.081612903225803</v>
      </c>
      <c r="G1051" s="29">
        <f t="shared" si="119"/>
        <v>47.08</v>
      </c>
    </row>
    <row r="1052" spans="1:7" x14ac:dyDescent="0.25">
      <c r="A1052" s="47">
        <v>42801</v>
      </c>
      <c r="B1052" s="48">
        <v>1</v>
      </c>
      <c r="C1052" s="171">
        <v>0</v>
      </c>
      <c r="D1052" s="134">
        <f t="shared" ref="D1052:D1081" si="123">$E$1004</f>
        <v>-100074.59</v>
      </c>
      <c r="E1052" s="29">
        <f t="shared" ref="E1052:E1081" si="124">$D$1005-$D$59</f>
        <v>-133542.95000000001</v>
      </c>
      <c r="F1052" s="175">
        <f t="shared" ref="F1052:F1081" si="125">($E$58/$B$58*0+($E$59/$B$59)*1)</f>
        <v>47.081612903225803</v>
      </c>
      <c r="G1052" s="29">
        <f t="shared" si="119"/>
        <v>47.08</v>
      </c>
    </row>
    <row r="1053" spans="1:7" x14ac:dyDescent="0.25">
      <c r="A1053" s="47">
        <v>42802</v>
      </c>
      <c r="B1053" s="48">
        <v>1</v>
      </c>
      <c r="C1053" s="171">
        <v>0</v>
      </c>
      <c r="D1053" s="134">
        <f t="shared" si="123"/>
        <v>-100074.59</v>
      </c>
      <c r="E1053" s="29">
        <f t="shared" si="124"/>
        <v>-133542.95000000001</v>
      </c>
      <c r="F1053" s="175">
        <f t="shared" si="125"/>
        <v>47.081612903225803</v>
      </c>
      <c r="G1053" s="29">
        <f t="shared" si="119"/>
        <v>47.08</v>
      </c>
    </row>
    <row r="1054" spans="1:7" x14ac:dyDescent="0.25">
      <c r="A1054" s="47">
        <v>42803</v>
      </c>
      <c r="B1054" s="48">
        <v>1</v>
      </c>
      <c r="C1054" s="171">
        <v>0</v>
      </c>
      <c r="D1054" s="134">
        <f t="shared" si="123"/>
        <v>-100074.59</v>
      </c>
      <c r="E1054" s="29">
        <f t="shared" si="124"/>
        <v>-133542.95000000001</v>
      </c>
      <c r="F1054" s="175">
        <f t="shared" si="125"/>
        <v>47.081612903225803</v>
      </c>
      <c r="G1054" s="29">
        <f t="shared" si="119"/>
        <v>47.08</v>
      </c>
    </row>
    <row r="1055" spans="1:7" x14ac:dyDescent="0.25">
      <c r="A1055" s="47">
        <v>42804</v>
      </c>
      <c r="B1055" s="48">
        <v>1</v>
      </c>
      <c r="C1055" s="171">
        <v>0</v>
      </c>
      <c r="D1055" s="134">
        <f t="shared" si="123"/>
        <v>-100074.59</v>
      </c>
      <c r="E1055" s="29">
        <f t="shared" si="124"/>
        <v>-133542.95000000001</v>
      </c>
      <c r="F1055" s="175">
        <f t="shared" si="125"/>
        <v>47.081612903225803</v>
      </c>
      <c r="G1055" s="29">
        <f t="shared" si="119"/>
        <v>47.08</v>
      </c>
    </row>
    <row r="1056" spans="1:7" x14ac:dyDescent="0.25">
      <c r="A1056" s="47">
        <v>42805</v>
      </c>
      <c r="B1056" s="48">
        <v>1</v>
      </c>
      <c r="C1056" s="171">
        <v>0</v>
      </c>
      <c r="D1056" s="134">
        <f t="shared" si="123"/>
        <v>-100074.59</v>
      </c>
      <c r="E1056" s="29">
        <f t="shared" si="124"/>
        <v>-133542.95000000001</v>
      </c>
      <c r="F1056" s="175">
        <f t="shared" si="125"/>
        <v>47.081612903225803</v>
      </c>
      <c r="G1056" s="29">
        <f t="shared" si="119"/>
        <v>47.08</v>
      </c>
    </row>
    <row r="1057" spans="1:7" x14ac:dyDescent="0.25">
      <c r="A1057" s="47">
        <v>42806</v>
      </c>
      <c r="B1057" s="48">
        <v>1</v>
      </c>
      <c r="C1057" s="171">
        <v>0</v>
      </c>
      <c r="D1057" s="134">
        <f t="shared" si="123"/>
        <v>-100074.59</v>
      </c>
      <c r="E1057" s="29">
        <f t="shared" si="124"/>
        <v>-133542.95000000001</v>
      </c>
      <c r="F1057" s="175">
        <f t="shared" si="125"/>
        <v>47.081612903225803</v>
      </c>
      <c r="G1057" s="29">
        <f t="shared" si="119"/>
        <v>47.08</v>
      </c>
    </row>
    <row r="1058" spans="1:7" x14ac:dyDescent="0.25">
      <c r="A1058" s="47">
        <v>42807</v>
      </c>
      <c r="B1058" s="48">
        <v>1</v>
      </c>
      <c r="C1058" s="171">
        <v>0</v>
      </c>
      <c r="D1058" s="134">
        <f t="shared" si="123"/>
        <v>-100074.59</v>
      </c>
      <c r="E1058" s="29">
        <f t="shared" si="124"/>
        <v>-133542.95000000001</v>
      </c>
      <c r="F1058" s="175">
        <f t="shared" si="125"/>
        <v>47.081612903225803</v>
      </c>
      <c r="G1058" s="29">
        <f t="shared" si="119"/>
        <v>47.08</v>
      </c>
    </row>
    <row r="1059" spans="1:7" x14ac:dyDescent="0.25">
      <c r="A1059" s="47">
        <v>42808</v>
      </c>
      <c r="B1059" s="48">
        <v>1</v>
      </c>
      <c r="C1059" s="171">
        <v>0</v>
      </c>
      <c r="D1059" s="134">
        <f t="shared" si="123"/>
        <v>-100074.59</v>
      </c>
      <c r="E1059" s="29">
        <f t="shared" si="124"/>
        <v>-133542.95000000001</v>
      </c>
      <c r="F1059" s="175">
        <f t="shared" si="125"/>
        <v>47.081612903225803</v>
      </c>
      <c r="G1059" s="29">
        <f t="shared" si="119"/>
        <v>47.08</v>
      </c>
    </row>
    <row r="1060" spans="1:7" x14ac:dyDescent="0.25">
      <c r="A1060" s="47">
        <v>42809</v>
      </c>
      <c r="B1060" s="48">
        <v>1</v>
      </c>
      <c r="C1060" s="171">
        <v>0</v>
      </c>
      <c r="D1060" s="134">
        <f t="shared" si="123"/>
        <v>-100074.59</v>
      </c>
      <c r="E1060" s="29">
        <f t="shared" si="124"/>
        <v>-133542.95000000001</v>
      </c>
      <c r="F1060" s="175">
        <f t="shared" si="125"/>
        <v>47.081612903225803</v>
      </c>
      <c r="G1060" s="29">
        <f t="shared" si="119"/>
        <v>47.08</v>
      </c>
    </row>
    <row r="1061" spans="1:7" x14ac:dyDescent="0.25">
      <c r="A1061" s="47">
        <v>42810</v>
      </c>
      <c r="B1061" s="48">
        <v>1</v>
      </c>
      <c r="C1061" s="171">
        <v>0</v>
      </c>
      <c r="D1061" s="134">
        <f t="shared" si="123"/>
        <v>-100074.59</v>
      </c>
      <c r="E1061" s="29">
        <f t="shared" si="124"/>
        <v>-133542.95000000001</v>
      </c>
      <c r="F1061" s="175">
        <f t="shared" si="125"/>
        <v>47.081612903225803</v>
      </c>
      <c r="G1061" s="29">
        <f t="shared" si="119"/>
        <v>47.08</v>
      </c>
    </row>
    <row r="1062" spans="1:7" x14ac:dyDescent="0.25">
      <c r="A1062" s="47">
        <v>42811</v>
      </c>
      <c r="B1062" s="48">
        <v>1</v>
      </c>
      <c r="C1062" s="171">
        <v>0</v>
      </c>
      <c r="D1062" s="134">
        <f t="shared" si="123"/>
        <v>-100074.59</v>
      </c>
      <c r="E1062" s="29">
        <f t="shared" si="124"/>
        <v>-133542.95000000001</v>
      </c>
      <c r="F1062" s="175">
        <f t="shared" si="125"/>
        <v>47.081612903225803</v>
      </c>
      <c r="G1062" s="29">
        <f t="shared" si="119"/>
        <v>47.08</v>
      </c>
    </row>
    <row r="1063" spans="1:7" x14ac:dyDescent="0.25">
      <c r="A1063" s="47">
        <v>42812</v>
      </c>
      <c r="B1063" s="48">
        <v>1</v>
      </c>
      <c r="C1063" s="171">
        <v>0</v>
      </c>
      <c r="D1063" s="134">
        <f t="shared" si="123"/>
        <v>-100074.59</v>
      </c>
      <c r="E1063" s="29">
        <f t="shared" si="124"/>
        <v>-133542.95000000001</v>
      </c>
      <c r="F1063" s="175">
        <f t="shared" si="125"/>
        <v>47.081612903225803</v>
      </c>
      <c r="G1063" s="29">
        <f t="shared" si="119"/>
        <v>47.08</v>
      </c>
    </row>
    <row r="1064" spans="1:7" x14ac:dyDescent="0.25">
      <c r="A1064" s="47">
        <v>42813</v>
      </c>
      <c r="B1064" s="48">
        <v>1</v>
      </c>
      <c r="C1064" s="171">
        <v>0</v>
      </c>
      <c r="D1064" s="134">
        <f t="shared" si="123"/>
        <v>-100074.59</v>
      </c>
      <c r="E1064" s="29">
        <f t="shared" si="124"/>
        <v>-133542.95000000001</v>
      </c>
      <c r="F1064" s="175">
        <f t="shared" si="125"/>
        <v>47.081612903225803</v>
      </c>
      <c r="G1064" s="29">
        <f t="shared" si="119"/>
        <v>47.08</v>
      </c>
    </row>
    <row r="1065" spans="1:7" x14ac:dyDescent="0.25">
      <c r="A1065" s="47">
        <v>42814</v>
      </c>
      <c r="B1065" s="48">
        <v>1</v>
      </c>
      <c r="C1065" s="171">
        <v>0</v>
      </c>
      <c r="D1065" s="134">
        <f t="shared" si="123"/>
        <v>-100074.59</v>
      </c>
      <c r="E1065" s="29">
        <f t="shared" si="124"/>
        <v>-133542.95000000001</v>
      </c>
      <c r="F1065" s="175">
        <f t="shared" si="125"/>
        <v>47.081612903225803</v>
      </c>
      <c r="G1065" s="29">
        <f t="shared" si="119"/>
        <v>47.08</v>
      </c>
    </row>
    <row r="1066" spans="1:7" x14ac:dyDescent="0.25">
      <c r="A1066" s="47">
        <v>42815</v>
      </c>
      <c r="B1066" s="48">
        <v>1</v>
      </c>
      <c r="C1066" s="171">
        <v>0</v>
      </c>
      <c r="D1066" s="134">
        <f t="shared" si="123"/>
        <v>-100074.59</v>
      </c>
      <c r="E1066" s="29">
        <f t="shared" si="124"/>
        <v>-133542.95000000001</v>
      </c>
      <c r="F1066" s="175">
        <f t="shared" si="125"/>
        <v>47.081612903225803</v>
      </c>
      <c r="G1066" s="29">
        <f t="shared" si="119"/>
        <v>47.08</v>
      </c>
    </row>
    <row r="1067" spans="1:7" x14ac:dyDescent="0.25">
      <c r="A1067" s="47">
        <v>42816</v>
      </c>
      <c r="B1067" s="48">
        <v>1</v>
      </c>
      <c r="C1067" s="171">
        <v>0</v>
      </c>
      <c r="D1067" s="134">
        <f t="shared" si="123"/>
        <v>-100074.59</v>
      </c>
      <c r="E1067" s="29">
        <f t="shared" si="124"/>
        <v>-133542.95000000001</v>
      </c>
      <c r="F1067" s="175">
        <f t="shared" si="125"/>
        <v>47.081612903225803</v>
      </c>
      <c r="G1067" s="29">
        <f t="shared" si="119"/>
        <v>47.08</v>
      </c>
    </row>
    <row r="1068" spans="1:7" x14ac:dyDescent="0.25">
      <c r="A1068" s="47">
        <v>42817</v>
      </c>
      <c r="B1068" s="48">
        <v>1</v>
      </c>
      <c r="C1068" s="171">
        <v>0</v>
      </c>
      <c r="D1068" s="134">
        <f t="shared" si="123"/>
        <v>-100074.59</v>
      </c>
      <c r="E1068" s="29">
        <f t="shared" si="124"/>
        <v>-133542.95000000001</v>
      </c>
      <c r="F1068" s="175">
        <f t="shared" si="125"/>
        <v>47.081612903225803</v>
      </c>
      <c r="G1068" s="29">
        <f t="shared" ref="G1068:G1131" si="126">ROUND(F1068,2)</f>
        <v>47.08</v>
      </c>
    </row>
    <row r="1069" spans="1:7" x14ac:dyDescent="0.25">
      <c r="A1069" s="47">
        <v>42818</v>
      </c>
      <c r="B1069" s="48">
        <v>1</v>
      </c>
      <c r="C1069" s="171">
        <v>0</v>
      </c>
      <c r="D1069" s="134">
        <f t="shared" si="123"/>
        <v>-100074.59</v>
      </c>
      <c r="E1069" s="29">
        <f t="shared" si="124"/>
        <v>-133542.95000000001</v>
      </c>
      <c r="F1069" s="175">
        <f t="shared" si="125"/>
        <v>47.081612903225803</v>
      </c>
      <c r="G1069" s="29">
        <f t="shared" si="126"/>
        <v>47.08</v>
      </c>
    </row>
    <row r="1070" spans="1:7" x14ac:dyDescent="0.25">
      <c r="A1070" s="47">
        <v>42819</v>
      </c>
      <c r="B1070" s="48">
        <v>1</v>
      </c>
      <c r="C1070" s="171">
        <v>0</v>
      </c>
      <c r="D1070" s="134">
        <f t="shared" si="123"/>
        <v>-100074.59</v>
      </c>
      <c r="E1070" s="29">
        <f t="shared" si="124"/>
        <v>-133542.95000000001</v>
      </c>
      <c r="F1070" s="175">
        <f t="shared" si="125"/>
        <v>47.081612903225803</v>
      </c>
      <c r="G1070" s="29">
        <f t="shared" si="126"/>
        <v>47.08</v>
      </c>
    </row>
    <row r="1071" spans="1:7" x14ac:dyDescent="0.25">
      <c r="A1071" s="47">
        <v>42820</v>
      </c>
      <c r="B1071" s="48">
        <v>1</v>
      </c>
      <c r="C1071" s="171">
        <v>0</v>
      </c>
      <c r="D1071" s="134">
        <f t="shared" si="123"/>
        <v>-100074.59</v>
      </c>
      <c r="E1071" s="29">
        <f t="shared" si="124"/>
        <v>-133542.95000000001</v>
      </c>
      <c r="F1071" s="175">
        <f t="shared" si="125"/>
        <v>47.081612903225803</v>
      </c>
      <c r="G1071" s="29">
        <f t="shared" si="126"/>
        <v>47.08</v>
      </c>
    </row>
    <row r="1072" spans="1:7" x14ac:dyDescent="0.25">
      <c r="A1072" s="47">
        <v>42821</v>
      </c>
      <c r="B1072" s="48">
        <v>1</v>
      </c>
      <c r="C1072" s="171">
        <v>0</v>
      </c>
      <c r="D1072" s="134">
        <f t="shared" si="123"/>
        <v>-100074.59</v>
      </c>
      <c r="E1072" s="29">
        <f t="shared" si="124"/>
        <v>-133542.95000000001</v>
      </c>
      <c r="F1072" s="175">
        <f t="shared" si="125"/>
        <v>47.081612903225803</v>
      </c>
      <c r="G1072" s="29">
        <f t="shared" si="126"/>
        <v>47.08</v>
      </c>
    </row>
    <row r="1073" spans="1:7" x14ac:dyDescent="0.25">
      <c r="A1073" s="47">
        <v>42822</v>
      </c>
      <c r="B1073" s="48">
        <v>1</v>
      </c>
      <c r="C1073" s="171">
        <v>0</v>
      </c>
      <c r="D1073" s="134">
        <f t="shared" si="123"/>
        <v>-100074.59</v>
      </c>
      <c r="E1073" s="29">
        <f t="shared" si="124"/>
        <v>-133542.95000000001</v>
      </c>
      <c r="F1073" s="175">
        <f t="shared" si="125"/>
        <v>47.081612903225803</v>
      </c>
      <c r="G1073" s="29">
        <f t="shared" si="126"/>
        <v>47.08</v>
      </c>
    </row>
    <row r="1074" spans="1:7" x14ac:dyDescent="0.25">
      <c r="A1074" s="47">
        <v>42823</v>
      </c>
      <c r="B1074" s="48">
        <v>1</v>
      </c>
      <c r="C1074" s="171">
        <v>0</v>
      </c>
      <c r="D1074" s="134">
        <f t="shared" si="123"/>
        <v>-100074.59</v>
      </c>
      <c r="E1074" s="29">
        <f t="shared" si="124"/>
        <v>-133542.95000000001</v>
      </c>
      <c r="F1074" s="175">
        <f t="shared" si="125"/>
        <v>47.081612903225803</v>
      </c>
      <c r="G1074" s="29">
        <f t="shared" si="126"/>
        <v>47.08</v>
      </c>
    </row>
    <row r="1075" spans="1:7" x14ac:dyDescent="0.25">
      <c r="A1075" s="47">
        <v>42824</v>
      </c>
      <c r="B1075" s="48">
        <v>1</v>
      </c>
      <c r="C1075" s="171">
        <v>0</v>
      </c>
      <c r="D1075" s="134">
        <f t="shared" si="123"/>
        <v>-100074.59</v>
      </c>
      <c r="E1075" s="29">
        <f t="shared" si="124"/>
        <v>-133542.95000000001</v>
      </c>
      <c r="F1075" s="175">
        <f t="shared" si="125"/>
        <v>47.081612903225803</v>
      </c>
      <c r="G1075" s="29">
        <f t="shared" si="126"/>
        <v>47.08</v>
      </c>
    </row>
    <row r="1076" spans="1:7" x14ac:dyDescent="0.25">
      <c r="A1076" s="47">
        <v>42825</v>
      </c>
      <c r="B1076" s="48">
        <v>1</v>
      </c>
      <c r="C1076" s="171">
        <v>0</v>
      </c>
      <c r="D1076" s="134">
        <f t="shared" si="123"/>
        <v>-100074.59</v>
      </c>
      <c r="E1076" s="29">
        <f t="shared" si="124"/>
        <v>-133542.95000000001</v>
      </c>
      <c r="F1076" s="175">
        <f t="shared" si="125"/>
        <v>47.081612903225803</v>
      </c>
      <c r="G1076" s="29">
        <f t="shared" si="126"/>
        <v>47.08</v>
      </c>
    </row>
    <row r="1077" spans="1:7" x14ac:dyDescent="0.25">
      <c r="A1077" s="47">
        <v>42826</v>
      </c>
      <c r="B1077" s="48">
        <v>1</v>
      </c>
      <c r="C1077" s="171">
        <v>0</v>
      </c>
      <c r="D1077" s="134">
        <f t="shared" si="123"/>
        <v>-100074.59</v>
      </c>
      <c r="E1077" s="29">
        <f t="shared" si="124"/>
        <v>-133542.95000000001</v>
      </c>
      <c r="F1077" s="175">
        <f t="shared" si="125"/>
        <v>47.081612903225803</v>
      </c>
      <c r="G1077" s="29">
        <f t="shared" si="126"/>
        <v>47.08</v>
      </c>
    </row>
    <row r="1078" spans="1:7" x14ac:dyDescent="0.25">
      <c r="A1078" s="47">
        <v>42827</v>
      </c>
      <c r="B1078" s="48">
        <v>1</v>
      </c>
      <c r="C1078" s="171">
        <v>0</v>
      </c>
      <c r="D1078" s="134">
        <f t="shared" si="123"/>
        <v>-100074.59</v>
      </c>
      <c r="E1078" s="29">
        <f t="shared" si="124"/>
        <v>-133542.95000000001</v>
      </c>
      <c r="F1078" s="175">
        <f t="shared" si="125"/>
        <v>47.081612903225803</v>
      </c>
      <c r="G1078" s="29">
        <f t="shared" si="126"/>
        <v>47.08</v>
      </c>
    </row>
    <row r="1079" spans="1:7" x14ac:dyDescent="0.25">
      <c r="A1079" s="47">
        <v>42828</v>
      </c>
      <c r="B1079" s="48">
        <v>1</v>
      </c>
      <c r="C1079" s="171">
        <v>0</v>
      </c>
      <c r="D1079" s="134">
        <f t="shared" si="123"/>
        <v>-100074.59</v>
      </c>
      <c r="E1079" s="29">
        <f t="shared" si="124"/>
        <v>-133542.95000000001</v>
      </c>
      <c r="F1079" s="175">
        <f t="shared" si="125"/>
        <v>47.081612903225803</v>
      </c>
      <c r="G1079" s="29">
        <f t="shared" si="126"/>
        <v>47.08</v>
      </c>
    </row>
    <row r="1080" spans="1:7" x14ac:dyDescent="0.25">
      <c r="A1080" s="47">
        <v>42829</v>
      </c>
      <c r="B1080" s="48">
        <v>1</v>
      </c>
      <c r="C1080" s="171">
        <v>0</v>
      </c>
      <c r="D1080" s="134">
        <f t="shared" si="123"/>
        <v>-100074.59</v>
      </c>
      <c r="E1080" s="29">
        <f t="shared" si="124"/>
        <v>-133542.95000000001</v>
      </c>
      <c r="F1080" s="175">
        <f t="shared" si="125"/>
        <v>47.081612903225803</v>
      </c>
      <c r="G1080" s="29">
        <f t="shared" si="126"/>
        <v>47.08</v>
      </c>
    </row>
    <row r="1081" spans="1:7" x14ac:dyDescent="0.25">
      <c r="A1081" s="47">
        <v>42830</v>
      </c>
      <c r="B1081" s="48">
        <v>1</v>
      </c>
      <c r="C1081" s="171">
        <v>0</v>
      </c>
      <c r="D1081" s="134">
        <f t="shared" si="123"/>
        <v>-100074.59</v>
      </c>
      <c r="E1081" s="29">
        <f t="shared" si="124"/>
        <v>-133542.95000000001</v>
      </c>
      <c r="F1081" s="175">
        <f t="shared" si="125"/>
        <v>47.081612903225803</v>
      </c>
      <c r="G1081" s="29">
        <f t="shared" si="126"/>
        <v>47.08</v>
      </c>
    </row>
    <row r="1082" spans="1:7" x14ac:dyDescent="0.25">
      <c r="A1082" s="47">
        <v>42831</v>
      </c>
      <c r="B1082" s="48">
        <v>0</v>
      </c>
      <c r="C1082" s="171">
        <v>1</v>
      </c>
      <c r="D1082" s="134">
        <f>$E$1035</f>
        <v>861974.13</v>
      </c>
      <c r="E1082" s="29">
        <f>$D$1036-$D$60</f>
        <v>-137196.44000000003</v>
      </c>
      <c r="F1082" s="175">
        <f>($E$59/$B$59*0+($E$60/$B$60)*1)</f>
        <v>37.901666666666664</v>
      </c>
      <c r="G1082" s="29">
        <f t="shared" si="126"/>
        <v>37.9</v>
      </c>
    </row>
    <row r="1083" spans="1:7" x14ac:dyDescent="0.25">
      <c r="A1083" s="47">
        <v>42832</v>
      </c>
      <c r="B1083" s="48">
        <v>1</v>
      </c>
      <c r="C1083" s="171">
        <v>0</v>
      </c>
      <c r="D1083" s="134">
        <f t="shared" ref="D1083:D1111" si="127">$E$1035</f>
        <v>861974.13</v>
      </c>
      <c r="E1083" s="29">
        <f t="shared" ref="E1083:E1111" si="128">$D$1036-$D$60</f>
        <v>-137196.44000000003</v>
      </c>
      <c r="F1083" s="175">
        <f t="shared" ref="F1083:F1111" si="129">($E$59/$B$59*0+($E$60/$B$60)*1)</f>
        <v>37.901666666666664</v>
      </c>
      <c r="G1083" s="29">
        <f t="shared" si="126"/>
        <v>37.9</v>
      </c>
    </row>
    <row r="1084" spans="1:7" x14ac:dyDescent="0.25">
      <c r="A1084" s="47">
        <v>42833</v>
      </c>
      <c r="B1084" s="48">
        <v>1</v>
      </c>
      <c r="C1084" s="171">
        <v>0</v>
      </c>
      <c r="D1084" s="134">
        <f t="shared" si="127"/>
        <v>861974.13</v>
      </c>
      <c r="E1084" s="29">
        <f t="shared" si="128"/>
        <v>-137196.44000000003</v>
      </c>
      <c r="F1084" s="175">
        <f t="shared" si="129"/>
        <v>37.901666666666664</v>
      </c>
      <c r="G1084" s="29">
        <f t="shared" si="126"/>
        <v>37.9</v>
      </c>
    </row>
    <row r="1085" spans="1:7" x14ac:dyDescent="0.25">
      <c r="A1085" s="47">
        <v>42834</v>
      </c>
      <c r="B1085" s="48">
        <v>1</v>
      </c>
      <c r="C1085" s="171">
        <v>0</v>
      </c>
      <c r="D1085" s="134">
        <f t="shared" si="127"/>
        <v>861974.13</v>
      </c>
      <c r="E1085" s="29">
        <f t="shared" si="128"/>
        <v>-137196.44000000003</v>
      </c>
      <c r="F1085" s="175">
        <f t="shared" si="129"/>
        <v>37.901666666666664</v>
      </c>
      <c r="G1085" s="29">
        <f t="shared" si="126"/>
        <v>37.9</v>
      </c>
    </row>
    <row r="1086" spans="1:7" x14ac:dyDescent="0.25">
      <c r="A1086" s="47">
        <v>42835</v>
      </c>
      <c r="B1086" s="48">
        <v>1</v>
      </c>
      <c r="C1086" s="171">
        <v>0</v>
      </c>
      <c r="D1086" s="134">
        <f t="shared" si="127"/>
        <v>861974.13</v>
      </c>
      <c r="E1086" s="29">
        <f t="shared" si="128"/>
        <v>-137196.44000000003</v>
      </c>
      <c r="F1086" s="175">
        <f t="shared" si="129"/>
        <v>37.901666666666664</v>
      </c>
      <c r="G1086" s="29">
        <f t="shared" si="126"/>
        <v>37.9</v>
      </c>
    </row>
    <row r="1087" spans="1:7" x14ac:dyDescent="0.25">
      <c r="A1087" s="47">
        <v>42836</v>
      </c>
      <c r="B1087" s="48">
        <v>1</v>
      </c>
      <c r="C1087" s="171">
        <v>0</v>
      </c>
      <c r="D1087" s="134">
        <f t="shared" si="127"/>
        <v>861974.13</v>
      </c>
      <c r="E1087" s="29">
        <f t="shared" si="128"/>
        <v>-137196.44000000003</v>
      </c>
      <c r="F1087" s="175">
        <f t="shared" si="129"/>
        <v>37.901666666666664</v>
      </c>
      <c r="G1087" s="29">
        <f t="shared" si="126"/>
        <v>37.9</v>
      </c>
    </row>
    <row r="1088" spans="1:7" x14ac:dyDescent="0.25">
      <c r="A1088" s="47">
        <v>42837</v>
      </c>
      <c r="B1088" s="48">
        <v>1</v>
      </c>
      <c r="C1088" s="171">
        <v>0</v>
      </c>
      <c r="D1088" s="134">
        <f t="shared" si="127"/>
        <v>861974.13</v>
      </c>
      <c r="E1088" s="29">
        <f t="shared" si="128"/>
        <v>-137196.44000000003</v>
      </c>
      <c r="F1088" s="175">
        <f t="shared" si="129"/>
        <v>37.901666666666664</v>
      </c>
      <c r="G1088" s="29">
        <f t="shared" si="126"/>
        <v>37.9</v>
      </c>
    </row>
    <row r="1089" spans="1:7" x14ac:dyDescent="0.25">
      <c r="A1089" s="47">
        <v>42838</v>
      </c>
      <c r="B1089" s="48">
        <v>1</v>
      </c>
      <c r="C1089" s="171">
        <v>0</v>
      </c>
      <c r="D1089" s="134">
        <f t="shared" si="127"/>
        <v>861974.13</v>
      </c>
      <c r="E1089" s="29">
        <f t="shared" si="128"/>
        <v>-137196.44000000003</v>
      </c>
      <c r="F1089" s="175">
        <f t="shared" si="129"/>
        <v>37.901666666666664</v>
      </c>
      <c r="G1089" s="29">
        <f t="shared" si="126"/>
        <v>37.9</v>
      </c>
    </row>
    <row r="1090" spans="1:7" x14ac:dyDescent="0.25">
      <c r="A1090" s="47">
        <v>42839</v>
      </c>
      <c r="B1090" s="48">
        <v>1</v>
      </c>
      <c r="C1090" s="171">
        <v>0</v>
      </c>
      <c r="D1090" s="134">
        <f t="shared" si="127"/>
        <v>861974.13</v>
      </c>
      <c r="E1090" s="29">
        <f t="shared" si="128"/>
        <v>-137196.44000000003</v>
      </c>
      <c r="F1090" s="175">
        <f t="shared" si="129"/>
        <v>37.901666666666664</v>
      </c>
      <c r="G1090" s="29">
        <f t="shared" si="126"/>
        <v>37.9</v>
      </c>
    </row>
    <row r="1091" spans="1:7" x14ac:dyDescent="0.25">
      <c r="A1091" s="47">
        <v>42840</v>
      </c>
      <c r="B1091" s="48">
        <v>1</v>
      </c>
      <c r="C1091" s="171">
        <v>0</v>
      </c>
      <c r="D1091" s="134">
        <f t="shared" si="127"/>
        <v>861974.13</v>
      </c>
      <c r="E1091" s="29">
        <f t="shared" si="128"/>
        <v>-137196.44000000003</v>
      </c>
      <c r="F1091" s="175">
        <f t="shared" si="129"/>
        <v>37.901666666666664</v>
      </c>
      <c r="G1091" s="29">
        <f t="shared" si="126"/>
        <v>37.9</v>
      </c>
    </row>
    <row r="1092" spans="1:7" x14ac:dyDescent="0.25">
      <c r="A1092" s="47">
        <v>42841</v>
      </c>
      <c r="B1092" s="48">
        <v>1</v>
      </c>
      <c r="C1092" s="171">
        <v>0</v>
      </c>
      <c r="D1092" s="134">
        <f t="shared" si="127"/>
        <v>861974.13</v>
      </c>
      <c r="E1092" s="29">
        <f t="shared" si="128"/>
        <v>-137196.44000000003</v>
      </c>
      <c r="F1092" s="175">
        <f t="shared" si="129"/>
        <v>37.901666666666664</v>
      </c>
      <c r="G1092" s="29">
        <f t="shared" si="126"/>
        <v>37.9</v>
      </c>
    </row>
    <row r="1093" spans="1:7" x14ac:dyDescent="0.25">
      <c r="A1093" s="47">
        <v>42842</v>
      </c>
      <c r="B1093" s="48">
        <v>1</v>
      </c>
      <c r="C1093" s="171">
        <v>0</v>
      </c>
      <c r="D1093" s="134">
        <f t="shared" si="127"/>
        <v>861974.13</v>
      </c>
      <c r="E1093" s="29">
        <f t="shared" si="128"/>
        <v>-137196.44000000003</v>
      </c>
      <c r="F1093" s="175">
        <f t="shared" si="129"/>
        <v>37.901666666666664</v>
      </c>
      <c r="G1093" s="29">
        <f t="shared" si="126"/>
        <v>37.9</v>
      </c>
    </row>
    <row r="1094" spans="1:7" x14ac:dyDescent="0.25">
      <c r="A1094" s="47">
        <v>42843</v>
      </c>
      <c r="B1094" s="48">
        <v>1</v>
      </c>
      <c r="C1094" s="171">
        <v>0</v>
      </c>
      <c r="D1094" s="134">
        <f t="shared" si="127"/>
        <v>861974.13</v>
      </c>
      <c r="E1094" s="29">
        <f t="shared" si="128"/>
        <v>-137196.44000000003</v>
      </c>
      <c r="F1094" s="175">
        <f t="shared" si="129"/>
        <v>37.901666666666664</v>
      </c>
      <c r="G1094" s="29">
        <f t="shared" si="126"/>
        <v>37.9</v>
      </c>
    </row>
    <row r="1095" spans="1:7" x14ac:dyDescent="0.25">
      <c r="A1095" s="47">
        <v>42844</v>
      </c>
      <c r="B1095" s="48">
        <v>1</v>
      </c>
      <c r="C1095" s="171">
        <v>0</v>
      </c>
      <c r="D1095" s="134">
        <f t="shared" si="127"/>
        <v>861974.13</v>
      </c>
      <c r="E1095" s="29">
        <f t="shared" si="128"/>
        <v>-137196.44000000003</v>
      </c>
      <c r="F1095" s="175">
        <f t="shared" si="129"/>
        <v>37.901666666666664</v>
      </c>
      <c r="G1095" s="29">
        <f t="shared" si="126"/>
        <v>37.9</v>
      </c>
    </row>
    <row r="1096" spans="1:7" x14ac:dyDescent="0.25">
      <c r="A1096" s="47">
        <v>42845</v>
      </c>
      <c r="B1096" s="48">
        <v>1</v>
      </c>
      <c r="C1096" s="171">
        <v>0</v>
      </c>
      <c r="D1096" s="134">
        <f t="shared" si="127"/>
        <v>861974.13</v>
      </c>
      <c r="E1096" s="29">
        <f t="shared" si="128"/>
        <v>-137196.44000000003</v>
      </c>
      <c r="F1096" s="175">
        <f t="shared" si="129"/>
        <v>37.901666666666664</v>
      </c>
      <c r="G1096" s="29">
        <f t="shared" si="126"/>
        <v>37.9</v>
      </c>
    </row>
    <row r="1097" spans="1:7" x14ac:dyDescent="0.25">
      <c r="A1097" s="47">
        <v>42846</v>
      </c>
      <c r="B1097" s="48">
        <v>1</v>
      </c>
      <c r="C1097" s="171">
        <v>0</v>
      </c>
      <c r="D1097" s="134">
        <f t="shared" si="127"/>
        <v>861974.13</v>
      </c>
      <c r="E1097" s="29">
        <f t="shared" si="128"/>
        <v>-137196.44000000003</v>
      </c>
      <c r="F1097" s="175">
        <f t="shared" si="129"/>
        <v>37.901666666666664</v>
      </c>
      <c r="G1097" s="29">
        <f t="shared" si="126"/>
        <v>37.9</v>
      </c>
    </row>
    <row r="1098" spans="1:7" x14ac:dyDescent="0.25">
      <c r="A1098" s="47">
        <v>42847</v>
      </c>
      <c r="B1098" s="48">
        <v>1</v>
      </c>
      <c r="C1098" s="171">
        <v>0</v>
      </c>
      <c r="D1098" s="134">
        <f t="shared" si="127"/>
        <v>861974.13</v>
      </c>
      <c r="E1098" s="29">
        <f t="shared" si="128"/>
        <v>-137196.44000000003</v>
      </c>
      <c r="F1098" s="175">
        <f t="shared" si="129"/>
        <v>37.901666666666664</v>
      </c>
      <c r="G1098" s="29">
        <f t="shared" si="126"/>
        <v>37.9</v>
      </c>
    </row>
    <row r="1099" spans="1:7" x14ac:dyDescent="0.25">
      <c r="A1099" s="47">
        <v>42848</v>
      </c>
      <c r="B1099" s="48">
        <v>1</v>
      </c>
      <c r="C1099" s="171">
        <v>0</v>
      </c>
      <c r="D1099" s="134">
        <f t="shared" si="127"/>
        <v>861974.13</v>
      </c>
      <c r="E1099" s="29">
        <f t="shared" si="128"/>
        <v>-137196.44000000003</v>
      </c>
      <c r="F1099" s="175">
        <f t="shared" si="129"/>
        <v>37.901666666666664</v>
      </c>
      <c r="G1099" s="29">
        <f t="shared" si="126"/>
        <v>37.9</v>
      </c>
    </row>
    <row r="1100" spans="1:7" x14ac:dyDescent="0.25">
      <c r="A1100" s="47">
        <v>42849</v>
      </c>
      <c r="B1100" s="48">
        <v>1</v>
      </c>
      <c r="C1100" s="171">
        <v>0</v>
      </c>
      <c r="D1100" s="134">
        <f t="shared" si="127"/>
        <v>861974.13</v>
      </c>
      <c r="E1100" s="29">
        <f t="shared" si="128"/>
        <v>-137196.44000000003</v>
      </c>
      <c r="F1100" s="175">
        <f t="shared" si="129"/>
        <v>37.901666666666664</v>
      </c>
      <c r="G1100" s="29">
        <f t="shared" si="126"/>
        <v>37.9</v>
      </c>
    </row>
    <row r="1101" spans="1:7" x14ac:dyDescent="0.25">
      <c r="A1101" s="47">
        <v>42850</v>
      </c>
      <c r="B1101" s="48">
        <v>1</v>
      </c>
      <c r="C1101" s="171">
        <v>0</v>
      </c>
      <c r="D1101" s="134">
        <f t="shared" si="127"/>
        <v>861974.13</v>
      </c>
      <c r="E1101" s="29">
        <f t="shared" si="128"/>
        <v>-137196.44000000003</v>
      </c>
      <c r="F1101" s="175">
        <f t="shared" si="129"/>
        <v>37.901666666666664</v>
      </c>
      <c r="G1101" s="29">
        <f t="shared" si="126"/>
        <v>37.9</v>
      </c>
    </row>
    <row r="1102" spans="1:7" x14ac:dyDescent="0.25">
      <c r="A1102" s="47">
        <v>42851</v>
      </c>
      <c r="B1102" s="48">
        <v>1</v>
      </c>
      <c r="C1102" s="171">
        <v>0</v>
      </c>
      <c r="D1102" s="134">
        <f t="shared" si="127"/>
        <v>861974.13</v>
      </c>
      <c r="E1102" s="29">
        <f t="shared" si="128"/>
        <v>-137196.44000000003</v>
      </c>
      <c r="F1102" s="175">
        <f t="shared" si="129"/>
        <v>37.901666666666664</v>
      </c>
      <c r="G1102" s="29">
        <f t="shared" si="126"/>
        <v>37.9</v>
      </c>
    </row>
    <row r="1103" spans="1:7" x14ac:dyDescent="0.25">
      <c r="A1103" s="47">
        <v>42852</v>
      </c>
      <c r="B1103" s="48">
        <v>1</v>
      </c>
      <c r="C1103" s="171">
        <v>0</v>
      </c>
      <c r="D1103" s="134">
        <f t="shared" si="127"/>
        <v>861974.13</v>
      </c>
      <c r="E1103" s="29">
        <f t="shared" si="128"/>
        <v>-137196.44000000003</v>
      </c>
      <c r="F1103" s="175">
        <f t="shared" si="129"/>
        <v>37.901666666666664</v>
      </c>
      <c r="G1103" s="29">
        <f t="shared" si="126"/>
        <v>37.9</v>
      </c>
    </row>
    <row r="1104" spans="1:7" x14ac:dyDescent="0.25">
      <c r="A1104" s="47">
        <v>42853</v>
      </c>
      <c r="B1104" s="48">
        <v>1</v>
      </c>
      <c r="C1104" s="171">
        <v>0</v>
      </c>
      <c r="D1104" s="134">
        <f t="shared" si="127"/>
        <v>861974.13</v>
      </c>
      <c r="E1104" s="29">
        <f t="shared" si="128"/>
        <v>-137196.44000000003</v>
      </c>
      <c r="F1104" s="175">
        <f t="shared" si="129"/>
        <v>37.901666666666664</v>
      </c>
      <c r="G1104" s="29">
        <f t="shared" si="126"/>
        <v>37.9</v>
      </c>
    </row>
    <row r="1105" spans="1:7" x14ac:dyDescent="0.25">
      <c r="A1105" s="47">
        <v>42854</v>
      </c>
      <c r="B1105" s="48">
        <v>1</v>
      </c>
      <c r="C1105" s="171">
        <v>0</v>
      </c>
      <c r="D1105" s="134">
        <f t="shared" si="127"/>
        <v>861974.13</v>
      </c>
      <c r="E1105" s="29">
        <f t="shared" si="128"/>
        <v>-137196.44000000003</v>
      </c>
      <c r="F1105" s="175">
        <f t="shared" si="129"/>
        <v>37.901666666666664</v>
      </c>
      <c r="G1105" s="29">
        <f t="shared" si="126"/>
        <v>37.9</v>
      </c>
    </row>
    <row r="1106" spans="1:7" x14ac:dyDescent="0.25">
      <c r="A1106" s="47">
        <v>42855</v>
      </c>
      <c r="B1106" s="48">
        <v>1</v>
      </c>
      <c r="C1106" s="171">
        <v>0</v>
      </c>
      <c r="D1106" s="134">
        <f t="shared" si="127"/>
        <v>861974.13</v>
      </c>
      <c r="E1106" s="29">
        <f t="shared" si="128"/>
        <v>-137196.44000000003</v>
      </c>
      <c r="F1106" s="175">
        <f t="shared" si="129"/>
        <v>37.901666666666664</v>
      </c>
      <c r="G1106" s="29">
        <f t="shared" si="126"/>
        <v>37.9</v>
      </c>
    </row>
    <row r="1107" spans="1:7" x14ac:dyDescent="0.25">
      <c r="A1107" s="47">
        <v>42856</v>
      </c>
      <c r="B1107" s="48">
        <v>1</v>
      </c>
      <c r="C1107" s="171">
        <v>0</v>
      </c>
      <c r="D1107" s="134">
        <f t="shared" si="127"/>
        <v>861974.13</v>
      </c>
      <c r="E1107" s="29">
        <f t="shared" si="128"/>
        <v>-137196.44000000003</v>
      </c>
      <c r="F1107" s="175">
        <f t="shared" si="129"/>
        <v>37.901666666666664</v>
      </c>
      <c r="G1107" s="29">
        <f t="shared" si="126"/>
        <v>37.9</v>
      </c>
    </row>
    <row r="1108" spans="1:7" x14ac:dyDescent="0.25">
      <c r="A1108" s="47">
        <v>42857</v>
      </c>
      <c r="B1108" s="48">
        <v>1</v>
      </c>
      <c r="C1108" s="171">
        <v>0</v>
      </c>
      <c r="D1108" s="134">
        <f t="shared" si="127"/>
        <v>861974.13</v>
      </c>
      <c r="E1108" s="29">
        <f t="shared" si="128"/>
        <v>-137196.44000000003</v>
      </c>
      <c r="F1108" s="175">
        <f t="shared" si="129"/>
        <v>37.901666666666664</v>
      </c>
      <c r="G1108" s="29">
        <f t="shared" si="126"/>
        <v>37.9</v>
      </c>
    </row>
    <row r="1109" spans="1:7" x14ac:dyDescent="0.25">
      <c r="A1109" s="47">
        <v>42858</v>
      </c>
      <c r="B1109" s="48">
        <v>1</v>
      </c>
      <c r="C1109" s="171">
        <v>0</v>
      </c>
      <c r="D1109" s="134">
        <f t="shared" si="127"/>
        <v>861974.13</v>
      </c>
      <c r="E1109" s="29">
        <f t="shared" si="128"/>
        <v>-137196.44000000003</v>
      </c>
      <c r="F1109" s="175">
        <f t="shared" si="129"/>
        <v>37.901666666666664</v>
      </c>
      <c r="G1109" s="29">
        <f t="shared" si="126"/>
        <v>37.9</v>
      </c>
    </row>
    <row r="1110" spans="1:7" x14ac:dyDescent="0.25">
      <c r="A1110" s="47">
        <v>42859</v>
      </c>
      <c r="B1110" s="48">
        <v>1</v>
      </c>
      <c r="C1110" s="171">
        <v>0</v>
      </c>
      <c r="D1110" s="134">
        <f t="shared" si="127"/>
        <v>861974.13</v>
      </c>
      <c r="E1110" s="29">
        <f t="shared" si="128"/>
        <v>-137196.44000000003</v>
      </c>
      <c r="F1110" s="175">
        <f t="shared" si="129"/>
        <v>37.901666666666664</v>
      </c>
      <c r="G1110" s="29">
        <f t="shared" si="126"/>
        <v>37.9</v>
      </c>
    </row>
    <row r="1111" spans="1:7" x14ac:dyDescent="0.25">
      <c r="A1111" s="47">
        <v>42860</v>
      </c>
      <c r="B1111" s="48">
        <v>1</v>
      </c>
      <c r="C1111" s="171">
        <v>0</v>
      </c>
      <c r="D1111" s="134">
        <f t="shared" si="127"/>
        <v>861974.13</v>
      </c>
      <c r="E1111" s="29">
        <f t="shared" si="128"/>
        <v>-137196.44000000003</v>
      </c>
      <c r="F1111" s="175">
        <f t="shared" si="129"/>
        <v>37.901666666666664</v>
      </c>
      <c r="G1111" s="29">
        <f t="shared" si="126"/>
        <v>37.9</v>
      </c>
    </row>
    <row r="1112" spans="1:7" x14ac:dyDescent="0.25">
      <c r="A1112" s="47">
        <v>42861</v>
      </c>
      <c r="B1112" s="48">
        <v>0</v>
      </c>
      <c r="C1112" s="171">
        <v>1</v>
      </c>
      <c r="D1112" s="134">
        <f>$E$1065</f>
        <v>-133542.95000000001</v>
      </c>
      <c r="E1112" s="29">
        <f>$D$1066-$D$61</f>
        <v>-122986.34</v>
      </c>
      <c r="F1112" s="175">
        <f>($E$60/$B$60*0+($E$61/$B$61)*1)</f>
        <v>28.588709677419356</v>
      </c>
      <c r="G1112" s="29">
        <f t="shared" si="126"/>
        <v>28.59</v>
      </c>
    </row>
    <row r="1113" spans="1:7" x14ac:dyDescent="0.25">
      <c r="A1113" s="47">
        <v>42862</v>
      </c>
      <c r="B1113" s="48">
        <v>1</v>
      </c>
      <c r="C1113" s="171">
        <v>0</v>
      </c>
      <c r="D1113" s="134">
        <f t="shared" ref="D1113:D1142" si="130">$E$1065</f>
        <v>-133542.95000000001</v>
      </c>
      <c r="E1113" s="29">
        <f t="shared" ref="E1113:E1142" si="131">$D$1066-$D$61</f>
        <v>-122986.34</v>
      </c>
      <c r="F1113" s="175">
        <f t="shared" ref="F1113:F1142" si="132">($E$60/$B$60*0+($E$61/$B$61)*1)</f>
        <v>28.588709677419356</v>
      </c>
      <c r="G1113" s="29">
        <f t="shared" si="126"/>
        <v>28.59</v>
      </c>
    </row>
    <row r="1114" spans="1:7" x14ac:dyDescent="0.25">
      <c r="A1114" s="47">
        <v>42863</v>
      </c>
      <c r="B1114" s="48">
        <v>1</v>
      </c>
      <c r="C1114" s="171">
        <v>0</v>
      </c>
      <c r="D1114" s="134">
        <f t="shared" si="130"/>
        <v>-133542.95000000001</v>
      </c>
      <c r="E1114" s="29">
        <f t="shared" si="131"/>
        <v>-122986.34</v>
      </c>
      <c r="F1114" s="175">
        <f t="shared" si="132"/>
        <v>28.588709677419356</v>
      </c>
      <c r="G1114" s="29">
        <f t="shared" si="126"/>
        <v>28.59</v>
      </c>
    </row>
    <row r="1115" spans="1:7" x14ac:dyDescent="0.25">
      <c r="A1115" s="47">
        <v>42864</v>
      </c>
      <c r="B1115" s="48">
        <v>1</v>
      </c>
      <c r="C1115" s="171">
        <v>0</v>
      </c>
      <c r="D1115" s="134">
        <f t="shared" si="130"/>
        <v>-133542.95000000001</v>
      </c>
      <c r="E1115" s="29">
        <f t="shared" si="131"/>
        <v>-122986.34</v>
      </c>
      <c r="F1115" s="175">
        <f t="shared" si="132"/>
        <v>28.588709677419356</v>
      </c>
      <c r="G1115" s="29">
        <f t="shared" si="126"/>
        <v>28.59</v>
      </c>
    </row>
    <row r="1116" spans="1:7" x14ac:dyDescent="0.25">
      <c r="A1116" s="47">
        <v>42865</v>
      </c>
      <c r="B1116" s="48">
        <v>1</v>
      </c>
      <c r="C1116" s="171">
        <v>0</v>
      </c>
      <c r="D1116" s="134">
        <f t="shared" si="130"/>
        <v>-133542.95000000001</v>
      </c>
      <c r="E1116" s="29">
        <f t="shared" si="131"/>
        <v>-122986.34</v>
      </c>
      <c r="F1116" s="175">
        <f t="shared" si="132"/>
        <v>28.588709677419356</v>
      </c>
      <c r="G1116" s="29">
        <f t="shared" si="126"/>
        <v>28.59</v>
      </c>
    </row>
    <row r="1117" spans="1:7" x14ac:dyDescent="0.25">
      <c r="A1117" s="47">
        <v>42866</v>
      </c>
      <c r="B1117" s="48">
        <v>1</v>
      </c>
      <c r="C1117" s="171">
        <v>0</v>
      </c>
      <c r="D1117" s="134">
        <f t="shared" si="130"/>
        <v>-133542.95000000001</v>
      </c>
      <c r="E1117" s="29">
        <f t="shared" si="131"/>
        <v>-122986.34</v>
      </c>
      <c r="F1117" s="175">
        <f t="shared" si="132"/>
        <v>28.588709677419356</v>
      </c>
      <c r="G1117" s="29">
        <f t="shared" si="126"/>
        <v>28.59</v>
      </c>
    </row>
    <row r="1118" spans="1:7" x14ac:dyDescent="0.25">
      <c r="A1118" s="47">
        <v>42867</v>
      </c>
      <c r="B1118" s="48">
        <v>1</v>
      </c>
      <c r="C1118" s="171">
        <v>0</v>
      </c>
      <c r="D1118" s="134">
        <f t="shared" si="130"/>
        <v>-133542.95000000001</v>
      </c>
      <c r="E1118" s="29">
        <f t="shared" si="131"/>
        <v>-122986.34</v>
      </c>
      <c r="F1118" s="175">
        <f t="shared" si="132"/>
        <v>28.588709677419356</v>
      </c>
      <c r="G1118" s="29">
        <f t="shared" si="126"/>
        <v>28.59</v>
      </c>
    </row>
    <row r="1119" spans="1:7" x14ac:dyDescent="0.25">
      <c r="A1119" s="47">
        <v>42868</v>
      </c>
      <c r="B1119" s="48">
        <v>1</v>
      </c>
      <c r="C1119" s="171">
        <v>0</v>
      </c>
      <c r="D1119" s="134">
        <f t="shared" si="130"/>
        <v>-133542.95000000001</v>
      </c>
      <c r="E1119" s="29">
        <f t="shared" si="131"/>
        <v>-122986.34</v>
      </c>
      <c r="F1119" s="175">
        <f t="shared" si="132"/>
        <v>28.588709677419356</v>
      </c>
      <c r="G1119" s="29">
        <f t="shared" si="126"/>
        <v>28.59</v>
      </c>
    </row>
    <row r="1120" spans="1:7" x14ac:dyDescent="0.25">
      <c r="A1120" s="47">
        <v>42869</v>
      </c>
      <c r="B1120" s="48">
        <v>1</v>
      </c>
      <c r="C1120" s="171">
        <v>0</v>
      </c>
      <c r="D1120" s="134">
        <f t="shared" si="130"/>
        <v>-133542.95000000001</v>
      </c>
      <c r="E1120" s="29">
        <f t="shared" si="131"/>
        <v>-122986.34</v>
      </c>
      <c r="F1120" s="175">
        <f t="shared" si="132"/>
        <v>28.588709677419356</v>
      </c>
      <c r="G1120" s="29">
        <f t="shared" si="126"/>
        <v>28.59</v>
      </c>
    </row>
    <row r="1121" spans="1:7" x14ac:dyDescent="0.25">
      <c r="A1121" s="47">
        <v>42870</v>
      </c>
      <c r="B1121" s="48">
        <v>1</v>
      </c>
      <c r="C1121" s="171">
        <v>0</v>
      </c>
      <c r="D1121" s="134">
        <f t="shared" si="130"/>
        <v>-133542.95000000001</v>
      </c>
      <c r="E1121" s="29">
        <f t="shared" si="131"/>
        <v>-122986.34</v>
      </c>
      <c r="F1121" s="175">
        <f t="shared" si="132"/>
        <v>28.588709677419356</v>
      </c>
      <c r="G1121" s="29">
        <f t="shared" si="126"/>
        <v>28.59</v>
      </c>
    </row>
    <row r="1122" spans="1:7" x14ac:dyDescent="0.25">
      <c r="A1122" s="47">
        <v>42871</v>
      </c>
      <c r="B1122" s="48">
        <v>1</v>
      </c>
      <c r="C1122" s="171">
        <v>0</v>
      </c>
      <c r="D1122" s="134">
        <f t="shared" si="130"/>
        <v>-133542.95000000001</v>
      </c>
      <c r="E1122" s="29">
        <f t="shared" si="131"/>
        <v>-122986.34</v>
      </c>
      <c r="F1122" s="175">
        <f t="shared" si="132"/>
        <v>28.588709677419356</v>
      </c>
      <c r="G1122" s="29">
        <f t="shared" si="126"/>
        <v>28.59</v>
      </c>
    </row>
    <row r="1123" spans="1:7" x14ac:dyDescent="0.25">
      <c r="A1123" s="47">
        <v>42872</v>
      </c>
      <c r="B1123" s="48">
        <v>1</v>
      </c>
      <c r="C1123" s="171">
        <v>0</v>
      </c>
      <c r="D1123" s="134">
        <f t="shared" si="130"/>
        <v>-133542.95000000001</v>
      </c>
      <c r="E1123" s="29">
        <f t="shared" si="131"/>
        <v>-122986.34</v>
      </c>
      <c r="F1123" s="175">
        <f t="shared" si="132"/>
        <v>28.588709677419356</v>
      </c>
      <c r="G1123" s="29">
        <f t="shared" si="126"/>
        <v>28.59</v>
      </c>
    </row>
    <row r="1124" spans="1:7" x14ac:dyDescent="0.25">
      <c r="A1124" s="47">
        <v>42873</v>
      </c>
      <c r="B1124" s="48">
        <v>1</v>
      </c>
      <c r="C1124" s="171">
        <v>0</v>
      </c>
      <c r="D1124" s="134">
        <f t="shared" si="130"/>
        <v>-133542.95000000001</v>
      </c>
      <c r="E1124" s="29">
        <f t="shared" si="131"/>
        <v>-122986.34</v>
      </c>
      <c r="F1124" s="175">
        <f t="shared" si="132"/>
        <v>28.588709677419356</v>
      </c>
      <c r="G1124" s="29">
        <f t="shared" si="126"/>
        <v>28.59</v>
      </c>
    </row>
    <row r="1125" spans="1:7" x14ac:dyDescent="0.25">
      <c r="A1125" s="47">
        <v>42874</v>
      </c>
      <c r="B1125" s="48">
        <v>1</v>
      </c>
      <c r="C1125" s="171">
        <v>0</v>
      </c>
      <c r="D1125" s="134">
        <f t="shared" si="130"/>
        <v>-133542.95000000001</v>
      </c>
      <c r="E1125" s="29">
        <f t="shared" si="131"/>
        <v>-122986.34</v>
      </c>
      <c r="F1125" s="175">
        <f t="shared" si="132"/>
        <v>28.588709677419356</v>
      </c>
      <c r="G1125" s="29">
        <f t="shared" si="126"/>
        <v>28.59</v>
      </c>
    </row>
    <row r="1126" spans="1:7" x14ac:dyDescent="0.25">
      <c r="A1126" s="47">
        <v>42875</v>
      </c>
      <c r="B1126" s="48">
        <v>1</v>
      </c>
      <c r="C1126" s="171">
        <v>0</v>
      </c>
      <c r="D1126" s="134">
        <f t="shared" si="130"/>
        <v>-133542.95000000001</v>
      </c>
      <c r="E1126" s="29">
        <f t="shared" si="131"/>
        <v>-122986.34</v>
      </c>
      <c r="F1126" s="175">
        <f t="shared" si="132"/>
        <v>28.588709677419356</v>
      </c>
      <c r="G1126" s="29">
        <f t="shared" si="126"/>
        <v>28.59</v>
      </c>
    </row>
    <row r="1127" spans="1:7" x14ac:dyDescent="0.25">
      <c r="A1127" s="47">
        <v>42876</v>
      </c>
      <c r="B1127" s="48">
        <v>1</v>
      </c>
      <c r="C1127" s="171">
        <v>0</v>
      </c>
      <c r="D1127" s="134">
        <f t="shared" si="130"/>
        <v>-133542.95000000001</v>
      </c>
      <c r="E1127" s="29">
        <f t="shared" si="131"/>
        <v>-122986.34</v>
      </c>
      <c r="F1127" s="175">
        <f t="shared" si="132"/>
        <v>28.588709677419356</v>
      </c>
      <c r="G1127" s="29">
        <f t="shared" si="126"/>
        <v>28.59</v>
      </c>
    </row>
    <row r="1128" spans="1:7" x14ac:dyDescent="0.25">
      <c r="A1128" s="47">
        <v>42877</v>
      </c>
      <c r="B1128" s="48">
        <v>1</v>
      </c>
      <c r="C1128" s="171">
        <v>0</v>
      </c>
      <c r="D1128" s="134">
        <f t="shared" si="130"/>
        <v>-133542.95000000001</v>
      </c>
      <c r="E1128" s="29">
        <f t="shared" si="131"/>
        <v>-122986.34</v>
      </c>
      <c r="F1128" s="175">
        <f t="shared" si="132"/>
        <v>28.588709677419356</v>
      </c>
      <c r="G1128" s="29">
        <f t="shared" si="126"/>
        <v>28.59</v>
      </c>
    </row>
    <row r="1129" spans="1:7" x14ac:dyDescent="0.25">
      <c r="A1129" s="47">
        <v>42878</v>
      </c>
      <c r="B1129" s="48">
        <v>1</v>
      </c>
      <c r="C1129" s="171">
        <v>0</v>
      </c>
      <c r="D1129" s="134">
        <f t="shared" si="130"/>
        <v>-133542.95000000001</v>
      </c>
      <c r="E1129" s="29">
        <f t="shared" si="131"/>
        <v>-122986.34</v>
      </c>
      <c r="F1129" s="175">
        <f t="shared" si="132"/>
        <v>28.588709677419356</v>
      </c>
      <c r="G1129" s="29">
        <f t="shared" si="126"/>
        <v>28.59</v>
      </c>
    </row>
    <row r="1130" spans="1:7" x14ac:dyDescent="0.25">
      <c r="A1130" s="47">
        <v>42879</v>
      </c>
      <c r="B1130" s="48">
        <v>1</v>
      </c>
      <c r="C1130" s="171">
        <v>0</v>
      </c>
      <c r="D1130" s="134">
        <f t="shared" si="130"/>
        <v>-133542.95000000001</v>
      </c>
      <c r="E1130" s="29">
        <f t="shared" si="131"/>
        <v>-122986.34</v>
      </c>
      <c r="F1130" s="175">
        <f t="shared" si="132"/>
        <v>28.588709677419356</v>
      </c>
      <c r="G1130" s="29">
        <f t="shared" si="126"/>
        <v>28.59</v>
      </c>
    </row>
    <row r="1131" spans="1:7" x14ac:dyDescent="0.25">
      <c r="A1131" s="47">
        <v>42880</v>
      </c>
      <c r="B1131" s="48">
        <v>1</v>
      </c>
      <c r="C1131" s="171">
        <v>0</v>
      </c>
      <c r="D1131" s="134">
        <f t="shared" si="130"/>
        <v>-133542.95000000001</v>
      </c>
      <c r="E1131" s="29">
        <f t="shared" si="131"/>
        <v>-122986.34</v>
      </c>
      <c r="F1131" s="175">
        <f t="shared" si="132"/>
        <v>28.588709677419356</v>
      </c>
      <c r="G1131" s="29">
        <f t="shared" si="126"/>
        <v>28.59</v>
      </c>
    </row>
    <row r="1132" spans="1:7" x14ac:dyDescent="0.25">
      <c r="A1132" s="47">
        <v>42881</v>
      </c>
      <c r="B1132" s="48">
        <v>1</v>
      </c>
      <c r="C1132" s="171">
        <v>0</v>
      </c>
      <c r="D1132" s="134">
        <f t="shared" si="130"/>
        <v>-133542.95000000001</v>
      </c>
      <c r="E1132" s="29">
        <f t="shared" si="131"/>
        <v>-122986.34</v>
      </c>
      <c r="F1132" s="175">
        <f t="shared" si="132"/>
        <v>28.588709677419356</v>
      </c>
      <c r="G1132" s="29">
        <f t="shared" ref="G1132:G1142" si="133">ROUND(F1132,2)</f>
        <v>28.59</v>
      </c>
    </row>
    <row r="1133" spans="1:7" x14ac:dyDescent="0.25">
      <c r="A1133" s="47">
        <v>42882</v>
      </c>
      <c r="B1133" s="48">
        <v>1</v>
      </c>
      <c r="C1133" s="171">
        <v>0</v>
      </c>
      <c r="D1133" s="134">
        <f t="shared" si="130"/>
        <v>-133542.95000000001</v>
      </c>
      <c r="E1133" s="29">
        <f t="shared" si="131"/>
        <v>-122986.34</v>
      </c>
      <c r="F1133" s="175">
        <f t="shared" si="132"/>
        <v>28.588709677419356</v>
      </c>
      <c r="G1133" s="29">
        <f t="shared" si="133"/>
        <v>28.59</v>
      </c>
    </row>
    <row r="1134" spans="1:7" x14ac:dyDescent="0.25">
      <c r="A1134" s="47">
        <v>42883</v>
      </c>
      <c r="B1134" s="48">
        <v>1</v>
      </c>
      <c r="C1134" s="171">
        <v>0</v>
      </c>
      <c r="D1134" s="134">
        <f t="shared" si="130"/>
        <v>-133542.95000000001</v>
      </c>
      <c r="E1134" s="29">
        <f t="shared" si="131"/>
        <v>-122986.34</v>
      </c>
      <c r="F1134" s="175">
        <f t="shared" si="132"/>
        <v>28.588709677419356</v>
      </c>
      <c r="G1134" s="29">
        <f t="shared" si="133"/>
        <v>28.59</v>
      </c>
    </row>
    <row r="1135" spans="1:7" x14ac:dyDescent="0.25">
      <c r="A1135" s="47">
        <v>42884</v>
      </c>
      <c r="B1135" s="48">
        <v>1</v>
      </c>
      <c r="C1135" s="171">
        <v>0</v>
      </c>
      <c r="D1135" s="134">
        <f t="shared" si="130"/>
        <v>-133542.95000000001</v>
      </c>
      <c r="E1135" s="29">
        <f t="shared" si="131"/>
        <v>-122986.34</v>
      </c>
      <c r="F1135" s="175">
        <f t="shared" si="132"/>
        <v>28.588709677419356</v>
      </c>
      <c r="G1135" s="29">
        <f t="shared" si="133"/>
        <v>28.59</v>
      </c>
    </row>
    <row r="1136" spans="1:7" x14ac:dyDescent="0.25">
      <c r="A1136" s="47">
        <v>42885</v>
      </c>
      <c r="B1136" s="48">
        <v>1</v>
      </c>
      <c r="C1136" s="171">
        <v>0</v>
      </c>
      <c r="D1136" s="134">
        <f t="shared" si="130"/>
        <v>-133542.95000000001</v>
      </c>
      <c r="E1136" s="29">
        <f t="shared" si="131"/>
        <v>-122986.34</v>
      </c>
      <c r="F1136" s="175">
        <f t="shared" si="132"/>
        <v>28.588709677419356</v>
      </c>
      <c r="G1136" s="29">
        <f t="shared" si="133"/>
        <v>28.59</v>
      </c>
    </row>
    <row r="1137" spans="1:7" x14ac:dyDescent="0.25">
      <c r="A1137" s="47">
        <v>42886</v>
      </c>
      <c r="B1137" s="48">
        <v>1</v>
      </c>
      <c r="C1137" s="171">
        <v>0</v>
      </c>
      <c r="D1137" s="134">
        <f t="shared" si="130"/>
        <v>-133542.95000000001</v>
      </c>
      <c r="E1137" s="29">
        <f t="shared" si="131"/>
        <v>-122986.34</v>
      </c>
      <c r="F1137" s="175">
        <f t="shared" si="132"/>
        <v>28.588709677419356</v>
      </c>
      <c r="G1137" s="29">
        <f t="shared" si="133"/>
        <v>28.59</v>
      </c>
    </row>
    <row r="1138" spans="1:7" x14ac:dyDescent="0.25">
      <c r="A1138" s="47">
        <v>42887</v>
      </c>
      <c r="B1138" s="48">
        <v>1</v>
      </c>
      <c r="C1138" s="171">
        <v>0</v>
      </c>
      <c r="D1138" s="134">
        <f t="shared" si="130"/>
        <v>-133542.95000000001</v>
      </c>
      <c r="E1138" s="29">
        <f t="shared" si="131"/>
        <v>-122986.34</v>
      </c>
      <c r="F1138" s="175">
        <f t="shared" si="132"/>
        <v>28.588709677419356</v>
      </c>
      <c r="G1138" s="29">
        <f t="shared" si="133"/>
        <v>28.59</v>
      </c>
    </row>
    <row r="1139" spans="1:7" x14ac:dyDescent="0.25">
      <c r="A1139" s="47">
        <v>42888</v>
      </c>
      <c r="B1139" s="48">
        <v>1</v>
      </c>
      <c r="C1139" s="171">
        <v>0</v>
      </c>
      <c r="D1139" s="134">
        <f t="shared" si="130"/>
        <v>-133542.95000000001</v>
      </c>
      <c r="E1139" s="29">
        <f t="shared" si="131"/>
        <v>-122986.34</v>
      </c>
      <c r="F1139" s="175">
        <f t="shared" si="132"/>
        <v>28.588709677419356</v>
      </c>
      <c r="G1139" s="29">
        <f t="shared" si="133"/>
        <v>28.59</v>
      </c>
    </row>
    <row r="1140" spans="1:7" x14ac:dyDescent="0.25">
      <c r="A1140" s="47">
        <v>42889</v>
      </c>
      <c r="B1140" s="48">
        <v>1</v>
      </c>
      <c r="C1140" s="171">
        <v>0</v>
      </c>
      <c r="D1140" s="134">
        <f t="shared" si="130"/>
        <v>-133542.95000000001</v>
      </c>
      <c r="E1140" s="29">
        <f t="shared" si="131"/>
        <v>-122986.34</v>
      </c>
      <c r="F1140" s="175">
        <f t="shared" si="132"/>
        <v>28.588709677419356</v>
      </c>
      <c r="G1140" s="29">
        <f t="shared" si="133"/>
        <v>28.59</v>
      </c>
    </row>
    <row r="1141" spans="1:7" x14ac:dyDescent="0.25">
      <c r="A1141" s="47">
        <v>42890</v>
      </c>
      <c r="B1141" s="48">
        <v>1</v>
      </c>
      <c r="C1141" s="171">
        <v>0</v>
      </c>
      <c r="D1141" s="134">
        <f t="shared" si="130"/>
        <v>-133542.95000000001</v>
      </c>
      <c r="E1141" s="29">
        <f t="shared" si="131"/>
        <v>-122986.34</v>
      </c>
      <c r="F1141" s="175">
        <f t="shared" si="132"/>
        <v>28.588709677419356</v>
      </c>
      <c r="G1141" s="29">
        <f t="shared" si="133"/>
        <v>28.59</v>
      </c>
    </row>
    <row r="1142" spans="1:7" x14ac:dyDescent="0.25">
      <c r="A1142" s="47">
        <v>42891</v>
      </c>
      <c r="B1142" s="48">
        <v>1</v>
      </c>
      <c r="C1142" s="171">
        <v>0</v>
      </c>
      <c r="D1142" s="134">
        <f t="shared" si="130"/>
        <v>-133542.95000000001</v>
      </c>
      <c r="E1142" s="29">
        <f t="shared" si="131"/>
        <v>-122986.34</v>
      </c>
      <c r="F1142" s="175">
        <f t="shared" si="132"/>
        <v>28.588709677419356</v>
      </c>
      <c r="G1142" s="29">
        <f t="shared" si="133"/>
        <v>28.59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5158-67A7-4C38-9BC2-3B88518C5DB4}">
  <dimension ref="A1:Y2"/>
  <sheetViews>
    <sheetView workbookViewId="0">
      <selection activeCell="C2" sqref="C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9.85546875" bestFit="1" customWidth="1"/>
    <col min="14" max="14" width="12.85546875" bestFit="1" customWidth="1"/>
    <col min="15" max="16" width="17" bestFit="1" customWidth="1"/>
    <col min="17" max="17" width="16.85546875" bestFit="1" customWidth="1"/>
    <col min="18" max="20" width="16.85546875" customWidth="1"/>
    <col min="21" max="21" width="16.85546875" bestFit="1" customWidth="1"/>
    <col min="22" max="24" width="16.85546875" customWidth="1"/>
    <col min="25" max="25" width="131.7109375" bestFit="1" customWidth="1"/>
  </cols>
  <sheetData>
    <row r="1" spans="1:25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108</v>
      </c>
      <c r="W1" s="6" t="s">
        <v>109</v>
      </c>
      <c r="X1" s="6" t="s">
        <v>110</v>
      </c>
      <c r="Y1" s="6" t="s">
        <v>32</v>
      </c>
    </row>
    <row r="2" spans="1:25" x14ac:dyDescent="0.25">
      <c r="A2" s="12" t="s">
        <v>0</v>
      </c>
      <c r="B2" s="7" t="s">
        <v>9</v>
      </c>
      <c r="C2" s="7" t="s">
        <v>36</v>
      </c>
      <c r="D2" s="8" t="s">
        <v>37</v>
      </c>
      <c r="E2" s="8" t="s">
        <v>23</v>
      </c>
      <c r="F2" s="8" t="s">
        <v>38</v>
      </c>
      <c r="G2" s="8" t="s">
        <v>24</v>
      </c>
      <c r="H2" s="8" t="s">
        <v>13</v>
      </c>
      <c r="I2" s="8" t="s">
        <v>0</v>
      </c>
      <c r="J2" s="8" t="s">
        <v>39</v>
      </c>
      <c r="K2" s="8" t="s">
        <v>25</v>
      </c>
      <c r="L2" s="8" t="s">
        <v>26</v>
      </c>
      <c r="M2" s="9" t="s">
        <v>190</v>
      </c>
      <c r="N2" s="8" t="s">
        <v>27</v>
      </c>
      <c r="O2" s="7" t="s">
        <v>29</v>
      </c>
      <c r="P2" s="7" t="s">
        <v>165</v>
      </c>
      <c r="Q2" s="7" t="s">
        <v>42</v>
      </c>
      <c r="R2" s="7" t="s">
        <v>43</v>
      </c>
      <c r="S2" s="7" t="s">
        <v>166</v>
      </c>
      <c r="T2" s="7" t="s">
        <v>21</v>
      </c>
      <c r="U2" s="7" t="s">
        <v>57</v>
      </c>
      <c r="V2" s="7" t="s">
        <v>167</v>
      </c>
      <c r="W2" s="7" t="s">
        <v>95</v>
      </c>
      <c r="X2" s="7" t="s">
        <v>168</v>
      </c>
      <c r="Y2" s="8" t="s">
        <v>164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FB6A-ADDF-4F65-B81E-0724D1B1095E}">
  <dimension ref="A1:R108"/>
  <sheetViews>
    <sheetView zoomScale="96" zoomScaleNormal="100" workbookViewId="0">
      <pane ySplit="3" topLeftCell="A95" activePane="bottomLeft" state="frozen"/>
      <selection activeCell="M1" sqref="M1"/>
      <selection pane="bottomLeft" activeCell="M1" sqref="M1"/>
    </sheetView>
  </sheetViews>
  <sheetFormatPr defaultRowHeight="15" x14ac:dyDescent="0.25"/>
  <cols>
    <col min="1" max="1" width="16.5703125" bestFit="1" customWidth="1"/>
    <col min="2" max="2" width="13" bestFit="1" customWidth="1"/>
    <col min="3" max="3" width="15.140625" bestFit="1" customWidth="1"/>
    <col min="4" max="5" width="15.85546875" bestFit="1" customWidth="1"/>
    <col min="6" max="7" width="16.28515625" bestFit="1" customWidth="1"/>
    <col min="8" max="8" width="15.7109375" bestFit="1" customWidth="1"/>
    <col min="9" max="9" width="9.7109375" bestFit="1" customWidth="1"/>
    <col min="10" max="10" width="15.140625" bestFit="1" customWidth="1"/>
    <col min="11" max="11" width="9" bestFit="1" customWidth="1"/>
    <col min="12" max="12" width="13.28515625" bestFit="1" customWidth="1"/>
    <col min="13" max="13" width="11.28515625" bestFit="1" customWidth="1"/>
    <col min="14" max="14" width="9.7109375" bestFit="1" customWidth="1"/>
    <col min="15" max="15" width="15.140625" bestFit="1" customWidth="1"/>
    <col min="16" max="16" width="13.42578125" bestFit="1" customWidth="1"/>
    <col min="17" max="17" width="13.28515625" bestFit="1" customWidth="1"/>
    <col min="18" max="18" width="11.28515625" bestFit="1" customWidth="1"/>
  </cols>
  <sheetData>
    <row r="1" spans="1:18" x14ac:dyDescent="0.25">
      <c r="A1" s="14" t="s">
        <v>33</v>
      </c>
      <c r="B1" s="80">
        <v>41855</v>
      </c>
      <c r="C1" s="14" t="s">
        <v>152</v>
      </c>
      <c r="D1" s="123" t="s">
        <v>153</v>
      </c>
      <c r="E1" s="123" t="s">
        <v>154</v>
      </c>
      <c r="F1" s="123" t="s">
        <v>155</v>
      </c>
      <c r="G1" s="123" t="s">
        <v>156</v>
      </c>
      <c r="H1" s="123" t="s">
        <v>157</v>
      </c>
      <c r="I1" s="124" t="s">
        <v>158</v>
      </c>
      <c r="J1" s="124" t="s">
        <v>159</v>
      </c>
      <c r="K1" s="124" t="s">
        <v>173</v>
      </c>
      <c r="L1" s="124" t="s">
        <v>161</v>
      </c>
      <c r="M1" s="125" t="s">
        <v>162</v>
      </c>
      <c r="N1" s="143" t="s">
        <v>169</v>
      </c>
      <c r="O1" s="143" t="s">
        <v>170</v>
      </c>
      <c r="P1" s="143" t="s">
        <v>144</v>
      </c>
      <c r="Q1" s="143" t="s">
        <v>171</v>
      </c>
      <c r="R1" s="144" t="s">
        <v>172</v>
      </c>
    </row>
    <row r="2" spans="1:18" x14ac:dyDescent="0.25">
      <c r="A2" s="14" t="s">
        <v>163</v>
      </c>
      <c r="B2" s="15">
        <v>0.15</v>
      </c>
      <c r="C2" s="14">
        <f>ROUNDUP(34326798.9648496,0)</f>
        <v>34326799</v>
      </c>
      <c r="D2" s="126">
        <v>42406</v>
      </c>
      <c r="E2" s="127">
        <f>ROUNDUP(27713066.4162172,0)</f>
        <v>27713067</v>
      </c>
      <c r="F2" s="128">
        <v>5600000</v>
      </c>
      <c r="G2" s="123">
        <f>D2-A41</f>
        <v>1</v>
      </c>
      <c r="H2" s="123">
        <f>A42-D2</f>
        <v>28</v>
      </c>
      <c r="I2" s="129">
        <v>42407</v>
      </c>
      <c r="J2" s="130">
        <f>ROUNDUP(32818836.4400086,0)</f>
        <v>32818837</v>
      </c>
      <c r="K2" s="148">
        <v>0.2</v>
      </c>
      <c r="L2" s="125">
        <f>D2-A41</f>
        <v>1</v>
      </c>
      <c r="M2" s="125">
        <f>A42-I2</f>
        <v>27</v>
      </c>
      <c r="N2" s="145">
        <v>42407</v>
      </c>
      <c r="O2" s="146">
        <f>ROUNDUP(32818836.4400086,0)</f>
        <v>32818837</v>
      </c>
      <c r="P2" s="147">
        <v>30000000</v>
      </c>
      <c r="Q2" s="144">
        <f>D2-A41</f>
        <v>1</v>
      </c>
      <c r="R2" s="144">
        <f>A42-D2</f>
        <v>28</v>
      </c>
    </row>
    <row r="3" spans="1:18" x14ac:dyDescent="0.25">
      <c r="A3" s="132" t="s">
        <v>17</v>
      </c>
      <c r="B3" s="132" t="s">
        <v>18</v>
      </c>
      <c r="C3" s="132" t="s">
        <v>14</v>
      </c>
      <c r="D3" s="132" t="s">
        <v>22</v>
      </c>
      <c r="E3" s="132" t="s">
        <v>21</v>
      </c>
      <c r="F3" s="132" t="s">
        <v>19</v>
      </c>
      <c r="G3" s="132" t="s">
        <v>20</v>
      </c>
      <c r="H3" s="133" t="s">
        <v>120</v>
      </c>
      <c r="I3" s="133" t="s">
        <v>121</v>
      </c>
    </row>
    <row r="4" spans="1:18" x14ac:dyDescent="0.25">
      <c r="A4" s="26">
        <v>41856</v>
      </c>
      <c r="B4" s="1">
        <f>_xlfn.DAYS(A4,B1)</f>
        <v>1</v>
      </c>
      <c r="C4" s="10" t="s">
        <v>28</v>
      </c>
      <c r="D4" s="3" t="s">
        <v>15</v>
      </c>
      <c r="E4" s="134">
        <f>ROUNDUP(F4*$B$2*B4/365,0)</f>
        <v>406850</v>
      </c>
      <c r="F4" s="2">
        <v>990000000</v>
      </c>
      <c r="G4" s="2">
        <f>F4-D4</f>
        <v>990000000</v>
      </c>
      <c r="H4" s="134">
        <f>F4*$B$2*B4/365</f>
        <v>406849.31506849313</v>
      </c>
      <c r="I4" s="135">
        <f>H4-E4</f>
        <v>-0.68493150686845183</v>
      </c>
    </row>
    <row r="5" spans="1:18" x14ac:dyDescent="0.25">
      <c r="A5" s="26">
        <v>41887</v>
      </c>
      <c r="B5" s="1">
        <f>_xlfn.DAYS(A5,A4)</f>
        <v>31</v>
      </c>
      <c r="C5" s="4">
        <f>$C$2</f>
        <v>34326799</v>
      </c>
      <c r="D5" s="2">
        <f t="shared" ref="D5:D40" si="0">C5-E5</f>
        <v>21714470.23</v>
      </c>
      <c r="E5" s="134">
        <f>ROUND(F5*$B$2*B5/365,2)</f>
        <v>12612328.77</v>
      </c>
      <c r="F5" s="2">
        <f>G4</f>
        <v>990000000</v>
      </c>
      <c r="G5" s="2">
        <f>F5-D5</f>
        <v>968285529.76999998</v>
      </c>
      <c r="H5" s="134">
        <f t="shared" ref="H5:H33" si="1">F5*$B$2*B5/365</f>
        <v>12612328.767123288</v>
      </c>
      <c r="I5" s="135">
        <f t="shared" ref="I5:I33" si="2">H5-E5</f>
        <v>-2.8767120093107224E-3</v>
      </c>
    </row>
    <row r="6" spans="1:18" x14ac:dyDescent="0.25">
      <c r="A6" s="26">
        <v>41917</v>
      </c>
      <c r="B6" s="1">
        <f t="shared" ref="B6:B40" si="3">_xlfn.DAYS(A6,A5)</f>
        <v>30</v>
      </c>
      <c r="C6" s="4">
        <f t="shared" ref="C6:C41" si="4">$C$2</f>
        <v>34326799</v>
      </c>
      <c r="D6" s="2">
        <f t="shared" si="0"/>
        <v>22389032.189999998</v>
      </c>
      <c r="E6" s="134">
        <f t="shared" ref="E6:E39" si="5">ROUND(F6*$B$2*B6/365,2)</f>
        <v>11937766.810000001</v>
      </c>
      <c r="F6" s="2">
        <f t="shared" ref="F6:F40" si="6">G5</f>
        <v>968285529.76999998</v>
      </c>
      <c r="G6" s="2">
        <f t="shared" ref="G6:G65" si="7">F6-D6</f>
        <v>945896497.57999992</v>
      </c>
      <c r="H6" s="134">
        <f t="shared" si="1"/>
        <v>11937766.805383561</v>
      </c>
      <c r="I6" s="135">
        <f t="shared" si="2"/>
        <v>-4.6164393424987793E-3</v>
      </c>
    </row>
    <row r="7" spans="1:18" x14ac:dyDescent="0.25">
      <c r="A7" s="26">
        <v>41948</v>
      </c>
      <c r="B7" s="1">
        <f t="shared" si="3"/>
        <v>31</v>
      </c>
      <c r="C7" s="4">
        <f t="shared" si="4"/>
        <v>34326799</v>
      </c>
      <c r="D7" s="2">
        <f t="shared" si="0"/>
        <v>22276336.77</v>
      </c>
      <c r="E7" s="134">
        <f t="shared" si="5"/>
        <v>12050462.23</v>
      </c>
      <c r="F7" s="2">
        <f t="shared" si="6"/>
        <v>945896497.57999992</v>
      </c>
      <c r="G7" s="2">
        <f t="shared" si="7"/>
        <v>923620160.80999994</v>
      </c>
      <c r="H7" s="134">
        <f t="shared" si="1"/>
        <v>12050462.229443835</v>
      </c>
      <c r="I7" s="135">
        <f t="shared" si="2"/>
        <v>-5.5616535246372223E-4</v>
      </c>
    </row>
    <row r="8" spans="1:18" x14ac:dyDescent="0.25">
      <c r="A8" s="26">
        <v>41978</v>
      </c>
      <c r="B8" s="1">
        <f t="shared" si="3"/>
        <v>30</v>
      </c>
      <c r="C8" s="4">
        <f t="shared" si="4"/>
        <v>34326799</v>
      </c>
      <c r="D8" s="2">
        <f t="shared" si="0"/>
        <v>22939701.130000003</v>
      </c>
      <c r="E8" s="134">
        <f t="shared" si="5"/>
        <v>11387097.869999999</v>
      </c>
      <c r="F8" s="2">
        <f t="shared" si="6"/>
        <v>923620160.80999994</v>
      </c>
      <c r="G8" s="2">
        <f t="shared" si="7"/>
        <v>900680459.67999995</v>
      </c>
      <c r="H8" s="134">
        <f t="shared" si="1"/>
        <v>11387097.872999998</v>
      </c>
      <c r="I8" s="135">
        <f t="shared" si="2"/>
        <v>2.9999986290931702E-3</v>
      </c>
    </row>
    <row r="9" spans="1:18" x14ac:dyDescent="0.25">
      <c r="A9" s="26">
        <v>42009</v>
      </c>
      <c r="B9" s="1">
        <f t="shared" si="3"/>
        <v>31</v>
      </c>
      <c r="C9" s="4">
        <f t="shared" si="4"/>
        <v>34326799</v>
      </c>
      <c r="D9" s="2">
        <f t="shared" si="0"/>
        <v>22852376.710000001</v>
      </c>
      <c r="E9" s="134">
        <f t="shared" si="5"/>
        <v>11474422.289999999</v>
      </c>
      <c r="F9" s="2">
        <f t="shared" si="6"/>
        <v>900680459.67999995</v>
      </c>
      <c r="G9" s="2">
        <f t="shared" si="7"/>
        <v>877828082.96999991</v>
      </c>
      <c r="H9" s="134">
        <f t="shared" si="1"/>
        <v>11474422.294553423</v>
      </c>
      <c r="I9" s="135">
        <f t="shared" si="2"/>
        <v>4.5534241944551468E-3</v>
      </c>
    </row>
    <row r="10" spans="1:18" x14ac:dyDescent="0.25">
      <c r="A10" s="26">
        <v>42040</v>
      </c>
      <c r="B10" s="1">
        <f t="shared" si="3"/>
        <v>31</v>
      </c>
      <c r="C10" s="4">
        <f t="shared" si="4"/>
        <v>34326799</v>
      </c>
      <c r="D10" s="2">
        <f t="shared" si="0"/>
        <v>23143509.719999999</v>
      </c>
      <c r="E10" s="134">
        <f t="shared" si="5"/>
        <v>11183289.279999999</v>
      </c>
      <c r="F10" s="2">
        <f t="shared" si="6"/>
        <v>877828082.96999991</v>
      </c>
      <c r="G10" s="2">
        <f t="shared" si="7"/>
        <v>854684573.24999988</v>
      </c>
      <c r="H10" s="134">
        <f t="shared" si="1"/>
        <v>11183289.276193149</v>
      </c>
      <c r="I10" s="135">
        <f t="shared" si="2"/>
        <v>-3.80684994161129E-3</v>
      </c>
    </row>
    <row r="11" spans="1:18" x14ac:dyDescent="0.25">
      <c r="A11" s="26">
        <v>42068</v>
      </c>
      <c r="B11" s="1">
        <f t="shared" si="3"/>
        <v>28</v>
      </c>
      <c r="C11" s="4">
        <f t="shared" si="4"/>
        <v>34326799</v>
      </c>
      <c r="D11" s="2">
        <f t="shared" si="0"/>
        <v>24492072.399999999</v>
      </c>
      <c r="E11" s="134">
        <f t="shared" si="5"/>
        <v>9834726.5999999996</v>
      </c>
      <c r="F11" s="2">
        <f t="shared" si="6"/>
        <v>854684573.24999988</v>
      </c>
      <c r="G11" s="2">
        <f t="shared" si="7"/>
        <v>830192500.8499999</v>
      </c>
      <c r="H11" s="134">
        <f t="shared" si="1"/>
        <v>9834726.5963013694</v>
      </c>
      <c r="I11" s="135">
        <f t="shared" si="2"/>
        <v>-3.6986302584409714E-3</v>
      </c>
    </row>
    <row r="12" spans="1:18" x14ac:dyDescent="0.25">
      <c r="A12" s="26">
        <v>42099</v>
      </c>
      <c r="B12" s="1">
        <f t="shared" si="3"/>
        <v>31</v>
      </c>
      <c r="C12" s="4">
        <f t="shared" si="4"/>
        <v>34326799</v>
      </c>
      <c r="D12" s="2">
        <f t="shared" si="0"/>
        <v>23750373.990000002</v>
      </c>
      <c r="E12" s="134">
        <f t="shared" si="5"/>
        <v>10576425.01</v>
      </c>
      <c r="F12" s="2">
        <f t="shared" si="6"/>
        <v>830192500.8499999</v>
      </c>
      <c r="G12" s="2">
        <f t="shared" si="7"/>
        <v>806442126.8599999</v>
      </c>
      <c r="H12" s="134">
        <f t="shared" si="1"/>
        <v>10576425.010828765</v>
      </c>
      <c r="I12" s="135">
        <f t="shared" si="2"/>
        <v>8.2876533269882202E-4</v>
      </c>
    </row>
    <row r="13" spans="1:18" x14ac:dyDescent="0.25">
      <c r="A13" s="26">
        <v>42129</v>
      </c>
      <c r="B13" s="1">
        <f t="shared" si="3"/>
        <v>30</v>
      </c>
      <c r="C13" s="4">
        <f t="shared" si="4"/>
        <v>34326799</v>
      </c>
      <c r="D13" s="2">
        <f t="shared" si="0"/>
        <v>24384361.82</v>
      </c>
      <c r="E13" s="134">
        <f t="shared" si="5"/>
        <v>9942437.1799999997</v>
      </c>
      <c r="F13" s="2">
        <f t="shared" si="6"/>
        <v>806442126.8599999</v>
      </c>
      <c r="G13" s="2">
        <f t="shared" si="7"/>
        <v>782057765.03999984</v>
      </c>
      <c r="H13" s="134">
        <f t="shared" si="1"/>
        <v>9942437.1804657523</v>
      </c>
      <c r="I13" s="135">
        <f t="shared" si="2"/>
        <v>4.6575255692005157E-4</v>
      </c>
    </row>
    <row r="14" spans="1:18" x14ac:dyDescent="0.25">
      <c r="A14" s="26">
        <v>42160</v>
      </c>
      <c r="B14" s="1">
        <f t="shared" si="3"/>
        <v>31</v>
      </c>
      <c r="C14" s="4">
        <f t="shared" si="4"/>
        <v>34326799</v>
      </c>
      <c r="D14" s="2">
        <f t="shared" si="0"/>
        <v>24363597.34</v>
      </c>
      <c r="E14" s="134">
        <f t="shared" si="5"/>
        <v>9963201.6600000001</v>
      </c>
      <c r="F14" s="2">
        <f t="shared" si="6"/>
        <v>782057765.03999984</v>
      </c>
      <c r="G14" s="2">
        <f t="shared" si="7"/>
        <v>757694167.69999981</v>
      </c>
      <c r="H14" s="134">
        <f t="shared" si="1"/>
        <v>9963201.6642082166</v>
      </c>
      <c r="I14" s="135">
        <f t="shared" si="2"/>
        <v>4.2082164436578751E-3</v>
      </c>
    </row>
    <row r="15" spans="1:18" x14ac:dyDescent="0.25">
      <c r="A15" s="26">
        <v>42190</v>
      </c>
      <c r="B15" s="1">
        <f t="shared" si="3"/>
        <v>30</v>
      </c>
      <c r="C15" s="4">
        <f t="shared" si="4"/>
        <v>34326799</v>
      </c>
      <c r="D15" s="2">
        <f t="shared" si="0"/>
        <v>24985364.060000002</v>
      </c>
      <c r="E15" s="134">
        <f t="shared" si="5"/>
        <v>9341434.9399999995</v>
      </c>
      <c r="F15" s="2">
        <f t="shared" si="6"/>
        <v>757694167.69999981</v>
      </c>
      <c r="G15" s="2">
        <f t="shared" si="7"/>
        <v>732708803.63999987</v>
      </c>
      <c r="H15" s="134">
        <f t="shared" si="1"/>
        <v>9341434.9442465734</v>
      </c>
      <c r="I15" s="135">
        <f t="shared" si="2"/>
        <v>4.2465738952159882E-3</v>
      </c>
    </row>
    <row r="16" spans="1:18" x14ac:dyDescent="0.25">
      <c r="A16" s="26">
        <v>42221</v>
      </c>
      <c r="B16" s="1">
        <f t="shared" si="3"/>
        <v>31</v>
      </c>
      <c r="C16" s="4">
        <f t="shared" si="4"/>
        <v>34326799</v>
      </c>
      <c r="D16" s="2">
        <f t="shared" si="0"/>
        <v>24992289.579999998</v>
      </c>
      <c r="E16" s="134">
        <f t="shared" si="5"/>
        <v>9334509.4199999999</v>
      </c>
      <c r="F16" s="2">
        <f t="shared" si="6"/>
        <v>732708803.63999987</v>
      </c>
      <c r="G16" s="2">
        <f t="shared" si="7"/>
        <v>707716514.05999982</v>
      </c>
      <c r="H16" s="134">
        <f t="shared" si="1"/>
        <v>9334509.4162356146</v>
      </c>
      <c r="I16" s="135">
        <f t="shared" si="2"/>
        <v>-3.7643853574991226E-3</v>
      </c>
    </row>
    <row r="17" spans="1:9" x14ac:dyDescent="0.25">
      <c r="A17" s="26">
        <v>42252</v>
      </c>
      <c r="B17" s="1">
        <f t="shared" si="3"/>
        <v>31</v>
      </c>
      <c r="C17" s="4">
        <f t="shared" si="4"/>
        <v>34326799</v>
      </c>
      <c r="D17" s="2">
        <f t="shared" si="0"/>
        <v>25310684.509999998</v>
      </c>
      <c r="E17" s="134">
        <f t="shared" si="5"/>
        <v>9016114.4900000002</v>
      </c>
      <c r="F17" s="2">
        <f t="shared" si="6"/>
        <v>707716514.05999982</v>
      </c>
      <c r="G17" s="2">
        <f t="shared" si="7"/>
        <v>682405829.54999983</v>
      </c>
      <c r="H17" s="134">
        <f t="shared" si="1"/>
        <v>9016114.494189037</v>
      </c>
      <c r="I17" s="135">
        <f t="shared" si="2"/>
        <v>4.1890367865562439E-3</v>
      </c>
    </row>
    <row r="18" spans="1:9" x14ac:dyDescent="0.25">
      <c r="A18" s="26">
        <v>42282</v>
      </c>
      <c r="B18" s="1">
        <f t="shared" si="3"/>
        <v>30</v>
      </c>
      <c r="C18" s="4">
        <f t="shared" si="4"/>
        <v>34326799</v>
      </c>
      <c r="D18" s="2">
        <f t="shared" si="0"/>
        <v>25913576.439999998</v>
      </c>
      <c r="E18" s="134">
        <f t="shared" si="5"/>
        <v>8413222.5600000005</v>
      </c>
      <c r="F18" s="2">
        <f t="shared" si="6"/>
        <v>682405829.54999983</v>
      </c>
      <c r="G18" s="2">
        <f t="shared" si="7"/>
        <v>656492253.1099999</v>
      </c>
      <c r="H18" s="134">
        <f t="shared" si="1"/>
        <v>8413222.5560958888</v>
      </c>
      <c r="I18" s="135">
        <f t="shared" si="2"/>
        <v>-3.9041116833686829E-3</v>
      </c>
    </row>
    <row r="19" spans="1:9" x14ac:dyDescent="0.25">
      <c r="A19" s="26">
        <v>42313</v>
      </c>
      <c r="B19" s="1">
        <f t="shared" si="3"/>
        <v>31</v>
      </c>
      <c r="C19" s="4">
        <f t="shared" si="4"/>
        <v>34326799</v>
      </c>
      <c r="D19" s="2">
        <f t="shared" si="0"/>
        <v>25963267.559999999</v>
      </c>
      <c r="E19" s="134">
        <f t="shared" si="5"/>
        <v>8363531.4400000004</v>
      </c>
      <c r="F19" s="2">
        <f t="shared" si="6"/>
        <v>656492253.1099999</v>
      </c>
      <c r="G19" s="2">
        <f t="shared" si="7"/>
        <v>630528985.54999995</v>
      </c>
      <c r="H19" s="134">
        <f t="shared" si="1"/>
        <v>8363531.4437301364</v>
      </c>
      <c r="I19" s="135">
        <f t="shared" si="2"/>
        <v>3.7301359698176384E-3</v>
      </c>
    </row>
    <row r="20" spans="1:9" x14ac:dyDescent="0.25">
      <c r="A20" s="26">
        <v>42343</v>
      </c>
      <c r="B20" s="1">
        <f t="shared" si="3"/>
        <v>30</v>
      </c>
      <c r="C20" s="4">
        <f t="shared" si="4"/>
        <v>34326799</v>
      </c>
      <c r="D20" s="2">
        <f t="shared" si="0"/>
        <v>26553153.969999999</v>
      </c>
      <c r="E20" s="134">
        <f t="shared" si="5"/>
        <v>7773645.0300000003</v>
      </c>
      <c r="F20" s="2">
        <f t="shared" si="6"/>
        <v>630528985.54999995</v>
      </c>
      <c r="G20" s="2">
        <f t="shared" si="7"/>
        <v>603975831.57999992</v>
      </c>
      <c r="H20" s="134">
        <f t="shared" si="1"/>
        <v>7773645.0273287669</v>
      </c>
      <c r="I20" s="135">
        <f t="shared" si="2"/>
        <v>-2.6712333783507347E-3</v>
      </c>
    </row>
    <row r="21" spans="1:9" x14ac:dyDescent="0.25">
      <c r="A21" s="26">
        <v>42374</v>
      </c>
      <c r="B21" s="1">
        <f t="shared" si="3"/>
        <v>31</v>
      </c>
      <c r="C21" s="4">
        <f t="shared" si="4"/>
        <v>34326799</v>
      </c>
      <c r="D21" s="2">
        <f t="shared" si="0"/>
        <v>26632312.379999999</v>
      </c>
      <c r="E21" s="134">
        <f t="shared" si="5"/>
        <v>7694486.6200000001</v>
      </c>
      <c r="F21" s="2">
        <f t="shared" si="6"/>
        <v>603975831.57999992</v>
      </c>
      <c r="G21" s="2">
        <f t="shared" si="7"/>
        <v>577343519.19999993</v>
      </c>
      <c r="H21" s="134">
        <f t="shared" si="1"/>
        <v>7694486.6214986295</v>
      </c>
      <c r="I21" s="135">
        <f t="shared" si="2"/>
        <v>1.4986293390393257E-3</v>
      </c>
    </row>
    <row r="22" spans="1:9" x14ac:dyDescent="0.25">
      <c r="A22" s="26">
        <v>42405</v>
      </c>
      <c r="B22" s="1">
        <f t="shared" si="3"/>
        <v>31</v>
      </c>
      <c r="C22" s="4">
        <f t="shared" si="4"/>
        <v>34326799</v>
      </c>
      <c r="D22" s="2">
        <f t="shared" si="0"/>
        <v>26971600.740000002</v>
      </c>
      <c r="E22" s="134">
        <f t="shared" si="5"/>
        <v>7355198.2599999998</v>
      </c>
      <c r="F22" s="2">
        <f t="shared" si="6"/>
        <v>577343519.19999993</v>
      </c>
      <c r="G22" s="2">
        <f t="shared" si="7"/>
        <v>550371918.45999992</v>
      </c>
      <c r="H22" s="134">
        <f t="shared" si="1"/>
        <v>7355198.258301368</v>
      </c>
      <c r="I22" s="135">
        <f t="shared" si="2"/>
        <v>-1.6986317932605743E-3</v>
      </c>
    </row>
    <row r="23" spans="1:9" x14ac:dyDescent="0.25">
      <c r="A23" s="26">
        <v>42434</v>
      </c>
      <c r="B23" s="1">
        <f t="shared" si="3"/>
        <v>29</v>
      </c>
      <c r="C23" s="4">
        <f t="shared" si="4"/>
        <v>34326799</v>
      </c>
      <c r="D23" s="2">
        <f t="shared" si="0"/>
        <v>27767572.030000001</v>
      </c>
      <c r="E23" s="134">
        <f t="shared" si="5"/>
        <v>6559226.9699999997</v>
      </c>
      <c r="F23" s="2">
        <f t="shared" si="6"/>
        <v>550371918.45999992</v>
      </c>
      <c r="G23" s="2">
        <f t="shared" si="7"/>
        <v>522604346.42999995</v>
      </c>
      <c r="H23" s="134">
        <f t="shared" si="1"/>
        <v>6559226.9734273953</v>
      </c>
      <c r="I23" s="135">
        <f t="shared" si="2"/>
        <v>3.4273955971002579E-3</v>
      </c>
    </row>
    <row r="24" spans="1:9" x14ac:dyDescent="0.25">
      <c r="A24" s="26">
        <v>42465</v>
      </c>
      <c r="B24" s="1">
        <f t="shared" si="3"/>
        <v>31</v>
      </c>
      <c r="C24" s="4">
        <f t="shared" si="4"/>
        <v>34326799</v>
      </c>
      <c r="D24" s="2">
        <f t="shared" si="0"/>
        <v>27668962.809999999</v>
      </c>
      <c r="E24" s="134">
        <f t="shared" si="5"/>
        <v>6657836.1900000004</v>
      </c>
      <c r="F24" s="2">
        <f t="shared" si="6"/>
        <v>522604346.42999995</v>
      </c>
      <c r="G24" s="2">
        <f t="shared" si="7"/>
        <v>494935383.61999995</v>
      </c>
      <c r="H24" s="134">
        <f t="shared" si="1"/>
        <v>6657836.1942452053</v>
      </c>
      <c r="I24" s="135">
        <f t="shared" si="2"/>
        <v>4.2452048510313034E-3</v>
      </c>
    </row>
    <row r="25" spans="1:9" x14ac:dyDescent="0.25">
      <c r="A25" s="26">
        <v>42495</v>
      </c>
      <c r="B25" s="1">
        <f t="shared" si="3"/>
        <v>30</v>
      </c>
      <c r="C25" s="4">
        <f t="shared" si="4"/>
        <v>34326799</v>
      </c>
      <c r="D25" s="2">
        <f t="shared" si="0"/>
        <v>28224855.91</v>
      </c>
      <c r="E25" s="134">
        <f t="shared" si="5"/>
        <v>6101943.0899999999</v>
      </c>
      <c r="F25" s="2">
        <f t="shared" si="6"/>
        <v>494935383.61999995</v>
      </c>
      <c r="G25" s="2">
        <f t="shared" si="7"/>
        <v>466710527.70999992</v>
      </c>
      <c r="H25" s="134">
        <f t="shared" si="1"/>
        <v>6101943.0857260264</v>
      </c>
      <c r="I25" s="135">
        <f t="shared" si="2"/>
        <v>-4.2739734053611755E-3</v>
      </c>
    </row>
    <row r="26" spans="1:9" x14ac:dyDescent="0.25">
      <c r="A26" s="26">
        <v>42526</v>
      </c>
      <c r="B26" s="1">
        <f t="shared" si="3"/>
        <v>31</v>
      </c>
      <c r="C26" s="4">
        <f t="shared" si="4"/>
        <v>34326799</v>
      </c>
      <c r="D26" s="2">
        <f t="shared" si="0"/>
        <v>28381034.740000002</v>
      </c>
      <c r="E26" s="134">
        <f t="shared" si="5"/>
        <v>5945764.2599999998</v>
      </c>
      <c r="F26" s="2">
        <f t="shared" si="6"/>
        <v>466710527.70999992</v>
      </c>
      <c r="G26" s="2">
        <f t="shared" si="7"/>
        <v>438329492.96999991</v>
      </c>
      <c r="H26" s="134">
        <f t="shared" si="1"/>
        <v>5945764.2571273958</v>
      </c>
      <c r="I26" s="135">
        <f t="shared" si="2"/>
        <v>-2.8726039454340935E-3</v>
      </c>
    </row>
    <row r="27" spans="1:9" x14ac:dyDescent="0.25">
      <c r="A27" s="26">
        <v>42556</v>
      </c>
      <c r="B27" s="1">
        <f t="shared" si="3"/>
        <v>30</v>
      </c>
      <c r="C27" s="4">
        <f t="shared" si="4"/>
        <v>34326799</v>
      </c>
      <c r="D27" s="2">
        <f t="shared" si="0"/>
        <v>28922736.759999998</v>
      </c>
      <c r="E27" s="134">
        <f t="shared" si="5"/>
        <v>5404062.2400000002</v>
      </c>
      <c r="F27" s="2">
        <f t="shared" si="6"/>
        <v>438329492.96999991</v>
      </c>
      <c r="G27" s="2">
        <f t="shared" si="7"/>
        <v>409406756.20999992</v>
      </c>
      <c r="H27" s="134">
        <f t="shared" si="1"/>
        <v>5404062.2420958895</v>
      </c>
      <c r="I27" s="135">
        <f t="shared" si="2"/>
        <v>2.0958893001079559E-3</v>
      </c>
    </row>
    <row r="28" spans="1:9" x14ac:dyDescent="0.25">
      <c r="A28" s="26">
        <v>42587</v>
      </c>
      <c r="B28" s="1">
        <f t="shared" si="3"/>
        <v>31</v>
      </c>
      <c r="C28" s="4">
        <f t="shared" si="4"/>
        <v>34326799</v>
      </c>
      <c r="D28" s="2">
        <f t="shared" si="0"/>
        <v>29111069.09</v>
      </c>
      <c r="E28" s="134">
        <f t="shared" si="5"/>
        <v>5215729.91</v>
      </c>
      <c r="F28" s="2">
        <f t="shared" si="6"/>
        <v>409406756.20999992</v>
      </c>
      <c r="G28" s="2">
        <f t="shared" si="7"/>
        <v>380295687.11999995</v>
      </c>
      <c r="H28" s="134">
        <f t="shared" si="1"/>
        <v>5215729.9078808213</v>
      </c>
      <c r="I28" s="135">
        <f t="shared" si="2"/>
        <v>-2.1191788837313652E-3</v>
      </c>
    </row>
    <row r="29" spans="1:9" x14ac:dyDescent="0.25">
      <c r="A29" s="26">
        <v>42618</v>
      </c>
      <c r="B29" s="1">
        <f t="shared" si="3"/>
        <v>31</v>
      </c>
      <c r="C29" s="4">
        <f t="shared" si="4"/>
        <v>34326799</v>
      </c>
      <c r="D29" s="2">
        <f t="shared" si="0"/>
        <v>29481936.140000001</v>
      </c>
      <c r="E29" s="134">
        <f t="shared" si="5"/>
        <v>4844862.8600000003</v>
      </c>
      <c r="F29" s="2">
        <f t="shared" si="6"/>
        <v>380295687.11999995</v>
      </c>
      <c r="G29" s="2">
        <f t="shared" si="7"/>
        <v>350813750.97999996</v>
      </c>
      <c r="H29" s="134">
        <f t="shared" si="1"/>
        <v>4844862.8633095883</v>
      </c>
      <c r="I29" s="135">
        <f t="shared" si="2"/>
        <v>3.3095879480242729E-3</v>
      </c>
    </row>
    <row r="30" spans="1:9" x14ac:dyDescent="0.25">
      <c r="A30" s="26">
        <v>42648</v>
      </c>
      <c r="B30" s="1">
        <f t="shared" si="3"/>
        <v>30</v>
      </c>
      <c r="C30" s="4">
        <f t="shared" si="4"/>
        <v>34326799</v>
      </c>
      <c r="D30" s="2">
        <f t="shared" si="0"/>
        <v>30001697.960000001</v>
      </c>
      <c r="E30" s="134">
        <f t="shared" si="5"/>
        <v>4325101.04</v>
      </c>
      <c r="F30" s="2">
        <f t="shared" si="6"/>
        <v>350813750.97999996</v>
      </c>
      <c r="G30" s="2">
        <f t="shared" si="7"/>
        <v>320812053.01999998</v>
      </c>
      <c r="H30" s="134">
        <f t="shared" si="1"/>
        <v>4325101.0394794513</v>
      </c>
      <c r="I30" s="135">
        <f t="shared" si="2"/>
        <v>-5.2054878324270248E-4</v>
      </c>
    </row>
    <row r="31" spans="1:9" x14ac:dyDescent="0.25">
      <c r="A31" s="26">
        <v>42679</v>
      </c>
      <c r="B31" s="1">
        <f t="shared" si="3"/>
        <v>31</v>
      </c>
      <c r="C31" s="4">
        <f t="shared" si="4"/>
        <v>34326799</v>
      </c>
      <c r="D31" s="2">
        <f t="shared" si="0"/>
        <v>30239741.34</v>
      </c>
      <c r="E31" s="134">
        <f t="shared" si="5"/>
        <v>4087057.66</v>
      </c>
      <c r="F31" s="2">
        <f t="shared" si="6"/>
        <v>320812053.01999998</v>
      </c>
      <c r="G31" s="2">
        <f t="shared" si="7"/>
        <v>290572311.68000001</v>
      </c>
      <c r="H31" s="134">
        <f t="shared" si="1"/>
        <v>4087057.6617616434</v>
      </c>
      <c r="I31" s="135">
        <f t="shared" si="2"/>
        <v>1.7616432160139084E-3</v>
      </c>
    </row>
    <row r="32" spans="1:9" x14ac:dyDescent="0.25">
      <c r="A32" s="26">
        <v>42709</v>
      </c>
      <c r="B32" s="1">
        <f t="shared" si="3"/>
        <v>30</v>
      </c>
      <c r="C32" s="4">
        <f t="shared" si="4"/>
        <v>34326799</v>
      </c>
      <c r="D32" s="2">
        <f t="shared" si="0"/>
        <v>30744400.640000001</v>
      </c>
      <c r="E32" s="134">
        <f t="shared" si="5"/>
        <v>3582398.36</v>
      </c>
      <c r="F32" s="2">
        <f t="shared" si="6"/>
        <v>290572311.68000001</v>
      </c>
      <c r="G32" s="2">
        <f t="shared" si="7"/>
        <v>259827911.04000002</v>
      </c>
      <c r="H32" s="134">
        <f t="shared" si="1"/>
        <v>3582398.3631780818</v>
      </c>
      <c r="I32" s="135">
        <f t="shared" si="2"/>
        <v>3.1780819408595562E-3</v>
      </c>
    </row>
    <row r="33" spans="1:9" x14ac:dyDescent="0.25">
      <c r="A33" s="26">
        <v>42740</v>
      </c>
      <c r="B33" s="1">
        <f t="shared" si="3"/>
        <v>31</v>
      </c>
      <c r="C33" s="4">
        <f t="shared" si="4"/>
        <v>34326799</v>
      </c>
      <c r="D33" s="2">
        <f t="shared" si="0"/>
        <v>31016662.600000001</v>
      </c>
      <c r="E33" s="134">
        <f t="shared" si="5"/>
        <v>3310136.4</v>
      </c>
      <c r="F33" s="2">
        <f t="shared" si="6"/>
        <v>259827911.04000002</v>
      </c>
      <c r="G33" s="2">
        <f t="shared" si="7"/>
        <v>228811248.44000003</v>
      </c>
      <c r="H33" s="134">
        <f t="shared" si="1"/>
        <v>3310136.4009205485</v>
      </c>
      <c r="I33" s="135">
        <f t="shared" si="2"/>
        <v>9.2054856941103935E-4</v>
      </c>
    </row>
    <row r="34" spans="1:9" x14ac:dyDescent="0.25">
      <c r="A34" s="26">
        <v>42771</v>
      </c>
      <c r="B34" s="1">
        <f t="shared" si="3"/>
        <v>31</v>
      </c>
      <c r="C34" s="4">
        <f t="shared" si="4"/>
        <v>34326799</v>
      </c>
      <c r="D34" s="2">
        <f t="shared" si="0"/>
        <v>31411806.379999999</v>
      </c>
      <c r="E34" s="134">
        <f t="shared" si="5"/>
        <v>2914992.62</v>
      </c>
      <c r="F34" s="2">
        <f t="shared" si="6"/>
        <v>228811248.44000003</v>
      </c>
      <c r="G34" s="2">
        <f t="shared" si="7"/>
        <v>197399442.06000003</v>
      </c>
      <c r="H34" s="134"/>
      <c r="I34" s="135"/>
    </row>
    <row r="35" spans="1:9" x14ac:dyDescent="0.25">
      <c r="A35" s="26">
        <v>42799</v>
      </c>
      <c r="B35" s="1">
        <f t="shared" si="3"/>
        <v>28</v>
      </c>
      <c r="C35" s="4">
        <f t="shared" si="4"/>
        <v>34326799</v>
      </c>
      <c r="D35" s="2">
        <f t="shared" si="0"/>
        <v>32055353.370000001</v>
      </c>
      <c r="E35" s="134">
        <f t="shared" si="5"/>
        <v>2271445.63</v>
      </c>
      <c r="F35" s="2">
        <f t="shared" si="6"/>
        <v>197399442.06000003</v>
      </c>
      <c r="G35" s="2">
        <f t="shared" si="7"/>
        <v>165344088.69000003</v>
      </c>
      <c r="H35" s="134"/>
      <c r="I35" s="135"/>
    </row>
    <row r="36" spans="1:9" x14ac:dyDescent="0.25">
      <c r="A36" s="26">
        <v>42830</v>
      </c>
      <c r="B36" s="1">
        <f t="shared" si="3"/>
        <v>31</v>
      </c>
      <c r="C36" s="4">
        <f t="shared" si="4"/>
        <v>34326799</v>
      </c>
      <c r="D36" s="2">
        <f t="shared" si="0"/>
        <v>32220360.609999999</v>
      </c>
      <c r="E36" s="134">
        <f t="shared" si="5"/>
        <v>2106438.39</v>
      </c>
      <c r="F36" s="2">
        <f t="shared" si="6"/>
        <v>165344088.69000003</v>
      </c>
      <c r="G36" s="2">
        <f t="shared" si="7"/>
        <v>133123728.08000003</v>
      </c>
      <c r="H36" s="134"/>
      <c r="I36" s="135"/>
    </row>
    <row r="37" spans="1:9" x14ac:dyDescent="0.25">
      <c r="A37" s="26">
        <v>42860</v>
      </c>
      <c r="B37" s="1">
        <f t="shared" si="3"/>
        <v>30</v>
      </c>
      <c r="C37" s="4">
        <f t="shared" si="4"/>
        <v>34326799</v>
      </c>
      <c r="D37" s="2">
        <f t="shared" si="0"/>
        <v>32685547.559999999</v>
      </c>
      <c r="E37" s="134">
        <f t="shared" si="5"/>
        <v>1641251.44</v>
      </c>
      <c r="F37" s="2">
        <f t="shared" si="6"/>
        <v>133123728.08000003</v>
      </c>
      <c r="G37" s="2">
        <f t="shared" si="7"/>
        <v>100438180.52000003</v>
      </c>
      <c r="H37" s="134"/>
      <c r="I37" s="135"/>
    </row>
    <row r="38" spans="1:9" x14ac:dyDescent="0.25">
      <c r="A38" s="26">
        <v>42891</v>
      </c>
      <c r="B38" s="1">
        <f t="shared" si="3"/>
        <v>31</v>
      </c>
      <c r="C38" s="4">
        <f t="shared" si="4"/>
        <v>34326799</v>
      </c>
      <c r="D38" s="2">
        <f t="shared" si="0"/>
        <v>33047244.100000001</v>
      </c>
      <c r="E38" s="134">
        <f t="shared" si="5"/>
        <v>1279554.8999999999</v>
      </c>
      <c r="F38" s="2">
        <f t="shared" si="6"/>
        <v>100438180.52000003</v>
      </c>
      <c r="G38" s="2">
        <f t="shared" si="7"/>
        <v>67390936.420000017</v>
      </c>
      <c r="H38" s="134"/>
      <c r="I38" s="135"/>
    </row>
    <row r="39" spans="1:9" x14ac:dyDescent="0.25">
      <c r="A39" s="26">
        <v>42921</v>
      </c>
      <c r="B39" s="1">
        <f t="shared" si="3"/>
        <v>30</v>
      </c>
      <c r="C39" s="4">
        <f t="shared" si="4"/>
        <v>34326799</v>
      </c>
      <c r="D39" s="2">
        <f t="shared" si="0"/>
        <v>33495951.84</v>
      </c>
      <c r="E39" s="134">
        <f t="shared" si="5"/>
        <v>830847.16</v>
      </c>
      <c r="F39" s="2">
        <f t="shared" si="6"/>
        <v>67390936.420000017</v>
      </c>
      <c r="G39" s="2">
        <f t="shared" si="7"/>
        <v>33894984.580000013</v>
      </c>
      <c r="H39" s="134"/>
      <c r="I39" s="135"/>
    </row>
    <row r="40" spans="1:9" x14ac:dyDescent="0.25">
      <c r="A40" s="26">
        <v>42952</v>
      </c>
      <c r="B40" s="1">
        <f t="shared" si="3"/>
        <v>31</v>
      </c>
      <c r="C40" s="4">
        <f t="shared" si="4"/>
        <v>34326799</v>
      </c>
      <c r="D40" s="2">
        <f t="shared" si="0"/>
        <v>33894984.580000013</v>
      </c>
      <c r="E40" s="134">
        <v>431814.4199999866</v>
      </c>
      <c r="F40" s="2">
        <f t="shared" si="6"/>
        <v>33894984.580000013</v>
      </c>
      <c r="G40" s="2">
        <f t="shared" si="7"/>
        <v>0</v>
      </c>
      <c r="H40" s="134"/>
      <c r="I40" s="135"/>
    </row>
    <row r="41" spans="1:9" x14ac:dyDescent="0.25">
      <c r="A41" s="136">
        <v>42405</v>
      </c>
      <c r="B41" s="137">
        <f>_xlfn.DAYS(A22,A21)</f>
        <v>31</v>
      </c>
      <c r="C41" s="153">
        <f t="shared" si="4"/>
        <v>34326799</v>
      </c>
      <c r="D41" s="138">
        <f>C22-E22</f>
        <v>26971600.740000002</v>
      </c>
      <c r="E41" s="139">
        <f>ROUND(F22*$B$2*B22/365,2)</f>
        <v>7355198.2599999998</v>
      </c>
      <c r="F41" s="138">
        <f>G21</f>
        <v>577343519.19999993</v>
      </c>
      <c r="G41" s="138">
        <f t="shared" si="7"/>
        <v>550371918.45999992</v>
      </c>
    </row>
    <row r="42" spans="1:9" x14ac:dyDescent="0.25">
      <c r="A42" s="26">
        <v>42434</v>
      </c>
      <c r="B42" s="1">
        <f t="shared" ref="B42:B65" si="8">_xlfn.DAYS(A42,A41)</f>
        <v>29</v>
      </c>
      <c r="C42" s="4">
        <f t="shared" ref="C42:C54" si="9">$E$2</f>
        <v>27713067</v>
      </c>
      <c r="D42" s="2">
        <f t="shared" ref="D42:D65" si="10">C42-E42</f>
        <v>19203368.550000001</v>
      </c>
      <c r="E42" s="134">
        <f>ROUND(((F42*$K$2*M2/365)+(G41*$B$2*G2/365)+(F42*$B$2*Q2/365)),2)</f>
        <v>8509698.4499999993</v>
      </c>
      <c r="F42" s="2">
        <f>G41-F2</f>
        <v>544771918.45999992</v>
      </c>
      <c r="G42" s="2">
        <f t="shared" si="7"/>
        <v>525568549.90999991</v>
      </c>
    </row>
    <row r="43" spans="1:9" x14ac:dyDescent="0.25">
      <c r="A43" s="26">
        <v>42465</v>
      </c>
      <c r="B43" s="1">
        <f t="shared" si="8"/>
        <v>31</v>
      </c>
      <c r="C43" s="4">
        <f t="shared" si="9"/>
        <v>27713067</v>
      </c>
      <c r="D43" s="2">
        <f t="shared" si="10"/>
        <v>18785601.219999999</v>
      </c>
      <c r="E43" s="134">
        <f>ROUND(F43*$K$2*B43/365,2)</f>
        <v>8927465.7799999993</v>
      </c>
      <c r="F43" s="2">
        <f t="shared" ref="F43:F65" si="11">G42</f>
        <v>525568549.90999991</v>
      </c>
      <c r="G43" s="2">
        <f t="shared" si="7"/>
        <v>506782948.68999994</v>
      </c>
    </row>
    <row r="44" spans="1:9" x14ac:dyDescent="0.25">
      <c r="A44" s="26">
        <v>42495</v>
      </c>
      <c r="B44" s="1">
        <f t="shared" si="8"/>
        <v>30</v>
      </c>
      <c r="C44" s="4">
        <f t="shared" si="9"/>
        <v>27713067</v>
      </c>
      <c r="D44" s="2">
        <f t="shared" si="10"/>
        <v>19382388.390000001</v>
      </c>
      <c r="E44" s="134">
        <f t="shared" ref="E44:E64" si="12">ROUND(F44*$K$2*B44/365,2)</f>
        <v>8330678.6100000003</v>
      </c>
      <c r="F44" s="2">
        <f t="shared" si="11"/>
        <v>506782948.68999994</v>
      </c>
      <c r="G44" s="2">
        <f t="shared" si="7"/>
        <v>487400560.29999995</v>
      </c>
    </row>
    <row r="45" spans="1:9" x14ac:dyDescent="0.25">
      <c r="A45" s="26">
        <v>42526</v>
      </c>
      <c r="B45" s="1">
        <f t="shared" si="8"/>
        <v>31</v>
      </c>
      <c r="C45" s="4">
        <f t="shared" si="9"/>
        <v>27713067</v>
      </c>
      <c r="D45" s="2">
        <f t="shared" si="10"/>
        <v>19433934.190000001</v>
      </c>
      <c r="E45" s="134">
        <f t="shared" si="12"/>
        <v>8279132.8099999996</v>
      </c>
      <c r="F45" s="2">
        <f t="shared" si="11"/>
        <v>487400560.29999995</v>
      </c>
      <c r="G45" s="2">
        <f t="shared" si="7"/>
        <v>467966626.10999995</v>
      </c>
    </row>
    <row r="46" spans="1:9" x14ac:dyDescent="0.25">
      <c r="A46" s="26">
        <v>42556</v>
      </c>
      <c r="B46" s="1">
        <f t="shared" si="8"/>
        <v>30</v>
      </c>
      <c r="C46" s="4">
        <f t="shared" si="9"/>
        <v>27713067</v>
      </c>
      <c r="D46" s="2">
        <f t="shared" si="10"/>
        <v>20020464.93</v>
      </c>
      <c r="E46" s="134">
        <f t="shared" si="12"/>
        <v>7692602.0700000003</v>
      </c>
      <c r="F46" s="2">
        <f t="shared" si="11"/>
        <v>467966626.10999995</v>
      </c>
      <c r="G46" s="2">
        <f t="shared" si="7"/>
        <v>447946161.17999995</v>
      </c>
    </row>
    <row r="47" spans="1:9" x14ac:dyDescent="0.25">
      <c r="A47" s="26">
        <v>42587</v>
      </c>
      <c r="B47" s="1">
        <f t="shared" si="8"/>
        <v>31</v>
      </c>
      <c r="C47" s="4">
        <f t="shared" si="9"/>
        <v>27713067</v>
      </c>
      <c r="D47" s="2">
        <f t="shared" si="10"/>
        <v>20104118.509999998</v>
      </c>
      <c r="E47" s="134">
        <f t="shared" si="12"/>
        <v>7608948.4900000002</v>
      </c>
      <c r="F47" s="2">
        <f t="shared" si="11"/>
        <v>447946161.17999995</v>
      </c>
      <c r="G47" s="2">
        <f t="shared" si="7"/>
        <v>427842042.66999996</v>
      </c>
    </row>
    <row r="48" spans="1:9" x14ac:dyDescent="0.25">
      <c r="A48" s="26">
        <v>42618</v>
      </c>
      <c r="B48" s="1">
        <f t="shared" si="8"/>
        <v>31</v>
      </c>
      <c r="C48" s="4">
        <f t="shared" si="9"/>
        <v>27713067</v>
      </c>
      <c r="D48" s="2">
        <f t="shared" si="10"/>
        <v>20445613.120000001</v>
      </c>
      <c r="E48" s="134">
        <f t="shared" si="12"/>
        <v>7267453.8799999999</v>
      </c>
      <c r="F48" s="2">
        <f t="shared" si="11"/>
        <v>427842042.66999996</v>
      </c>
      <c r="G48" s="2">
        <f t="shared" si="7"/>
        <v>407396429.54999995</v>
      </c>
    </row>
    <row r="49" spans="1:7" x14ac:dyDescent="0.25">
      <c r="A49" s="26">
        <v>42648</v>
      </c>
      <c r="B49" s="1">
        <f t="shared" si="8"/>
        <v>30</v>
      </c>
      <c r="C49" s="4">
        <f t="shared" si="9"/>
        <v>27713067</v>
      </c>
      <c r="D49" s="2">
        <f t="shared" si="10"/>
        <v>21016139.390000001</v>
      </c>
      <c r="E49" s="134">
        <f t="shared" si="12"/>
        <v>6696927.6100000003</v>
      </c>
      <c r="F49" s="2">
        <f t="shared" si="11"/>
        <v>407396429.54999995</v>
      </c>
      <c r="G49" s="2">
        <f t="shared" si="7"/>
        <v>386380290.15999997</v>
      </c>
    </row>
    <row r="50" spans="1:7" x14ac:dyDescent="0.25">
      <c r="A50" s="26">
        <v>42679</v>
      </c>
      <c r="B50" s="1">
        <f t="shared" si="8"/>
        <v>31</v>
      </c>
      <c r="C50" s="4">
        <f t="shared" si="9"/>
        <v>27713067</v>
      </c>
      <c r="D50" s="2">
        <f t="shared" si="10"/>
        <v>21149894.949999999</v>
      </c>
      <c r="E50" s="134">
        <f t="shared" si="12"/>
        <v>6563172.0499999998</v>
      </c>
      <c r="F50" s="2">
        <f t="shared" si="11"/>
        <v>386380290.15999997</v>
      </c>
      <c r="G50" s="2">
        <f t="shared" si="7"/>
        <v>365230395.20999998</v>
      </c>
    </row>
    <row r="51" spans="1:7" x14ac:dyDescent="0.25">
      <c r="A51" s="26">
        <v>42709</v>
      </c>
      <c r="B51" s="1">
        <f t="shared" si="8"/>
        <v>30</v>
      </c>
      <c r="C51" s="4">
        <f t="shared" si="9"/>
        <v>27713067</v>
      </c>
      <c r="D51" s="2">
        <f t="shared" si="10"/>
        <v>21709279.68</v>
      </c>
      <c r="E51" s="134">
        <f t="shared" si="12"/>
        <v>6003787.3200000003</v>
      </c>
      <c r="F51" s="2">
        <f t="shared" si="11"/>
        <v>365230395.20999998</v>
      </c>
      <c r="G51" s="2">
        <f t="shared" si="7"/>
        <v>343521115.52999997</v>
      </c>
    </row>
    <row r="52" spans="1:7" x14ac:dyDescent="0.25">
      <c r="A52" s="26">
        <v>42740</v>
      </c>
      <c r="B52" s="1">
        <f t="shared" si="8"/>
        <v>31</v>
      </c>
      <c r="C52" s="4">
        <f t="shared" si="9"/>
        <v>27713067</v>
      </c>
      <c r="D52" s="2">
        <f t="shared" si="10"/>
        <v>21877913.800000001</v>
      </c>
      <c r="E52" s="134">
        <f t="shared" si="12"/>
        <v>5835153.2000000002</v>
      </c>
      <c r="F52" s="2">
        <f t="shared" si="11"/>
        <v>343521115.52999997</v>
      </c>
      <c r="G52" s="2">
        <f t="shared" si="7"/>
        <v>321643201.72999996</v>
      </c>
    </row>
    <row r="53" spans="1:7" x14ac:dyDescent="0.25">
      <c r="A53" s="26">
        <v>42771</v>
      </c>
      <c r="B53" s="1">
        <f t="shared" si="8"/>
        <v>31</v>
      </c>
      <c r="C53" s="4">
        <f t="shared" si="9"/>
        <v>27713067</v>
      </c>
      <c r="D53" s="2">
        <f t="shared" si="10"/>
        <v>22249538.640000001</v>
      </c>
      <c r="E53" s="134">
        <f t="shared" si="12"/>
        <v>5463528.3600000003</v>
      </c>
      <c r="F53" s="2">
        <f t="shared" si="11"/>
        <v>321643201.72999996</v>
      </c>
      <c r="G53" s="2">
        <f t="shared" si="7"/>
        <v>299393663.08999997</v>
      </c>
    </row>
    <row r="54" spans="1:7" x14ac:dyDescent="0.25">
      <c r="A54" s="150">
        <v>42799</v>
      </c>
      <c r="B54" s="151">
        <f t="shared" si="8"/>
        <v>28</v>
      </c>
      <c r="C54" s="152">
        <f t="shared" si="9"/>
        <v>27713067</v>
      </c>
      <c r="D54" s="2">
        <f t="shared" si="10"/>
        <v>23119629.98</v>
      </c>
      <c r="E54" s="134">
        <f t="shared" si="12"/>
        <v>4593437.0199999996</v>
      </c>
      <c r="F54" s="2">
        <f t="shared" si="11"/>
        <v>299393663.08999997</v>
      </c>
      <c r="G54" s="2">
        <f t="shared" si="7"/>
        <v>276274033.10999995</v>
      </c>
    </row>
    <row r="55" spans="1:7" x14ac:dyDescent="0.25">
      <c r="A55" s="26">
        <v>42830</v>
      </c>
      <c r="B55" s="1">
        <f t="shared" si="8"/>
        <v>31</v>
      </c>
      <c r="C55" s="4">
        <f>$E$2</f>
        <v>27713067</v>
      </c>
      <c r="D55" s="2">
        <f t="shared" si="10"/>
        <v>23020193.009999998</v>
      </c>
      <c r="E55" s="134">
        <f t="shared" si="12"/>
        <v>4692873.99</v>
      </c>
      <c r="F55" s="2">
        <f t="shared" si="11"/>
        <v>276274033.10999995</v>
      </c>
      <c r="G55" s="2">
        <f t="shared" si="7"/>
        <v>253253840.09999996</v>
      </c>
    </row>
    <row r="56" spans="1:7" x14ac:dyDescent="0.25">
      <c r="A56" s="26">
        <v>42860</v>
      </c>
      <c r="B56" s="1">
        <f t="shared" si="8"/>
        <v>30</v>
      </c>
      <c r="C56" s="4">
        <f t="shared" ref="C56:C65" si="13">$E$2</f>
        <v>27713067</v>
      </c>
      <c r="D56" s="2">
        <f t="shared" si="10"/>
        <v>23549990.18</v>
      </c>
      <c r="E56" s="134">
        <f t="shared" si="12"/>
        <v>4163076.82</v>
      </c>
      <c r="F56" s="2">
        <f t="shared" si="11"/>
        <v>253253840.09999996</v>
      </c>
      <c r="G56" s="2">
        <f t="shared" si="7"/>
        <v>229703849.91999996</v>
      </c>
    </row>
    <row r="57" spans="1:7" x14ac:dyDescent="0.25">
      <c r="A57" s="26">
        <v>42891</v>
      </c>
      <c r="B57" s="1">
        <f t="shared" si="8"/>
        <v>31</v>
      </c>
      <c r="C57" s="4">
        <f t="shared" si="13"/>
        <v>27713067</v>
      </c>
      <c r="D57" s="2">
        <f t="shared" si="10"/>
        <v>23811248.18</v>
      </c>
      <c r="E57" s="134">
        <f t="shared" si="12"/>
        <v>3901818.82</v>
      </c>
      <c r="F57" s="2">
        <f t="shared" si="11"/>
        <v>229703849.91999996</v>
      </c>
      <c r="G57" s="2">
        <f t="shared" si="7"/>
        <v>205892601.73999995</v>
      </c>
    </row>
    <row r="58" spans="1:7" x14ac:dyDescent="0.25">
      <c r="A58" s="26">
        <v>42921</v>
      </c>
      <c r="B58" s="1">
        <f t="shared" si="8"/>
        <v>30</v>
      </c>
      <c r="C58" s="4">
        <f t="shared" si="13"/>
        <v>27713067</v>
      </c>
      <c r="D58" s="2">
        <f t="shared" si="10"/>
        <v>24328531.079999998</v>
      </c>
      <c r="E58" s="134">
        <f t="shared" si="12"/>
        <v>3384535.92</v>
      </c>
      <c r="F58" s="2">
        <f t="shared" si="11"/>
        <v>205892601.73999995</v>
      </c>
      <c r="G58" s="2">
        <f t="shared" si="7"/>
        <v>181564070.65999997</v>
      </c>
    </row>
    <row r="59" spans="1:7" x14ac:dyDescent="0.25">
      <c r="A59" s="26">
        <v>42952</v>
      </c>
      <c r="B59" s="1">
        <f t="shared" si="8"/>
        <v>31</v>
      </c>
      <c r="C59" s="4">
        <f t="shared" si="13"/>
        <v>27713067</v>
      </c>
      <c r="D59" s="2">
        <f t="shared" si="10"/>
        <v>24628964.98</v>
      </c>
      <c r="E59" s="134">
        <f t="shared" si="12"/>
        <v>3084102.02</v>
      </c>
      <c r="F59" s="2">
        <f t="shared" si="11"/>
        <v>181564070.65999997</v>
      </c>
      <c r="G59" s="2">
        <f t="shared" si="7"/>
        <v>156935105.67999998</v>
      </c>
    </row>
    <row r="60" spans="1:7" x14ac:dyDescent="0.25">
      <c r="A60" s="26">
        <v>42983</v>
      </c>
      <c r="B60" s="1">
        <f t="shared" si="8"/>
        <v>31</v>
      </c>
      <c r="C60" s="4">
        <f t="shared" si="13"/>
        <v>27713067</v>
      </c>
      <c r="D60" s="2">
        <f t="shared" si="10"/>
        <v>25047320</v>
      </c>
      <c r="E60" s="134">
        <f t="shared" si="12"/>
        <v>2665747</v>
      </c>
      <c r="F60" s="2">
        <f t="shared" si="11"/>
        <v>156935105.67999998</v>
      </c>
      <c r="G60" s="2">
        <f t="shared" si="7"/>
        <v>131887785.67999998</v>
      </c>
    </row>
    <row r="61" spans="1:7" x14ac:dyDescent="0.25">
      <c r="A61" s="26">
        <v>43013</v>
      </c>
      <c r="B61" s="1">
        <f t="shared" si="8"/>
        <v>30</v>
      </c>
      <c r="C61" s="4">
        <f t="shared" si="13"/>
        <v>27713067</v>
      </c>
      <c r="D61" s="2">
        <f t="shared" si="10"/>
        <v>25545048.609999999</v>
      </c>
      <c r="E61" s="134">
        <f t="shared" si="12"/>
        <v>2168018.39</v>
      </c>
      <c r="F61" s="2">
        <f t="shared" si="11"/>
        <v>131887785.67999998</v>
      </c>
      <c r="G61" s="2">
        <f t="shared" si="7"/>
        <v>106342737.06999998</v>
      </c>
    </row>
    <row r="62" spans="1:7" x14ac:dyDescent="0.25">
      <c r="A62" s="26">
        <v>43044</v>
      </c>
      <c r="B62" s="1">
        <f t="shared" si="8"/>
        <v>31</v>
      </c>
      <c r="C62" s="4">
        <f t="shared" si="13"/>
        <v>27713067</v>
      </c>
      <c r="D62" s="2">
        <f t="shared" si="10"/>
        <v>25906697.219999999</v>
      </c>
      <c r="E62" s="134">
        <f t="shared" si="12"/>
        <v>1806369.78</v>
      </c>
      <c r="F62" s="2">
        <f t="shared" si="11"/>
        <v>106342737.06999998</v>
      </c>
      <c r="G62" s="2">
        <f t="shared" si="7"/>
        <v>80436039.849999979</v>
      </c>
    </row>
    <row r="63" spans="1:7" x14ac:dyDescent="0.25">
      <c r="A63" s="26">
        <v>43074</v>
      </c>
      <c r="B63" s="1">
        <f t="shared" si="8"/>
        <v>30</v>
      </c>
      <c r="C63" s="4">
        <f t="shared" si="13"/>
        <v>27713067</v>
      </c>
      <c r="D63" s="2">
        <f t="shared" si="10"/>
        <v>26390830.73</v>
      </c>
      <c r="E63" s="134">
        <f t="shared" si="12"/>
        <v>1322236.27</v>
      </c>
      <c r="F63" s="2">
        <f t="shared" si="11"/>
        <v>80436039.849999979</v>
      </c>
      <c r="G63" s="2">
        <f t="shared" si="7"/>
        <v>54045209.119999975</v>
      </c>
    </row>
    <row r="64" spans="1:7" x14ac:dyDescent="0.25">
      <c r="A64" s="26">
        <v>43105</v>
      </c>
      <c r="B64" s="1">
        <f t="shared" si="8"/>
        <v>31</v>
      </c>
      <c r="C64" s="4">
        <f t="shared" si="13"/>
        <v>27713067</v>
      </c>
      <c r="D64" s="2">
        <f t="shared" si="10"/>
        <v>26795038.789999999</v>
      </c>
      <c r="E64" s="134">
        <f t="shared" si="12"/>
        <v>918028.21</v>
      </c>
      <c r="F64" s="2">
        <f t="shared" si="11"/>
        <v>54045209.119999975</v>
      </c>
      <c r="G64" s="2">
        <f t="shared" si="7"/>
        <v>27250170.329999976</v>
      </c>
    </row>
    <row r="65" spans="1:7" x14ac:dyDescent="0.25">
      <c r="A65" s="26">
        <v>43136</v>
      </c>
      <c r="B65" s="1">
        <f t="shared" si="8"/>
        <v>31</v>
      </c>
      <c r="C65" s="4">
        <f t="shared" si="13"/>
        <v>27713067</v>
      </c>
      <c r="D65" s="2">
        <f t="shared" si="10"/>
        <v>27250170.329999976</v>
      </c>
      <c r="E65" s="149">
        <v>462896.67000002472</v>
      </c>
      <c r="F65" s="2">
        <f t="shared" si="11"/>
        <v>27250170.329999976</v>
      </c>
      <c r="G65" s="2">
        <f t="shared" si="7"/>
        <v>0</v>
      </c>
    </row>
    <row r="66" spans="1:7" x14ac:dyDescent="0.25">
      <c r="A66" s="44">
        <v>41882</v>
      </c>
      <c r="B66" s="48">
        <v>0</v>
      </c>
      <c r="C66" s="48">
        <f>_xlfn.DAYS(A66,A4)+1</f>
        <v>27</v>
      </c>
      <c r="D66" s="29">
        <v>990000000</v>
      </c>
      <c r="E66" s="29">
        <f>D66-D4</f>
        <v>990000000</v>
      </c>
      <c r="F66" s="99">
        <f>E4+(E5/B5)*C66</f>
        <v>11391781.509354837</v>
      </c>
      <c r="G66" s="29">
        <f t="shared" ref="G66:G108" si="14">ROUND(F66,2)</f>
        <v>11391781.51</v>
      </c>
    </row>
    <row r="67" spans="1:7" x14ac:dyDescent="0.25">
      <c r="A67" s="47">
        <v>41912</v>
      </c>
      <c r="B67" s="48">
        <f>_xlfn.DAYS(A5,A66)-1</f>
        <v>4</v>
      </c>
      <c r="C67" s="48">
        <f>_xlfn.DAYS(A67,A5)+1</f>
        <v>26</v>
      </c>
      <c r="D67" s="29">
        <f t="shared" ref="D67:D108" si="15">E66</f>
        <v>990000000</v>
      </c>
      <c r="E67" s="29">
        <f t="shared" ref="E67:E83" si="16">D67-D5</f>
        <v>968285529.76999998</v>
      </c>
      <c r="F67" s="46">
        <f>(E5/B5)*B67+(E6/B6)*C67</f>
        <v>11973461.829311827</v>
      </c>
      <c r="G67" s="29">
        <f t="shared" si="14"/>
        <v>11973461.83</v>
      </c>
    </row>
    <row r="68" spans="1:7" x14ac:dyDescent="0.25">
      <c r="A68" s="44">
        <v>41943</v>
      </c>
      <c r="B68" s="48">
        <f t="shared" ref="B68:B102" si="17">_xlfn.DAYS(A6,A67)-1</f>
        <v>4</v>
      </c>
      <c r="C68" s="48">
        <f t="shared" ref="C68:C102" si="18">_xlfn.DAYS(A68,A6)+1</f>
        <v>27</v>
      </c>
      <c r="D68" s="29">
        <f t="shared" si="15"/>
        <v>968285529.76999998</v>
      </c>
      <c r="E68" s="29">
        <f t="shared" si="16"/>
        <v>945896497.57999992</v>
      </c>
      <c r="F68" s="46">
        <f t="shared" ref="F68:F83" si="19">(E6/B6)*B68+(E7/B7)*C68</f>
        <v>12087266.11907527</v>
      </c>
      <c r="G68" s="29">
        <f t="shared" si="14"/>
        <v>12087266.119999999</v>
      </c>
    </row>
    <row r="69" spans="1:7" x14ac:dyDescent="0.25">
      <c r="A69" s="47">
        <v>41973</v>
      </c>
      <c r="B69" s="48">
        <f t="shared" si="17"/>
        <v>4</v>
      </c>
      <c r="C69" s="48">
        <f t="shared" si="18"/>
        <v>26</v>
      </c>
      <c r="D69" s="29">
        <f t="shared" si="15"/>
        <v>945896497.57999992</v>
      </c>
      <c r="E69" s="29">
        <f t="shared" si="16"/>
        <v>923620160.80999994</v>
      </c>
      <c r="F69" s="46">
        <f t="shared" si="19"/>
        <v>11423716.506258063</v>
      </c>
      <c r="G69" s="29">
        <f t="shared" si="14"/>
        <v>11423716.51</v>
      </c>
    </row>
    <row r="70" spans="1:7" x14ac:dyDescent="0.25">
      <c r="A70" s="44">
        <v>42004</v>
      </c>
      <c r="B70" s="48">
        <f t="shared" si="17"/>
        <v>4</v>
      </c>
      <c r="C70" s="48">
        <f t="shared" si="18"/>
        <v>27</v>
      </c>
      <c r="D70" s="29">
        <f t="shared" si="15"/>
        <v>923620160.80999994</v>
      </c>
      <c r="E70" s="29">
        <f t="shared" si="16"/>
        <v>900680459.67999995</v>
      </c>
      <c r="F70" s="46">
        <f t="shared" si="19"/>
        <v>11512131.387935484</v>
      </c>
      <c r="G70" s="29">
        <f t="shared" si="14"/>
        <v>11512131.390000001</v>
      </c>
    </row>
    <row r="71" spans="1:7" x14ac:dyDescent="0.25">
      <c r="A71" s="47">
        <v>42035</v>
      </c>
      <c r="B71" s="48">
        <f t="shared" si="17"/>
        <v>4</v>
      </c>
      <c r="C71" s="48">
        <f t="shared" si="18"/>
        <v>27</v>
      </c>
      <c r="D71" s="29">
        <f t="shared" si="15"/>
        <v>900680459.67999995</v>
      </c>
      <c r="E71" s="29">
        <f t="shared" si="16"/>
        <v>877828082.96999991</v>
      </c>
      <c r="F71" s="46">
        <f t="shared" si="19"/>
        <v>11220854.829677418</v>
      </c>
      <c r="G71" s="29">
        <f t="shared" si="14"/>
        <v>11220854.83</v>
      </c>
    </row>
    <row r="72" spans="1:7" x14ac:dyDescent="0.25">
      <c r="A72" s="44">
        <v>42063</v>
      </c>
      <c r="B72" s="48">
        <f t="shared" si="17"/>
        <v>4</v>
      </c>
      <c r="C72" s="48">
        <f t="shared" si="18"/>
        <v>24</v>
      </c>
      <c r="D72" s="29">
        <f t="shared" si="15"/>
        <v>877828082.96999991</v>
      </c>
      <c r="E72" s="29">
        <f t="shared" si="16"/>
        <v>854684573.24999988</v>
      </c>
      <c r="F72" s="46">
        <f t="shared" si="19"/>
        <v>9872770.7255299538</v>
      </c>
      <c r="G72" s="29">
        <f t="shared" si="14"/>
        <v>9872770.7300000004</v>
      </c>
    </row>
    <row r="73" spans="1:7" x14ac:dyDescent="0.25">
      <c r="A73" s="47">
        <v>42094</v>
      </c>
      <c r="B73" s="48">
        <f t="shared" si="17"/>
        <v>4</v>
      </c>
      <c r="C73" s="48">
        <f t="shared" si="18"/>
        <v>27</v>
      </c>
      <c r="D73" s="29">
        <f t="shared" si="15"/>
        <v>854684573.24999988</v>
      </c>
      <c r="E73" s="29">
        <f t="shared" si="16"/>
        <v>830192500.8499999</v>
      </c>
      <c r="F73" s="46">
        <f t="shared" si="19"/>
        <v>10616685.951566819</v>
      </c>
      <c r="G73" s="49">
        <f t="shared" si="14"/>
        <v>10616685.949999999</v>
      </c>
    </row>
    <row r="74" spans="1:7" x14ac:dyDescent="0.25">
      <c r="A74" s="44">
        <v>42124</v>
      </c>
      <c r="B74" s="48">
        <f t="shared" si="17"/>
        <v>4</v>
      </c>
      <c r="C74" s="48">
        <f t="shared" si="18"/>
        <v>26</v>
      </c>
      <c r="D74" s="29">
        <f t="shared" si="15"/>
        <v>830192500.8499999</v>
      </c>
      <c r="E74" s="29">
        <f t="shared" si="16"/>
        <v>806442126.8599999</v>
      </c>
      <c r="F74" s="46">
        <f t="shared" si="19"/>
        <v>9981478.8906236552</v>
      </c>
      <c r="G74" s="29">
        <f t="shared" si="14"/>
        <v>9981478.8900000006</v>
      </c>
    </row>
    <row r="75" spans="1:7" x14ac:dyDescent="0.25">
      <c r="A75" s="47">
        <v>42155</v>
      </c>
      <c r="B75" s="48">
        <f t="shared" si="17"/>
        <v>4</v>
      </c>
      <c r="C75" s="48">
        <f t="shared" si="18"/>
        <v>27</v>
      </c>
      <c r="D75" s="29">
        <f t="shared" si="15"/>
        <v>806442126.8599999</v>
      </c>
      <c r="E75" s="29">
        <f t="shared" si="16"/>
        <v>782057765.03999984</v>
      </c>
      <c r="F75" s="46">
        <f t="shared" si="19"/>
        <v>10003285.54292473</v>
      </c>
      <c r="G75" s="30">
        <f t="shared" si="14"/>
        <v>10003285.539999999</v>
      </c>
    </row>
    <row r="76" spans="1:7" x14ac:dyDescent="0.25">
      <c r="A76" s="44">
        <v>42185</v>
      </c>
      <c r="B76" s="48">
        <f t="shared" si="17"/>
        <v>4</v>
      </c>
      <c r="C76" s="48">
        <f t="shared" si="18"/>
        <v>26</v>
      </c>
      <c r="D76" s="29">
        <f t="shared" si="15"/>
        <v>782057765.03999984</v>
      </c>
      <c r="E76" s="29">
        <f t="shared" si="16"/>
        <v>757694167.69999981</v>
      </c>
      <c r="F76" s="46">
        <f t="shared" si="19"/>
        <v>9381484.6890752688</v>
      </c>
      <c r="G76" s="29">
        <f t="shared" si="14"/>
        <v>9381484.6899999995</v>
      </c>
    </row>
    <row r="77" spans="1:7" x14ac:dyDescent="0.25">
      <c r="A77" s="47">
        <v>42216</v>
      </c>
      <c r="B77" s="48">
        <f t="shared" si="17"/>
        <v>4</v>
      </c>
      <c r="C77" s="48">
        <f t="shared" si="18"/>
        <v>27</v>
      </c>
      <c r="D77" s="29">
        <f t="shared" si="15"/>
        <v>757694167.69999981</v>
      </c>
      <c r="E77" s="29">
        <f t="shared" si="16"/>
        <v>732708803.63999987</v>
      </c>
      <c r="F77" s="46">
        <f t="shared" si="19"/>
        <v>9375581.25027957</v>
      </c>
      <c r="G77" s="29">
        <f t="shared" si="14"/>
        <v>9375581.25</v>
      </c>
    </row>
    <row r="78" spans="1:7" x14ac:dyDescent="0.25">
      <c r="A78" s="44">
        <v>42247</v>
      </c>
      <c r="B78" s="48">
        <f t="shared" si="17"/>
        <v>4</v>
      </c>
      <c r="C78" s="48">
        <f t="shared" si="18"/>
        <v>27</v>
      </c>
      <c r="D78" s="29">
        <f t="shared" si="15"/>
        <v>732708803.63999987</v>
      </c>
      <c r="E78" s="29">
        <f t="shared" si="16"/>
        <v>707716514.05999982</v>
      </c>
      <c r="F78" s="46">
        <f t="shared" si="19"/>
        <v>9057197.7067741938</v>
      </c>
      <c r="G78" s="29">
        <f t="shared" si="14"/>
        <v>9057197.7100000009</v>
      </c>
    </row>
    <row r="79" spans="1:7" x14ac:dyDescent="0.25">
      <c r="A79" s="47">
        <v>42277</v>
      </c>
      <c r="B79" s="48">
        <f t="shared" si="17"/>
        <v>4</v>
      </c>
      <c r="C79" s="48">
        <f t="shared" si="18"/>
        <v>26</v>
      </c>
      <c r="D79" s="29">
        <f t="shared" si="15"/>
        <v>707716514.05999982</v>
      </c>
      <c r="E79" s="29">
        <f t="shared" si="16"/>
        <v>682405829.54999983</v>
      </c>
      <c r="F79" s="46">
        <f t="shared" si="19"/>
        <v>8454829.163612904</v>
      </c>
      <c r="G79" s="29">
        <f t="shared" si="14"/>
        <v>8454829.1600000001</v>
      </c>
    </row>
    <row r="80" spans="1:7" x14ac:dyDescent="0.25">
      <c r="A80" s="59">
        <v>42308</v>
      </c>
      <c r="B80" s="48">
        <f t="shared" si="17"/>
        <v>4</v>
      </c>
      <c r="C80" s="48">
        <f t="shared" si="18"/>
        <v>27</v>
      </c>
      <c r="D80" s="29">
        <f t="shared" si="15"/>
        <v>682405829.54999983</v>
      </c>
      <c r="E80" s="29">
        <f t="shared" si="16"/>
        <v>656492253.1099999</v>
      </c>
      <c r="F80" s="46">
        <f t="shared" si="19"/>
        <v>8406129.1009032261</v>
      </c>
      <c r="G80" s="30">
        <f t="shared" si="14"/>
        <v>8406129.0999999996</v>
      </c>
    </row>
    <row r="81" spans="1:7" x14ac:dyDescent="0.25">
      <c r="A81" s="47">
        <v>42338</v>
      </c>
      <c r="B81" s="48">
        <f t="shared" si="17"/>
        <v>4</v>
      </c>
      <c r="C81" s="48">
        <f t="shared" si="18"/>
        <v>26</v>
      </c>
      <c r="D81" s="29">
        <f t="shared" si="15"/>
        <v>656492253.1099999</v>
      </c>
      <c r="E81" s="29">
        <f t="shared" si="16"/>
        <v>630528985.54999995</v>
      </c>
      <c r="F81" s="46">
        <f t="shared" si="19"/>
        <v>7816324.3730967753</v>
      </c>
      <c r="G81" s="29">
        <f t="shared" si="14"/>
        <v>7816324.3700000001</v>
      </c>
    </row>
    <row r="82" spans="1:7" x14ac:dyDescent="0.25">
      <c r="A82" s="44">
        <v>42369</v>
      </c>
      <c r="B82" s="48">
        <f t="shared" si="17"/>
        <v>4</v>
      </c>
      <c r="C82" s="48">
        <f t="shared" si="18"/>
        <v>27</v>
      </c>
      <c r="D82" s="29">
        <f t="shared" si="15"/>
        <v>630528985.54999995</v>
      </c>
      <c r="E82" s="29">
        <f t="shared" si="16"/>
        <v>603975831.57999992</v>
      </c>
      <c r="F82" s="46">
        <f t="shared" si="19"/>
        <v>7738135.6407741932</v>
      </c>
      <c r="G82" s="29">
        <f t="shared" si="14"/>
        <v>7738135.6399999997</v>
      </c>
    </row>
    <row r="83" spans="1:7" x14ac:dyDescent="0.25">
      <c r="A83" s="47">
        <v>42400</v>
      </c>
      <c r="B83" s="48">
        <f t="shared" si="17"/>
        <v>4</v>
      </c>
      <c r="C83" s="48">
        <f t="shared" si="18"/>
        <v>27</v>
      </c>
      <c r="D83" s="29">
        <f t="shared" si="15"/>
        <v>603975831.57999992</v>
      </c>
      <c r="E83" s="29">
        <f t="shared" si="16"/>
        <v>577343519.19999993</v>
      </c>
      <c r="F83" s="46">
        <f t="shared" si="19"/>
        <v>7398977.4032258065</v>
      </c>
      <c r="G83" s="29">
        <f t="shared" si="14"/>
        <v>7398977.4000000004</v>
      </c>
    </row>
    <row r="84" spans="1:7" x14ac:dyDescent="0.25">
      <c r="A84" s="44">
        <v>42429</v>
      </c>
      <c r="B84" s="48">
        <f t="shared" si="17"/>
        <v>4</v>
      </c>
      <c r="C84" s="48">
        <f t="shared" si="18"/>
        <v>25</v>
      </c>
      <c r="D84" s="29">
        <f t="shared" si="15"/>
        <v>577343519.19999993</v>
      </c>
      <c r="E84" s="29">
        <f>D84-D41</f>
        <v>550371918.45999992</v>
      </c>
      <c r="F84" s="46">
        <f>(E41/B41)*B84+(E42/B42)*C84</f>
        <v>8285004.7796551716</v>
      </c>
      <c r="G84" s="29">
        <f t="shared" si="14"/>
        <v>8285004.7800000003</v>
      </c>
    </row>
    <row r="85" spans="1:7" x14ac:dyDescent="0.25">
      <c r="A85" s="47">
        <v>42460</v>
      </c>
      <c r="B85" s="48">
        <f t="shared" si="17"/>
        <v>4</v>
      </c>
      <c r="C85" s="48">
        <f t="shared" si="18"/>
        <v>27</v>
      </c>
      <c r="D85" s="29">
        <f>E84-F2</f>
        <v>544771918.45999992</v>
      </c>
      <c r="E85" s="29">
        <f t="shared" ref="E85:E108" si="20">D85-D42</f>
        <v>525568549.90999991</v>
      </c>
      <c r="F85" s="46">
        <f t="shared" ref="F85:F107" si="21">(E42/B42)*B85+(E43/B43)*C85</f>
        <v>8949286.2219577301</v>
      </c>
      <c r="G85" s="29">
        <f t="shared" si="14"/>
        <v>8949286.2200000007</v>
      </c>
    </row>
    <row r="86" spans="1:7" x14ac:dyDescent="0.25">
      <c r="A86" s="44">
        <v>42490</v>
      </c>
      <c r="B86" s="48">
        <f t="shared" si="17"/>
        <v>4</v>
      </c>
      <c r="C86" s="48">
        <f t="shared" si="18"/>
        <v>26</v>
      </c>
      <c r="D86" s="29">
        <f t="shared" si="15"/>
        <v>525568549.90999991</v>
      </c>
      <c r="E86" s="29">
        <f t="shared" si="20"/>
        <v>506782948.68999994</v>
      </c>
      <c r="F86" s="46">
        <f t="shared" si="21"/>
        <v>8371852.530387097</v>
      </c>
      <c r="G86" s="29">
        <f t="shared" si="14"/>
        <v>8371852.5300000003</v>
      </c>
    </row>
    <row r="87" spans="1:7" x14ac:dyDescent="0.25">
      <c r="A87" s="47">
        <v>42521</v>
      </c>
      <c r="B87" s="48">
        <f t="shared" si="17"/>
        <v>4</v>
      </c>
      <c r="C87" s="48">
        <f t="shared" si="18"/>
        <v>27</v>
      </c>
      <c r="D87" s="29">
        <f t="shared" si="15"/>
        <v>506782948.68999994</v>
      </c>
      <c r="E87" s="29">
        <f t="shared" si="20"/>
        <v>487400560.29999995</v>
      </c>
      <c r="F87" s="46">
        <f t="shared" si="21"/>
        <v>8321614.7567096762</v>
      </c>
      <c r="G87" s="29">
        <f t="shared" si="14"/>
        <v>8321614.7599999998</v>
      </c>
    </row>
    <row r="88" spans="1:7" x14ac:dyDescent="0.25">
      <c r="A88" s="44">
        <v>42551</v>
      </c>
      <c r="B88" s="48">
        <f t="shared" si="17"/>
        <v>4</v>
      </c>
      <c r="C88" s="48">
        <f t="shared" si="18"/>
        <v>26</v>
      </c>
      <c r="D88" s="29">
        <f t="shared" si="15"/>
        <v>487400560.29999995</v>
      </c>
      <c r="E88" s="29">
        <f t="shared" si="20"/>
        <v>467966626.10999995</v>
      </c>
      <c r="F88" s="46">
        <f t="shared" si="21"/>
        <v>7735196.9952903232</v>
      </c>
      <c r="G88" s="29">
        <f t="shared" si="14"/>
        <v>7735197</v>
      </c>
    </row>
    <row r="89" spans="1:7" x14ac:dyDescent="0.25">
      <c r="A89" s="47">
        <v>42582</v>
      </c>
      <c r="B89" s="48">
        <f t="shared" si="17"/>
        <v>4</v>
      </c>
      <c r="C89" s="48">
        <f t="shared" si="18"/>
        <v>27</v>
      </c>
      <c r="D89" s="29">
        <f t="shared" si="15"/>
        <v>467966626.10999995</v>
      </c>
      <c r="E89" s="29">
        <f t="shared" si="20"/>
        <v>447946161.17999995</v>
      </c>
      <c r="F89" s="46">
        <f t="shared" si="21"/>
        <v>7652828.960838709</v>
      </c>
      <c r="G89" s="29">
        <f t="shared" si="14"/>
        <v>7652828.96</v>
      </c>
    </row>
    <row r="90" spans="1:7" x14ac:dyDescent="0.25">
      <c r="A90" s="44">
        <v>42613</v>
      </c>
      <c r="B90" s="48">
        <f t="shared" si="17"/>
        <v>4</v>
      </c>
      <c r="C90" s="48">
        <f t="shared" si="18"/>
        <v>27</v>
      </c>
      <c r="D90" s="29">
        <f t="shared" si="15"/>
        <v>447946161.17999995</v>
      </c>
      <c r="E90" s="29">
        <f t="shared" si="20"/>
        <v>427842042.66999996</v>
      </c>
      <c r="F90" s="46">
        <f t="shared" si="21"/>
        <v>7311517.7006451618</v>
      </c>
      <c r="G90" s="29">
        <f t="shared" si="14"/>
        <v>7311517.7000000002</v>
      </c>
    </row>
    <row r="91" spans="1:7" x14ac:dyDescent="0.25">
      <c r="A91" s="47">
        <v>42643</v>
      </c>
      <c r="B91" s="48">
        <f t="shared" si="17"/>
        <v>4</v>
      </c>
      <c r="C91" s="48">
        <f t="shared" si="18"/>
        <v>26</v>
      </c>
      <c r="D91" s="29">
        <f t="shared" si="15"/>
        <v>427842042.66999996</v>
      </c>
      <c r="E91" s="29">
        <f t="shared" si="20"/>
        <v>407396429.54999995</v>
      </c>
      <c r="F91" s="46">
        <f t="shared" si="21"/>
        <v>6741739.913182796</v>
      </c>
      <c r="G91" s="29">
        <f t="shared" si="14"/>
        <v>6741739.9100000001</v>
      </c>
    </row>
    <row r="92" spans="1:7" x14ac:dyDescent="0.25">
      <c r="A92" s="44">
        <v>42674</v>
      </c>
      <c r="B92" s="48">
        <f t="shared" si="17"/>
        <v>4</v>
      </c>
      <c r="C92" s="48">
        <f t="shared" si="18"/>
        <v>27</v>
      </c>
      <c r="D92" s="29">
        <f t="shared" si="15"/>
        <v>407396429.54999995</v>
      </c>
      <c r="E92" s="29">
        <f t="shared" si="20"/>
        <v>386380290.15999997</v>
      </c>
      <c r="F92" s="46">
        <f t="shared" si="21"/>
        <v>6609234.8216559142</v>
      </c>
      <c r="G92" s="29">
        <f t="shared" si="14"/>
        <v>6609234.8200000003</v>
      </c>
    </row>
    <row r="93" spans="1:7" x14ac:dyDescent="0.25">
      <c r="A93" s="47">
        <v>42704</v>
      </c>
      <c r="B93" s="48">
        <f t="shared" si="17"/>
        <v>4</v>
      </c>
      <c r="C93" s="48">
        <f t="shared" si="18"/>
        <v>26</v>
      </c>
      <c r="D93" s="29">
        <f t="shared" si="15"/>
        <v>386380290.15999997</v>
      </c>
      <c r="E93" s="29">
        <f t="shared" si="20"/>
        <v>365230395.20999998</v>
      </c>
      <c r="F93" s="46">
        <f t="shared" si="21"/>
        <v>6050143.2536774203</v>
      </c>
      <c r="G93" s="29">
        <f t="shared" si="14"/>
        <v>6050143.25</v>
      </c>
    </row>
    <row r="94" spans="1:7" x14ac:dyDescent="0.25">
      <c r="A94" s="44">
        <v>42735</v>
      </c>
      <c r="B94" s="48">
        <f t="shared" si="17"/>
        <v>4</v>
      </c>
      <c r="C94" s="48">
        <f t="shared" si="18"/>
        <v>27</v>
      </c>
      <c r="D94" s="29">
        <f t="shared" si="15"/>
        <v>365230395.20999998</v>
      </c>
      <c r="E94" s="29">
        <f t="shared" si="20"/>
        <v>343521115.52999997</v>
      </c>
      <c r="F94" s="46">
        <f t="shared" si="21"/>
        <v>5882735.1824516123</v>
      </c>
      <c r="G94" s="29">
        <f t="shared" si="14"/>
        <v>5882735.1799999997</v>
      </c>
    </row>
    <row r="95" spans="1:7" x14ac:dyDescent="0.25">
      <c r="A95" s="47">
        <v>42766</v>
      </c>
      <c r="B95" s="48">
        <f t="shared" si="17"/>
        <v>4</v>
      </c>
      <c r="C95" s="48">
        <f t="shared" si="18"/>
        <v>27</v>
      </c>
      <c r="D95" s="29">
        <f t="shared" si="15"/>
        <v>343521115.52999997</v>
      </c>
      <c r="E95" s="29">
        <f t="shared" si="20"/>
        <v>321643201.72999996</v>
      </c>
      <c r="F95" s="46">
        <f t="shared" si="21"/>
        <v>5511479.9522580644</v>
      </c>
      <c r="G95" s="29">
        <f t="shared" si="14"/>
        <v>5511479.9500000002</v>
      </c>
    </row>
    <row r="96" spans="1:7" x14ac:dyDescent="0.25">
      <c r="A96" s="44">
        <v>42794</v>
      </c>
      <c r="B96" s="48">
        <f t="shared" si="17"/>
        <v>4</v>
      </c>
      <c r="C96" s="48">
        <f t="shared" si="18"/>
        <v>24</v>
      </c>
      <c r="D96" s="29">
        <f t="shared" si="15"/>
        <v>321643201.72999996</v>
      </c>
      <c r="E96" s="29">
        <f t="shared" si="20"/>
        <v>299393663.08999997</v>
      </c>
      <c r="F96" s="46">
        <f t="shared" si="21"/>
        <v>4642203.1327188937</v>
      </c>
      <c r="G96" s="29">
        <f t="shared" si="14"/>
        <v>4642203.13</v>
      </c>
    </row>
    <row r="97" spans="1:7" x14ac:dyDescent="0.25">
      <c r="A97" s="47">
        <v>42825</v>
      </c>
      <c r="B97" s="48">
        <f t="shared" si="17"/>
        <v>4</v>
      </c>
      <c r="C97" s="48">
        <f t="shared" si="18"/>
        <v>27</v>
      </c>
      <c r="D97" s="29">
        <f t="shared" si="15"/>
        <v>299393663.08999997</v>
      </c>
      <c r="E97" s="29">
        <f t="shared" si="20"/>
        <v>276274033.10999995</v>
      </c>
      <c r="F97" s="46">
        <f t="shared" si="21"/>
        <v>4743547.150829494</v>
      </c>
      <c r="G97" s="29">
        <f t="shared" si="14"/>
        <v>4743547.1500000004</v>
      </c>
    </row>
    <row r="98" spans="1:7" x14ac:dyDescent="0.25">
      <c r="A98" s="44">
        <v>42855</v>
      </c>
      <c r="B98" s="48">
        <f t="shared" si="17"/>
        <v>4</v>
      </c>
      <c r="C98" s="48">
        <f t="shared" si="18"/>
        <v>26</v>
      </c>
      <c r="D98" s="29">
        <f t="shared" si="15"/>
        <v>276274033.10999995</v>
      </c>
      <c r="E98" s="29">
        <f t="shared" si="20"/>
        <v>253253840.09999996</v>
      </c>
      <c r="F98" s="46">
        <f t="shared" si="21"/>
        <v>4213532.0384086017</v>
      </c>
      <c r="G98" s="29">
        <f t="shared" si="14"/>
        <v>4213532.04</v>
      </c>
    </row>
    <row r="99" spans="1:7" x14ac:dyDescent="0.25">
      <c r="A99" s="44">
        <v>42886</v>
      </c>
      <c r="B99" s="48">
        <f t="shared" si="17"/>
        <v>4</v>
      </c>
      <c r="C99" s="48">
        <f t="shared" si="18"/>
        <v>27</v>
      </c>
      <c r="D99" s="29">
        <f t="shared" si="15"/>
        <v>253253840.09999996</v>
      </c>
      <c r="E99" s="29">
        <f t="shared" si="20"/>
        <v>229703849.91999996</v>
      </c>
      <c r="F99" s="46">
        <f t="shared" si="21"/>
        <v>3953435.2364301072</v>
      </c>
      <c r="G99" s="29">
        <f t="shared" si="14"/>
        <v>3953435.24</v>
      </c>
    </row>
    <row r="100" spans="1:7" x14ac:dyDescent="0.25">
      <c r="A100" s="47">
        <v>42916</v>
      </c>
      <c r="B100" s="48">
        <f t="shared" si="17"/>
        <v>4</v>
      </c>
      <c r="C100" s="48">
        <f t="shared" si="18"/>
        <v>26</v>
      </c>
      <c r="D100" s="29">
        <f t="shared" si="15"/>
        <v>229703849.91999996</v>
      </c>
      <c r="E100" s="29">
        <f t="shared" si="20"/>
        <v>205892601.73999995</v>
      </c>
      <c r="F100" s="46">
        <f t="shared" si="21"/>
        <v>3436724.9569032257</v>
      </c>
      <c r="G100" s="29">
        <f t="shared" si="14"/>
        <v>3436724.96</v>
      </c>
    </row>
    <row r="101" spans="1:7" x14ac:dyDescent="0.25">
      <c r="A101" s="47">
        <v>42947</v>
      </c>
      <c r="B101" s="48">
        <f t="shared" si="17"/>
        <v>4</v>
      </c>
      <c r="C101" s="48">
        <f t="shared" si="18"/>
        <v>27</v>
      </c>
      <c r="D101" s="29">
        <f t="shared" si="15"/>
        <v>205892601.73999995</v>
      </c>
      <c r="E101" s="29">
        <f t="shared" si="20"/>
        <v>181564070.65999997</v>
      </c>
      <c r="F101" s="46">
        <f t="shared" si="21"/>
        <v>3137424.8282580646</v>
      </c>
      <c r="G101" s="29">
        <f t="shared" si="14"/>
        <v>3137424.83</v>
      </c>
    </row>
    <row r="102" spans="1:7" x14ac:dyDescent="0.25">
      <c r="A102" s="44">
        <v>42978</v>
      </c>
      <c r="B102" s="48">
        <f t="shared" si="17"/>
        <v>4</v>
      </c>
      <c r="C102" s="48">
        <f t="shared" si="18"/>
        <v>27</v>
      </c>
      <c r="D102" s="29">
        <f t="shared" si="15"/>
        <v>181564070.65999997</v>
      </c>
      <c r="E102" s="29">
        <f t="shared" si="20"/>
        <v>156935105.67999998</v>
      </c>
      <c r="F102" s="46">
        <f t="shared" si="21"/>
        <v>2719728.2929032263</v>
      </c>
      <c r="G102" s="29">
        <f t="shared" si="14"/>
        <v>2719728.29</v>
      </c>
    </row>
    <row r="103" spans="1:7" x14ac:dyDescent="0.25">
      <c r="A103" s="44">
        <v>43008</v>
      </c>
      <c r="B103" s="48">
        <f>_xlfn.DAYS(A60,A102)-1</f>
        <v>4</v>
      </c>
      <c r="C103" s="48">
        <f>_xlfn.DAYS(A103,A60)+1</f>
        <v>26</v>
      </c>
      <c r="D103" s="29">
        <f t="shared" si="15"/>
        <v>156935105.67999998</v>
      </c>
      <c r="E103" s="29">
        <f t="shared" si="20"/>
        <v>131887785.67999998</v>
      </c>
      <c r="F103" s="46">
        <f t="shared" si="21"/>
        <v>2222916.6261720429</v>
      </c>
      <c r="G103" s="29">
        <f t="shared" si="14"/>
        <v>2222916.63</v>
      </c>
    </row>
    <row r="104" spans="1:7" x14ac:dyDescent="0.25">
      <c r="A104" s="44">
        <v>43039</v>
      </c>
      <c r="B104" s="48">
        <f t="shared" ref="B104:B108" si="22">_xlfn.DAYS(A61,A103)-1</f>
        <v>4</v>
      </c>
      <c r="C104" s="48">
        <f t="shared" ref="C104:C108" si="23">_xlfn.DAYS(A104,A61)+1</f>
        <v>27</v>
      </c>
      <c r="D104" s="29">
        <f t="shared" si="15"/>
        <v>131887785.67999998</v>
      </c>
      <c r="E104" s="29">
        <f t="shared" si="20"/>
        <v>106342737.06999998</v>
      </c>
      <c r="F104" s="46">
        <f t="shared" si="21"/>
        <v>1862358.9270537635</v>
      </c>
      <c r="G104" s="29">
        <f t="shared" si="14"/>
        <v>1862358.93</v>
      </c>
    </row>
    <row r="105" spans="1:7" x14ac:dyDescent="0.25">
      <c r="A105" s="44">
        <v>43069</v>
      </c>
      <c r="B105" s="48">
        <f t="shared" si="22"/>
        <v>4</v>
      </c>
      <c r="C105" s="48">
        <f t="shared" si="23"/>
        <v>26</v>
      </c>
      <c r="D105" s="29">
        <f t="shared" si="15"/>
        <v>106342737.06999998</v>
      </c>
      <c r="E105" s="29">
        <f t="shared" si="20"/>
        <v>80436039.849999979</v>
      </c>
      <c r="F105" s="46">
        <f t="shared" si="21"/>
        <v>1379018.0722795699</v>
      </c>
      <c r="G105" s="29">
        <f t="shared" si="14"/>
        <v>1379018.07</v>
      </c>
    </row>
    <row r="106" spans="1:7" x14ac:dyDescent="0.25">
      <c r="A106" s="44">
        <v>43100</v>
      </c>
      <c r="B106" s="48">
        <f t="shared" si="22"/>
        <v>4</v>
      </c>
      <c r="C106" s="48">
        <f t="shared" si="23"/>
        <v>27</v>
      </c>
      <c r="D106" s="29">
        <f t="shared" si="15"/>
        <v>80436039.849999979</v>
      </c>
      <c r="E106" s="29">
        <f t="shared" si="20"/>
        <v>54045209.119999975</v>
      </c>
      <c r="F106" s="46">
        <f t="shared" si="21"/>
        <v>975871.12643010751</v>
      </c>
      <c r="G106" s="29">
        <f t="shared" si="14"/>
        <v>975871.13</v>
      </c>
    </row>
    <row r="107" spans="1:7" x14ac:dyDescent="0.25">
      <c r="A107" s="44">
        <v>43131</v>
      </c>
      <c r="B107" s="48">
        <f t="shared" si="22"/>
        <v>4</v>
      </c>
      <c r="C107" s="48">
        <f t="shared" si="23"/>
        <v>27</v>
      </c>
      <c r="D107" s="29">
        <f t="shared" si="15"/>
        <v>54045209.119999975</v>
      </c>
      <c r="E107" s="29">
        <f t="shared" si="20"/>
        <v>27250170.329999976</v>
      </c>
      <c r="F107" s="46">
        <f t="shared" si="21"/>
        <v>521623.32032260217</v>
      </c>
      <c r="G107" s="29">
        <f t="shared" si="14"/>
        <v>521623.32</v>
      </c>
    </row>
    <row r="108" spans="1:7" x14ac:dyDescent="0.25">
      <c r="A108" s="44">
        <v>43159</v>
      </c>
      <c r="B108" s="48">
        <f t="shared" si="22"/>
        <v>4</v>
      </c>
      <c r="C108" s="48">
        <f t="shared" si="23"/>
        <v>24</v>
      </c>
      <c r="D108" s="29">
        <f t="shared" si="15"/>
        <v>27250170.329999976</v>
      </c>
      <c r="E108" s="29">
        <f t="shared" si="20"/>
        <v>0</v>
      </c>
      <c r="F108" s="46">
        <f>(E65/B65)*B108</f>
        <v>59728.602580648352</v>
      </c>
      <c r="G108" s="29">
        <f t="shared" si="14"/>
        <v>59728.6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D9D3-5507-4099-A21B-D187D584CC78}">
  <dimension ref="A1:AB2"/>
  <sheetViews>
    <sheetView workbookViewId="0">
      <selection activeCell="C2" sqref="C2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2.7109375" bestFit="1" customWidth="1"/>
    <col min="4" max="4" width="13.28515625" bestFit="1" customWidth="1"/>
    <col min="5" max="5" width="16" bestFit="1" customWidth="1"/>
    <col min="6" max="6" width="14" bestFit="1" customWidth="1"/>
    <col min="7" max="7" width="8.5703125" bestFit="1" customWidth="1"/>
    <col min="8" max="8" width="7" bestFit="1" customWidth="1"/>
    <col min="9" max="9" width="8.42578125" bestFit="1" customWidth="1"/>
    <col min="10" max="10" width="24" bestFit="1" customWidth="1"/>
    <col min="11" max="11" width="15.7109375" bestFit="1" customWidth="1"/>
    <col min="12" max="12" width="10" bestFit="1" customWidth="1"/>
    <col min="13" max="13" width="16.28515625" bestFit="1" customWidth="1"/>
    <col min="14" max="14" width="19.85546875" bestFit="1" customWidth="1"/>
    <col min="15" max="15" width="12.85546875" bestFit="1" customWidth="1"/>
    <col min="16" max="17" width="17" bestFit="1" customWidth="1"/>
    <col min="18" max="18" width="16.85546875" customWidth="1"/>
    <col min="19" max="20" width="17" bestFit="1" customWidth="1"/>
    <col min="21" max="21" width="16.85546875" bestFit="1" customWidth="1"/>
    <col min="22" max="23" width="17" bestFit="1" customWidth="1"/>
    <col min="24" max="27" width="16.85546875" customWidth="1"/>
    <col min="28" max="28" width="155" bestFit="1" customWidth="1"/>
  </cols>
  <sheetData>
    <row r="1" spans="1:28" x14ac:dyDescent="0.25">
      <c r="A1" s="11" t="s">
        <v>30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12</v>
      </c>
      <c r="G1" s="6" t="s">
        <v>16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68</v>
      </c>
      <c r="N1" s="6" t="s">
        <v>8</v>
      </c>
      <c r="O1" s="6" t="s">
        <v>40</v>
      </c>
      <c r="P1" s="6" t="s">
        <v>44</v>
      </c>
      <c r="Q1" s="6" t="s">
        <v>45</v>
      </c>
      <c r="R1" s="6" t="s">
        <v>46</v>
      </c>
      <c r="S1" s="6" t="s">
        <v>63</v>
      </c>
      <c r="T1" s="6" t="s">
        <v>64</v>
      </c>
      <c r="U1" s="6" t="s">
        <v>65</v>
      </c>
      <c r="V1" s="6" t="s">
        <v>108</v>
      </c>
      <c r="W1" s="6" t="s">
        <v>109</v>
      </c>
      <c r="X1" s="6" t="s">
        <v>110</v>
      </c>
      <c r="Y1" s="6" t="s">
        <v>128</v>
      </c>
      <c r="Z1" s="6" t="s">
        <v>129</v>
      </c>
      <c r="AA1" s="6" t="s">
        <v>130</v>
      </c>
      <c r="AB1" s="6" t="s">
        <v>32</v>
      </c>
    </row>
    <row r="2" spans="1:28" x14ac:dyDescent="0.25">
      <c r="A2" s="12" t="s">
        <v>0</v>
      </c>
      <c r="B2" s="7" t="s">
        <v>9</v>
      </c>
      <c r="C2" s="7" t="s">
        <v>36</v>
      </c>
      <c r="D2" s="8" t="s">
        <v>37</v>
      </c>
      <c r="E2" s="8" t="s">
        <v>23</v>
      </c>
      <c r="F2" s="8" t="s">
        <v>38</v>
      </c>
      <c r="G2" s="8" t="s">
        <v>24</v>
      </c>
      <c r="H2" s="8" t="s">
        <v>13</v>
      </c>
      <c r="I2" s="8" t="s">
        <v>0</v>
      </c>
      <c r="J2" s="8" t="s">
        <v>39</v>
      </c>
      <c r="K2" s="8" t="s">
        <v>25</v>
      </c>
      <c r="L2" s="8" t="s">
        <v>26</v>
      </c>
      <c r="M2" s="9" t="s">
        <v>190</v>
      </c>
      <c r="N2" s="8" t="s">
        <v>27</v>
      </c>
      <c r="O2" s="7" t="s">
        <v>29</v>
      </c>
      <c r="P2" s="7" t="s">
        <v>41</v>
      </c>
      <c r="Q2" s="7" t="s">
        <v>42</v>
      </c>
      <c r="R2" s="7" t="s">
        <v>43</v>
      </c>
      <c r="S2" s="7" t="s">
        <v>41</v>
      </c>
      <c r="T2" s="7" t="s">
        <v>21</v>
      </c>
      <c r="U2" s="7" t="s">
        <v>57</v>
      </c>
      <c r="V2" s="7" t="s">
        <v>41</v>
      </c>
      <c r="W2" s="7" t="s">
        <v>95</v>
      </c>
      <c r="X2" s="7" t="s">
        <v>168</v>
      </c>
      <c r="Y2" s="7" t="s">
        <v>41</v>
      </c>
      <c r="Z2" s="7" t="s">
        <v>59</v>
      </c>
      <c r="AA2" s="7" t="s">
        <v>174</v>
      </c>
      <c r="AB2" s="8" t="s">
        <v>164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4619-8585-4DA0-98E7-BA9676386C75}">
  <dimension ref="A1:L100"/>
  <sheetViews>
    <sheetView zoomScale="85" zoomScaleNormal="85" workbookViewId="0">
      <pane ySplit="3" topLeftCell="A31" activePane="bottomLeft" state="frozen"/>
      <selection activeCell="M1" sqref="M1"/>
      <selection pane="bottomLeft" activeCell="E40" sqref="E40"/>
    </sheetView>
  </sheetViews>
  <sheetFormatPr defaultColWidth="16.7109375" defaultRowHeight="15" x14ac:dyDescent="0.25"/>
  <cols>
    <col min="1" max="1" width="16.5703125" bestFit="1" customWidth="1"/>
    <col min="2" max="2" width="13" bestFit="1" customWidth="1"/>
    <col min="3" max="3" width="15.140625" bestFit="1" customWidth="1"/>
    <col min="4" max="5" width="15.85546875" bestFit="1" customWidth="1"/>
    <col min="6" max="7" width="16.28515625" bestFit="1" customWidth="1"/>
    <col min="8" max="8" width="15.7109375" bestFit="1" customWidth="1"/>
    <col min="9" max="9" width="9" bestFit="1" customWidth="1"/>
    <col min="10" max="10" width="9.5703125" bestFit="1" customWidth="1"/>
    <col min="11" max="11" width="15.140625" bestFit="1" customWidth="1"/>
    <col min="12" max="12" width="13.42578125" bestFit="1" customWidth="1"/>
  </cols>
  <sheetData>
    <row r="1" spans="1:12" x14ac:dyDescent="0.25">
      <c r="A1" s="14" t="s">
        <v>33</v>
      </c>
      <c r="B1" s="80">
        <v>41855</v>
      </c>
      <c r="C1" s="14" t="s">
        <v>152</v>
      </c>
      <c r="D1" s="123" t="s">
        <v>153</v>
      </c>
      <c r="E1" s="123" t="s">
        <v>154</v>
      </c>
      <c r="F1" s="123" t="s">
        <v>155</v>
      </c>
      <c r="G1" s="124" t="s">
        <v>158</v>
      </c>
      <c r="H1" s="124" t="s">
        <v>159</v>
      </c>
      <c r="I1" s="124" t="s">
        <v>173</v>
      </c>
      <c r="J1" s="143" t="s">
        <v>169</v>
      </c>
      <c r="K1" s="143" t="s">
        <v>170</v>
      </c>
      <c r="L1" s="143" t="s">
        <v>144</v>
      </c>
    </row>
    <row r="2" spans="1:12" x14ac:dyDescent="0.25">
      <c r="A2" s="14" t="s">
        <v>163</v>
      </c>
      <c r="B2" s="15">
        <v>0.15</v>
      </c>
      <c r="C2" s="14">
        <f>ROUNDUP(34326798.9648496,0)</f>
        <v>34326799</v>
      </c>
      <c r="D2" s="126">
        <v>42160</v>
      </c>
      <c r="E2" s="127">
        <f>ROUNDUP(38297400.7129462,0)</f>
        <v>38297401</v>
      </c>
      <c r="F2" s="128">
        <v>5600000</v>
      </c>
      <c r="G2" s="129">
        <v>42160</v>
      </c>
      <c r="H2" s="130">
        <f>ROUNDUP(32818836.4400086,0)</f>
        <v>32818837</v>
      </c>
      <c r="I2" s="148">
        <v>0.2</v>
      </c>
      <c r="J2" s="145">
        <v>42160</v>
      </c>
      <c r="K2" s="146">
        <f>ROUNDUP(32818836.4400086,0)</f>
        <v>32818837</v>
      </c>
      <c r="L2" s="147">
        <v>30000000</v>
      </c>
    </row>
    <row r="3" spans="1:12" x14ac:dyDescent="0.25">
      <c r="A3" s="132" t="s">
        <v>17</v>
      </c>
      <c r="B3" s="132" t="s">
        <v>18</v>
      </c>
      <c r="C3" s="132" t="s">
        <v>14</v>
      </c>
      <c r="D3" s="132" t="s">
        <v>22</v>
      </c>
      <c r="E3" s="132" t="s">
        <v>21</v>
      </c>
      <c r="F3" s="132" t="s">
        <v>19</v>
      </c>
      <c r="G3" s="132" t="s">
        <v>20</v>
      </c>
      <c r="H3" s="133" t="s">
        <v>120</v>
      </c>
      <c r="I3" s="133" t="s">
        <v>121</v>
      </c>
    </row>
    <row r="4" spans="1:12" x14ac:dyDescent="0.25">
      <c r="A4" s="26">
        <v>41856</v>
      </c>
      <c r="B4" s="1">
        <f>_xlfn.DAYS(A4,B1)</f>
        <v>1</v>
      </c>
      <c r="C4" s="10" t="s">
        <v>28</v>
      </c>
      <c r="D4" s="3" t="s">
        <v>15</v>
      </c>
      <c r="E4" s="134">
        <f>ROUNDUP(F4*$B$2*B4/365,0)</f>
        <v>406850</v>
      </c>
      <c r="F4" s="2">
        <v>990000000</v>
      </c>
      <c r="G4" s="2">
        <f>F4-D4</f>
        <v>990000000</v>
      </c>
      <c r="H4" s="134">
        <f>F4*$B$2*B4/365</f>
        <v>406849.31506849313</v>
      </c>
      <c r="I4" s="135">
        <f>H4-E4</f>
        <v>-0.68493150686845183</v>
      </c>
    </row>
    <row r="5" spans="1:12" x14ac:dyDescent="0.25">
      <c r="A5" s="26">
        <v>41887</v>
      </c>
      <c r="B5" s="1">
        <f>_xlfn.DAYS(A5,A4)</f>
        <v>31</v>
      </c>
      <c r="C5" s="4">
        <f>$C$2</f>
        <v>34326799</v>
      </c>
      <c r="D5" s="2">
        <f t="shared" ref="D5:D65" si="0">C5-E5</f>
        <v>21714470.23</v>
      </c>
      <c r="E5" s="134">
        <f>ROUND(F5*$B$2*B5/365,2)</f>
        <v>12612328.77</v>
      </c>
      <c r="F5" s="2">
        <f>G4</f>
        <v>990000000</v>
      </c>
      <c r="G5" s="2">
        <f>F5-D5</f>
        <v>968285529.76999998</v>
      </c>
      <c r="H5" s="134">
        <f t="shared" ref="H5:H33" si="1">F5*$B$2*B5/365</f>
        <v>12612328.767123288</v>
      </c>
      <c r="I5" s="135">
        <f t="shared" ref="I5:I33" si="2">H5-E5</f>
        <v>-2.8767120093107224E-3</v>
      </c>
    </row>
    <row r="6" spans="1:12" x14ac:dyDescent="0.25">
      <c r="A6" s="26">
        <v>41917</v>
      </c>
      <c r="B6" s="1">
        <f t="shared" ref="B6:B38" si="3">_xlfn.DAYS(A6,A5)</f>
        <v>30</v>
      </c>
      <c r="C6" s="4">
        <f t="shared" ref="C6:C41" si="4">$C$2</f>
        <v>34326799</v>
      </c>
      <c r="D6" s="2">
        <f t="shared" si="0"/>
        <v>22389032.189999998</v>
      </c>
      <c r="E6" s="134">
        <f t="shared" ref="E6:E38" si="5">ROUND(F6*$B$2*B6/365,2)</f>
        <v>11937766.810000001</v>
      </c>
      <c r="F6" s="2">
        <f t="shared" ref="F6:F38" si="6">G5</f>
        <v>968285529.76999998</v>
      </c>
      <c r="G6" s="2">
        <f t="shared" ref="G6:G38" si="7">F6-D6</f>
        <v>945896497.57999992</v>
      </c>
      <c r="H6" s="134">
        <f t="shared" si="1"/>
        <v>11937766.805383561</v>
      </c>
      <c r="I6" s="135">
        <f t="shared" si="2"/>
        <v>-4.6164393424987793E-3</v>
      </c>
    </row>
    <row r="7" spans="1:12" x14ac:dyDescent="0.25">
      <c r="A7" s="26">
        <v>41948</v>
      </c>
      <c r="B7" s="1">
        <f t="shared" si="3"/>
        <v>31</v>
      </c>
      <c r="C7" s="4">
        <f t="shared" si="4"/>
        <v>34326799</v>
      </c>
      <c r="D7" s="2">
        <f t="shared" si="0"/>
        <v>22276336.77</v>
      </c>
      <c r="E7" s="134">
        <f t="shared" si="5"/>
        <v>12050462.23</v>
      </c>
      <c r="F7" s="2">
        <f t="shared" si="6"/>
        <v>945896497.57999992</v>
      </c>
      <c r="G7" s="2">
        <f t="shared" si="7"/>
        <v>923620160.80999994</v>
      </c>
      <c r="H7" s="134">
        <f t="shared" si="1"/>
        <v>12050462.229443835</v>
      </c>
      <c r="I7" s="135">
        <f t="shared" si="2"/>
        <v>-5.5616535246372223E-4</v>
      </c>
    </row>
    <row r="8" spans="1:12" x14ac:dyDescent="0.25">
      <c r="A8" s="26">
        <v>41978</v>
      </c>
      <c r="B8" s="1">
        <f t="shared" si="3"/>
        <v>30</v>
      </c>
      <c r="C8" s="4">
        <f t="shared" si="4"/>
        <v>34326799</v>
      </c>
      <c r="D8" s="2">
        <f t="shared" si="0"/>
        <v>22939701.130000003</v>
      </c>
      <c r="E8" s="134">
        <f t="shared" si="5"/>
        <v>11387097.869999999</v>
      </c>
      <c r="F8" s="2">
        <f t="shared" si="6"/>
        <v>923620160.80999994</v>
      </c>
      <c r="G8" s="2">
        <f t="shared" si="7"/>
        <v>900680459.67999995</v>
      </c>
      <c r="H8" s="134">
        <f t="shared" si="1"/>
        <v>11387097.872999998</v>
      </c>
      <c r="I8" s="135">
        <f t="shared" si="2"/>
        <v>2.9999986290931702E-3</v>
      </c>
    </row>
    <row r="9" spans="1:12" x14ac:dyDescent="0.25">
      <c r="A9" s="26">
        <v>42009</v>
      </c>
      <c r="B9" s="1">
        <f t="shared" si="3"/>
        <v>31</v>
      </c>
      <c r="C9" s="4">
        <f t="shared" si="4"/>
        <v>34326799</v>
      </c>
      <c r="D9" s="2">
        <f t="shared" si="0"/>
        <v>22852376.710000001</v>
      </c>
      <c r="E9" s="134">
        <f t="shared" si="5"/>
        <v>11474422.289999999</v>
      </c>
      <c r="F9" s="2">
        <f t="shared" si="6"/>
        <v>900680459.67999995</v>
      </c>
      <c r="G9" s="2">
        <f t="shared" si="7"/>
        <v>877828082.96999991</v>
      </c>
      <c r="H9" s="134">
        <f t="shared" si="1"/>
        <v>11474422.294553423</v>
      </c>
      <c r="I9" s="135">
        <f t="shared" si="2"/>
        <v>4.5534241944551468E-3</v>
      </c>
    </row>
    <row r="10" spans="1:12" x14ac:dyDescent="0.25">
      <c r="A10" s="26">
        <v>42040</v>
      </c>
      <c r="B10" s="1">
        <f t="shared" si="3"/>
        <v>31</v>
      </c>
      <c r="C10" s="4">
        <f t="shared" si="4"/>
        <v>34326799</v>
      </c>
      <c r="D10" s="2">
        <f t="shared" si="0"/>
        <v>23143509.719999999</v>
      </c>
      <c r="E10" s="134">
        <f t="shared" si="5"/>
        <v>11183289.279999999</v>
      </c>
      <c r="F10" s="2">
        <f t="shared" si="6"/>
        <v>877828082.96999991</v>
      </c>
      <c r="G10" s="2">
        <f t="shared" si="7"/>
        <v>854684573.24999988</v>
      </c>
      <c r="H10" s="134">
        <f t="shared" si="1"/>
        <v>11183289.276193149</v>
      </c>
      <c r="I10" s="135">
        <f t="shared" si="2"/>
        <v>-3.80684994161129E-3</v>
      </c>
    </row>
    <row r="11" spans="1:12" x14ac:dyDescent="0.25">
      <c r="A11" s="26">
        <v>42068</v>
      </c>
      <c r="B11" s="1">
        <f t="shared" si="3"/>
        <v>28</v>
      </c>
      <c r="C11" s="4">
        <f t="shared" si="4"/>
        <v>34326799</v>
      </c>
      <c r="D11" s="2">
        <f t="shared" si="0"/>
        <v>24492072.399999999</v>
      </c>
      <c r="E11" s="134">
        <f t="shared" si="5"/>
        <v>9834726.5999999996</v>
      </c>
      <c r="F11" s="2">
        <f t="shared" si="6"/>
        <v>854684573.24999988</v>
      </c>
      <c r="G11" s="2">
        <f t="shared" si="7"/>
        <v>830192500.8499999</v>
      </c>
      <c r="H11" s="134">
        <f t="shared" si="1"/>
        <v>9834726.5963013694</v>
      </c>
      <c r="I11" s="135">
        <f t="shared" si="2"/>
        <v>-3.6986302584409714E-3</v>
      </c>
    </row>
    <row r="12" spans="1:12" x14ac:dyDescent="0.25">
      <c r="A12" s="26">
        <v>42099</v>
      </c>
      <c r="B12" s="1">
        <f t="shared" si="3"/>
        <v>31</v>
      </c>
      <c r="C12" s="4">
        <f t="shared" si="4"/>
        <v>34326799</v>
      </c>
      <c r="D12" s="2">
        <f t="shared" si="0"/>
        <v>23750373.990000002</v>
      </c>
      <c r="E12" s="134">
        <f t="shared" si="5"/>
        <v>10576425.01</v>
      </c>
      <c r="F12" s="2">
        <f t="shared" si="6"/>
        <v>830192500.8499999</v>
      </c>
      <c r="G12" s="2">
        <f t="shared" si="7"/>
        <v>806442126.8599999</v>
      </c>
      <c r="H12" s="134">
        <f t="shared" si="1"/>
        <v>10576425.010828765</v>
      </c>
      <c r="I12" s="135">
        <f t="shared" si="2"/>
        <v>8.2876533269882202E-4</v>
      </c>
    </row>
    <row r="13" spans="1:12" x14ac:dyDescent="0.25">
      <c r="A13" s="26">
        <v>42129</v>
      </c>
      <c r="B13" s="1">
        <f t="shared" si="3"/>
        <v>30</v>
      </c>
      <c r="C13" s="4">
        <f t="shared" si="4"/>
        <v>34326799</v>
      </c>
      <c r="D13" s="2">
        <f t="shared" si="0"/>
        <v>24384361.82</v>
      </c>
      <c r="E13" s="134">
        <f t="shared" si="5"/>
        <v>9942437.1799999997</v>
      </c>
      <c r="F13" s="2">
        <f t="shared" si="6"/>
        <v>806442126.8599999</v>
      </c>
      <c r="G13" s="2">
        <f t="shared" si="7"/>
        <v>782057765.03999984</v>
      </c>
      <c r="H13" s="134">
        <f t="shared" si="1"/>
        <v>9942437.1804657523</v>
      </c>
      <c r="I13" s="135">
        <f t="shared" si="2"/>
        <v>4.6575255692005157E-4</v>
      </c>
    </row>
    <row r="14" spans="1:12" x14ac:dyDescent="0.25">
      <c r="A14" s="26">
        <v>42160</v>
      </c>
      <c r="B14" s="1">
        <f t="shared" si="3"/>
        <v>31</v>
      </c>
      <c r="C14" s="4">
        <f t="shared" si="4"/>
        <v>34326799</v>
      </c>
      <c r="D14" s="2">
        <f t="shared" si="0"/>
        <v>24363597.34</v>
      </c>
      <c r="E14" s="134">
        <f t="shared" si="5"/>
        <v>9963201.6600000001</v>
      </c>
      <c r="F14" s="2">
        <f t="shared" si="6"/>
        <v>782057765.03999984</v>
      </c>
      <c r="G14" s="2">
        <f t="shared" si="7"/>
        <v>757694167.69999981</v>
      </c>
      <c r="H14" s="134">
        <f t="shared" si="1"/>
        <v>9963201.6642082166</v>
      </c>
      <c r="I14" s="135">
        <f t="shared" si="2"/>
        <v>4.2082164436578751E-3</v>
      </c>
    </row>
    <row r="15" spans="1:12" x14ac:dyDescent="0.25">
      <c r="A15" s="26">
        <v>42190</v>
      </c>
      <c r="B15" s="1">
        <f t="shared" si="3"/>
        <v>30</v>
      </c>
      <c r="C15" s="4">
        <f t="shared" si="4"/>
        <v>34326799</v>
      </c>
      <c r="D15" s="2">
        <f t="shared" si="0"/>
        <v>24985364.060000002</v>
      </c>
      <c r="E15" s="134">
        <f t="shared" si="5"/>
        <v>9341434.9399999995</v>
      </c>
      <c r="F15" s="2">
        <f t="shared" si="6"/>
        <v>757694167.69999981</v>
      </c>
      <c r="G15" s="2">
        <f t="shared" si="7"/>
        <v>732708803.63999987</v>
      </c>
      <c r="H15" s="134">
        <f t="shared" si="1"/>
        <v>9341434.9442465734</v>
      </c>
      <c r="I15" s="135">
        <f t="shared" si="2"/>
        <v>4.2465738952159882E-3</v>
      </c>
    </row>
    <row r="16" spans="1:12" x14ac:dyDescent="0.25">
      <c r="A16" s="26">
        <v>42221</v>
      </c>
      <c r="B16" s="1">
        <f t="shared" si="3"/>
        <v>31</v>
      </c>
      <c r="C16" s="4">
        <f t="shared" si="4"/>
        <v>34326799</v>
      </c>
      <c r="D16" s="2">
        <f t="shared" si="0"/>
        <v>24992289.579999998</v>
      </c>
      <c r="E16" s="134">
        <f t="shared" si="5"/>
        <v>9334509.4199999999</v>
      </c>
      <c r="F16" s="2">
        <f t="shared" si="6"/>
        <v>732708803.63999987</v>
      </c>
      <c r="G16" s="2">
        <f t="shared" si="7"/>
        <v>707716514.05999982</v>
      </c>
      <c r="H16" s="134">
        <f t="shared" si="1"/>
        <v>9334509.4162356146</v>
      </c>
      <c r="I16" s="135">
        <f t="shared" si="2"/>
        <v>-3.7643853574991226E-3</v>
      </c>
    </row>
    <row r="17" spans="1:9" x14ac:dyDescent="0.25">
      <c r="A17" s="26">
        <v>42252</v>
      </c>
      <c r="B17" s="1">
        <f t="shared" si="3"/>
        <v>31</v>
      </c>
      <c r="C17" s="4">
        <f t="shared" si="4"/>
        <v>34326799</v>
      </c>
      <c r="D17" s="2">
        <f t="shared" si="0"/>
        <v>25310684.509999998</v>
      </c>
      <c r="E17" s="134">
        <f t="shared" si="5"/>
        <v>9016114.4900000002</v>
      </c>
      <c r="F17" s="2">
        <f t="shared" si="6"/>
        <v>707716514.05999982</v>
      </c>
      <c r="G17" s="2">
        <f t="shared" si="7"/>
        <v>682405829.54999983</v>
      </c>
      <c r="H17" s="134">
        <f t="shared" si="1"/>
        <v>9016114.494189037</v>
      </c>
      <c r="I17" s="135">
        <f t="shared" si="2"/>
        <v>4.1890367865562439E-3</v>
      </c>
    </row>
    <row r="18" spans="1:9" x14ac:dyDescent="0.25">
      <c r="A18" s="26">
        <v>42282</v>
      </c>
      <c r="B18" s="1">
        <f t="shared" si="3"/>
        <v>30</v>
      </c>
      <c r="C18" s="4">
        <f t="shared" si="4"/>
        <v>34326799</v>
      </c>
      <c r="D18" s="2">
        <f t="shared" si="0"/>
        <v>25913576.439999998</v>
      </c>
      <c r="E18" s="134">
        <f t="shared" si="5"/>
        <v>8413222.5600000005</v>
      </c>
      <c r="F18" s="2">
        <f t="shared" si="6"/>
        <v>682405829.54999983</v>
      </c>
      <c r="G18" s="2">
        <f t="shared" si="7"/>
        <v>656492253.1099999</v>
      </c>
      <c r="H18" s="134">
        <f t="shared" si="1"/>
        <v>8413222.5560958888</v>
      </c>
      <c r="I18" s="135">
        <f t="shared" si="2"/>
        <v>-3.9041116833686829E-3</v>
      </c>
    </row>
    <row r="19" spans="1:9" x14ac:dyDescent="0.25">
      <c r="A19" s="26">
        <v>42313</v>
      </c>
      <c r="B19" s="1">
        <f t="shared" si="3"/>
        <v>31</v>
      </c>
      <c r="C19" s="4">
        <f t="shared" si="4"/>
        <v>34326799</v>
      </c>
      <c r="D19" s="2">
        <f t="shared" si="0"/>
        <v>25963267.559999999</v>
      </c>
      <c r="E19" s="134">
        <f t="shared" si="5"/>
        <v>8363531.4400000004</v>
      </c>
      <c r="F19" s="2">
        <f t="shared" si="6"/>
        <v>656492253.1099999</v>
      </c>
      <c r="G19" s="2">
        <f t="shared" si="7"/>
        <v>630528985.54999995</v>
      </c>
      <c r="H19" s="134">
        <f t="shared" si="1"/>
        <v>8363531.4437301364</v>
      </c>
      <c r="I19" s="135">
        <f t="shared" si="2"/>
        <v>3.7301359698176384E-3</v>
      </c>
    </row>
    <row r="20" spans="1:9" x14ac:dyDescent="0.25">
      <c r="A20" s="26">
        <v>42343</v>
      </c>
      <c r="B20" s="1">
        <f t="shared" si="3"/>
        <v>30</v>
      </c>
      <c r="C20" s="4">
        <f t="shared" si="4"/>
        <v>34326799</v>
      </c>
      <c r="D20" s="2">
        <f t="shared" si="0"/>
        <v>26553153.969999999</v>
      </c>
      <c r="E20" s="134">
        <f t="shared" si="5"/>
        <v>7773645.0300000003</v>
      </c>
      <c r="F20" s="2">
        <f t="shared" si="6"/>
        <v>630528985.54999995</v>
      </c>
      <c r="G20" s="2">
        <f t="shared" si="7"/>
        <v>603975831.57999992</v>
      </c>
      <c r="H20" s="134">
        <f t="shared" si="1"/>
        <v>7773645.0273287669</v>
      </c>
      <c r="I20" s="135">
        <f t="shared" si="2"/>
        <v>-2.6712333783507347E-3</v>
      </c>
    </row>
    <row r="21" spans="1:9" x14ac:dyDescent="0.25">
      <c r="A21" s="26">
        <v>42374</v>
      </c>
      <c r="B21" s="1">
        <f t="shared" si="3"/>
        <v>31</v>
      </c>
      <c r="C21" s="4">
        <f t="shared" si="4"/>
        <v>34326799</v>
      </c>
      <c r="D21" s="2">
        <f t="shared" si="0"/>
        <v>26632312.379999999</v>
      </c>
      <c r="E21" s="134">
        <f t="shared" si="5"/>
        <v>7694486.6200000001</v>
      </c>
      <c r="F21" s="2">
        <f t="shared" si="6"/>
        <v>603975831.57999992</v>
      </c>
      <c r="G21" s="2">
        <f t="shared" si="7"/>
        <v>577343519.19999993</v>
      </c>
      <c r="H21" s="134">
        <f t="shared" si="1"/>
        <v>7694486.6214986295</v>
      </c>
      <c r="I21" s="135">
        <f t="shared" si="2"/>
        <v>1.4986293390393257E-3</v>
      </c>
    </row>
    <row r="22" spans="1:9" x14ac:dyDescent="0.25">
      <c r="A22" s="26">
        <v>42405</v>
      </c>
      <c r="B22" s="1">
        <f t="shared" si="3"/>
        <v>31</v>
      </c>
      <c r="C22" s="4">
        <f t="shared" si="4"/>
        <v>34326799</v>
      </c>
      <c r="D22" s="2">
        <f t="shared" si="0"/>
        <v>26971600.740000002</v>
      </c>
      <c r="E22" s="134">
        <f t="shared" si="5"/>
        <v>7355198.2599999998</v>
      </c>
      <c r="F22" s="2">
        <f t="shared" si="6"/>
        <v>577343519.19999993</v>
      </c>
      <c r="G22" s="2">
        <f t="shared" si="7"/>
        <v>550371918.45999992</v>
      </c>
      <c r="H22" s="134">
        <f t="shared" si="1"/>
        <v>7355198.258301368</v>
      </c>
      <c r="I22" s="135">
        <f t="shared" si="2"/>
        <v>-1.6986317932605743E-3</v>
      </c>
    </row>
    <row r="23" spans="1:9" x14ac:dyDescent="0.25">
      <c r="A23" s="26">
        <v>42434</v>
      </c>
      <c r="B23" s="1">
        <f t="shared" si="3"/>
        <v>29</v>
      </c>
      <c r="C23" s="4">
        <f t="shared" si="4"/>
        <v>34326799</v>
      </c>
      <c r="D23" s="2">
        <f t="shared" si="0"/>
        <v>27767572.030000001</v>
      </c>
      <c r="E23" s="134">
        <f t="shared" si="5"/>
        <v>6559226.9699999997</v>
      </c>
      <c r="F23" s="2">
        <f t="shared" si="6"/>
        <v>550371918.45999992</v>
      </c>
      <c r="G23" s="2">
        <f t="shared" si="7"/>
        <v>522604346.42999995</v>
      </c>
      <c r="H23" s="134">
        <f t="shared" si="1"/>
        <v>6559226.9734273953</v>
      </c>
      <c r="I23" s="135">
        <f t="shared" si="2"/>
        <v>3.4273955971002579E-3</v>
      </c>
    </row>
    <row r="24" spans="1:9" x14ac:dyDescent="0.25">
      <c r="A24" s="26">
        <v>42465</v>
      </c>
      <c r="B24" s="1">
        <f t="shared" si="3"/>
        <v>31</v>
      </c>
      <c r="C24" s="4">
        <f t="shared" si="4"/>
        <v>34326799</v>
      </c>
      <c r="D24" s="2">
        <f t="shared" si="0"/>
        <v>27668962.809999999</v>
      </c>
      <c r="E24" s="134">
        <f t="shared" si="5"/>
        <v>6657836.1900000004</v>
      </c>
      <c r="F24" s="2">
        <f t="shared" si="6"/>
        <v>522604346.42999995</v>
      </c>
      <c r="G24" s="2">
        <f t="shared" si="7"/>
        <v>494935383.61999995</v>
      </c>
      <c r="H24" s="134">
        <f t="shared" si="1"/>
        <v>6657836.1942452053</v>
      </c>
      <c r="I24" s="135">
        <f t="shared" si="2"/>
        <v>4.2452048510313034E-3</v>
      </c>
    </row>
    <row r="25" spans="1:9" x14ac:dyDescent="0.25">
      <c r="A25" s="26">
        <v>42495</v>
      </c>
      <c r="B25" s="1">
        <f t="shared" si="3"/>
        <v>30</v>
      </c>
      <c r="C25" s="4">
        <f t="shared" si="4"/>
        <v>34326799</v>
      </c>
      <c r="D25" s="2">
        <f t="shared" si="0"/>
        <v>28224855.91</v>
      </c>
      <c r="E25" s="134">
        <f t="shared" si="5"/>
        <v>6101943.0899999999</v>
      </c>
      <c r="F25" s="2">
        <f t="shared" si="6"/>
        <v>494935383.61999995</v>
      </c>
      <c r="G25" s="2">
        <f t="shared" si="7"/>
        <v>466710527.70999992</v>
      </c>
      <c r="H25" s="134">
        <f t="shared" si="1"/>
        <v>6101943.0857260264</v>
      </c>
      <c r="I25" s="135">
        <f t="shared" si="2"/>
        <v>-4.2739734053611755E-3</v>
      </c>
    </row>
    <row r="26" spans="1:9" x14ac:dyDescent="0.25">
      <c r="A26" s="26">
        <v>42526</v>
      </c>
      <c r="B26" s="1">
        <f t="shared" si="3"/>
        <v>31</v>
      </c>
      <c r="C26" s="4">
        <f t="shared" si="4"/>
        <v>34326799</v>
      </c>
      <c r="D26" s="2">
        <f t="shared" si="0"/>
        <v>28381034.740000002</v>
      </c>
      <c r="E26" s="134">
        <f t="shared" si="5"/>
        <v>5945764.2599999998</v>
      </c>
      <c r="F26" s="2">
        <f t="shared" si="6"/>
        <v>466710527.70999992</v>
      </c>
      <c r="G26" s="2">
        <f t="shared" si="7"/>
        <v>438329492.96999991</v>
      </c>
      <c r="H26" s="134">
        <f t="shared" si="1"/>
        <v>5945764.2571273958</v>
      </c>
      <c r="I26" s="135">
        <f t="shared" si="2"/>
        <v>-2.8726039454340935E-3</v>
      </c>
    </row>
    <row r="27" spans="1:9" x14ac:dyDescent="0.25">
      <c r="A27" s="26">
        <v>42556</v>
      </c>
      <c r="B27" s="1">
        <f t="shared" si="3"/>
        <v>30</v>
      </c>
      <c r="C27" s="4">
        <f t="shared" si="4"/>
        <v>34326799</v>
      </c>
      <c r="D27" s="2">
        <f t="shared" si="0"/>
        <v>28922736.759999998</v>
      </c>
      <c r="E27" s="134">
        <f t="shared" si="5"/>
        <v>5404062.2400000002</v>
      </c>
      <c r="F27" s="2">
        <f t="shared" si="6"/>
        <v>438329492.96999991</v>
      </c>
      <c r="G27" s="2">
        <f t="shared" si="7"/>
        <v>409406756.20999992</v>
      </c>
      <c r="H27" s="134">
        <f t="shared" si="1"/>
        <v>5404062.2420958895</v>
      </c>
      <c r="I27" s="135">
        <f t="shared" si="2"/>
        <v>2.0958893001079559E-3</v>
      </c>
    </row>
    <row r="28" spans="1:9" x14ac:dyDescent="0.25">
      <c r="A28" s="26">
        <v>42587</v>
      </c>
      <c r="B28" s="1">
        <f t="shared" si="3"/>
        <v>31</v>
      </c>
      <c r="C28" s="4">
        <f t="shared" si="4"/>
        <v>34326799</v>
      </c>
      <c r="D28" s="2">
        <f t="shared" si="0"/>
        <v>29111069.09</v>
      </c>
      <c r="E28" s="134">
        <f t="shared" si="5"/>
        <v>5215729.91</v>
      </c>
      <c r="F28" s="2">
        <f t="shared" si="6"/>
        <v>409406756.20999992</v>
      </c>
      <c r="G28" s="2">
        <f t="shared" si="7"/>
        <v>380295687.11999995</v>
      </c>
      <c r="H28" s="134">
        <f t="shared" si="1"/>
        <v>5215729.9078808213</v>
      </c>
      <c r="I28" s="135">
        <f t="shared" si="2"/>
        <v>-2.1191788837313652E-3</v>
      </c>
    </row>
    <row r="29" spans="1:9" x14ac:dyDescent="0.25">
      <c r="A29" s="26">
        <v>42618</v>
      </c>
      <c r="B29" s="1">
        <f t="shared" si="3"/>
        <v>31</v>
      </c>
      <c r="C29" s="4">
        <f t="shared" si="4"/>
        <v>34326799</v>
      </c>
      <c r="D29" s="2">
        <f t="shared" si="0"/>
        <v>29481936.140000001</v>
      </c>
      <c r="E29" s="134">
        <f t="shared" si="5"/>
        <v>4844862.8600000003</v>
      </c>
      <c r="F29" s="2">
        <f t="shared" si="6"/>
        <v>380295687.11999995</v>
      </c>
      <c r="G29" s="2">
        <f t="shared" si="7"/>
        <v>350813750.97999996</v>
      </c>
      <c r="H29" s="134">
        <f t="shared" si="1"/>
        <v>4844862.8633095883</v>
      </c>
      <c r="I29" s="135">
        <f t="shared" si="2"/>
        <v>3.3095879480242729E-3</v>
      </c>
    </row>
    <row r="30" spans="1:9" x14ac:dyDescent="0.25">
      <c r="A30" s="26">
        <v>42648</v>
      </c>
      <c r="B30" s="1">
        <f t="shared" si="3"/>
        <v>30</v>
      </c>
      <c r="C30" s="4">
        <f t="shared" si="4"/>
        <v>34326799</v>
      </c>
      <c r="D30" s="2">
        <f t="shared" si="0"/>
        <v>30001697.960000001</v>
      </c>
      <c r="E30" s="134">
        <f t="shared" si="5"/>
        <v>4325101.04</v>
      </c>
      <c r="F30" s="2">
        <f t="shared" si="6"/>
        <v>350813750.97999996</v>
      </c>
      <c r="G30" s="2">
        <f t="shared" si="7"/>
        <v>320812053.01999998</v>
      </c>
      <c r="H30" s="134">
        <f t="shared" si="1"/>
        <v>4325101.0394794513</v>
      </c>
      <c r="I30" s="135">
        <f t="shared" si="2"/>
        <v>-5.2054878324270248E-4</v>
      </c>
    </row>
    <row r="31" spans="1:9" x14ac:dyDescent="0.25">
      <c r="A31" s="26">
        <v>42679</v>
      </c>
      <c r="B31" s="1">
        <f t="shared" si="3"/>
        <v>31</v>
      </c>
      <c r="C31" s="4">
        <f t="shared" si="4"/>
        <v>34326799</v>
      </c>
      <c r="D31" s="2">
        <f t="shared" si="0"/>
        <v>30239741.34</v>
      </c>
      <c r="E31" s="134">
        <f t="shared" si="5"/>
        <v>4087057.66</v>
      </c>
      <c r="F31" s="2">
        <f t="shared" si="6"/>
        <v>320812053.01999998</v>
      </c>
      <c r="G31" s="2">
        <f t="shared" si="7"/>
        <v>290572311.68000001</v>
      </c>
      <c r="H31" s="134">
        <f t="shared" si="1"/>
        <v>4087057.6617616434</v>
      </c>
      <c r="I31" s="135">
        <f t="shared" si="2"/>
        <v>1.7616432160139084E-3</v>
      </c>
    </row>
    <row r="32" spans="1:9" x14ac:dyDescent="0.25">
      <c r="A32" s="26">
        <v>42709</v>
      </c>
      <c r="B32" s="1">
        <f t="shared" si="3"/>
        <v>30</v>
      </c>
      <c r="C32" s="4">
        <f t="shared" si="4"/>
        <v>34326799</v>
      </c>
      <c r="D32" s="2">
        <f t="shared" si="0"/>
        <v>30744400.640000001</v>
      </c>
      <c r="E32" s="134">
        <f t="shared" si="5"/>
        <v>3582398.36</v>
      </c>
      <c r="F32" s="2">
        <f t="shared" si="6"/>
        <v>290572311.68000001</v>
      </c>
      <c r="G32" s="2">
        <f t="shared" si="7"/>
        <v>259827911.04000002</v>
      </c>
      <c r="H32" s="134">
        <f t="shared" si="1"/>
        <v>3582398.3631780818</v>
      </c>
      <c r="I32" s="135">
        <f t="shared" si="2"/>
        <v>3.1780819408595562E-3</v>
      </c>
    </row>
    <row r="33" spans="1:9" x14ac:dyDescent="0.25">
      <c r="A33" s="26">
        <v>42740</v>
      </c>
      <c r="B33" s="1">
        <f t="shared" si="3"/>
        <v>31</v>
      </c>
      <c r="C33" s="4">
        <f t="shared" si="4"/>
        <v>34326799</v>
      </c>
      <c r="D33" s="2">
        <f t="shared" si="0"/>
        <v>31016662.600000001</v>
      </c>
      <c r="E33" s="134">
        <f t="shared" si="5"/>
        <v>3310136.4</v>
      </c>
      <c r="F33" s="2">
        <f t="shared" si="6"/>
        <v>259827911.04000002</v>
      </c>
      <c r="G33" s="2">
        <f t="shared" si="7"/>
        <v>228811248.44000003</v>
      </c>
      <c r="H33" s="134">
        <f t="shared" si="1"/>
        <v>3310136.4009205485</v>
      </c>
      <c r="I33" s="135">
        <f t="shared" si="2"/>
        <v>9.2054856941103935E-4</v>
      </c>
    </row>
    <row r="34" spans="1:9" x14ac:dyDescent="0.25">
      <c r="A34" s="26">
        <v>42771</v>
      </c>
      <c r="B34" s="1">
        <f t="shared" si="3"/>
        <v>31</v>
      </c>
      <c r="C34" s="4">
        <f t="shared" si="4"/>
        <v>34326799</v>
      </c>
      <c r="D34" s="2">
        <f t="shared" si="0"/>
        <v>31411806.379999999</v>
      </c>
      <c r="E34" s="134">
        <f t="shared" si="5"/>
        <v>2914992.62</v>
      </c>
      <c r="F34" s="2">
        <f t="shared" si="6"/>
        <v>228811248.44000003</v>
      </c>
      <c r="G34" s="2">
        <f t="shared" si="7"/>
        <v>197399442.06000003</v>
      </c>
      <c r="H34" s="134"/>
      <c r="I34" s="135"/>
    </row>
    <row r="35" spans="1:9" x14ac:dyDescent="0.25">
      <c r="A35" s="26">
        <v>42799</v>
      </c>
      <c r="B35" s="1">
        <f t="shared" si="3"/>
        <v>28</v>
      </c>
      <c r="C35" s="4">
        <f t="shared" si="4"/>
        <v>34326799</v>
      </c>
      <c r="D35" s="2">
        <f t="shared" si="0"/>
        <v>32055353.370000001</v>
      </c>
      <c r="E35" s="134">
        <f t="shared" si="5"/>
        <v>2271445.63</v>
      </c>
      <c r="F35" s="2">
        <f t="shared" si="6"/>
        <v>197399442.06000003</v>
      </c>
      <c r="G35" s="2">
        <f t="shared" si="7"/>
        <v>165344088.69000003</v>
      </c>
      <c r="H35" s="134"/>
      <c r="I35" s="135"/>
    </row>
    <row r="36" spans="1:9" x14ac:dyDescent="0.25">
      <c r="A36" s="26">
        <v>42830</v>
      </c>
      <c r="B36" s="1">
        <f t="shared" si="3"/>
        <v>31</v>
      </c>
      <c r="C36" s="4">
        <f t="shared" si="4"/>
        <v>34326799</v>
      </c>
      <c r="D36" s="2">
        <f t="shared" si="0"/>
        <v>32220360.609999999</v>
      </c>
      <c r="E36" s="134">
        <f t="shared" si="5"/>
        <v>2106438.39</v>
      </c>
      <c r="F36" s="2">
        <f t="shared" si="6"/>
        <v>165344088.69000003</v>
      </c>
      <c r="G36" s="2">
        <f t="shared" si="7"/>
        <v>133123728.08000003</v>
      </c>
      <c r="H36" s="134"/>
      <c r="I36" s="135"/>
    </row>
    <row r="37" spans="1:9" x14ac:dyDescent="0.25">
      <c r="A37" s="26">
        <v>42860</v>
      </c>
      <c r="B37" s="1">
        <f t="shared" si="3"/>
        <v>30</v>
      </c>
      <c r="C37" s="4">
        <f t="shared" si="4"/>
        <v>34326799</v>
      </c>
      <c r="D37" s="2">
        <f t="shared" si="0"/>
        <v>32685547.559999999</v>
      </c>
      <c r="E37" s="134">
        <f t="shared" si="5"/>
        <v>1641251.44</v>
      </c>
      <c r="F37" s="2">
        <f t="shared" si="6"/>
        <v>133123728.08000003</v>
      </c>
      <c r="G37" s="2">
        <f t="shared" si="7"/>
        <v>100438180.52000003</v>
      </c>
      <c r="H37" s="134"/>
      <c r="I37" s="135"/>
    </row>
    <row r="38" spans="1:9" x14ac:dyDescent="0.25">
      <c r="A38" s="26">
        <v>42891</v>
      </c>
      <c r="B38" s="1">
        <f t="shared" si="3"/>
        <v>31</v>
      </c>
      <c r="C38" s="4">
        <f t="shared" si="4"/>
        <v>34326799</v>
      </c>
      <c r="D38" s="2">
        <f t="shared" si="0"/>
        <v>33047244.100000001</v>
      </c>
      <c r="E38" s="134">
        <f t="shared" si="5"/>
        <v>1279554.8999999999</v>
      </c>
      <c r="F38" s="2">
        <f t="shared" si="6"/>
        <v>100438180.52000003</v>
      </c>
      <c r="G38" s="2">
        <f t="shared" si="7"/>
        <v>67390936.420000017</v>
      </c>
      <c r="H38" s="134"/>
      <c r="I38" s="135"/>
    </row>
    <row r="39" spans="1:9" x14ac:dyDescent="0.25">
      <c r="A39" s="26">
        <v>42921</v>
      </c>
      <c r="B39" s="1">
        <f t="shared" ref="B39:B40" si="8">_xlfn.DAYS(A39,A38)</f>
        <v>30</v>
      </c>
      <c r="C39" s="4">
        <f t="shared" si="4"/>
        <v>34326799</v>
      </c>
      <c r="D39" s="2">
        <f t="shared" ref="D39:D40" si="9">C39-E39</f>
        <v>33495951.84</v>
      </c>
      <c r="E39" s="134">
        <f t="shared" ref="E39" si="10">ROUND(F39*$B$2*B39/365,2)</f>
        <v>830847.16</v>
      </c>
      <c r="F39" s="2">
        <f t="shared" ref="F39:F40" si="11">G38</f>
        <v>67390936.420000017</v>
      </c>
      <c r="G39" s="2">
        <f t="shared" ref="G39:G40" si="12">F39-D39</f>
        <v>33894984.580000013</v>
      </c>
      <c r="H39" s="157"/>
      <c r="I39" s="179"/>
    </row>
    <row r="40" spans="1:9" x14ac:dyDescent="0.25">
      <c r="A40" s="26">
        <v>42952</v>
      </c>
      <c r="B40" s="1">
        <f t="shared" si="8"/>
        <v>31</v>
      </c>
      <c r="C40" s="4">
        <f t="shared" si="4"/>
        <v>34326799</v>
      </c>
      <c r="D40" s="2">
        <f t="shared" si="9"/>
        <v>33894984.579999998</v>
      </c>
      <c r="E40" s="134">
        <v>431814.42</v>
      </c>
      <c r="F40" s="2">
        <f t="shared" si="11"/>
        <v>33894984.580000013</v>
      </c>
      <c r="G40" s="2">
        <f t="shared" si="12"/>
        <v>0</v>
      </c>
      <c r="H40" s="157"/>
      <c r="I40" s="179"/>
    </row>
    <row r="41" spans="1:9" x14ac:dyDescent="0.25">
      <c r="A41" s="31">
        <v>42160</v>
      </c>
      <c r="B41" s="140">
        <f>_xlfn.DAYS(A14,A13)</f>
        <v>31</v>
      </c>
      <c r="C41" s="141">
        <f t="shared" si="4"/>
        <v>34326799</v>
      </c>
      <c r="D41" s="33">
        <f t="shared" si="0"/>
        <v>24363597.34</v>
      </c>
      <c r="E41" s="142">
        <f t="shared" ref="E41" si="13">ROUND(F41*$B$2*B41/365,2)</f>
        <v>9963201.6600000001</v>
      </c>
      <c r="F41" s="33">
        <f>G13</f>
        <v>782057765.03999984</v>
      </c>
      <c r="G41" s="33">
        <f>F14-D14</f>
        <v>757694167.69999981</v>
      </c>
    </row>
    <row r="42" spans="1:9" x14ac:dyDescent="0.25">
      <c r="A42" s="26">
        <v>42190</v>
      </c>
      <c r="B42" s="1">
        <f t="shared" ref="B42:B65" si="14">_xlfn.DAYS(A42,A41)</f>
        <v>30</v>
      </c>
      <c r="C42" s="4">
        <f>$E$2</f>
        <v>38297401</v>
      </c>
      <c r="D42" s="2">
        <f t="shared" si="0"/>
        <v>25934209.199999999</v>
      </c>
      <c r="E42" s="134">
        <f>ROUND(F42*$I$2*B42/365,2)</f>
        <v>12363191.800000001</v>
      </c>
      <c r="F42" s="2">
        <f>G41-F2</f>
        <v>752094167.69999981</v>
      </c>
      <c r="G42" s="2">
        <f t="shared" ref="G42:G65" si="15">F42-D42</f>
        <v>726159958.49999976</v>
      </c>
    </row>
    <row r="43" spans="1:9" x14ac:dyDescent="0.25">
      <c r="A43" s="26">
        <v>42221</v>
      </c>
      <c r="B43" s="1">
        <f t="shared" si="14"/>
        <v>31</v>
      </c>
      <c r="C43" s="4">
        <f t="shared" ref="C43:C65" si="16">$E$2</f>
        <v>38297401</v>
      </c>
      <c r="D43" s="2">
        <f t="shared" si="0"/>
        <v>25962629.100000001</v>
      </c>
      <c r="E43" s="134">
        <f t="shared" ref="E43:E64" si="17">ROUND(F43*$I$2*B43/365,2)</f>
        <v>12334771.9</v>
      </c>
      <c r="F43" s="2">
        <f t="shared" ref="F43:F65" si="18">G42</f>
        <v>726159958.49999976</v>
      </c>
      <c r="G43" s="2">
        <f t="shared" si="15"/>
        <v>700197329.39999974</v>
      </c>
    </row>
    <row r="44" spans="1:9" x14ac:dyDescent="0.25">
      <c r="A44" s="26">
        <v>42252</v>
      </c>
      <c r="B44" s="1">
        <f t="shared" si="14"/>
        <v>31</v>
      </c>
      <c r="C44" s="4">
        <f t="shared" si="16"/>
        <v>38297401</v>
      </c>
      <c r="D44" s="2">
        <f t="shared" si="0"/>
        <v>26403638.140000001</v>
      </c>
      <c r="E44" s="134">
        <f t="shared" si="17"/>
        <v>11893762.859999999</v>
      </c>
      <c r="F44" s="2">
        <f t="shared" si="18"/>
        <v>700197329.39999974</v>
      </c>
      <c r="G44" s="2">
        <f t="shared" si="15"/>
        <v>673793691.25999975</v>
      </c>
    </row>
    <row r="45" spans="1:9" x14ac:dyDescent="0.25">
      <c r="A45" s="26">
        <v>42282</v>
      </c>
      <c r="B45" s="1">
        <f t="shared" si="14"/>
        <v>30</v>
      </c>
      <c r="C45" s="4">
        <f t="shared" si="16"/>
        <v>38297401</v>
      </c>
      <c r="D45" s="2">
        <f t="shared" si="0"/>
        <v>27221340.32</v>
      </c>
      <c r="E45" s="134">
        <f t="shared" si="17"/>
        <v>11076060.68</v>
      </c>
      <c r="F45" s="2">
        <f t="shared" si="18"/>
        <v>673793691.25999975</v>
      </c>
      <c r="G45" s="2">
        <f t="shared" si="15"/>
        <v>646572350.9399997</v>
      </c>
    </row>
    <row r="46" spans="1:9" x14ac:dyDescent="0.25">
      <c r="A46" s="26">
        <v>42313</v>
      </c>
      <c r="B46" s="1">
        <f t="shared" si="14"/>
        <v>31</v>
      </c>
      <c r="C46" s="4">
        <f t="shared" si="16"/>
        <v>38297401</v>
      </c>
      <c r="D46" s="2">
        <f t="shared" si="0"/>
        <v>27314528.189999998</v>
      </c>
      <c r="E46" s="134">
        <f t="shared" si="17"/>
        <v>10982872.810000001</v>
      </c>
      <c r="F46" s="2">
        <f t="shared" si="18"/>
        <v>646572350.9399997</v>
      </c>
      <c r="G46" s="2">
        <f t="shared" si="15"/>
        <v>619257822.74999976</v>
      </c>
    </row>
    <row r="47" spans="1:9" x14ac:dyDescent="0.25">
      <c r="A47" s="26">
        <v>42343</v>
      </c>
      <c r="B47" s="1">
        <f t="shared" si="14"/>
        <v>30</v>
      </c>
      <c r="C47" s="4">
        <f t="shared" si="16"/>
        <v>38297401</v>
      </c>
      <c r="D47" s="2">
        <f t="shared" si="0"/>
        <v>28117820.350000001</v>
      </c>
      <c r="E47" s="134">
        <f t="shared" si="17"/>
        <v>10179580.65</v>
      </c>
      <c r="F47" s="2">
        <f t="shared" si="18"/>
        <v>619257822.74999976</v>
      </c>
      <c r="G47" s="2">
        <f t="shared" si="15"/>
        <v>591140002.39999974</v>
      </c>
    </row>
    <row r="48" spans="1:9" x14ac:dyDescent="0.25">
      <c r="A48" s="26">
        <v>42374</v>
      </c>
      <c r="B48" s="1">
        <f t="shared" si="14"/>
        <v>31</v>
      </c>
      <c r="C48" s="4">
        <f t="shared" si="16"/>
        <v>38297401</v>
      </c>
      <c r="D48" s="2">
        <f t="shared" si="0"/>
        <v>28256118.77</v>
      </c>
      <c r="E48" s="134">
        <f t="shared" si="17"/>
        <v>10041282.23</v>
      </c>
      <c r="F48" s="2">
        <f t="shared" si="18"/>
        <v>591140002.39999974</v>
      </c>
      <c r="G48" s="2">
        <f t="shared" si="15"/>
        <v>562883883.62999976</v>
      </c>
    </row>
    <row r="49" spans="1:7" x14ac:dyDescent="0.25">
      <c r="A49" s="26">
        <v>42405</v>
      </c>
      <c r="B49" s="1">
        <f t="shared" si="14"/>
        <v>31</v>
      </c>
      <c r="C49" s="4">
        <f t="shared" si="16"/>
        <v>38297401</v>
      </c>
      <c r="D49" s="2">
        <f t="shared" si="0"/>
        <v>28736085.719999999</v>
      </c>
      <c r="E49" s="134">
        <f t="shared" si="17"/>
        <v>9561315.2799999993</v>
      </c>
      <c r="F49" s="2">
        <f t="shared" si="18"/>
        <v>562883883.62999976</v>
      </c>
      <c r="G49" s="2">
        <f t="shared" si="15"/>
        <v>534147797.90999973</v>
      </c>
    </row>
    <row r="50" spans="1:7" x14ac:dyDescent="0.25">
      <c r="A50" s="26">
        <v>42434</v>
      </c>
      <c r="B50" s="1">
        <f t="shared" si="14"/>
        <v>29</v>
      </c>
      <c r="C50" s="4">
        <f t="shared" si="16"/>
        <v>38297401</v>
      </c>
      <c r="D50" s="2">
        <f t="shared" si="0"/>
        <v>29809572.98</v>
      </c>
      <c r="E50" s="134">
        <f t="shared" si="17"/>
        <v>8487828.0199999996</v>
      </c>
      <c r="F50" s="2">
        <f t="shared" si="18"/>
        <v>534147797.90999973</v>
      </c>
      <c r="G50" s="2">
        <f t="shared" si="15"/>
        <v>504338224.92999971</v>
      </c>
    </row>
    <row r="51" spans="1:7" x14ac:dyDescent="0.25">
      <c r="A51" s="26">
        <v>42465</v>
      </c>
      <c r="B51" s="1">
        <f t="shared" si="14"/>
        <v>31</v>
      </c>
      <c r="C51" s="4">
        <f t="shared" si="16"/>
        <v>38297401</v>
      </c>
      <c r="D51" s="2">
        <f t="shared" si="0"/>
        <v>29730559.920000002</v>
      </c>
      <c r="E51" s="134">
        <f t="shared" si="17"/>
        <v>8566841.0800000001</v>
      </c>
      <c r="F51" s="2">
        <f t="shared" si="18"/>
        <v>504338224.92999971</v>
      </c>
      <c r="G51" s="2">
        <f t="shared" si="15"/>
        <v>474607665.00999969</v>
      </c>
    </row>
    <row r="52" spans="1:7" x14ac:dyDescent="0.25">
      <c r="A52" s="26">
        <v>42495</v>
      </c>
      <c r="B52" s="1">
        <f t="shared" si="14"/>
        <v>30</v>
      </c>
      <c r="C52" s="4">
        <f t="shared" si="16"/>
        <v>38297401</v>
      </c>
      <c r="D52" s="2">
        <f t="shared" si="0"/>
        <v>30495631.16</v>
      </c>
      <c r="E52" s="134">
        <f t="shared" si="17"/>
        <v>7801769.8399999999</v>
      </c>
      <c r="F52" s="2">
        <f t="shared" si="18"/>
        <v>474607665.00999969</v>
      </c>
      <c r="G52" s="2">
        <f t="shared" si="15"/>
        <v>444112033.84999967</v>
      </c>
    </row>
    <row r="53" spans="1:7" x14ac:dyDescent="0.25">
      <c r="A53" s="26">
        <v>42526</v>
      </c>
      <c r="B53" s="1">
        <f t="shared" si="14"/>
        <v>31</v>
      </c>
      <c r="C53" s="4">
        <f t="shared" si="16"/>
        <v>38297401</v>
      </c>
      <c r="D53" s="2">
        <f t="shared" si="0"/>
        <v>30753580.149999999</v>
      </c>
      <c r="E53" s="134">
        <f t="shared" si="17"/>
        <v>7543820.8499999996</v>
      </c>
      <c r="F53" s="2">
        <f t="shared" si="18"/>
        <v>444112033.84999967</v>
      </c>
      <c r="G53" s="2">
        <f t="shared" si="15"/>
        <v>413358453.69999969</v>
      </c>
    </row>
    <row r="54" spans="1:7" x14ac:dyDescent="0.25">
      <c r="A54" s="26">
        <v>42556</v>
      </c>
      <c r="B54" s="1">
        <f t="shared" si="14"/>
        <v>30</v>
      </c>
      <c r="C54" s="4">
        <f t="shared" si="16"/>
        <v>38297401</v>
      </c>
      <c r="D54" s="2">
        <f t="shared" si="0"/>
        <v>31502467.509999998</v>
      </c>
      <c r="E54" s="134">
        <f t="shared" si="17"/>
        <v>6794933.4900000002</v>
      </c>
      <c r="F54" s="2">
        <f t="shared" si="18"/>
        <v>413358453.69999969</v>
      </c>
      <c r="G54" s="2">
        <f t="shared" si="15"/>
        <v>381855986.1899997</v>
      </c>
    </row>
    <row r="55" spans="1:7" x14ac:dyDescent="0.25">
      <c r="A55" s="26">
        <v>42587</v>
      </c>
      <c r="B55" s="1">
        <f t="shared" si="14"/>
        <v>31</v>
      </c>
      <c r="C55" s="4">
        <f t="shared" si="16"/>
        <v>38297401</v>
      </c>
      <c r="D55" s="2">
        <f t="shared" si="0"/>
        <v>31811080.140000001</v>
      </c>
      <c r="E55" s="134">
        <f t="shared" si="17"/>
        <v>6486320.8600000003</v>
      </c>
      <c r="F55" s="2">
        <f t="shared" si="18"/>
        <v>381855986.1899997</v>
      </c>
      <c r="G55" s="2">
        <f t="shared" si="15"/>
        <v>350044906.04999971</v>
      </c>
    </row>
    <row r="56" spans="1:7" x14ac:dyDescent="0.25">
      <c r="A56" s="26">
        <v>42618</v>
      </c>
      <c r="B56" s="1">
        <f t="shared" si="14"/>
        <v>31</v>
      </c>
      <c r="C56" s="4">
        <f t="shared" si="16"/>
        <v>38297401</v>
      </c>
      <c r="D56" s="2">
        <f t="shared" si="0"/>
        <v>32351432.73</v>
      </c>
      <c r="E56" s="134">
        <f t="shared" si="17"/>
        <v>5945968.2699999996</v>
      </c>
      <c r="F56" s="2">
        <f t="shared" si="18"/>
        <v>350044906.04999971</v>
      </c>
      <c r="G56" s="2">
        <f t="shared" si="15"/>
        <v>317693473.31999969</v>
      </c>
    </row>
    <row r="57" spans="1:7" x14ac:dyDescent="0.25">
      <c r="A57" s="26">
        <v>42648</v>
      </c>
      <c r="B57" s="1">
        <f t="shared" si="14"/>
        <v>30</v>
      </c>
      <c r="C57" s="4">
        <f t="shared" si="16"/>
        <v>38297401</v>
      </c>
      <c r="D57" s="2">
        <f t="shared" si="0"/>
        <v>33075042.530000001</v>
      </c>
      <c r="E57" s="134">
        <f t="shared" si="17"/>
        <v>5222358.47</v>
      </c>
      <c r="F57" s="2">
        <f t="shared" si="18"/>
        <v>317693473.31999969</v>
      </c>
      <c r="G57" s="2">
        <f t="shared" si="15"/>
        <v>284618430.78999972</v>
      </c>
    </row>
    <row r="58" spans="1:7" x14ac:dyDescent="0.25">
      <c r="A58" s="26">
        <v>42679</v>
      </c>
      <c r="B58" s="1">
        <f t="shared" si="14"/>
        <v>31</v>
      </c>
      <c r="C58" s="4">
        <f t="shared" si="16"/>
        <v>38297401</v>
      </c>
      <c r="D58" s="2">
        <f t="shared" si="0"/>
        <v>33462786.559999999</v>
      </c>
      <c r="E58" s="134">
        <f t="shared" si="17"/>
        <v>4834614.4400000004</v>
      </c>
      <c r="F58" s="2">
        <f t="shared" si="18"/>
        <v>284618430.78999972</v>
      </c>
      <c r="G58" s="2">
        <f t="shared" si="15"/>
        <v>251155644.22999972</v>
      </c>
    </row>
    <row r="59" spans="1:7" x14ac:dyDescent="0.25">
      <c r="A59" s="26">
        <v>42709</v>
      </c>
      <c r="B59" s="1">
        <f t="shared" si="14"/>
        <v>30</v>
      </c>
      <c r="C59" s="4">
        <f t="shared" si="16"/>
        <v>38297401</v>
      </c>
      <c r="D59" s="2">
        <f t="shared" si="0"/>
        <v>34168815.07</v>
      </c>
      <c r="E59" s="134">
        <f t="shared" si="17"/>
        <v>4128585.93</v>
      </c>
      <c r="F59" s="2">
        <f t="shared" si="18"/>
        <v>251155644.22999972</v>
      </c>
      <c r="G59" s="2">
        <f t="shared" si="15"/>
        <v>216986829.15999973</v>
      </c>
    </row>
    <row r="60" spans="1:7" x14ac:dyDescent="0.25">
      <c r="A60" s="26">
        <v>42740</v>
      </c>
      <c r="B60" s="1">
        <f t="shared" si="14"/>
        <v>31</v>
      </c>
      <c r="C60" s="4">
        <f t="shared" si="16"/>
        <v>38297401</v>
      </c>
      <c r="D60" s="2">
        <f t="shared" si="0"/>
        <v>34611597.329999998</v>
      </c>
      <c r="E60" s="134">
        <f t="shared" si="17"/>
        <v>3685803.67</v>
      </c>
      <c r="F60" s="2">
        <f t="shared" si="18"/>
        <v>216986829.15999973</v>
      </c>
      <c r="G60" s="2">
        <f t="shared" si="15"/>
        <v>182375231.82999974</v>
      </c>
    </row>
    <row r="61" spans="1:7" x14ac:dyDescent="0.25">
      <c r="A61" s="26">
        <v>42771</v>
      </c>
      <c r="B61" s="1">
        <f t="shared" si="14"/>
        <v>31</v>
      </c>
      <c r="C61" s="4">
        <f t="shared" si="16"/>
        <v>38297401</v>
      </c>
      <c r="D61" s="2">
        <f t="shared" si="0"/>
        <v>35199520.350000001</v>
      </c>
      <c r="E61" s="134">
        <f t="shared" si="17"/>
        <v>3097880.65</v>
      </c>
      <c r="F61" s="2">
        <f t="shared" si="18"/>
        <v>182375231.82999974</v>
      </c>
      <c r="G61" s="2">
        <f t="shared" si="15"/>
        <v>147175711.47999975</v>
      </c>
    </row>
    <row r="62" spans="1:7" x14ac:dyDescent="0.25">
      <c r="A62" s="26">
        <v>42799</v>
      </c>
      <c r="B62" s="1">
        <f t="shared" si="14"/>
        <v>28</v>
      </c>
      <c r="C62" s="4">
        <f t="shared" si="16"/>
        <v>38297401</v>
      </c>
      <c r="D62" s="2">
        <f t="shared" si="0"/>
        <v>36039362.689999998</v>
      </c>
      <c r="E62" s="134">
        <f t="shared" si="17"/>
        <v>2258038.31</v>
      </c>
      <c r="F62" s="2">
        <f t="shared" si="18"/>
        <v>147175711.47999975</v>
      </c>
      <c r="G62" s="2">
        <f t="shared" si="15"/>
        <v>111136348.78999975</v>
      </c>
    </row>
    <row r="63" spans="1:7" x14ac:dyDescent="0.25">
      <c r="A63" s="26">
        <v>42830</v>
      </c>
      <c r="B63" s="1">
        <f t="shared" si="14"/>
        <v>31</v>
      </c>
      <c r="C63" s="4">
        <f t="shared" si="16"/>
        <v>38297401</v>
      </c>
      <c r="D63" s="2">
        <f t="shared" si="0"/>
        <v>36409605.490000002</v>
      </c>
      <c r="E63" s="134">
        <f t="shared" si="17"/>
        <v>1887795.51</v>
      </c>
      <c r="F63" s="2">
        <f t="shared" si="18"/>
        <v>111136348.78999975</v>
      </c>
      <c r="G63" s="2">
        <f t="shared" si="15"/>
        <v>74726743.299999744</v>
      </c>
    </row>
    <row r="64" spans="1:7" x14ac:dyDescent="0.25">
      <c r="A64" s="26">
        <v>42860</v>
      </c>
      <c r="B64" s="1">
        <f t="shared" si="14"/>
        <v>30</v>
      </c>
      <c r="C64" s="4">
        <f t="shared" si="16"/>
        <v>38297401</v>
      </c>
      <c r="D64" s="2">
        <f t="shared" si="0"/>
        <v>37069016.18</v>
      </c>
      <c r="E64" s="134">
        <f t="shared" si="17"/>
        <v>1228384.82</v>
      </c>
      <c r="F64" s="2">
        <f t="shared" si="18"/>
        <v>74726743.299999744</v>
      </c>
      <c r="G64" s="2">
        <f t="shared" si="15"/>
        <v>37657727.119999744</v>
      </c>
    </row>
    <row r="65" spans="1:7" x14ac:dyDescent="0.25">
      <c r="A65" s="26">
        <v>42891</v>
      </c>
      <c r="B65" s="1">
        <f t="shared" si="14"/>
        <v>31</v>
      </c>
      <c r="C65" s="4">
        <f t="shared" si="16"/>
        <v>38297401</v>
      </c>
      <c r="D65" s="2">
        <f t="shared" si="0"/>
        <v>37657727.119999744</v>
      </c>
      <c r="E65" s="149">
        <v>639673.880000256</v>
      </c>
      <c r="F65" s="2">
        <f t="shared" si="18"/>
        <v>37657727.119999744</v>
      </c>
      <c r="G65" s="2">
        <f t="shared" si="15"/>
        <v>0</v>
      </c>
    </row>
    <row r="66" spans="1:7" x14ac:dyDescent="0.25">
      <c r="A66" s="44">
        <v>41882</v>
      </c>
      <c r="B66" s="48">
        <v>0</v>
      </c>
      <c r="C66" s="48">
        <f t="shared" ref="C66:C100" si="19">_xlfn.DAYS(A66,A4)+1</f>
        <v>27</v>
      </c>
      <c r="D66" s="29">
        <v>990000000</v>
      </c>
      <c r="E66" s="29">
        <f t="shared" ref="E66:E76" si="20">D66-D4</f>
        <v>990000000</v>
      </c>
      <c r="F66" s="99">
        <f>E4+(E5/B5)*C66</f>
        <v>11391781.509354837</v>
      </c>
      <c r="G66" s="29">
        <f t="shared" ref="G66:G100" si="21">ROUND(F66,2)</f>
        <v>11391781.51</v>
      </c>
    </row>
    <row r="67" spans="1:7" x14ac:dyDescent="0.25">
      <c r="A67" s="47">
        <v>41912</v>
      </c>
      <c r="B67" s="48">
        <f t="shared" ref="B67:B100" si="22">_xlfn.DAYS(A5,A66)-1</f>
        <v>4</v>
      </c>
      <c r="C67" s="48">
        <f t="shared" si="19"/>
        <v>26</v>
      </c>
      <c r="D67" s="29">
        <f t="shared" ref="D67:D100" si="23">E66</f>
        <v>990000000</v>
      </c>
      <c r="E67" s="29">
        <f t="shared" si="20"/>
        <v>968285529.76999998</v>
      </c>
      <c r="F67" s="46">
        <f t="shared" ref="F67:F75" si="24">(E5/B5)*B67+(E6/B6)*C67</f>
        <v>11973461.829311827</v>
      </c>
      <c r="G67" s="29">
        <f t="shared" si="21"/>
        <v>11973461.83</v>
      </c>
    </row>
    <row r="68" spans="1:7" x14ac:dyDescent="0.25">
      <c r="A68" s="44">
        <v>41943</v>
      </c>
      <c r="B68" s="48">
        <f t="shared" si="22"/>
        <v>4</v>
      </c>
      <c r="C68" s="48">
        <f t="shared" si="19"/>
        <v>27</v>
      </c>
      <c r="D68" s="29">
        <f t="shared" si="23"/>
        <v>968285529.76999998</v>
      </c>
      <c r="E68" s="29">
        <f t="shared" si="20"/>
        <v>945896497.57999992</v>
      </c>
      <c r="F68" s="46">
        <f t="shared" si="24"/>
        <v>12087266.11907527</v>
      </c>
      <c r="G68" s="29">
        <f t="shared" si="21"/>
        <v>12087266.119999999</v>
      </c>
    </row>
    <row r="69" spans="1:7" x14ac:dyDescent="0.25">
      <c r="A69" s="47">
        <v>41973</v>
      </c>
      <c r="B69" s="48">
        <f t="shared" si="22"/>
        <v>4</v>
      </c>
      <c r="C69" s="48">
        <f t="shared" si="19"/>
        <v>26</v>
      </c>
      <c r="D69" s="29">
        <f t="shared" si="23"/>
        <v>945896497.57999992</v>
      </c>
      <c r="E69" s="29">
        <f t="shared" si="20"/>
        <v>923620160.80999994</v>
      </c>
      <c r="F69" s="46">
        <f t="shared" si="24"/>
        <v>11423716.506258063</v>
      </c>
      <c r="G69" s="29">
        <f t="shared" si="21"/>
        <v>11423716.51</v>
      </c>
    </row>
    <row r="70" spans="1:7" x14ac:dyDescent="0.25">
      <c r="A70" s="44">
        <v>42004</v>
      </c>
      <c r="B70" s="48">
        <f t="shared" si="22"/>
        <v>4</v>
      </c>
      <c r="C70" s="48">
        <f t="shared" si="19"/>
        <v>27</v>
      </c>
      <c r="D70" s="29">
        <f t="shared" si="23"/>
        <v>923620160.80999994</v>
      </c>
      <c r="E70" s="29">
        <f t="shared" si="20"/>
        <v>900680459.67999995</v>
      </c>
      <c r="F70" s="46">
        <f t="shared" si="24"/>
        <v>11512131.387935484</v>
      </c>
      <c r="G70" s="29">
        <f t="shared" si="21"/>
        <v>11512131.390000001</v>
      </c>
    </row>
    <row r="71" spans="1:7" x14ac:dyDescent="0.25">
      <c r="A71" s="47">
        <v>42035</v>
      </c>
      <c r="B71" s="48">
        <f t="shared" si="22"/>
        <v>4</v>
      </c>
      <c r="C71" s="48">
        <f t="shared" si="19"/>
        <v>27</v>
      </c>
      <c r="D71" s="29">
        <f t="shared" si="23"/>
        <v>900680459.67999995</v>
      </c>
      <c r="E71" s="29">
        <f t="shared" si="20"/>
        <v>877828082.96999991</v>
      </c>
      <c r="F71" s="46">
        <f t="shared" si="24"/>
        <v>11220854.829677418</v>
      </c>
      <c r="G71" s="29">
        <f t="shared" si="21"/>
        <v>11220854.83</v>
      </c>
    </row>
    <row r="72" spans="1:7" x14ac:dyDescent="0.25">
      <c r="A72" s="44">
        <v>42063</v>
      </c>
      <c r="B72" s="48">
        <f t="shared" si="22"/>
        <v>4</v>
      </c>
      <c r="C72" s="48">
        <f t="shared" si="19"/>
        <v>24</v>
      </c>
      <c r="D72" s="29">
        <f t="shared" si="23"/>
        <v>877828082.96999991</v>
      </c>
      <c r="E72" s="29">
        <f t="shared" si="20"/>
        <v>854684573.24999988</v>
      </c>
      <c r="F72" s="46">
        <f t="shared" si="24"/>
        <v>9872770.7255299538</v>
      </c>
      <c r="G72" s="29">
        <f t="shared" si="21"/>
        <v>9872770.7300000004</v>
      </c>
    </row>
    <row r="73" spans="1:7" x14ac:dyDescent="0.25">
      <c r="A73" s="47">
        <v>42094</v>
      </c>
      <c r="B73" s="48">
        <f t="shared" si="22"/>
        <v>4</v>
      </c>
      <c r="C73" s="48">
        <f t="shared" si="19"/>
        <v>27</v>
      </c>
      <c r="D73" s="29">
        <f t="shared" si="23"/>
        <v>854684573.24999988</v>
      </c>
      <c r="E73" s="29">
        <f t="shared" si="20"/>
        <v>830192500.8499999</v>
      </c>
      <c r="F73" s="46">
        <f t="shared" si="24"/>
        <v>10616685.951566819</v>
      </c>
      <c r="G73" s="49">
        <f t="shared" si="21"/>
        <v>10616685.949999999</v>
      </c>
    </row>
    <row r="74" spans="1:7" x14ac:dyDescent="0.25">
      <c r="A74" s="44">
        <v>42124</v>
      </c>
      <c r="B74" s="48">
        <f t="shared" si="22"/>
        <v>4</v>
      </c>
      <c r="C74" s="48">
        <f t="shared" si="19"/>
        <v>26</v>
      </c>
      <c r="D74" s="29">
        <f t="shared" si="23"/>
        <v>830192500.8499999</v>
      </c>
      <c r="E74" s="29">
        <f t="shared" si="20"/>
        <v>806442126.8599999</v>
      </c>
      <c r="F74" s="46">
        <f t="shared" si="24"/>
        <v>9981478.8906236552</v>
      </c>
      <c r="G74" s="29">
        <f t="shared" si="21"/>
        <v>9981478.8900000006</v>
      </c>
    </row>
    <row r="75" spans="1:7" x14ac:dyDescent="0.25">
      <c r="A75" s="47">
        <v>42155</v>
      </c>
      <c r="B75" s="48">
        <f t="shared" si="22"/>
        <v>4</v>
      </c>
      <c r="C75" s="48">
        <f t="shared" si="19"/>
        <v>27</v>
      </c>
      <c r="D75" s="29">
        <f t="shared" si="23"/>
        <v>806442126.8599999</v>
      </c>
      <c r="E75" s="29">
        <f t="shared" si="20"/>
        <v>782057765.03999984</v>
      </c>
      <c r="F75" s="46">
        <f t="shared" si="24"/>
        <v>10003285.54292473</v>
      </c>
      <c r="G75" s="30">
        <f t="shared" si="21"/>
        <v>10003285.539999999</v>
      </c>
    </row>
    <row r="76" spans="1:7" x14ac:dyDescent="0.25">
      <c r="A76" s="44">
        <v>42185</v>
      </c>
      <c r="B76" s="48">
        <f t="shared" si="22"/>
        <v>4</v>
      </c>
      <c r="C76" s="48">
        <f t="shared" si="19"/>
        <v>26</v>
      </c>
      <c r="D76" s="29">
        <f t="shared" si="23"/>
        <v>782057765.03999984</v>
      </c>
      <c r="E76" s="29">
        <f t="shared" si="20"/>
        <v>757694167.69999981</v>
      </c>
      <c r="F76" s="46">
        <f>(E14/B14)*B76+(E42/B42)*C76</f>
        <v>12000340.634408604</v>
      </c>
      <c r="G76" s="29">
        <f t="shared" si="21"/>
        <v>12000340.630000001</v>
      </c>
    </row>
    <row r="77" spans="1:7" x14ac:dyDescent="0.25">
      <c r="A77" s="47">
        <v>42216</v>
      </c>
      <c r="B77" s="48">
        <f t="shared" si="22"/>
        <v>4</v>
      </c>
      <c r="C77" s="48">
        <f t="shared" si="19"/>
        <v>27</v>
      </c>
      <c r="D77" s="29">
        <f>E76-F2</f>
        <v>752094167.69999981</v>
      </c>
      <c r="E77" s="29">
        <f>D77-D42</f>
        <v>726159958.49999976</v>
      </c>
      <c r="F77" s="46">
        <f>(E42/B42)*B77+(E43/B43)*C77</f>
        <v>12391614.002365593</v>
      </c>
      <c r="G77" s="29">
        <f t="shared" si="21"/>
        <v>12391614</v>
      </c>
    </row>
    <row r="78" spans="1:7" x14ac:dyDescent="0.25">
      <c r="A78" s="44">
        <v>42247</v>
      </c>
      <c r="B78" s="48">
        <f t="shared" si="22"/>
        <v>4</v>
      </c>
      <c r="C78" s="48">
        <f t="shared" si="19"/>
        <v>27</v>
      </c>
      <c r="D78" s="29">
        <f t="shared" si="23"/>
        <v>726159958.49999976</v>
      </c>
      <c r="E78" s="29">
        <f t="shared" ref="E78:E100" si="25">D78-D43</f>
        <v>700197329.39999974</v>
      </c>
      <c r="F78" s="46">
        <f t="shared" ref="F78:F99" si="26">(E43/B43)*B78+(E44/B44)*C78</f>
        <v>11950667.252258064</v>
      </c>
      <c r="G78" s="29">
        <f t="shared" si="21"/>
        <v>11950667.25</v>
      </c>
    </row>
    <row r="79" spans="1:7" x14ac:dyDescent="0.25">
      <c r="A79" s="47">
        <v>42277</v>
      </c>
      <c r="B79" s="48">
        <f t="shared" si="22"/>
        <v>4</v>
      </c>
      <c r="C79" s="48">
        <f t="shared" si="19"/>
        <v>26</v>
      </c>
      <c r="D79" s="29">
        <f t="shared" si="23"/>
        <v>700197329.39999974</v>
      </c>
      <c r="E79" s="29">
        <f t="shared" si="25"/>
        <v>673793691.25999975</v>
      </c>
      <c r="F79" s="46">
        <f t="shared" si="26"/>
        <v>11133931.66804301</v>
      </c>
      <c r="G79" s="29">
        <f t="shared" si="21"/>
        <v>11133931.67</v>
      </c>
    </row>
    <row r="80" spans="1:7" x14ac:dyDescent="0.25">
      <c r="A80" s="59">
        <v>42308</v>
      </c>
      <c r="B80" s="48">
        <f t="shared" si="22"/>
        <v>4</v>
      </c>
      <c r="C80" s="48">
        <f t="shared" si="19"/>
        <v>27</v>
      </c>
      <c r="D80" s="29">
        <f t="shared" si="23"/>
        <v>673793691.25999975</v>
      </c>
      <c r="E80" s="29">
        <f t="shared" si="25"/>
        <v>646572350.9399997</v>
      </c>
      <c r="F80" s="46">
        <f t="shared" si="26"/>
        <v>11042536.02195699</v>
      </c>
      <c r="G80" s="30">
        <f t="shared" si="21"/>
        <v>11042536.02</v>
      </c>
    </row>
    <row r="81" spans="1:7" x14ac:dyDescent="0.25">
      <c r="A81" s="47">
        <v>42338</v>
      </c>
      <c r="B81" s="48">
        <f t="shared" si="22"/>
        <v>4</v>
      </c>
      <c r="C81" s="48">
        <f t="shared" si="19"/>
        <v>26</v>
      </c>
      <c r="D81" s="29">
        <f t="shared" si="23"/>
        <v>646572350.9399997</v>
      </c>
      <c r="E81" s="29">
        <f t="shared" si="25"/>
        <v>619257822.74999976</v>
      </c>
      <c r="F81" s="46">
        <f t="shared" si="26"/>
        <v>10239448.108709678</v>
      </c>
      <c r="G81" s="29">
        <f t="shared" si="21"/>
        <v>10239448.109999999</v>
      </c>
    </row>
    <row r="82" spans="1:7" x14ac:dyDescent="0.25">
      <c r="A82" s="44">
        <v>42369</v>
      </c>
      <c r="B82" s="48">
        <f t="shared" si="22"/>
        <v>4</v>
      </c>
      <c r="C82" s="48">
        <f t="shared" si="19"/>
        <v>27</v>
      </c>
      <c r="D82" s="29">
        <f t="shared" si="23"/>
        <v>619257822.74999976</v>
      </c>
      <c r="E82" s="29">
        <f t="shared" si="25"/>
        <v>591140002.39999974</v>
      </c>
      <c r="F82" s="46">
        <f t="shared" si="26"/>
        <v>10102910.33</v>
      </c>
      <c r="G82" s="29">
        <f t="shared" si="21"/>
        <v>10102910.33</v>
      </c>
    </row>
    <row r="83" spans="1:7" x14ac:dyDescent="0.25">
      <c r="A83" s="47">
        <v>42400</v>
      </c>
      <c r="B83" s="48">
        <f t="shared" si="22"/>
        <v>4</v>
      </c>
      <c r="C83" s="48">
        <f t="shared" si="19"/>
        <v>27</v>
      </c>
      <c r="D83" s="29">
        <f t="shared" si="23"/>
        <v>591140002.39999974</v>
      </c>
      <c r="E83" s="29">
        <f t="shared" si="25"/>
        <v>562883883.62999976</v>
      </c>
      <c r="F83" s="46">
        <f t="shared" si="26"/>
        <v>9623246.4993548375</v>
      </c>
      <c r="G83" s="29">
        <f t="shared" si="21"/>
        <v>9623246.5</v>
      </c>
    </row>
    <row r="84" spans="1:7" x14ac:dyDescent="0.25">
      <c r="A84" s="44">
        <v>42429</v>
      </c>
      <c r="B84" s="48">
        <f t="shared" si="22"/>
        <v>4</v>
      </c>
      <c r="C84" s="48">
        <f t="shared" si="19"/>
        <v>25</v>
      </c>
      <c r="D84" s="29">
        <f t="shared" si="23"/>
        <v>562883883.62999976</v>
      </c>
      <c r="E84" s="29">
        <f t="shared" si="25"/>
        <v>534147797.90999973</v>
      </c>
      <c r="F84" s="46">
        <f t="shared" si="26"/>
        <v>8550811.221334815</v>
      </c>
      <c r="G84" s="29">
        <f t="shared" si="21"/>
        <v>8550811.2200000007</v>
      </c>
    </row>
    <row r="85" spans="1:7" x14ac:dyDescent="0.25">
      <c r="A85" s="47">
        <v>42460</v>
      </c>
      <c r="B85" s="48">
        <f t="shared" si="22"/>
        <v>4</v>
      </c>
      <c r="C85" s="48">
        <f t="shared" si="19"/>
        <v>27</v>
      </c>
      <c r="D85" s="29">
        <f t="shared" si="23"/>
        <v>534147797.90999973</v>
      </c>
      <c r="E85" s="29">
        <f t="shared" si="25"/>
        <v>504338224.92999971</v>
      </c>
      <c r="F85" s="46">
        <f t="shared" si="26"/>
        <v>8632177.1302780882</v>
      </c>
      <c r="G85" s="29">
        <f t="shared" si="21"/>
        <v>8632177.1300000008</v>
      </c>
    </row>
    <row r="86" spans="1:7" x14ac:dyDescent="0.25">
      <c r="A86" s="44">
        <v>42490</v>
      </c>
      <c r="B86" s="48">
        <f t="shared" si="22"/>
        <v>4</v>
      </c>
      <c r="C86" s="48">
        <f t="shared" si="19"/>
        <v>26</v>
      </c>
      <c r="D86" s="29">
        <f t="shared" si="23"/>
        <v>504338224.92999971</v>
      </c>
      <c r="E86" s="29">
        <f t="shared" si="25"/>
        <v>474607665.00999969</v>
      </c>
      <c r="F86" s="46">
        <f t="shared" si="26"/>
        <v>7866932.7103655916</v>
      </c>
      <c r="G86" s="29">
        <f t="shared" si="21"/>
        <v>7866932.71</v>
      </c>
    </row>
    <row r="87" spans="1:7" x14ac:dyDescent="0.25">
      <c r="A87" s="47">
        <v>42521</v>
      </c>
      <c r="B87" s="48">
        <f t="shared" si="22"/>
        <v>4</v>
      </c>
      <c r="C87" s="48">
        <f t="shared" si="19"/>
        <v>27</v>
      </c>
      <c r="D87" s="29">
        <f t="shared" si="23"/>
        <v>474607665.00999969</v>
      </c>
      <c r="E87" s="29">
        <f t="shared" si="25"/>
        <v>444112033.84999967</v>
      </c>
      <c r="F87" s="46">
        <f t="shared" si="26"/>
        <v>7610660.5899569895</v>
      </c>
      <c r="G87" s="29">
        <f t="shared" si="21"/>
        <v>7610660.5899999999</v>
      </c>
    </row>
    <row r="88" spans="1:7" x14ac:dyDescent="0.25">
      <c r="A88" s="44">
        <v>42551</v>
      </c>
      <c r="B88" s="48">
        <f t="shared" si="22"/>
        <v>4</v>
      </c>
      <c r="C88" s="48">
        <f t="shared" si="19"/>
        <v>26</v>
      </c>
      <c r="D88" s="29">
        <f t="shared" si="23"/>
        <v>444112033.84999967</v>
      </c>
      <c r="E88" s="29">
        <f t="shared" si="25"/>
        <v>413358453.69999969</v>
      </c>
      <c r="F88" s="46">
        <f t="shared" si="26"/>
        <v>6862338.596709677</v>
      </c>
      <c r="G88" s="29">
        <f t="shared" si="21"/>
        <v>6862338.5999999996</v>
      </c>
    </row>
    <row r="89" spans="1:7" x14ac:dyDescent="0.25">
      <c r="A89" s="47">
        <v>42582</v>
      </c>
      <c r="B89" s="48">
        <f t="shared" si="22"/>
        <v>4</v>
      </c>
      <c r="C89" s="48">
        <f t="shared" si="19"/>
        <v>27</v>
      </c>
      <c r="D89" s="29">
        <f t="shared" si="23"/>
        <v>413358453.69999969</v>
      </c>
      <c r="E89" s="29">
        <f t="shared" si="25"/>
        <v>381855986.1899997</v>
      </c>
      <c r="F89" s="46">
        <f t="shared" si="26"/>
        <v>6555367.3649032265</v>
      </c>
      <c r="G89" s="29">
        <f t="shared" si="21"/>
        <v>6555367.3600000003</v>
      </c>
    </row>
    <row r="90" spans="1:7" x14ac:dyDescent="0.25">
      <c r="A90" s="44">
        <v>42613</v>
      </c>
      <c r="B90" s="48">
        <f t="shared" si="22"/>
        <v>4</v>
      </c>
      <c r="C90" s="48">
        <f t="shared" si="19"/>
        <v>27</v>
      </c>
      <c r="D90" s="29">
        <f t="shared" si="23"/>
        <v>381855986.1899997</v>
      </c>
      <c r="E90" s="29">
        <f t="shared" si="25"/>
        <v>350044906.04999971</v>
      </c>
      <c r="F90" s="46">
        <f t="shared" si="26"/>
        <v>6015691.1848387085</v>
      </c>
      <c r="G90" s="29">
        <f t="shared" si="21"/>
        <v>6015691.1799999997</v>
      </c>
    </row>
    <row r="91" spans="1:7" x14ac:dyDescent="0.25">
      <c r="A91" s="47">
        <v>42643</v>
      </c>
      <c r="B91" s="48">
        <f t="shared" si="22"/>
        <v>4</v>
      </c>
      <c r="C91" s="48">
        <f t="shared" si="19"/>
        <v>26</v>
      </c>
      <c r="D91" s="29">
        <f t="shared" si="23"/>
        <v>350044906.04999971</v>
      </c>
      <c r="E91" s="29">
        <f t="shared" si="25"/>
        <v>317693473.31999969</v>
      </c>
      <c r="F91" s="46">
        <f t="shared" si="26"/>
        <v>5293265.7195913969</v>
      </c>
      <c r="G91" s="29">
        <f t="shared" si="21"/>
        <v>5293265.72</v>
      </c>
    </row>
    <row r="92" spans="1:7" x14ac:dyDescent="0.25">
      <c r="A92" s="44">
        <v>42674</v>
      </c>
      <c r="B92" s="48">
        <f t="shared" si="22"/>
        <v>4</v>
      </c>
      <c r="C92" s="48">
        <f t="shared" si="19"/>
        <v>27</v>
      </c>
      <c r="D92" s="29">
        <f t="shared" si="23"/>
        <v>317693473.31999969</v>
      </c>
      <c r="E92" s="29">
        <f t="shared" si="25"/>
        <v>284618430.78999972</v>
      </c>
      <c r="F92" s="46">
        <f t="shared" si="26"/>
        <v>4907107.6846021507</v>
      </c>
      <c r="G92" s="29">
        <f t="shared" si="21"/>
        <v>4907107.68</v>
      </c>
    </row>
    <row r="93" spans="1:7" x14ac:dyDescent="0.25">
      <c r="A93" s="47">
        <v>42704</v>
      </c>
      <c r="B93" s="48">
        <f t="shared" si="22"/>
        <v>4</v>
      </c>
      <c r="C93" s="48">
        <f t="shared" si="19"/>
        <v>26</v>
      </c>
      <c r="D93" s="29">
        <f t="shared" si="23"/>
        <v>284618430.78999972</v>
      </c>
      <c r="E93" s="29">
        <f t="shared" si="25"/>
        <v>251155644.22999972</v>
      </c>
      <c r="F93" s="46">
        <f t="shared" si="26"/>
        <v>4201929.0240645166</v>
      </c>
      <c r="G93" s="29">
        <f t="shared" si="21"/>
        <v>4201929.0199999996</v>
      </c>
    </row>
    <row r="94" spans="1:7" x14ac:dyDescent="0.25">
      <c r="A94" s="44">
        <v>42735</v>
      </c>
      <c r="B94" s="48">
        <f t="shared" si="22"/>
        <v>4</v>
      </c>
      <c r="C94" s="48">
        <f t="shared" si="19"/>
        <v>27</v>
      </c>
      <c r="D94" s="29">
        <f t="shared" si="23"/>
        <v>251155644.22999972</v>
      </c>
      <c r="E94" s="29">
        <f t="shared" si="25"/>
        <v>216986829.15999973</v>
      </c>
      <c r="F94" s="46">
        <f t="shared" si="26"/>
        <v>3760694.2236774191</v>
      </c>
      <c r="G94" s="29">
        <f t="shared" si="21"/>
        <v>3760694.22</v>
      </c>
    </row>
    <row r="95" spans="1:7" x14ac:dyDescent="0.25">
      <c r="A95" s="47">
        <v>42766</v>
      </c>
      <c r="B95" s="48">
        <f t="shared" si="22"/>
        <v>4</v>
      </c>
      <c r="C95" s="48">
        <f t="shared" si="19"/>
        <v>27</v>
      </c>
      <c r="D95" s="29">
        <f t="shared" si="23"/>
        <v>216986829.15999973</v>
      </c>
      <c r="E95" s="29">
        <f t="shared" si="25"/>
        <v>182375231.82999974</v>
      </c>
      <c r="F95" s="46">
        <f t="shared" si="26"/>
        <v>3173741.6848387094</v>
      </c>
      <c r="G95" s="29">
        <f t="shared" si="21"/>
        <v>3173741.68</v>
      </c>
    </row>
    <row r="96" spans="1:7" x14ac:dyDescent="0.25">
      <c r="A96" s="44">
        <v>42794</v>
      </c>
      <c r="B96" s="48">
        <f t="shared" si="22"/>
        <v>4</v>
      </c>
      <c r="C96" s="48">
        <f t="shared" si="19"/>
        <v>24</v>
      </c>
      <c r="D96" s="29">
        <f t="shared" si="23"/>
        <v>182375231.82999974</v>
      </c>
      <c r="E96" s="29">
        <f t="shared" si="25"/>
        <v>147175711.47999975</v>
      </c>
      <c r="F96" s="46">
        <f t="shared" si="26"/>
        <v>2335187.9440552997</v>
      </c>
      <c r="G96" s="29">
        <f t="shared" si="21"/>
        <v>2335187.94</v>
      </c>
    </row>
    <row r="97" spans="1:7" x14ac:dyDescent="0.25">
      <c r="A97" s="47">
        <v>42825</v>
      </c>
      <c r="B97" s="48">
        <f t="shared" si="22"/>
        <v>4</v>
      </c>
      <c r="C97" s="48">
        <f t="shared" si="19"/>
        <v>27</v>
      </c>
      <c r="D97" s="29">
        <f t="shared" si="23"/>
        <v>147175711.47999975</v>
      </c>
      <c r="E97" s="29">
        <f t="shared" si="25"/>
        <v>111136348.78999975</v>
      </c>
      <c r="F97" s="46">
        <f t="shared" si="26"/>
        <v>1966785.8940092167</v>
      </c>
      <c r="G97" s="29">
        <f t="shared" si="21"/>
        <v>1966785.89</v>
      </c>
    </row>
    <row r="98" spans="1:7" x14ac:dyDescent="0.25">
      <c r="A98" s="44">
        <v>42855</v>
      </c>
      <c r="B98" s="48">
        <f t="shared" si="22"/>
        <v>4</v>
      </c>
      <c r="C98" s="48">
        <f t="shared" si="19"/>
        <v>26</v>
      </c>
      <c r="D98" s="29">
        <f t="shared" si="23"/>
        <v>111136348.78999975</v>
      </c>
      <c r="E98" s="29">
        <f t="shared" si="25"/>
        <v>74726743.299999744</v>
      </c>
      <c r="F98" s="46">
        <f t="shared" si="26"/>
        <v>1308186.6947526883</v>
      </c>
      <c r="G98" s="29">
        <f t="shared" si="21"/>
        <v>1308186.69</v>
      </c>
    </row>
    <row r="99" spans="1:7" x14ac:dyDescent="0.25">
      <c r="A99" s="44">
        <v>42886</v>
      </c>
      <c r="B99" s="48">
        <f t="shared" si="22"/>
        <v>4</v>
      </c>
      <c r="C99" s="48">
        <f t="shared" si="19"/>
        <v>27</v>
      </c>
      <c r="D99" s="29">
        <f t="shared" si="23"/>
        <v>74726743.299999744</v>
      </c>
      <c r="E99" s="29">
        <f t="shared" si="25"/>
        <v>37657727.119999744</v>
      </c>
      <c r="F99" s="46">
        <f t="shared" si="26"/>
        <v>720919.95750559925</v>
      </c>
      <c r="G99" s="29">
        <f t="shared" si="21"/>
        <v>720919.96</v>
      </c>
    </row>
    <row r="100" spans="1:7" x14ac:dyDescent="0.25">
      <c r="A100" s="47">
        <v>42916</v>
      </c>
      <c r="B100" s="48">
        <f t="shared" si="22"/>
        <v>4</v>
      </c>
      <c r="C100" s="48">
        <f t="shared" si="19"/>
        <v>26</v>
      </c>
      <c r="D100" s="29">
        <f t="shared" si="23"/>
        <v>37657727.119999744</v>
      </c>
      <c r="E100" s="29">
        <f t="shared" si="25"/>
        <v>0</v>
      </c>
      <c r="F100" s="46">
        <f>(E65/B65)*B100</f>
        <v>82538.565161323349</v>
      </c>
      <c r="G100" s="29">
        <f t="shared" si="21"/>
        <v>82538.570000000007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AcuralReSchedule_TC1</vt:lpstr>
      <vt:lpstr>AcuralReSchedule_TC1_1</vt:lpstr>
      <vt:lpstr>AcuralReSchedule_TC1_2</vt:lpstr>
      <vt:lpstr>AcuralReSchedule_TC2</vt:lpstr>
      <vt:lpstr>AcuralReSchedule_TC2_1</vt:lpstr>
      <vt:lpstr>AcuralReSchedule_TC2_2</vt:lpstr>
      <vt:lpstr>AcuralReSchedule_TC3</vt:lpstr>
      <vt:lpstr>AcuralReSchedule_TC3_1</vt:lpstr>
      <vt:lpstr>AcuralReSchedule_TC3_2</vt:lpstr>
      <vt:lpstr>AcuralReSchedule_TC4</vt:lpstr>
      <vt:lpstr>AcuralReSchedule_TC4_1</vt:lpstr>
      <vt:lpstr>AcuralReSchedule_TC4_2</vt:lpstr>
      <vt:lpstr>AcuralReSchedule_TC5</vt:lpstr>
      <vt:lpstr>AcuralReSchedule_TC5_1</vt:lpstr>
      <vt:lpstr>AcuralReSchedule_TC5_2</vt:lpstr>
      <vt:lpstr>AcuralReSchedule_TC6</vt:lpstr>
      <vt:lpstr>AcuralReSchedule_TC6_1</vt:lpstr>
      <vt:lpstr>AcuralReSchedule_TC6_2</vt:lpstr>
      <vt:lpstr>AcuralReSchedule_TC7</vt:lpstr>
      <vt:lpstr>AcuralReSchedule_TC7_1</vt:lpstr>
      <vt:lpstr>AcuralReSchedule_TC7_2</vt:lpstr>
      <vt:lpstr>AcuralReSchedule_TC8</vt:lpstr>
      <vt:lpstr>AcuralReSchedule_TC8_1</vt:lpstr>
      <vt:lpstr>AcuralReSchedule_TC8_2</vt:lpstr>
      <vt:lpstr>AcuralReSchedule_TC9</vt:lpstr>
      <vt:lpstr>AcuralReSchedule_TC9_1</vt:lpstr>
      <vt:lpstr>AcuralReSchedule_TC9_2</vt:lpstr>
      <vt:lpstr>AcuralReSchedule_TC10</vt:lpstr>
      <vt:lpstr>AcuralReSchedule_TC10_1</vt:lpstr>
      <vt:lpstr>AcuralReSchedule_TC11</vt:lpstr>
      <vt:lpstr>AcuralReSchedule_TC11_1</vt:lpstr>
      <vt:lpstr>AcuralReSchedule_TC12</vt:lpstr>
      <vt:lpstr>AcuralReSchedule_TC12_1</vt:lpstr>
      <vt:lpstr>AcuralReSchedule_TC13</vt:lpstr>
      <vt:lpstr>AcuralReSchedule_TC13_1</vt:lpstr>
      <vt:lpstr>AcuralReSchedule_TC13_2</vt:lpstr>
      <vt:lpstr>AcuralReSchedule_TC20</vt:lpstr>
      <vt:lpstr>AcuralReSchedule_TC20_1</vt:lpstr>
      <vt:lpstr>AcuralReSchedule_TC21</vt:lpstr>
      <vt:lpstr>AcuralReSchedule_TC21_1</vt:lpstr>
      <vt:lpstr>AcuralReSchedule_TC22</vt:lpstr>
      <vt:lpstr>AcuralReSchedule_TC22_1</vt:lpstr>
      <vt:lpstr>AcuralReSchedule_TC23</vt:lpstr>
      <vt:lpstr>AcuralReSchedule_TC23_1</vt:lpstr>
      <vt:lpstr>AcuralReSchedule_TC24</vt:lpstr>
      <vt:lpstr>AcuralReSchedule_TC24_1</vt:lpstr>
      <vt:lpstr>AcuralReSchedule_TC25</vt:lpstr>
      <vt:lpstr>AcuralReSchedule_TC25_1</vt:lpstr>
      <vt:lpstr>AcuralReSchedule_TC26</vt:lpstr>
      <vt:lpstr>AcuralReSchedule_TC26_1</vt:lpstr>
      <vt:lpstr>AcuralReSchedule_TC27</vt:lpstr>
      <vt:lpstr>AcuralReSchedule_TC27_1</vt:lpstr>
      <vt:lpstr>AcuralReSchedule_TC28</vt:lpstr>
      <vt:lpstr>AcuralReSchedule_TC28_1</vt:lpstr>
      <vt:lpstr>AcuralReSchedule_TC29</vt:lpstr>
      <vt:lpstr>AcuralReSchedule_TC29_1</vt:lpstr>
      <vt:lpstr>AcuralReSchedule_TC30</vt:lpstr>
      <vt:lpstr>AcuralReSchedule_TC30_1</vt:lpstr>
      <vt:lpstr>AcuralReSchedule_TC31</vt:lpstr>
      <vt:lpstr>AcuralReSchedule_TC31_1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SoapUI1</dc:creator>
  <cp:lastModifiedBy>SoapUI1</cp:lastModifiedBy>
  <cp:lastPrinted>2020-04-29T09:26:26Z</cp:lastPrinted>
  <dcterms:created xsi:type="dcterms:W3CDTF">2020-04-22T08:23:34Z</dcterms:created>
  <dcterms:modified xsi:type="dcterms:W3CDTF">2020-09-30T06:42:08Z</dcterms:modified>
</cp:coreProperties>
</file>